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00893dff94b952e3/Esmeralda/Trabajo/SUMAPAZ/ESTUDIOS DE SECTOR/2026/PUENTE LA PLAYA/REVISIÒN 16 08092026 REVISIÒN DE LAURA ASISTENCIA TECNICA-/"/>
    </mc:Choice>
  </mc:AlternateContent>
  <xr:revisionPtr revIDLastSave="0" documentId="13_ncr:1_{E1AD6992-5BD5-42DE-A42E-79A0DA4DB5B2}" xr6:coauthVersionLast="47" xr6:coauthVersionMax="47" xr10:uidLastSave="{00000000-0000-0000-0000-000000000000}"/>
  <bookViews>
    <workbookView xWindow="9510" yWindow="0" windowWidth="9780" windowHeight="11370" firstSheet="4" activeTab="4" xr2:uid="{00000000-000D-0000-FFFF-FFFF00000000}"/>
  </bookViews>
  <sheets>
    <sheet name="1 PY-PPTO" sheetId="1" state="hidden" r:id="rId1"/>
    <sheet name="1 PY-CANT" sheetId="2" state="hidden" r:id="rId2"/>
    <sheet name="1 PY-AIU" sheetId="3" state="hidden" r:id="rId3"/>
    <sheet name="1 PY-PPTO (2)" sheetId="5" state="hidden" r:id="rId4"/>
    <sheet name="CONSOLIDADO" sheetId="13" r:id="rId5"/>
    <sheet name="AIU puentes 2026" sheetId="6" r:id="rId6"/>
    <sheet name="1 PY-PMA mod" sheetId="15" r:id="rId7"/>
    <sheet name="PMT" sheetId="16" r:id="rId8"/>
    <sheet name="P-003" sheetId="17" r:id="rId9"/>
    <sheet name="P-004" sheetId="9" r:id="rId10"/>
    <sheet name="P-005" sheetId="10" r:id="rId11"/>
    <sheet name="P-007" sheetId="11" r:id="rId12"/>
    <sheet name="P-012" sheetId="12"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_____________i1" localSheetId="1">#REF!</definedName>
    <definedName name="______________________i1" localSheetId="6">#REF!</definedName>
    <definedName name="______________________i1" localSheetId="3">#REF!</definedName>
    <definedName name="______________________i1" localSheetId="5">#REF!</definedName>
    <definedName name="______________________i1">#REF!</definedName>
    <definedName name="_____________________i1" localSheetId="1">#REF!</definedName>
    <definedName name="_____________________i1" localSheetId="6">#REF!</definedName>
    <definedName name="_____________________i1" localSheetId="3">#REF!</definedName>
    <definedName name="_____________________i1" localSheetId="5">#REF!</definedName>
    <definedName name="_____________________i1">#REF!</definedName>
    <definedName name="____________________i1" localSheetId="1">#REF!</definedName>
    <definedName name="____________________i1" localSheetId="6">#REF!</definedName>
    <definedName name="____________________i1" localSheetId="3">#REF!</definedName>
    <definedName name="____________________i1" localSheetId="5">#REF!</definedName>
    <definedName name="____________________i1">#REF!</definedName>
    <definedName name="___________________i1" localSheetId="1">#REF!</definedName>
    <definedName name="___________________i1" localSheetId="6">#REF!</definedName>
    <definedName name="___________________i1" localSheetId="3">#REF!</definedName>
    <definedName name="___________________i1" localSheetId="5">#REF!</definedName>
    <definedName name="___________________i1">#REF!</definedName>
    <definedName name="__________________i1" localSheetId="1">#REF!</definedName>
    <definedName name="__________________i1" localSheetId="6">#REF!</definedName>
    <definedName name="__________________i1" localSheetId="3">#REF!</definedName>
    <definedName name="__________________i1" localSheetId="5">#REF!</definedName>
    <definedName name="__________________i1">#REF!</definedName>
    <definedName name="_________________i1" localSheetId="1">#REF!</definedName>
    <definedName name="_________________i1" localSheetId="6">#REF!</definedName>
    <definedName name="_________________i1" localSheetId="3">#REF!</definedName>
    <definedName name="_________________i1" localSheetId="5">#REF!</definedName>
    <definedName name="_________________i1">#REF!</definedName>
    <definedName name="________________i1" localSheetId="1">#REF!</definedName>
    <definedName name="________________i1" localSheetId="6">#REF!</definedName>
    <definedName name="________________i1" localSheetId="3">#REF!</definedName>
    <definedName name="________________i1" localSheetId="5">#REF!</definedName>
    <definedName name="________________i1">#REF!</definedName>
    <definedName name="_______________i1" localSheetId="1">#REF!</definedName>
    <definedName name="_______________i1" localSheetId="6">#REF!</definedName>
    <definedName name="_______________i1" localSheetId="3">#REF!</definedName>
    <definedName name="_______________i1" localSheetId="5">#REF!</definedName>
    <definedName name="_______________i1">#REF!</definedName>
    <definedName name="______________i1" localSheetId="1">#REF!</definedName>
    <definedName name="______________i1" localSheetId="6">#REF!</definedName>
    <definedName name="______________i1" localSheetId="3">#REF!</definedName>
    <definedName name="______________i1" localSheetId="5">#REF!</definedName>
    <definedName name="______________i1">#REF!</definedName>
    <definedName name="_____________i1" localSheetId="1">#REF!</definedName>
    <definedName name="_____________i1" localSheetId="6">#REF!</definedName>
    <definedName name="_____________i1" localSheetId="3">#REF!</definedName>
    <definedName name="_____________i1" localSheetId="5">#REF!</definedName>
    <definedName name="_____________i1">#REF!</definedName>
    <definedName name="____________i1" localSheetId="1">#REF!</definedName>
    <definedName name="____________i1" localSheetId="6">#REF!</definedName>
    <definedName name="____________i1" localSheetId="3">#REF!</definedName>
    <definedName name="____________i1" localSheetId="5">#REF!</definedName>
    <definedName name="____________i1">#REF!</definedName>
    <definedName name="___________i1" localSheetId="1">#REF!</definedName>
    <definedName name="___________i1" localSheetId="6">#REF!</definedName>
    <definedName name="___________i1" localSheetId="3">#REF!</definedName>
    <definedName name="___________i1" localSheetId="5">#REF!</definedName>
    <definedName name="___________i1">#REF!</definedName>
    <definedName name="__________i1" localSheetId="1">#REF!</definedName>
    <definedName name="__________i1" localSheetId="6">#REF!</definedName>
    <definedName name="__________i1" localSheetId="3">#REF!</definedName>
    <definedName name="__________i1" localSheetId="5">#REF!</definedName>
    <definedName name="__________i1">#REF!</definedName>
    <definedName name="_________i1" localSheetId="1">#REF!</definedName>
    <definedName name="_________i1" localSheetId="6">#REF!</definedName>
    <definedName name="_________i1" localSheetId="3">#REF!</definedName>
    <definedName name="_________i1" localSheetId="5">#REF!</definedName>
    <definedName name="_________i1">#REF!</definedName>
    <definedName name="_________MA2" localSheetId="1">#REF!</definedName>
    <definedName name="_________MA2" localSheetId="6">#REF!</definedName>
    <definedName name="_________MA2" localSheetId="3">#REF!</definedName>
    <definedName name="_________MA2" localSheetId="5">#REF!</definedName>
    <definedName name="_________MA2">#REF!</definedName>
    <definedName name="________i1" localSheetId="1">#REF!</definedName>
    <definedName name="________i1" localSheetId="6">#REF!</definedName>
    <definedName name="________i1" localSheetId="3">#REF!</definedName>
    <definedName name="________i1" localSheetId="5">#REF!</definedName>
    <definedName name="________i1">#REF!</definedName>
    <definedName name="________MA2" localSheetId="1">#REF!</definedName>
    <definedName name="________MA2" localSheetId="6">#REF!</definedName>
    <definedName name="________MA2" localSheetId="3">#REF!</definedName>
    <definedName name="________MA2" localSheetId="5">#REF!</definedName>
    <definedName name="________MA2">#REF!</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i1" localSheetId="1">#REF!</definedName>
    <definedName name="_______i1" localSheetId="6">#REF!</definedName>
    <definedName name="_______i1" localSheetId="3">#REF!</definedName>
    <definedName name="_______i1" localSheetId="5">#REF!</definedName>
    <definedName name="_______i1">#REF!</definedName>
    <definedName name="_______MA2" localSheetId="1">#REF!</definedName>
    <definedName name="_______MA2" localSheetId="6">#REF!</definedName>
    <definedName name="_______MA2" localSheetId="3">#REF!</definedName>
    <definedName name="_______MA2" localSheetId="5">#REF!</definedName>
    <definedName name="_______MA2">#REF!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i1" localSheetId="1">#REF!</definedName>
    <definedName name="______i1" localSheetId="6">#REF!</definedName>
    <definedName name="______i1" localSheetId="3">#REF!</definedName>
    <definedName name="______i1" localSheetId="5">#REF!</definedName>
    <definedName name="______i1">#REF!</definedName>
    <definedName name="______INF1" localSheetId="1">#REF!</definedName>
    <definedName name="______INF1" localSheetId="6">#REF!</definedName>
    <definedName name="______INF1" localSheetId="3">#REF!</definedName>
    <definedName name="______INF1" localSheetId="5">#REF!</definedName>
    <definedName name="______INF1">#REF!</definedName>
    <definedName name="______MA2" localSheetId="1">#REF!</definedName>
    <definedName name="______MA2" localSheetId="6">#REF!</definedName>
    <definedName name="______MA2" localSheetId="3">#REF!</definedName>
    <definedName name="______MA2" localSheetId="5">#REF!</definedName>
    <definedName name="______MA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i1" localSheetId="1">#REF!</definedName>
    <definedName name="_____i1" localSheetId="6">#REF!</definedName>
    <definedName name="_____i1" localSheetId="3">#REF!</definedName>
    <definedName name="_____i1" localSheetId="5">#REF!</definedName>
    <definedName name="_____i1">#REF!</definedName>
    <definedName name="_____MA2" localSheetId="1">#REF!</definedName>
    <definedName name="_____MA2" localSheetId="6">#REF!</definedName>
    <definedName name="_____MA2" localSheetId="3">#REF!</definedName>
    <definedName name="_____MA2" localSheetId="5">#REF!</definedName>
    <definedName name="_____MA2">#REF!</definedName>
    <definedName name="_____PJ50" localSheetId="1">#REF!</definedName>
    <definedName name="_____PJ50" localSheetId="6">#REF!</definedName>
    <definedName name="_____PJ50" localSheetId="3">#REF!</definedName>
    <definedName name="_____PJ50" localSheetId="5">#REF!</definedName>
    <definedName name="_____PJ50">#REF!</definedName>
    <definedName name="_____pj51" localSheetId="1">#REF!</definedName>
    <definedName name="_____pj51" localSheetId="6">#REF!</definedName>
    <definedName name="_____pj51" localSheetId="3">#REF!</definedName>
    <definedName name="_____pj51" localSheetId="5">#REF!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i1" localSheetId="1">#REF!</definedName>
    <definedName name="____i1" localSheetId="6">#REF!</definedName>
    <definedName name="____i1" localSheetId="3">#REF!</definedName>
    <definedName name="____i1" localSheetId="5">#REF!</definedName>
    <definedName name="____i1">#REF!</definedName>
    <definedName name="____MA2" localSheetId="1">#REF!</definedName>
    <definedName name="____MA2" localSheetId="6">#REF!</definedName>
    <definedName name="____MA2" localSheetId="3">#REF!</definedName>
    <definedName name="____MA2" localSheetId="5">#REF!</definedName>
    <definedName name="____MA2">#REF!</definedName>
    <definedName name="____PJ50" localSheetId="1">#REF!</definedName>
    <definedName name="____PJ50" localSheetId="6">#REF!</definedName>
    <definedName name="____PJ50" localSheetId="3">#REF!</definedName>
    <definedName name="____PJ50" localSheetId="5">#REF!</definedName>
    <definedName name="____PJ50">#REF!</definedName>
    <definedName name="____pj51" localSheetId="1">#REF!</definedName>
    <definedName name="____pj51" localSheetId="6">#REF!</definedName>
    <definedName name="____pj51" localSheetId="3">#REF!</definedName>
    <definedName name="____pj51" localSheetId="5">#REF!</definedName>
    <definedName name="____pj51">#REF!</definedName>
    <definedName name="____SBC1">[1]INV!$A$12:$D$15</definedName>
    <definedName name="____SBC3">[1]INV!$F$12:$I$15</definedName>
    <definedName name="____SBC5">[1]INV!$K$12:$N$15</definedName>
    <definedName name="___ACT1" localSheetId="1">#REF!</definedName>
    <definedName name="___ACT1" localSheetId="6">#REF!</definedName>
    <definedName name="___ACT1" localSheetId="3">#REF!</definedName>
    <definedName name="___ACT1" localSheetId="5">#REF!</definedName>
    <definedName name="___ACT1">#REF!</definedName>
    <definedName name="___ACT2" localSheetId="1">#REF!</definedName>
    <definedName name="___ACT2" localSheetId="6">#REF!</definedName>
    <definedName name="___ACT2" localSheetId="3">#REF!</definedName>
    <definedName name="___ACT2" localSheetId="5">#REF!</definedName>
    <definedName name="___ACT2">#REF!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i1" localSheetId="1">#REF!</definedName>
    <definedName name="___i1" localSheetId="6">#REF!</definedName>
    <definedName name="___i1" localSheetId="3">#REF!</definedName>
    <definedName name="___i1" localSheetId="5">#REF!</definedName>
    <definedName name="___i1">#REF!</definedName>
    <definedName name="___INF1" localSheetId="1">#REF!</definedName>
    <definedName name="___INF1" localSheetId="6">#REF!</definedName>
    <definedName name="___INF1" localSheetId="3">#REF!</definedName>
    <definedName name="___INF1" localSheetId="5">#REF!</definedName>
    <definedName name="___INF1">#REF!</definedName>
    <definedName name="___MA2" localSheetId="1">#REF!</definedName>
    <definedName name="___MA2" localSheetId="6">#REF!</definedName>
    <definedName name="___MA2" localSheetId="3">#REF!</definedName>
    <definedName name="___MA2" localSheetId="5">#REF!</definedName>
    <definedName name="___MA2">#REF!</definedName>
    <definedName name="___PJ50" localSheetId="1">#REF!</definedName>
    <definedName name="___PJ50" localSheetId="6">#REF!</definedName>
    <definedName name="___PJ50" localSheetId="3">#REF!</definedName>
    <definedName name="___PJ50" localSheetId="5">#REF!</definedName>
    <definedName name="___PJ50">#REF!</definedName>
    <definedName name="___pj51" localSheetId="1">#REF!</definedName>
    <definedName name="___pj51" localSheetId="6">#REF!</definedName>
    <definedName name="___pj51" localSheetId="3">#REF!</definedName>
    <definedName name="___pj51" localSheetId="5">#REF!</definedName>
    <definedName name="___pj51">#REF!</definedName>
    <definedName name="___SBC1">[1]INV!$A$12:$D$15</definedName>
    <definedName name="___SBC3">[1]INV!$F$12:$I$15</definedName>
    <definedName name="___SBC5">[1]INV!$K$12:$N$15</definedName>
    <definedName name="___VLR1" localSheetId="1">(#REF!)</definedName>
    <definedName name="___VLR1" localSheetId="6">(#REF!)</definedName>
    <definedName name="___VLR1" localSheetId="3">(#REF!)</definedName>
    <definedName name="___VLR1" localSheetId="5">(#REF!)</definedName>
    <definedName name="___VLR1">(#REF!)</definedName>
    <definedName name="__123Graph_A" hidden="1">[2]AIU!$D$338:$D$357</definedName>
    <definedName name="__123Graph_Acaja" hidden="1">[2]EVA!$D$39:$AD$39</definedName>
    <definedName name="__123Graph_ACart_AnticAdic" hidden="1">[2]EVA!$F$95:$I$95</definedName>
    <definedName name="__123Graph_AFACTURAC" hidden="1">[2]Program!$B$120:$Y$120</definedName>
    <definedName name="__123Graph_AGraph2" hidden="1">[2]AIU!$D$338:$D$357</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[2]AIU!$C$338:$C$357</definedName>
    <definedName name="__123Graph_Xcaja" hidden="1">[2]EVA!$D$6:$AD$6</definedName>
    <definedName name="__a1" localSheetId="1" hidden="1">{"TAB1",#N/A,TRUE,"GENERAL";"TAB2",#N/A,TRUE,"GENERAL";"TAB3",#N/A,TRUE,"GENERAL";"TAB4",#N/A,TRUE,"GENERAL";"TAB5",#N/A,TRUE,"GENERAL"}</definedName>
    <definedName name="__a1" localSheetId="6"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6"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6"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6"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6" hidden="1">{"TAB1",#N/A,TRUE,"GENERAL";"TAB2",#N/A,TRUE,"GENERAL";"TAB3",#N/A,TRUE,"GENERAL";"TAB4",#N/A,TRUE,"GENERAL";"TAB5",#N/A,TRUE,"GENERAL"}</definedName>
    <definedName name="__a6" hidden="1">{"TAB1",#N/A,TRUE,"GENERAL";"TAB2",#N/A,TRUE,"GENERAL";"TAB3",#N/A,TRUE,"GENERAL";"TAB4",#N/A,TRUE,"GENERAL";"TAB5",#N/A,TRUE,"GENERAL"}</definedName>
    <definedName name="__ACT1" localSheetId="1">#REF!</definedName>
    <definedName name="__ACT1" localSheetId="6">#REF!</definedName>
    <definedName name="__ACT1" localSheetId="3">#REF!</definedName>
    <definedName name="__ACT1" localSheetId="5">#REF!</definedName>
    <definedName name="__ACT1">#REF!</definedName>
    <definedName name="__ACT2" localSheetId="1">#REF!</definedName>
    <definedName name="__ACT2" localSheetId="6">#REF!</definedName>
    <definedName name="__ACT2" localSheetId="3">#REF!</definedName>
    <definedName name="__ACT2" localSheetId="5">#REF!</definedName>
    <definedName name="__ACT2">#REF!</definedName>
    <definedName name="__AFC1">[1]INV!$A$25:$D$28</definedName>
    <definedName name="__AFC3">[1]INV!$F$25:$I$28</definedName>
    <definedName name="__AFC5">[1]INV!$K$25:$N$28</definedName>
    <definedName name="__b2" localSheetId="1" hidden="1">{"TAB1",#N/A,TRUE,"GENERAL";"TAB2",#N/A,TRUE,"GENERAL";"TAB3",#N/A,TRUE,"GENERAL";"TAB4",#N/A,TRUE,"GENERAL";"TAB5",#N/A,TRUE,"GENERAL"}</definedName>
    <definedName name="__b2" localSheetId="6"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6"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6"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6"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6"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6"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6"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6"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6"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1">#REF!</definedName>
    <definedName name="__EST1" localSheetId="6">#REF!</definedName>
    <definedName name="__EST1" localSheetId="3">#REF!</definedName>
    <definedName name="__EST1" localSheetId="5">#REF!</definedName>
    <definedName name="__EST1">#REF!</definedName>
    <definedName name="__EST10" localSheetId="1">#REF!</definedName>
    <definedName name="__EST10" localSheetId="6">#REF!</definedName>
    <definedName name="__EST10" localSheetId="3">#REF!</definedName>
    <definedName name="__EST10" localSheetId="5">#REF!</definedName>
    <definedName name="__EST10">#REF!</definedName>
    <definedName name="__EST11" localSheetId="1">#REF!</definedName>
    <definedName name="__EST11" localSheetId="6">#REF!</definedName>
    <definedName name="__EST11" localSheetId="3">#REF!</definedName>
    <definedName name="__EST11" localSheetId="5">#REF!</definedName>
    <definedName name="__EST11">#REF!</definedName>
    <definedName name="__EST12" localSheetId="1">#REF!</definedName>
    <definedName name="__EST12" localSheetId="6">#REF!</definedName>
    <definedName name="__EST12" localSheetId="3">#REF!</definedName>
    <definedName name="__EST12" localSheetId="5">#REF!</definedName>
    <definedName name="__EST12">#REF!</definedName>
    <definedName name="__EST13" localSheetId="1">#REF!</definedName>
    <definedName name="__EST13" localSheetId="6">#REF!</definedName>
    <definedName name="__EST13" localSheetId="3">#REF!</definedName>
    <definedName name="__EST13" localSheetId="5">#REF!</definedName>
    <definedName name="__EST13">#REF!</definedName>
    <definedName name="__EST14" localSheetId="1">#REF!</definedName>
    <definedName name="__EST14" localSheetId="6">#REF!</definedName>
    <definedName name="__EST14" localSheetId="3">#REF!</definedName>
    <definedName name="__EST14" localSheetId="5">#REF!</definedName>
    <definedName name="__EST14">#REF!</definedName>
    <definedName name="__EST15" localSheetId="1">#REF!</definedName>
    <definedName name="__EST15" localSheetId="6">#REF!</definedName>
    <definedName name="__EST15" localSheetId="3">#REF!</definedName>
    <definedName name="__EST15" localSheetId="5">#REF!</definedName>
    <definedName name="__EST15">#REF!</definedName>
    <definedName name="__EST16" localSheetId="1">#REF!</definedName>
    <definedName name="__EST16" localSheetId="6">#REF!</definedName>
    <definedName name="__EST16" localSheetId="3">#REF!</definedName>
    <definedName name="__EST16" localSheetId="5">#REF!</definedName>
    <definedName name="__EST16">#REF!</definedName>
    <definedName name="__EST17" localSheetId="1">#REF!</definedName>
    <definedName name="__EST17" localSheetId="6">#REF!</definedName>
    <definedName name="__EST17" localSheetId="3">#REF!</definedName>
    <definedName name="__EST17" localSheetId="5">#REF!</definedName>
    <definedName name="__EST17">#REF!</definedName>
    <definedName name="__EST18" localSheetId="1">#REF!</definedName>
    <definedName name="__EST18" localSheetId="6">#REF!</definedName>
    <definedName name="__EST18" localSheetId="3">#REF!</definedName>
    <definedName name="__EST18" localSheetId="5">#REF!</definedName>
    <definedName name="__EST18">#REF!</definedName>
    <definedName name="__EST19" localSheetId="1">#REF!</definedName>
    <definedName name="__EST19" localSheetId="6">#REF!</definedName>
    <definedName name="__EST19" localSheetId="3">#REF!</definedName>
    <definedName name="__EST19" localSheetId="5">#REF!</definedName>
    <definedName name="__EST19">#REF!</definedName>
    <definedName name="__EST2" localSheetId="1">#REF!</definedName>
    <definedName name="__EST2" localSheetId="6">#REF!</definedName>
    <definedName name="__EST2" localSheetId="3">#REF!</definedName>
    <definedName name="__EST2" localSheetId="5">#REF!</definedName>
    <definedName name="__EST2">#REF!</definedName>
    <definedName name="__EST3" localSheetId="1">#REF!</definedName>
    <definedName name="__EST3" localSheetId="6">#REF!</definedName>
    <definedName name="__EST3" localSheetId="3">#REF!</definedName>
    <definedName name="__EST3" localSheetId="5">#REF!</definedName>
    <definedName name="__EST3">#REF!</definedName>
    <definedName name="__EST4" localSheetId="1">#REF!</definedName>
    <definedName name="__EST4" localSheetId="6">#REF!</definedName>
    <definedName name="__EST4" localSheetId="3">#REF!</definedName>
    <definedName name="__EST4" localSheetId="5">#REF!</definedName>
    <definedName name="__EST4">#REF!</definedName>
    <definedName name="__EST5" localSheetId="1">#REF!</definedName>
    <definedName name="__EST5" localSheetId="6">#REF!</definedName>
    <definedName name="__EST5" localSheetId="3">#REF!</definedName>
    <definedName name="__EST5" localSheetId="5">#REF!</definedName>
    <definedName name="__EST5">#REF!</definedName>
    <definedName name="__EST6" localSheetId="1">#REF!</definedName>
    <definedName name="__EST6" localSheetId="6">#REF!</definedName>
    <definedName name="__EST6" localSheetId="3">#REF!</definedName>
    <definedName name="__EST6" localSheetId="5">#REF!</definedName>
    <definedName name="__EST6">#REF!</definedName>
    <definedName name="__EST7" localSheetId="1">#REF!</definedName>
    <definedName name="__EST7" localSheetId="6">#REF!</definedName>
    <definedName name="__EST7" localSheetId="3">#REF!</definedName>
    <definedName name="__EST7" localSheetId="5">#REF!</definedName>
    <definedName name="__EST7">#REF!</definedName>
    <definedName name="__EST8" localSheetId="1">#REF!</definedName>
    <definedName name="__EST8" localSheetId="6">#REF!</definedName>
    <definedName name="__EST8" localSheetId="3">#REF!</definedName>
    <definedName name="__EST8" localSheetId="5">#REF!</definedName>
    <definedName name="__EST8">#REF!</definedName>
    <definedName name="__EST9" localSheetId="1">#REF!</definedName>
    <definedName name="__EST9" localSheetId="6">#REF!</definedName>
    <definedName name="__EST9" localSheetId="3">#REF!</definedName>
    <definedName name="__EST9" localSheetId="5">#REF!</definedName>
    <definedName name="__EST9">#REF!</definedName>
    <definedName name="__EXC1" localSheetId="1">#REF!</definedName>
    <definedName name="__EXC1" localSheetId="6">#REF!</definedName>
    <definedName name="__EXC1" localSheetId="3">#REF!</definedName>
    <definedName name="__EXC1" localSheetId="5">#REF!</definedName>
    <definedName name="__EXC1">#REF!</definedName>
    <definedName name="__EXC10" localSheetId="1">#REF!</definedName>
    <definedName name="__EXC10" localSheetId="6">#REF!</definedName>
    <definedName name="__EXC10" localSheetId="3">#REF!</definedName>
    <definedName name="__EXC10" localSheetId="5">#REF!</definedName>
    <definedName name="__EXC10">#REF!</definedName>
    <definedName name="__EXC11" localSheetId="1">#REF!</definedName>
    <definedName name="__EXC11" localSheetId="6">#REF!</definedName>
    <definedName name="__EXC11" localSheetId="3">#REF!</definedName>
    <definedName name="__EXC11" localSheetId="5">#REF!</definedName>
    <definedName name="__EXC11">#REF!</definedName>
    <definedName name="__EXC12" localSheetId="1">#REF!</definedName>
    <definedName name="__EXC12" localSheetId="6">#REF!</definedName>
    <definedName name="__EXC12" localSheetId="3">#REF!</definedName>
    <definedName name="__EXC12" localSheetId="5">#REF!</definedName>
    <definedName name="__EXC12">#REF!</definedName>
    <definedName name="__EXC2" localSheetId="1">#REF!</definedName>
    <definedName name="__EXC2" localSheetId="6">#REF!</definedName>
    <definedName name="__EXC2" localSheetId="3">#REF!</definedName>
    <definedName name="__EXC2" localSheetId="5">#REF!</definedName>
    <definedName name="__EXC2">#REF!</definedName>
    <definedName name="__EXC3" localSheetId="1">#REF!</definedName>
    <definedName name="__EXC3" localSheetId="6">#REF!</definedName>
    <definedName name="__EXC3" localSheetId="3">#REF!</definedName>
    <definedName name="__EXC3" localSheetId="5">#REF!</definedName>
    <definedName name="__EXC3">#REF!</definedName>
    <definedName name="__EXC4" localSheetId="1">#REF!</definedName>
    <definedName name="__EXC4" localSheetId="6">#REF!</definedName>
    <definedName name="__EXC4" localSheetId="3">#REF!</definedName>
    <definedName name="__EXC4" localSheetId="5">#REF!</definedName>
    <definedName name="__EXC4">#REF!</definedName>
    <definedName name="__EXC5" localSheetId="1">#REF!</definedName>
    <definedName name="__EXC5" localSheetId="6">#REF!</definedName>
    <definedName name="__EXC5" localSheetId="3">#REF!</definedName>
    <definedName name="__EXC5" localSheetId="5">#REF!</definedName>
    <definedName name="__EXC5">#REF!</definedName>
    <definedName name="__EXC6" localSheetId="1">#REF!</definedName>
    <definedName name="__EXC6" localSheetId="6">#REF!</definedName>
    <definedName name="__EXC6" localSheetId="3">#REF!</definedName>
    <definedName name="__EXC6" localSheetId="5">#REF!</definedName>
    <definedName name="__EXC6">#REF!</definedName>
    <definedName name="__EXC7" localSheetId="1">#REF!</definedName>
    <definedName name="__EXC7" localSheetId="6">#REF!</definedName>
    <definedName name="__EXC7" localSheetId="3">#REF!</definedName>
    <definedName name="__EXC7" localSheetId="5">#REF!</definedName>
    <definedName name="__EXC7">#REF!</definedName>
    <definedName name="__EXC8" localSheetId="1">#REF!</definedName>
    <definedName name="__EXC8" localSheetId="6">#REF!</definedName>
    <definedName name="__EXC8" localSheetId="3">#REF!</definedName>
    <definedName name="__EXC8" localSheetId="5">#REF!</definedName>
    <definedName name="__EXC8">#REF!</definedName>
    <definedName name="__EXC9" localSheetId="1">#REF!</definedName>
    <definedName name="__EXC9" localSheetId="6">#REF!</definedName>
    <definedName name="__EXC9" localSheetId="3">#REF!</definedName>
    <definedName name="__EXC9" localSheetId="5">#REF!</definedName>
    <definedName name="__EXC9">#REF!</definedName>
    <definedName name="__g2" localSheetId="1" hidden="1">{"TAB1",#N/A,TRUE,"GENERAL";"TAB2",#N/A,TRUE,"GENERAL";"TAB3",#N/A,TRUE,"GENERAL";"TAB4",#N/A,TRUE,"GENERAL";"TAB5",#N/A,TRUE,"GENERAL"}</definedName>
    <definedName name="__g2" localSheetId="6"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6"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6"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6"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6"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6"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6"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6"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6"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6"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6"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6"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6"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6"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6"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6" hidden="1">{"via1",#N/A,TRUE,"general";"via2",#N/A,TRUE,"general";"via3",#N/A,TRUE,"general"}</definedName>
    <definedName name="__hfh7" hidden="1">{"via1",#N/A,TRUE,"general";"via2",#N/A,TRUE,"general";"via3",#N/A,TRUE,"general"}</definedName>
    <definedName name="__i1" localSheetId="1">#REF!</definedName>
    <definedName name="__i1" localSheetId="6">#REF!</definedName>
    <definedName name="__i1" localSheetId="3">#REF!</definedName>
    <definedName name="__i1" localSheetId="5">#REF!</definedName>
    <definedName name="__i1">#REF!</definedName>
    <definedName name="__i4" localSheetId="1" hidden="1">{"via1",#N/A,TRUE,"general";"via2",#N/A,TRUE,"general";"via3",#N/A,TRUE,"general"}</definedName>
    <definedName name="__i4" localSheetId="6"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6"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6"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6"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6"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6"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6"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6"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6"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6"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6"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6"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6"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6"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6"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6"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6"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6"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6"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6"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6"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6" hidden="1">{"via1",#N/A,TRUE,"general";"via2",#N/A,TRUE,"general";"via3",#N/A,TRUE,"general"}</definedName>
    <definedName name="__m9" hidden="1">{"via1",#N/A,TRUE,"general";"via2",#N/A,TRUE,"general";"via3",#N/A,TRUE,"general"}</definedName>
    <definedName name="__MA2" localSheetId="1">#REF!</definedName>
    <definedName name="__MA2" localSheetId="6">#REF!</definedName>
    <definedName name="__MA2" localSheetId="3">#REF!</definedName>
    <definedName name="__MA2" localSheetId="5">#REF!</definedName>
    <definedName name="__MA2">#REF!</definedName>
    <definedName name="__n3" localSheetId="1" hidden="1">{"TAB1",#N/A,TRUE,"GENERAL";"TAB2",#N/A,TRUE,"GENERAL";"TAB3",#N/A,TRUE,"GENERAL";"TAB4",#N/A,TRUE,"GENERAL";"TAB5",#N/A,TRUE,"GENERAL"}</definedName>
    <definedName name="__n3" localSheetId="6"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6"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6"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6"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6"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6"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6"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6"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6"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6"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6"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6"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6" hidden="1">{"TAB1",#N/A,TRUE,"GENERAL";"TAB2",#N/A,TRUE,"GENERAL";"TAB3",#N/A,TRUE,"GENERAL";"TAB4",#N/A,TRUE,"GENERAL";"TAB5",#N/A,TRUE,"GENERAL"}</definedName>
    <definedName name="__p8" hidden="1">{"TAB1",#N/A,TRUE,"GENERAL";"TAB2",#N/A,TRUE,"GENERAL";"TAB3",#N/A,TRUE,"GENERAL";"TAB4",#N/A,TRUE,"GENERAL";"TAB5",#N/A,TRUE,"GENERAL"}</definedName>
    <definedName name="__PJ50" localSheetId="1">#REF!</definedName>
    <definedName name="__PJ50" localSheetId="6">#REF!</definedName>
    <definedName name="__PJ50" localSheetId="3">#REF!</definedName>
    <definedName name="__PJ50" localSheetId="5">#REF!</definedName>
    <definedName name="__PJ50">#REF!</definedName>
    <definedName name="__pj51" localSheetId="1">#REF!</definedName>
    <definedName name="__pj51" localSheetId="6">#REF!</definedName>
    <definedName name="__pj51" localSheetId="3">#REF!</definedName>
    <definedName name="__pj51" localSheetId="5">#REF!</definedName>
    <definedName name="__pj51">#REF!</definedName>
    <definedName name="__r" localSheetId="1" hidden="1">{"TAB1",#N/A,TRUE,"GENERAL";"TAB2",#N/A,TRUE,"GENERAL";"TAB3",#N/A,TRUE,"GENERAL";"TAB4",#N/A,TRUE,"GENERAL";"TAB5",#N/A,TRUE,"GENERAL"}</definedName>
    <definedName name="__r" localSheetId="6"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6"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6"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6"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6"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6"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6"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6"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6"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6"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1" hidden="1">{"TAB1",#N/A,TRUE,"GENERAL";"TAB2",#N/A,TRUE,"GENERAL";"TAB3",#N/A,TRUE,"GENERAL";"TAB4",#N/A,TRUE,"GENERAL";"TAB5",#N/A,TRUE,"GENERAL"}</definedName>
    <definedName name="__t3" localSheetId="6"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6"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6"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6"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6"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6"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6"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6"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6"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6"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6"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6"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6"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6"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6"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6"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6"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6"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6"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6"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6"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6"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6"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6"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6"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6"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6" hidden="1">{"via1",#N/A,TRUE,"general";"via2",#N/A,TRUE,"general";"via3",#N/A,TRUE,"general"}</definedName>
    <definedName name="__vfv4" hidden="1">{"via1",#N/A,TRUE,"general";"via2",#N/A,TRUE,"general";"via3",#N/A,TRUE,"general"}</definedName>
    <definedName name="__VLR1" localSheetId="1">(#REF!)</definedName>
    <definedName name="__VLR1" localSheetId="6">(#REF!)</definedName>
    <definedName name="__VLR1" localSheetId="3">(#REF!)</definedName>
    <definedName name="__VLR1" localSheetId="5">(#REF!)</definedName>
    <definedName name="__VLR1">(#REF!)</definedName>
    <definedName name="__x1" localSheetId="1" hidden="1">{"TAB1",#N/A,TRUE,"GENERAL";"TAB2",#N/A,TRUE,"GENERAL";"TAB3",#N/A,TRUE,"GENERAL";"TAB4",#N/A,TRUE,"GENERAL";"TAB5",#N/A,TRUE,"GENERAL"}</definedName>
    <definedName name="__x1" localSheetId="6"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6"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6"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6"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6"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6"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6"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6"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6"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localSheetId="6"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6"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6"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6"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6"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6"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6"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6"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6"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6"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6"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6"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6"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6"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Sin_nombre" localSheetId="1">#REF!</definedName>
    <definedName name="_1Sin_nombre" localSheetId="6">#REF!</definedName>
    <definedName name="_1Sin_nombre" localSheetId="3">#REF!</definedName>
    <definedName name="_1Sin_nombre" localSheetId="5">#REF!</definedName>
    <definedName name="_1Sin_nombre">#REF!</definedName>
    <definedName name="_2">#N/A</definedName>
    <definedName name="_2Sin_nombre" localSheetId="1">#REF!</definedName>
    <definedName name="_2Sin_nombre" localSheetId="6">#REF!</definedName>
    <definedName name="_2Sin_nombre" localSheetId="3">#REF!</definedName>
    <definedName name="_2Sin_nombre" localSheetId="5">#REF!</definedName>
    <definedName name="_2Sin_nombre">#REF!</definedName>
    <definedName name="_3" localSheetId="1">'[3]FOR2-CONSOR'!#REF!</definedName>
    <definedName name="_3" localSheetId="6">'[3]FOR2-CONSOR'!#REF!</definedName>
    <definedName name="_3" localSheetId="3">'[3]FOR2-CONSOR'!#REF!</definedName>
    <definedName name="_3" localSheetId="5">'[3]FOR2-CONSOR'!#REF!</definedName>
    <definedName name="_3">'[3]FOR2-CONSOR'!#REF!</definedName>
    <definedName name="_4" localSheetId="1">'[3]FOR2-CONSOR'!#REF!</definedName>
    <definedName name="_4" localSheetId="6">'[3]FOR2-CONSOR'!#REF!</definedName>
    <definedName name="_4" localSheetId="3">'[3]FOR2-CONSOR'!#REF!</definedName>
    <definedName name="_4" localSheetId="5">'[3]FOR2-CONSOR'!#REF!</definedName>
    <definedName name="_4">'[3]FOR2-CONSOR'!#REF!</definedName>
    <definedName name="_42C" localSheetId="1">#REF!</definedName>
    <definedName name="_42C" localSheetId="6">#REF!</definedName>
    <definedName name="_42C" localSheetId="3">#REF!</definedName>
    <definedName name="_42C" localSheetId="5">#REF!</definedName>
    <definedName name="_42C">#REF!</definedName>
    <definedName name="_42D" localSheetId="1">#REF!</definedName>
    <definedName name="_42D" localSheetId="6">#REF!</definedName>
    <definedName name="_42D" localSheetId="3">#REF!</definedName>
    <definedName name="_42D" localSheetId="5">#REF!</definedName>
    <definedName name="_42D">#REF!</definedName>
    <definedName name="_42E" localSheetId="1">#REF!</definedName>
    <definedName name="_42E" localSheetId="6">#REF!</definedName>
    <definedName name="_42E" localSheetId="3">#REF!</definedName>
    <definedName name="_42E" localSheetId="5">#REF!</definedName>
    <definedName name="_42E">#REF!</definedName>
    <definedName name="_44" localSheetId="1">#REF!</definedName>
    <definedName name="_44" localSheetId="6">#REF!</definedName>
    <definedName name="_44" localSheetId="3">#REF!</definedName>
    <definedName name="_44" localSheetId="5">#REF!</definedName>
    <definedName name="_44">#REF!</definedName>
    <definedName name="_6" localSheetId="1">#REF!</definedName>
    <definedName name="_6" localSheetId="6">#REF!</definedName>
    <definedName name="_6" localSheetId="3">#REF!</definedName>
    <definedName name="_6" localSheetId="5">#REF!</definedName>
    <definedName name="_6">#REF!</definedName>
    <definedName name="_a1" localSheetId="1" hidden="1">{"TAB1",#N/A,TRUE,"GENERAL";"TAB2",#N/A,TRUE,"GENERAL";"TAB3",#N/A,TRUE,"GENERAL";"TAB4",#N/A,TRUE,"GENERAL";"TAB5",#N/A,TRUE,"GENERAL"}</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6"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CT1" localSheetId="1">#REF!</definedName>
    <definedName name="_ACT1" localSheetId="6">#REF!</definedName>
    <definedName name="_ACT1" localSheetId="3">#REF!</definedName>
    <definedName name="_ACT1" localSheetId="5">#REF!</definedName>
    <definedName name="_ACT1">#REF!</definedName>
    <definedName name="_ACT2" localSheetId="1">#REF!</definedName>
    <definedName name="_ACT2" localSheetId="6">#REF!</definedName>
    <definedName name="_ACT2" localSheetId="3">#REF!</definedName>
    <definedName name="_ACT2" localSheetId="5">#REF!</definedName>
    <definedName name="_ACT2">#REF!</definedName>
    <definedName name="_AFC1">[1]INV!$A$25:$D$28</definedName>
    <definedName name="_AFC3">[1]INV!$F$25:$I$28</definedName>
    <definedName name="_AFC5">[1]INV!$K$25:$N$28</definedName>
    <definedName name="_AFI10" localSheetId="1">#REF!</definedName>
    <definedName name="_AFI10" localSheetId="6">#REF!</definedName>
    <definedName name="_AFI10" localSheetId="3">#REF!</definedName>
    <definedName name="_AFI10" localSheetId="5">#REF!</definedName>
    <definedName name="_AFI10">#REF!</definedName>
    <definedName name="_APU221" localSheetId="1">#REF!</definedName>
    <definedName name="_APU221" localSheetId="6">#REF!</definedName>
    <definedName name="_APU221" localSheetId="3">#REF!</definedName>
    <definedName name="_APU221" localSheetId="5">#REF!</definedName>
    <definedName name="_APU221">#REF!</definedName>
    <definedName name="_APU465" localSheetId="3">[4]!absc</definedName>
    <definedName name="_APU465" localSheetId="5">[4]!absc</definedName>
    <definedName name="_APU465">[4]!absc</definedName>
    <definedName name="_ASAS" localSheetId="1">#REF!</definedName>
    <definedName name="_ASAS" localSheetId="6">#REF!</definedName>
    <definedName name="_ASAS" localSheetId="3">#REF!</definedName>
    <definedName name="_ASAS" localSheetId="5">#REF!</definedName>
    <definedName name="_ASAS">#REF!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6"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6">#REF!</definedName>
    <definedName name="_Cod1" localSheetId="3">#REF!</definedName>
    <definedName name="_Cod1" localSheetId="5">#REF!</definedName>
    <definedName name="_Cod1">#REF!</definedName>
    <definedName name="_Cos1" localSheetId="1">#REF!</definedName>
    <definedName name="_Cos1" localSheetId="6">#REF!</definedName>
    <definedName name="_Cos1" localSheetId="3">#REF!</definedName>
    <definedName name="_Cos1" localSheetId="5">#REF!</definedName>
    <definedName name="_Cos1">#REF!</definedName>
    <definedName name="_dasd" localSheetId="1" hidden="1">'[5]46W9'!#REF!</definedName>
    <definedName name="_dasd" localSheetId="6" hidden="1">'[5]46W9'!#REF!</definedName>
    <definedName name="_dasd" localSheetId="3" hidden="1">'[5]46W9'!#REF!</definedName>
    <definedName name="_dasd" localSheetId="5" hidden="1">'[5]46W9'!#REF!</definedName>
    <definedName name="_dasd" hidden="1">'[5]46W9'!#REF!</definedName>
    <definedName name="_EST1" localSheetId="1">#REF!</definedName>
    <definedName name="_EST1" localSheetId="6">#REF!</definedName>
    <definedName name="_EST1" localSheetId="3">#REF!</definedName>
    <definedName name="_EST1" localSheetId="5">#REF!</definedName>
    <definedName name="_EST1">#REF!</definedName>
    <definedName name="_EST10" localSheetId="1">#REF!</definedName>
    <definedName name="_EST10" localSheetId="6">#REF!</definedName>
    <definedName name="_EST10" localSheetId="3">#REF!</definedName>
    <definedName name="_EST10" localSheetId="5">#REF!</definedName>
    <definedName name="_EST10">#REF!</definedName>
    <definedName name="_EST11" localSheetId="1">#REF!</definedName>
    <definedName name="_EST11" localSheetId="6">#REF!</definedName>
    <definedName name="_EST11" localSheetId="3">#REF!</definedName>
    <definedName name="_EST11" localSheetId="5">#REF!</definedName>
    <definedName name="_EST11">#REF!</definedName>
    <definedName name="_EST12" localSheetId="1">#REF!</definedName>
    <definedName name="_EST12" localSheetId="6">#REF!</definedName>
    <definedName name="_EST12" localSheetId="3">#REF!</definedName>
    <definedName name="_EST12" localSheetId="5">#REF!</definedName>
    <definedName name="_EST12">#REF!</definedName>
    <definedName name="_EST13" localSheetId="1">#REF!</definedName>
    <definedName name="_EST13" localSheetId="6">#REF!</definedName>
    <definedName name="_EST13" localSheetId="3">#REF!</definedName>
    <definedName name="_EST13" localSheetId="5">#REF!</definedName>
    <definedName name="_EST13">#REF!</definedName>
    <definedName name="_EST14" localSheetId="1">#REF!</definedName>
    <definedName name="_EST14" localSheetId="6">#REF!</definedName>
    <definedName name="_EST14" localSheetId="3">#REF!</definedName>
    <definedName name="_EST14" localSheetId="5">#REF!</definedName>
    <definedName name="_EST14">#REF!</definedName>
    <definedName name="_EST15" localSheetId="1">#REF!</definedName>
    <definedName name="_EST15" localSheetId="6">#REF!</definedName>
    <definedName name="_EST15" localSheetId="3">#REF!</definedName>
    <definedName name="_EST15" localSheetId="5">#REF!</definedName>
    <definedName name="_EST15">#REF!</definedName>
    <definedName name="_EST16" localSheetId="1">#REF!</definedName>
    <definedName name="_EST16" localSheetId="6">#REF!</definedName>
    <definedName name="_EST16" localSheetId="3">#REF!</definedName>
    <definedName name="_EST16" localSheetId="5">#REF!</definedName>
    <definedName name="_EST16">#REF!</definedName>
    <definedName name="_EST17" localSheetId="1">#REF!</definedName>
    <definedName name="_EST17" localSheetId="6">#REF!</definedName>
    <definedName name="_EST17" localSheetId="3">#REF!</definedName>
    <definedName name="_EST17" localSheetId="5">#REF!</definedName>
    <definedName name="_EST17">#REF!</definedName>
    <definedName name="_EST18" localSheetId="1">#REF!</definedName>
    <definedName name="_EST18" localSheetId="6">#REF!</definedName>
    <definedName name="_EST18" localSheetId="3">#REF!</definedName>
    <definedName name="_EST18" localSheetId="5">#REF!</definedName>
    <definedName name="_EST18">#REF!</definedName>
    <definedName name="_EST19" localSheetId="1">#REF!</definedName>
    <definedName name="_EST19" localSheetId="6">#REF!</definedName>
    <definedName name="_EST19" localSheetId="3">#REF!</definedName>
    <definedName name="_EST19" localSheetId="5">#REF!</definedName>
    <definedName name="_EST19">#REF!</definedName>
    <definedName name="_EST2" localSheetId="1">#REF!</definedName>
    <definedName name="_EST2" localSheetId="6">#REF!</definedName>
    <definedName name="_EST2" localSheetId="3">#REF!</definedName>
    <definedName name="_EST2" localSheetId="5">#REF!</definedName>
    <definedName name="_EST2">#REF!</definedName>
    <definedName name="_EST3" localSheetId="1">#REF!</definedName>
    <definedName name="_EST3" localSheetId="6">#REF!</definedName>
    <definedName name="_EST3" localSheetId="3">#REF!</definedName>
    <definedName name="_EST3" localSheetId="5">#REF!</definedName>
    <definedName name="_EST3">#REF!</definedName>
    <definedName name="_EST4" localSheetId="1">#REF!</definedName>
    <definedName name="_EST4" localSheetId="6">#REF!</definedName>
    <definedName name="_EST4" localSheetId="3">#REF!</definedName>
    <definedName name="_EST4" localSheetId="5">#REF!</definedName>
    <definedName name="_EST4">#REF!</definedName>
    <definedName name="_EST5" localSheetId="1">#REF!</definedName>
    <definedName name="_EST5" localSheetId="6">#REF!</definedName>
    <definedName name="_EST5" localSheetId="3">#REF!</definedName>
    <definedName name="_EST5" localSheetId="5">#REF!</definedName>
    <definedName name="_EST5">#REF!</definedName>
    <definedName name="_EST6" localSheetId="1">#REF!</definedName>
    <definedName name="_EST6" localSheetId="6">#REF!</definedName>
    <definedName name="_EST6" localSheetId="3">#REF!</definedName>
    <definedName name="_EST6" localSheetId="5">#REF!</definedName>
    <definedName name="_EST6">#REF!</definedName>
    <definedName name="_EST7" localSheetId="1">#REF!</definedName>
    <definedName name="_EST7" localSheetId="6">#REF!</definedName>
    <definedName name="_EST7" localSheetId="3">#REF!</definedName>
    <definedName name="_EST7" localSheetId="5">#REF!</definedName>
    <definedName name="_EST7">#REF!</definedName>
    <definedName name="_EST8" localSheetId="1">#REF!</definedName>
    <definedName name="_EST8" localSheetId="6">#REF!</definedName>
    <definedName name="_EST8" localSheetId="3">#REF!</definedName>
    <definedName name="_EST8" localSheetId="5">#REF!</definedName>
    <definedName name="_EST8">#REF!</definedName>
    <definedName name="_EST9" localSheetId="1">#REF!</definedName>
    <definedName name="_EST9" localSheetId="6">#REF!</definedName>
    <definedName name="_EST9" localSheetId="3">#REF!</definedName>
    <definedName name="_EST9" localSheetId="5">#REF!</definedName>
    <definedName name="_EST9">#REF!</definedName>
    <definedName name="_EXC1" localSheetId="1">#REF!</definedName>
    <definedName name="_EXC1" localSheetId="6">#REF!</definedName>
    <definedName name="_EXC1" localSheetId="3">#REF!</definedName>
    <definedName name="_EXC1" localSheetId="5">#REF!</definedName>
    <definedName name="_EXC1">#REF!</definedName>
    <definedName name="_EXC10" localSheetId="1">#REF!</definedName>
    <definedName name="_EXC10" localSheetId="6">#REF!</definedName>
    <definedName name="_EXC10" localSheetId="3">#REF!</definedName>
    <definedName name="_EXC10" localSheetId="5">#REF!</definedName>
    <definedName name="_EXC10">#REF!</definedName>
    <definedName name="_EXC11" localSheetId="1">#REF!</definedName>
    <definedName name="_EXC11" localSheetId="6">#REF!</definedName>
    <definedName name="_EXC11" localSheetId="3">#REF!</definedName>
    <definedName name="_EXC11" localSheetId="5">#REF!</definedName>
    <definedName name="_EXC11">#REF!</definedName>
    <definedName name="_EXC12" localSheetId="1">#REF!</definedName>
    <definedName name="_EXC12" localSheetId="6">#REF!</definedName>
    <definedName name="_EXC12" localSheetId="3">#REF!</definedName>
    <definedName name="_EXC12" localSheetId="5">#REF!</definedName>
    <definedName name="_EXC12">#REF!</definedName>
    <definedName name="_EXC2" localSheetId="1">#REF!</definedName>
    <definedName name="_EXC2" localSheetId="6">#REF!</definedName>
    <definedName name="_EXC2" localSheetId="3">#REF!</definedName>
    <definedName name="_EXC2" localSheetId="5">#REF!</definedName>
    <definedName name="_EXC2">#REF!</definedName>
    <definedName name="_EXC3" localSheetId="1">#REF!</definedName>
    <definedName name="_EXC3" localSheetId="6">#REF!</definedName>
    <definedName name="_EXC3" localSheetId="3">#REF!</definedName>
    <definedName name="_EXC3" localSheetId="5">#REF!</definedName>
    <definedName name="_EXC3">#REF!</definedName>
    <definedName name="_EXC4" localSheetId="1">#REF!</definedName>
    <definedName name="_EXC4" localSheetId="6">#REF!</definedName>
    <definedName name="_EXC4" localSheetId="3">#REF!</definedName>
    <definedName name="_EXC4" localSheetId="5">#REF!</definedName>
    <definedName name="_EXC4">#REF!</definedName>
    <definedName name="_EXC5" localSheetId="1">#REF!</definedName>
    <definedName name="_EXC5" localSheetId="6">#REF!</definedName>
    <definedName name="_EXC5" localSheetId="3">#REF!</definedName>
    <definedName name="_EXC5" localSheetId="5">#REF!</definedName>
    <definedName name="_EXC5">#REF!</definedName>
    <definedName name="_EXC6" localSheetId="1">#REF!</definedName>
    <definedName name="_EXC6" localSheetId="6">#REF!</definedName>
    <definedName name="_EXC6" localSheetId="3">#REF!</definedName>
    <definedName name="_EXC6" localSheetId="5">#REF!</definedName>
    <definedName name="_EXC6">#REF!</definedName>
    <definedName name="_EXC7" localSheetId="1">#REF!</definedName>
    <definedName name="_EXC7" localSheetId="6">#REF!</definedName>
    <definedName name="_EXC7" localSheetId="3">#REF!</definedName>
    <definedName name="_EXC7" localSheetId="5">#REF!</definedName>
    <definedName name="_EXC7">#REF!</definedName>
    <definedName name="_EXC8" localSheetId="1">#REF!</definedName>
    <definedName name="_EXC8" localSheetId="6">#REF!</definedName>
    <definedName name="_EXC8" localSheetId="3">#REF!</definedName>
    <definedName name="_EXC8" localSheetId="5">#REF!</definedName>
    <definedName name="_EXC8">#REF!</definedName>
    <definedName name="_EXC9" localSheetId="1">#REF!</definedName>
    <definedName name="_EXC9" localSheetId="6">#REF!</definedName>
    <definedName name="_EXC9" localSheetId="3">#REF!</definedName>
    <definedName name="_EXC9" localSheetId="5">#REF!</definedName>
    <definedName name="_EXC9">#REF!</definedName>
    <definedName name="_f">[6]D_AWG!$E$22</definedName>
    <definedName name="_FC">#N/A</definedName>
    <definedName name="_FEC5">[7]datos!$N$2,[7]datos!$N$2:$N$500</definedName>
    <definedName name="_Fill" localSheetId="1" hidden="1">#REF!</definedName>
    <definedName name="_Fill" localSheetId="6" hidden="1">#REF!</definedName>
    <definedName name="_Fill" localSheetId="3" hidden="1">#REF!</definedName>
    <definedName name="_Fill" localSheetId="5" hidden="1">#REF!</definedName>
    <definedName name="_Fill" hidden="1">#REF!</definedName>
    <definedName name="_xlnm._FilterDatabase" localSheetId="1" hidden="1">'[5]46W9'!#REF!</definedName>
    <definedName name="_xlnm._FilterDatabase" localSheetId="6" hidden="1">'[5]46W9'!#REF!</definedName>
    <definedName name="_xlnm._FilterDatabase" localSheetId="3" hidden="1">'[5]46W9'!#REF!</definedName>
    <definedName name="_xlnm._FilterDatabase" localSheetId="5" hidden="1">'[5]46W9'!#REF!</definedName>
    <definedName name="_xlnm._FilterDatabase" hidden="1">'[5]46W9'!#REF!</definedName>
    <definedName name="_FOR1" localSheetId="1">#REF!</definedName>
    <definedName name="_FOR1" localSheetId="6">#REF!</definedName>
    <definedName name="_FOR1" localSheetId="3">#REF!</definedName>
    <definedName name="_FOR1" localSheetId="5">#REF!</definedName>
    <definedName name="_FOR1">#REF!</definedName>
    <definedName name="_g2" localSheetId="1" hidden="1">{"TAB1",#N/A,TRUE,"GENERAL";"TAB2",#N/A,TRUE,"GENERAL";"TAB3",#N/A,TRUE,"GENERAL";"TAB4",#N/A,TRUE,"GENERAL";"TAB5",#N/A,TRUE,"GENERAL"}</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6"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6"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6"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6"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UM1">[8]DATBAND!$I$3:$I$469</definedName>
    <definedName name="_HUM2">[8]DATBAND!$J$3:$J$453</definedName>
    <definedName name="_i1" localSheetId="1">#REF!</definedName>
    <definedName name="_i1" localSheetId="6">#REF!</definedName>
    <definedName name="_i1" localSheetId="3">#REF!</definedName>
    <definedName name="_i1" localSheetId="5">#REF!</definedName>
    <definedName name="_i1">#REF!</definedName>
    <definedName name="_i4" localSheetId="1" hidden="1">{"via1",#N/A,TRUE,"general";"via2",#N/A,TRUE,"general";"via3",#N/A,TRUE,"general"}</definedName>
    <definedName name="_i4" localSheetId="6"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6"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6"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imp1" localSheetId="1">#REF!</definedName>
    <definedName name="_imp1" localSheetId="6">#REF!</definedName>
    <definedName name="_imp1" localSheetId="3">#REF!</definedName>
    <definedName name="_imp1" localSheetId="5">#REF!</definedName>
    <definedName name="_imp1">#REF!</definedName>
    <definedName name="_imp2" localSheetId="1">#REF!</definedName>
    <definedName name="_imp2" localSheetId="6">#REF!</definedName>
    <definedName name="_imp2" localSheetId="3">#REF!</definedName>
    <definedName name="_imp2" localSheetId="5">#REF!</definedName>
    <definedName name="_imp2">#REF!</definedName>
    <definedName name="_INF1" localSheetId="1">#REF!</definedName>
    <definedName name="_INF1" localSheetId="6">#REF!</definedName>
    <definedName name="_INF1" localSheetId="3">#REF!</definedName>
    <definedName name="_INF1" localSheetId="5">#REF!</definedName>
    <definedName name="_INF1">#REF!</definedName>
    <definedName name="_J" localSheetId="1" hidden="1">{"TAB1",#N/A,TRUE,"GENERAL";"TAB2",#N/A,TRUE,"GENERAL";"TAB3",#N/A,TRUE,"GENERAL";"TAB4",#N/A,TRUE,"GENERAL";"TAB5",#N/A,TRUE,"GENERAL"}</definedName>
    <definedName name="_J" localSheetId="6" hidden="1">{"TAB1",#N/A,TRUE,"GENERAL";"TAB2",#N/A,TRUE,"GENERAL";"TAB3",#N/A,TRUE,"GENERAL";"TAB4",#N/A,TRUE,"GENERAL";"TAB5",#N/A,TRUE,"GENERAL"}</definedName>
    <definedName name="_J" hidden="1">{"TAB1",#N/A,TRUE,"GENERAL";"TAB2",#N/A,TRUE,"GENERAL";"TAB3",#N/A,TRUE,"GENERAL";"TAB4",#N/A,TRUE,"GENERAL";"TAB5",#N/A,TRUE,"GENERAL"}</definedName>
    <definedName name="_k3" localSheetId="1" hidden="1">{"TAB1",#N/A,TRUE,"GENERAL";"TAB2",#N/A,TRUE,"GENERAL";"TAB3",#N/A,TRUE,"GENERAL";"TAB4",#N/A,TRUE,"GENERAL";"TAB5",#N/A,TRUE,"GENERAL"}</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6"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6"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6" hidden="1">#REF!</definedName>
    <definedName name="_Key1" localSheetId="3" hidden="1">#REF!</definedName>
    <definedName name="_Key1" localSheetId="5" hidden="1">#REF!</definedName>
    <definedName name="_Key1" hidden="1">#REF!</definedName>
    <definedName name="_Key2" localSheetId="1" hidden="1">#REF!</definedName>
    <definedName name="_Key2" localSheetId="6" hidden="1">#REF!</definedName>
    <definedName name="_Key2" localSheetId="3" hidden="1">#REF!</definedName>
    <definedName name="_Key2" localSheetId="5" hidden="1">#REF!</definedName>
    <definedName name="_Key2" hidden="1">#REF!</definedName>
    <definedName name="_kjk6" localSheetId="1" hidden="1">{"TAB1",#N/A,TRUE,"GENERAL";"TAB2",#N/A,TRUE,"GENERAL";"TAB3",#N/A,TRUE,"GENERAL";"TAB4",#N/A,TRUE,"GENERAL";"TAB5",#N/A,TRUE,"GENERAL"}</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6"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6"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6"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MA2" localSheetId="1">#REF!</definedName>
    <definedName name="_MA2" localSheetId="6">#REF!</definedName>
    <definedName name="_MA2" localSheetId="3">#REF!</definedName>
    <definedName name="_MA2" localSheetId="5">#REF!</definedName>
    <definedName name="_MA2">#REF!</definedName>
    <definedName name="_mes1">[2]COSTOS!$E$5</definedName>
    <definedName name="_Mes2">[2]COSTOS!$F$5</definedName>
    <definedName name="_Mes3">[2]COSTOS!$G$5</definedName>
    <definedName name="_n3" localSheetId="1" hidden="1">{"TAB1",#N/A,TRUE,"GENERAL";"TAB2",#N/A,TRUE,"GENERAL";"TAB3",#N/A,TRUE,"GENERAL";"TAB4",#N/A,TRUE,"GENERAL";"TAB5",#N/A,TRUE,"GENERAL"}</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6"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6"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6"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1" hidden="1">{"via1",#N/A,TRUE,"general";"via2",#N/A,TRUE,"general";"via3",#N/A,TRUE,"general"}</definedName>
    <definedName name="_p6" localSheetId="6"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1">'[9]Paral. 1'!$E$1:$E$65536</definedName>
    <definedName name="_Pa2">'[9]Paral. 2'!$E$1:$E$65536</definedName>
    <definedName name="_Pa3">'[9]Paral. 3'!$E$1:$E$65536</definedName>
    <definedName name="_Pa4">[9]Paral.4!$E$1:$E$65536</definedName>
    <definedName name="_PJ50" localSheetId="1">#REF!</definedName>
    <definedName name="_PJ50" localSheetId="6">#REF!</definedName>
    <definedName name="_PJ50" localSheetId="3">#REF!</definedName>
    <definedName name="_PJ50" localSheetId="5">#REF!</definedName>
    <definedName name="_PJ50">#REF!</definedName>
    <definedName name="_pj51" localSheetId="1">#REF!</definedName>
    <definedName name="_pj51" localSheetId="6">#REF!</definedName>
    <definedName name="_pj51" localSheetId="3">#REF!</definedName>
    <definedName name="_pj51" localSheetId="5">#REF!</definedName>
    <definedName name="_pj51">#REF!</definedName>
    <definedName name="_pl1" localSheetId="1">'[10]Gabinetes ctrol, prot. y med. '!#REF!</definedName>
    <definedName name="_pl1" localSheetId="6">'[10]Gabinetes ctrol, prot. y med. '!#REF!</definedName>
    <definedName name="_pl1" localSheetId="3">'[10]Gabinetes ctrol, prot. y med. '!#REF!</definedName>
    <definedName name="_pl1" localSheetId="5">'[10]Gabinetes ctrol, prot. y med. '!#REF!</definedName>
    <definedName name="_pl1">'[10]Gabinetes ctrol, prot. y med. '!#REF!</definedName>
    <definedName name="_pl2" localSheetId="1">'[10]Gabinetes ctrol, prot. y med. '!#REF!</definedName>
    <definedName name="_pl2" localSheetId="6">'[10]Gabinetes ctrol, prot. y med. '!#REF!</definedName>
    <definedName name="_pl2" localSheetId="3">'[10]Gabinetes ctrol, prot. y med. '!#REF!</definedName>
    <definedName name="_pl2" localSheetId="5">'[10]Gabinetes ctrol, prot. y med. '!#REF!</definedName>
    <definedName name="_pl2">'[10]Gabinetes ctrol, prot. y med. '!#REF!</definedName>
    <definedName name="_PRE1" localSheetId="1">#REF!</definedName>
    <definedName name="_PRE1" localSheetId="6">#REF!</definedName>
    <definedName name="_PRE1" localSheetId="3">#REF!</definedName>
    <definedName name="_PRE1" localSheetId="5">#REF!</definedName>
    <definedName name="_PRE1">#REF!</definedName>
    <definedName name="_r" localSheetId="1" hidden="1">#REF!</definedName>
    <definedName name="_r" localSheetId="6" hidden="1">#REF!</definedName>
    <definedName name="_r" localSheetId="3" hidden="1">#REF!</definedName>
    <definedName name="_r" localSheetId="5" hidden="1">#REF!</definedName>
    <definedName name="_r" hidden="1">#REF!</definedName>
    <definedName name="_r4r" localSheetId="1" hidden="1">{"via1",#N/A,TRUE,"general";"via2",#N/A,TRUE,"general";"via3",#N/A,TRUE,"general"}</definedName>
    <definedName name="_r4r" localSheetId="6"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6" hidden="1">{"via1",#N/A,TRUE,"general";"via2",#N/A,TRUE,"general";"via3",#N/A,TRUE,"general"}</definedName>
    <definedName name="_rtu6" hidden="1">{"via1",#N/A,TRUE,"general";"via2",#N/A,TRUE,"general";"via3",#N/A,TRUE,"general"}</definedName>
    <definedName name="_s" localSheetId="1" hidden="1">#REF!</definedName>
    <definedName name="_s" localSheetId="6" hidden="1">#REF!</definedName>
    <definedName name="_s" localSheetId="3" hidden="1">#REF!</definedName>
    <definedName name="_s" localSheetId="5" hidden="1">#REF!</definedName>
    <definedName name="_s" hidden="1">#REF!</definedName>
    <definedName name="_s1" localSheetId="1"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6"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6"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localSheetId="6" hidden="1">#REF!</definedName>
    <definedName name="_Sort" localSheetId="3" hidden="1">#REF!</definedName>
    <definedName name="_Sort" localSheetId="5" hidden="1">#REF!</definedName>
    <definedName name="_Sort" hidden="1">#REF!</definedName>
    <definedName name="_Sort1" localSheetId="1" hidden="1">#REF!</definedName>
    <definedName name="_Sort1" localSheetId="6" hidden="1">#REF!</definedName>
    <definedName name="_Sort1" localSheetId="3" hidden="1">#REF!</definedName>
    <definedName name="_Sort1" localSheetId="5" hidden="1">#REF!</definedName>
    <definedName name="_Sort1" hidden="1">#REF!</definedName>
    <definedName name="_t3" localSheetId="1" hidden="1">{"TAB1",#N/A,TRUE,"GENERAL";"TAB2",#N/A,TRUE,"GENERAL";"TAB3",#N/A,TRUE,"GENERAL";"TAB4",#N/A,TRUE,"GENERAL";"TAB5",#N/A,TRUE,"GENERAL"}</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6"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6"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6"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6"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6"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u4" localSheetId="1" hidden="1">{"TAB1",#N/A,TRUE,"GENERAL";"TAB2",#N/A,TRUE,"GENERAL";"TAB3",#N/A,TRUE,"GENERAL";"TAB4",#N/A,TRUE,"GENERAL";"TAB5",#N/A,TRUE,"GENERAL"}</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6"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6"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6"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6" hidden="1">{"via1",#N/A,TRUE,"general";"via2",#N/A,TRUE,"general";"via3",#N/A,TRUE,"general"}</definedName>
    <definedName name="_vfv4" hidden="1">{"via1",#N/A,TRUE,"general";"via2",#N/A,TRUE,"general";"via3",#N/A,TRUE,"general"}</definedName>
    <definedName name="_VLR1" localSheetId="1">(#REF!)</definedName>
    <definedName name="_VLR1" localSheetId="6">(#REF!)</definedName>
    <definedName name="_VLR1" localSheetId="3">(#REF!)</definedName>
    <definedName name="_VLR1" localSheetId="5">(#REF!)</definedName>
    <definedName name="_VLR1">(#REF!)</definedName>
    <definedName name="_x1" localSheetId="1" hidden="1">{"TAB1",#N/A,TRUE,"GENERAL";"TAB2",#N/A,TRUE,"GENERAL";"TAB3",#N/A,TRUE,"GENERAL";"TAB4",#N/A,TRUE,"GENERAL";"TAB5",#N/A,TRUE,"GENERAL"}</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6"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6"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6"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6"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6"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6"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6">#REF!</definedName>
    <definedName name="a" localSheetId="3">#REF!</definedName>
    <definedName name="a" localSheetId="5">#REF!</definedName>
    <definedName name="a">#REF!</definedName>
    <definedName name="A.I.U" localSheetId="1">#REF!</definedName>
    <definedName name="A.I.U" localSheetId="6">#REF!</definedName>
    <definedName name="A.I.U" localSheetId="3">#REF!</definedName>
    <definedName name="A.I.U" localSheetId="5">#REF!</definedName>
    <definedName name="A.I.U">#REF!</definedName>
    <definedName name="A.PVC">'[11]factores A.N.'!$M$7:$M$33</definedName>
    <definedName name="A_ANT" localSheetId="1">#REF!</definedName>
    <definedName name="A_ANT" localSheetId="6">#REF!</definedName>
    <definedName name="A_ANT" localSheetId="3">#REF!</definedName>
    <definedName name="A_ANT" localSheetId="5">#REF!</definedName>
    <definedName name="A_ANT">#REF!</definedName>
    <definedName name="A_HOY" localSheetId="1">#REF!</definedName>
    <definedName name="A_HOY" localSheetId="6">#REF!</definedName>
    <definedName name="A_HOY" localSheetId="3">#REF!</definedName>
    <definedName name="A_HOY" localSheetId="5">#REF!</definedName>
    <definedName name="A_HOY">#REF!</definedName>
    <definedName name="A_IMPRESIÓN_IM" localSheetId="1">#REF!</definedName>
    <definedName name="A_IMPRESIÓN_IM" localSheetId="6">#REF!</definedName>
    <definedName name="A_IMPRESIÓN_IM" localSheetId="3">#REF!</definedName>
    <definedName name="A_IMPRESIÓN_IM" localSheetId="5">#REF!</definedName>
    <definedName name="A_IMPRESIÓN_IM">#REF!</definedName>
    <definedName name="A_IMPRESIÚN_IM" localSheetId="1">#REF!</definedName>
    <definedName name="A_IMPRESIÚN_IM" localSheetId="6">#REF!</definedName>
    <definedName name="A_IMPRESIÚN_IM" localSheetId="3">#REF!</definedName>
    <definedName name="A_IMPRESIÚN_IM" localSheetId="5">#REF!</definedName>
    <definedName name="A_IMPRESIÚN_IM">#REF!</definedName>
    <definedName name="a1..056" localSheetId="1">#REF!</definedName>
    <definedName name="a1..056" localSheetId="6">#REF!</definedName>
    <definedName name="a1..056" localSheetId="3">#REF!</definedName>
    <definedName name="a1..056" localSheetId="5">#REF!</definedName>
    <definedName name="a1..056">#REF!</definedName>
    <definedName name="A1S" localSheetId="1">#REF!</definedName>
    <definedName name="A1S" localSheetId="6">#REF!</definedName>
    <definedName name="A1S" localSheetId="3">#REF!</definedName>
    <definedName name="A1S" localSheetId="5">#REF!</definedName>
    <definedName name="A1S">#REF!</definedName>
    <definedName name="A1XO56" localSheetId="1">#REF!</definedName>
    <definedName name="A1XO56" localSheetId="6">#REF!</definedName>
    <definedName name="A1XO56" localSheetId="3">#REF!</definedName>
    <definedName name="A1XO56" localSheetId="5">#REF!</definedName>
    <definedName name="A1XO56">#REF!</definedName>
    <definedName name="a2a" localSheetId="1" hidden="1">{"TAB1",#N/A,TRUE,"GENERAL";"TAB2",#N/A,TRUE,"GENERAL";"TAB3",#N/A,TRUE,"GENERAL";"TAB4",#N/A,TRUE,"GENERAL";"TAB5",#N/A,TRUE,"GENERAL"}</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2S" localSheetId="1">#REF!</definedName>
    <definedName name="A2S" localSheetId="6">#REF!</definedName>
    <definedName name="A2S" localSheetId="3">#REF!</definedName>
    <definedName name="A2S" localSheetId="5">#REF!</definedName>
    <definedName name="A2S">#REF!</definedName>
    <definedName name="aa" localSheetId="1">#REF!</definedName>
    <definedName name="aa" localSheetId="6">#REF!</definedName>
    <definedName name="aa" localSheetId="3">#REF!</definedName>
    <definedName name="aa" localSheetId="5">#REF!</definedName>
    <definedName name="aa">#REF!</definedName>
    <definedName name="aaa">#N/A</definedName>
    <definedName name="AAAA" localSheetId="1">#REF!</definedName>
    <definedName name="AAAA" localSheetId="6">#REF!</definedName>
    <definedName name="AAAA" localSheetId="3">#REF!</definedName>
    <definedName name="AAAA" localSheetId="5">#REF!</definedName>
    <definedName name="AAAA">#REF!</definedName>
    <definedName name="AAAAAA" localSheetId="1">#REF!</definedName>
    <definedName name="AAAAAA" localSheetId="6">#REF!</definedName>
    <definedName name="AAAAAA" localSheetId="3">#REF!</definedName>
    <definedName name="AAAAAA" localSheetId="5">#REF!</definedName>
    <definedName name="AAAAAA">#REF!</definedName>
    <definedName name="aaaaaaaaaaaaaaaaaaaaaaaaaaaaaaaaaaaaaaaaaaaaaaaaaaaaaaaaaaaa" localSheetId="1">#REF!</definedName>
    <definedName name="aaaaaaaaaaaaaaaaaaaaaaaaaaaaaaaaaaaaaaaaaaaaaaaaaaaaaaaaaaaa" localSheetId="6">#REF!</definedName>
    <definedName name="aaaaaaaaaaaaaaaaaaaaaaaaaaaaaaaaaaaaaaaaaaaaaaaaaaaaaaaaaaaa" localSheetId="3">#REF!</definedName>
    <definedName name="aaaaaaaaaaaaaaaaaaaaaaaaaaaaaaaaaaaaaaaaaaaaaaaaaaaaaaaaaaaa" localSheetId="5">#REF!</definedName>
    <definedName name="aaaaaaaaaaaaaaaaaaaaaaaaaaaaaaaaaaaaaaaaaaaaaaaaaaaaaaaaaaaa">#REF!</definedName>
    <definedName name="aaaaas" localSheetId="1" hidden="1">{"TAB1",#N/A,TRUE,"GENERAL";"TAB2",#N/A,TRUE,"GENERAL";"TAB3",#N/A,TRUE,"GENERAL";"TAB4",#N/A,TRUE,"GENERAL";"TAB5",#N/A,TRUE,"GENERAL"}</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 localSheetId="3">[12]!absc</definedName>
    <definedName name="absc" localSheetId="5">[12]!absc</definedName>
    <definedName name="absc">[12]!absc</definedName>
    <definedName name="absc_">#N/A</definedName>
    <definedName name="absc_1">#N/A</definedName>
    <definedName name="absc1" localSheetId="3">[13]!absc</definedName>
    <definedName name="absc1" localSheetId="5">[13]!absc</definedName>
    <definedName name="absc1">[13]!absc</definedName>
    <definedName name="ABSCF">'[8]DAT NUC'!$K$2:$K$521</definedName>
    <definedName name="ABSCI">'[8]DAT NUC'!$J$2:$J$1084</definedName>
    <definedName name="AC" localSheetId="1">#REF!</definedName>
    <definedName name="AC" localSheetId="6">#REF!</definedName>
    <definedName name="AC" localSheetId="3">#REF!</definedName>
    <definedName name="AC" localSheetId="5">#REF!</definedName>
    <definedName name="AC">#REF!</definedName>
    <definedName name="ACA" localSheetId="1">#REF!</definedName>
    <definedName name="ACA" localSheetId="6">#REF!</definedName>
    <definedName name="ACA" localSheetId="3">#REF!</definedName>
    <definedName name="ACA" localSheetId="5">#REF!</definedName>
    <definedName name="ACA">#REF!</definedName>
    <definedName name="AccessDatabase" hidden="1">"C:\C-314\VOLUMENES\volfin4.mdb"</definedName>
    <definedName name="ACEITES" localSheetId="1">#REF!,#REF!,#REF!,#REF!,#REF!</definedName>
    <definedName name="ACEITES" localSheetId="6">#REF!,#REF!,#REF!,#REF!,#REF!</definedName>
    <definedName name="ACEITES" localSheetId="3">#REF!,#REF!,#REF!,#REF!,#REF!</definedName>
    <definedName name="ACEITES" localSheetId="5">#REF!,#REF!,#REF!,#REF!,#REF!</definedName>
    <definedName name="ACEITES">#REF!,#REF!,#REF!,#REF!,#REF!</definedName>
    <definedName name="ACER" localSheetId="1">#REF!</definedName>
    <definedName name="ACER" localSheetId="6">#REF!</definedName>
    <definedName name="ACER" localSheetId="3">#REF!</definedName>
    <definedName name="ACER" localSheetId="5">#REF!</definedName>
    <definedName name="ACER">#REF!</definedName>
    <definedName name="actas">[14]TRASMILENIO!$A$4:$F$18</definedName>
    <definedName name="ACUM" localSheetId="1">#REF!</definedName>
    <definedName name="ACUM" localSheetId="6">#REF!</definedName>
    <definedName name="ACUM" localSheetId="3">#REF!</definedName>
    <definedName name="ACUM" localSheetId="5">#REF!</definedName>
    <definedName name="ACUM">#REF!</definedName>
    <definedName name="ACUM1" localSheetId="1">(#REF!)</definedName>
    <definedName name="ACUM1" localSheetId="6">(#REF!)</definedName>
    <definedName name="ACUM1" localSheetId="3">(#REF!)</definedName>
    <definedName name="ACUM1" localSheetId="5">(#REF!)</definedName>
    <definedName name="ACUM1">(#REF!)</definedName>
    <definedName name="ACUM2" localSheetId="1">#REF!</definedName>
    <definedName name="ACUM2" localSheetId="6">#REF!</definedName>
    <definedName name="ACUM2" localSheetId="3">#REF!</definedName>
    <definedName name="ACUM2" localSheetId="5">#REF!</definedName>
    <definedName name="ACUM2">#REF!</definedName>
    <definedName name="Acumulado">[15]Datos!$S$3:$S$1912</definedName>
    <definedName name="Adecueinstalacion" localSheetId="1">#REF!</definedName>
    <definedName name="Adecueinstalacion" localSheetId="6">#REF!</definedName>
    <definedName name="Adecueinstalacion" localSheetId="3">#REF!</definedName>
    <definedName name="Adecueinstalacion" localSheetId="5">#REF!</definedName>
    <definedName name="Adecueinstalacion">#REF!</definedName>
    <definedName name="ADFGSDB" localSheetId="1" hidden="1">{"via1",#N/A,TRUE,"general";"via2",#N/A,TRUE,"general";"via3",#N/A,TRUE,"general"}</definedName>
    <definedName name="ADFGSDB" localSheetId="6" hidden="1">{"via1",#N/A,TRUE,"general";"via2",#N/A,TRUE,"general";"via3",#N/A,TRUE,"general"}</definedName>
    <definedName name="ADFGSDB" hidden="1">{"via1",#N/A,TRUE,"general";"via2",#N/A,TRUE,"general";"via3",#N/A,TRUE,"general"}</definedName>
    <definedName name="Admin" localSheetId="1">#REF!</definedName>
    <definedName name="Admin" localSheetId="6">#REF!</definedName>
    <definedName name="Admin" localSheetId="3">#REF!</definedName>
    <definedName name="Admin" localSheetId="5">#REF!</definedName>
    <definedName name="Admin">#REF!</definedName>
    <definedName name="ADMINISTRACION">'[16]DATOS GENERALES'!$D$6</definedName>
    <definedName name="administrador">[17]Informacion!$B$15</definedName>
    <definedName name="admon" localSheetId="1">#REF!</definedName>
    <definedName name="admon" localSheetId="6">#REF!</definedName>
    <definedName name="admon" localSheetId="3">#REF!</definedName>
    <definedName name="admon" localSheetId="5">#REF!</definedName>
    <definedName name="admon">#REF!</definedName>
    <definedName name="adoc1" localSheetId="3">[13]!absc</definedName>
    <definedName name="adoc1" localSheetId="5">[13]!absc</definedName>
    <definedName name="adoc1">[13]!absc</definedName>
    <definedName name="adoq" localSheetId="3">[18]!absc</definedName>
    <definedName name="adoq" localSheetId="5">[18]!absc</definedName>
    <definedName name="adoq">[18]!absc</definedName>
    <definedName name="ADSAD" localSheetId="1" hidden="1">{"TAB1",#N/A,TRUE,"GENERAL";"TAB2",#N/A,TRUE,"GENERAL";"TAB3",#N/A,TRUE,"GENERAL";"TAB4",#N/A,TRUE,"GENERAL";"TAB5",#N/A,TRUE,"GENERAL"}</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dsfasfasaafa" localSheetId="1">#REF!</definedName>
    <definedName name="adsfasfasaafa" localSheetId="6">#REF!</definedName>
    <definedName name="adsfasfasaafa" localSheetId="3">#REF!</definedName>
    <definedName name="adsfasfasaafa" localSheetId="5">#REF!</definedName>
    <definedName name="adsfasfasaafa">#REF!</definedName>
    <definedName name="aefa" localSheetId="1" hidden="1">{"via1",#N/A,TRUE,"general";"via2",#N/A,TRUE,"general";"via3",#N/A,TRUE,"general"}</definedName>
    <definedName name="aefa" localSheetId="6"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6" hidden="1">{"via1",#N/A,TRUE,"general";"via2",#N/A,TRUE,"general";"via3",#N/A,TRUE,"general"}</definedName>
    <definedName name="agdsgg" hidden="1">{"via1",#N/A,TRUE,"general";"via2",#N/A,TRUE,"general";"via3",#N/A,TRUE,"general"}</definedName>
    <definedName name="AGUA">'[8]DAT NUC'!$R$2:$R$485</definedName>
    <definedName name="AIRE">'[8]DAT NUC'!$P$2:$P$401</definedName>
    <definedName name="aiu">'[16]MANO DE OBRA CIVIL'!$A$30</definedName>
    <definedName name="Ajizal">'[19]AJIZAL 3335'!$A$7:$J$142</definedName>
    <definedName name="AjustDelAIU" localSheetId="1">#REF!</definedName>
    <definedName name="AjustDelAIU" localSheetId="6">#REF!</definedName>
    <definedName name="AjustDelAIU" localSheetId="3">#REF!</definedName>
    <definedName name="AjustDelAIU" localSheetId="5">#REF!</definedName>
    <definedName name="AjustDelAIU">#REF!</definedName>
    <definedName name="ajuste" localSheetId="1">#REF!</definedName>
    <definedName name="ajuste" localSheetId="6">#REF!</definedName>
    <definedName name="ajuste" localSheetId="3">#REF!</definedName>
    <definedName name="ajuste" localSheetId="5">#REF!</definedName>
    <definedName name="ajuste">#REF!</definedName>
    <definedName name="alc" localSheetId="3">[20]!absc</definedName>
    <definedName name="alc" localSheetId="5">[20]!absc</definedName>
    <definedName name="alc">[20]!absc</definedName>
    <definedName name="alquiler" localSheetId="1">#REF!</definedName>
    <definedName name="alquiler" localSheetId="6">#REF!</definedName>
    <definedName name="alquiler" localSheetId="3">#REF!</definedName>
    <definedName name="alquiler" localSheetId="5">#REF!</definedName>
    <definedName name="alquiler">#REF!</definedName>
    <definedName name="analequipo" localSheetId="1">#REF!</definedName>
    <definedName name="analequipo" localSheetId="6">#REF!</definedName>
    <definedName name="analequipo" localSheetId="3">#REF!</definedName>
    <definedName name="analequipo" localSheetId="5">#REF!</definedName>
    <definedName name="analequipo">#REF!</definedName>
    <definedName name="ANDRESVARGAS" localSheetId="1" hidden="1">{"via1",#N/A,TRUE,"general";"via2",#N/A,TRUE,"general";"via3",#N/A,TRUE,"general"}</definedName>
    <definedName name="ANDRESVARGAS" localSheetId="6" hidden="1">{"via1",#N/A,TRUE,"general";"via2",#N/A,TRUE,"general";"via3",#N/A,TRUE,"general"}</definedName>
    <definedName name="ANDRESVARGAS" hidden="1">{"via1",#N/A,TRUE,"general";"via2",#N/A,TRUE,"general";"via3",#N/A,TRUE,"general"}</definedName>
    <definedName name="AnsermaCartago" localSheetId="1">#REF!</definedName>
    <definedName name="AnsermaCartago" localSheetId="6">#REF!</definedName>
    <definedName name="AnsermaCartago" localSheetId="3">#REF!</definedName>
    <definedName name="AnsermaCartago" localSheetId="5">#REF!</definedName>
    <definedName name="AnsermaCartago">#REF!</definedName>
    <definedName name="AntCach">[2]COSTOS!$B$21</definedName>
    <definedName name="ANTIC">[2]Program!$F$3</definedName>
    <definedName name="AnticAdic">[2]EVA!$B$98</definedName>
    <definedName name="ANTICIPO">[21]BASES!$B$33</definedName>
    <definedName name="AÑOWUIE">'[22]Res-Accide-10'!$R$2:$R$7</definedName>
    <definedName name="AO" localSheetId="1">#REF!</definedName>
    <definedName name="AO" localSheetId="6">#REF!</definedName>
    <definedName name="AO" localSheetId="3">#REF!</definedName>
    <definedName name="AO" localSheetId="5">#REF!</definedName>
    <definedName name="AO">#REF!</definedName>
    <definedName name="APU" localSheetId="1">#REF!</definedName>
    <definedName name="APU" localSheetId="6">#REF!</definedName>
    <definedName name="APU" localSheetId="3">#REF!</definedName>
    <definedName name="APU" localSheetId="5">#REF!</definedName>
    <definedName name="APU">#REF!</definedName>
    <definedName name="APU221.1" localSheetId="1">#REF!</definedName>
    <definedName name="APU221.1" localSheetId="6">#REF!</definedName>
    <definedName name="APU221.1" localSheetId="3">#REF!</definedName>
    <definedName name="APU221.1" localSheetId="5">#REF!</definedName>
    <definedName name="APU221.1">#REF!</definedName>
    <definedName name="APU221.2" localSheetId="1">#REF!</definedName>
    <definedName name="APU221.2" localSheetId="6">#REF!</definedName>
    <definedName name="APU221.2" localSheetId="3">#REF!</definedName>
    <definedName name="APU221.2" localSheetId="5">#REF!</definedName>
    <definedName name="APU221.2">#REF!</definedName>
    <definedName name="APUFEB" localSheetId="1">#REF!</definedName>
    <definedName name="APUFEB" localSheetId="6">#REF!</definedName>
    <definedName name="APUFEB" localSheetId="3">#REF!</definedName>
    <definedName name="APUFEB" localSheetId="5">#REF!</definedName>
    <definedName name="APUFEB">#REF!</definedName>
    <definedName name="aqaq" localSheetId="1" hidden="1">{"TAB1",#N/A,TRUE,"GENERAL";"TAB2",#N/A,TRUE,"GENERAL";"TAB3",#N/A,TRUE,"GENERAL";"TAB4",#N/A,TRUE,"GENERAL";"TAB5",#N/A,TRUE,"GENERAL"}</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AR" localSheetId="1">#REF!</definedName>
    <definedName name="AR" localSheetId="6">#REF!</definedName>
    <definedName name="AR" localSheetId="3">#REF!</definedName>
    <definedName name="AR" localSheetId="5">#REF!</definedName>
    <definedName name="AR">#REF!</definedName>
    <definedName name="AREA" localSheetId="6">[23]AREAS!$A:$S</definedName>
    <definedName name="AREA">[23]AREAS!$A:$S</definedName>
    <definedName name="_xlnm.Print_Area" localSheetId="2">'1 PY-AIU'!$A$1:$L$70</definedName>
    <definedName name="_xlnm.Print_Area" localSheetId="1">'1 PY-CANT'!$A$1:$M$1165</definedName>
    <definedName name="_xlnm.Print_Area" localSheetId="6">'1 PY-PMA mod'!$A$1:$Q$69</definedName>
    <definedName name="_xlnm.Print_Area" localSheetId="0">'1 PY-PPTO'!$A$1:$K$25</definedName>
    <definedName name="_xlnm.Print_Area" localSheetId="3">'1 PY-PPTO (2)'!$A$1:$K$26</definedName>
    <definedName name="_xlnm.Print_Area" localSheetId="5">'AIU puentes 2026'!$B$7:$M$85</definedName>
    <definedName name="_xlnm.Print_Area" localSheetId="4">CONSOLIDADO!$A$1:$N$68</definedName>
    <definedName name="_xlnm.Print_Area">#REF!</definedName>
    <definedName name="Arrendamientos" localSheetId="1">#REF!</definedName>
    <definedName name="Arrendamientos" localSheetId="6">#REF!</definedName>
    <definedName name="Arrendamientos" localSheetId="3">#REF!</definedName>
    <definedName name="Arrendamientos" localSheetId="5">#REF!</definedName>
    <definedName name="Arrendamientos">#REF!</definedName>
    <definedName name="ARTE">[24]INSUMOS!$F$84</definedName>
    <definedName name="AS" localSheetId="1">#REF!</definedName>
    <definedName name="AS" localSheetId="6">#REF!</definedName>
    <definedName name="AS" localSheetId="3">#REF!</definedName>
    <definedName name="AS" localSheetId="5">#REF!</definedName>
    <definedName name="AS">#REF!</definedName>
    <definedName name="asa" localSheetId="1">#REF!</definedName>
    <definedName name="asa" localSheetId="6">#REF!</definedName>
    <definedName name="asa" localSheetId="3">#REF!</definedName>
    <definedName name="asa" localSheetId="5">#REF!</definedName>
    <definedName name="asa">#REF!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B">[1]AASHTO!$A$8:$F$11</definedName>
    <definedName name="ASD" localSheetId="1" hidden="1">{"via1",#N/A,TRUE,"general";"via2",#N/A,TRUE,"general";"via3",#N/A,TRUE,"general"}</definedName>
    <definedName name="ASD" localSheetId="6"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S" localSheetId="1">#REF!</definedName>
    <definedName name="ASDAS" localSheetId="6">#REF!</definedName>
    <definedName name="ASDAS" localSheetId="3">#REF!</definedName>
    <definedName name="ASDAS" localSheetId="5">#REF!</definedName>
    <definedName name="ASDAS">#REF!</definedName>
    <definedName name="asdasd" localSheetId="1" hidden="1">{"TAB1",#N/A,TRUE,"GENERAL";"TAB2",#N/A,TRUE,"GENERAL";"TAB3",#N/A,TRUE,"GENERAL";"TAB4",#N/A,TRUE,"GENERAL";"TAB5",#N/A,TRUE,"GENERAL"}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6"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dfñk" localSheetId="3">[26]!absc</definedName>
    <definedName name="asdfñk" localSheetId="5">[26]!absc</definedName>
    <definedName name="asdfñk">[26]!absc</definedName>
    <definedName name="Aseguracalidad" localSheetId="1">#REF!</definedName>
    <definedName name="Aseguracalidad" localSheetId="6">#REF!</definedName>
    <definedName name="Aseguracalidad" localSheetId="3">#REF!</definedName>
    <definedName name="Aseguracalidad" localSheetId="5">#REF!</definedName>
    <definedName name="Aseguracalidad">#REF!</definedName>
    <definedName name="asfasd" localSheetId="1" hidden="1">{"via1",#N/A,TRUE,"general";"via2",#N/A,TRUE,"general";"via3",#N/A,TRUE,"general"}</definedName>
    <definedName name="asfasd" localSheetId="6"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6"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TB" localSheetId="1">#REF!</definedName>
    <definedName name="ATB" localSheetId="6">#REF!</definedName>
    <definedName name="ATB" localSheetId="3">#REF!</definedName>
    <definedName name="ATB" localSheetId="5">#REF!</definedName>
    <definedName name="ATB">#REF!</definedName>
    <definedName name="auto1" localSheetId="1">#REF!</definedName>
    <definedName name="auto1" localSheetId="6">#REF!</definedName>
    <definedName name="auto1" localSheetId="3">#REF!</definedName>
    <definedName name="auto1" localSheetId="5">#REF!</definedName>
    <definedName name="auto1">#REF!</definedName>
    <definedName name="auto2" localSheetId="1">#REF!</definedName>
    <definedName name="auto2" localSheetId="6">#REF!</definedName>
    <definedName name="auto2" localSheetId="3">#REF!</definedName>
    <definedName name="auto2" localSheetId="5">#REF!</definedName>
    <definedName name="auto2">#REF!</definedName>
    <definedName name="azaz" localSheetId="1" hidden="1">{"TAB1",#N/A,TRUE,"GENERAL";"TAB2",#N/A,TRUE,"GENERAL";"TAB3",#N/A,TRUE,"GENERAL";"TAB4",#N/A,TRUE,"GENERAL";"TAB5",#N/A,TRUE,"GENERAL"}</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1">#REF!</definedName>
    <definedName name="b" localSheetId="6">#REF!</definedName>
    <definedName name="b" localSheetId="3">#REF!</definedName>
    <definedName name="b" localSheetId="5">#REF!</definedName>
    <definedName name="b">#REF!</definedName>
    <definedName name="B.T1" localSheetId="1">#REF!</definedName>
    <definedName name="B.T1" localSheetId="6">#REF!</definedName>
    <definedName name="B.T1" localSheetId="3">#REF!</definedName>
    <definedName name="B.T1" localSheetId="5">#REF!</definedName>
    <definedName name="B.T1">#REF!</definedName>
    <definedName name="B_T1" localSheetId="1">#REF!</definedName>
    <definedName name="B_T1" localSheetId="6">#REF!</definedName>
    <definedName name="B_T1" localSheetId="3">#REF!</definedName>
    <definedName name="B_T1" localSheetId="5">#REF!</definedName>
    <definedName name="B_T1">#REF!</definedName>
    <definedName name="Base" localSheetId="1">#REF!</definedName>
    <definedName name="Base" localSheetId="6">#REF!</definedName>
    <definedName name="Base" localSheetId="3">#REF!</definedName>
    <definedName name="Base" localSheetId="5">#REF!</definedName>
    <definedName name="Base">#REF!</definedName>
    <definedName name="base_datos_t45" localSheetId="1">[27]CALIDAD!#REF!</definedName>
    <definedName name="base_datos_t45" localSheetId="6">[27]CALIDAD!#REF!</definedName>
    <definedName name="base_datos_t45" localSheetId="3">[27]CALIDAD!#REF!</definedName>
    <definedName name="base_datos_t45" localSheetId="5">[27]CALIDAD!#REF!</definedName>
    <definedName name="base_datos_t45">[27]CALIDAD!#REF!</definedName>
    <definedName name="BaseDatos_Ore1" localSheetId="1">'[28]BD100-45'!#REF!</definedName>
    <definedName name="BaseDatos_Ore1" localSheetId="6">'[28]BD100-45'!#REF!</definedName>
    <definedName name="BaseDatos_Ore1" localSheetId="3">'[28]BD100-45'!#REF!</definedName>
    <definedName name="BaseDatos_Ore1" localSheetId="5">'[28]BD100-45'!#REF!</definedName>
    <definedName name="BaseDatos_Ore1">'[28]BD100-45'!#REF!</definedName>
    <definedName name="BaseDatos_T831" localSheetId="1">'[29]BD100-45-P1'!#REF!</definedName>
    <definedName name="BaseDatos_T831" localSheetId="6">'[29]BD100-45-P1'!#REF!</definedName>
    <definedName name="BaseDatos_T831" localSheetId="3">'[29]BD100-45-P1'!#REF!</definedName>
    <definedName name="BaseDatos_T831" localSheetId="5">'[29]BD100-45-P1'!#REF!</definedName>
    <definedName name="BaseDatos_T831">'[29]BD100-45-P1'!#REF!</definedName>
    <definedName name="_xlnm.Database" localSheetId="1">#REF!</definedName>
    <definedName name="_xlnm.Database" localSheetId="6">#REF!</definedName>
    <definedName name="_xlnm.Database" localSheetId="3">#REF!</definedName>
    <definedName name="_xlnm.Database" localSheetId="5">#REF!</definedName>
    <definedName name="_xlnm.Database">#REF!</definedName>
    <definedName name="BASEQUI">[16]EQUIPO!$B$19:$J$1001</definedName>
    <definedName name="BASMANO">'[16]MANO DE OBRA'!$B$17:$H$68</definedName>
    <definedName name="BASMATE">[16]Materiales!$B$18:$E$1108</definedName>
    <definedName name="bbbbbb" localSheetId="1" hidden="1">{"via1",#N/A,TRUE,"general";"via2",#N/A,TRUE,"general";"via3",#N/A,TRUE,"general"}</definedName>
    <definedName name="bbbbbb" localSheetId="6"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BGHF" localSheetId="1">#REF!</definedName>
    <definedName name="BCBGHF" localSheetId="6">#REF!</definedName>
    <definedName name="BCBGHF" localSheetId="3">#REF!</definedName>
    <definedName name="BCBGHF" localSheetId="5">#REF!</definedName>
    <definedName name="BCBGHF">#REF!</definedName>
    <definedName name="BCXBDFG" localSheetId="1" hidden="1">{"TAB1",#N/A,TRUE,"GENERAL";"TAB2",#N/A,TRUE,"GENERAL";"TAB3",#N/A,TRUE,"GENERAL";"TAB4",#N/A,TRUE,"GENERAL";"TAB5",#N/A,TRUE,"GENERAL"}</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 localSheetId="6">#REF!</definedName>
    <definedName name="Bd" localSheetId="3">#REF!</definedName>
    <definedName name="Bd" localSheetId="5">#REF!</definedName>
    <definedName name="Bd">#REF!</definedName>
    <definedName name="Bd__2" localSheetId="1">#REF!</definedName>
    <definedName name="Bd__2" localSheetId="6">#REF!</definedName>
    <definedName name="Bd__2" localSheetId="3">#REF!</definedName>
    <definedName name="Bd__2" localSheetId="5">#REF!</definedName>
    <definedName name="Bd__2">#REF!</definedName>
    <definedName name="Bd_2" localSheetId="1">[30]FACTORES!#REF!</definedName>
    <definedName name="Bd_2" localSheetId="6">[30]FACTORES!#REF!</definedName>
    <definedName name="Bd_2" localSheetId="3">[30]FACTORES!#REF!</definedName>
    <definedName name="Bd_2" localSheetId="5">[30]FACTORES!#REF!</definedName>
    <definedName name="Bd_2">[30]FACTORES!#REF!</definedName>
    <definedName name="BDD" localSheetId="1">#REF!</definedName>
    <definedName name="BDD" localSheetId="6">#REF!</definedName>
    <definedName name="BDD" localSheetId="3">#REF!</definedName>
    <definedName name="BDD" localSheetId="5">#REF!</definedName>
    <definedName name="BDD">#REF!</definedName>
    <definedName name="BDFB" localSheetId="1" hidden="1">{"via1",#N/A,TRUE,"general";"via2",#N/A,TRUE,"general";"via3",#N/A,TRUE,"general"}</definedName>
    <definedName name="BDFB" localSheetId="6"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6">#REF!</definedName>
    <definedName name="BEB" localSheetId="3">#REF!</definedName>
    <definedName name="BEB" localSheetId="5">#REF!</definedName>
    <definedName name="BEB">#REF!</definedName>
    <definedName name="bfnfv" localSheetId="1" hidden="1">{"TAB1",#N/A,TRUE,"GENERAL";"TAB2",#N/A,TRUE,"GENERAL";"TAB3",#N/A,TRUE,"GENERAL";"TAB4",#N/A,TRUE,"GENERAL";"TAB5",#N/A,TRUE,"GENERAL"}</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6"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6" hidden="1">{"via1",#N/A,TRUE,"general";"via2",#N/A,TRUE,"general";"via3",#N/A,TRUE,"general"}</definedName>
    <definedName name="bgvfcdx" hidden="1">{"via1",#N/A,TRUE,"general";"via2",#N/A,TRUE,"general";"via3",#N/A,TRUE,"general"}</definedName>
    <definedName name="bm" localSheetId="1">#REF!</definedName>
    <definedName name="bm" localSheetId="6">#REF!</definedName>
    <definedName name="bm" localSheetId="3">#REF!</definedName>
    <definedName name="bm" localSheetId="5">#REF!</definedName>
    <definedName name="bm">#REF!</definedName>
    <definedName name="br" localSheetId="1" hidden="1">{"TAB1",#N/A,TRUE,"GENERAL";"TAB2",#N/A,TRUE,"GENERAL";"TAB3",#N/A,TRUE,"GENERAL";"TAB4",#N/A,TRUE,"GENERAL";"TAB5",#N/A,TRUE,"GENERAL"}</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1" hidden="1">{"via1",#N/A,TRUE,"general";"via2",#N/A,TRUE,"general";"via3",#N/A,TRUE,"general"}</definedName>
    <definedName name="bsb" localSheetId="6"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6"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UDGET" localSheetId="1">'[31]CALC PROD MENSUAL'!#REF!</definedName>
    <definedName name="BUDGET" localSheetId="6">'[31]CALC PROD MENSUAL'!#REF!</definedName>
    <definedName name="BUDGET" localSheetId="3">'[31]CALC PROD MENSUAL'!#REF!</definedName>
    <definedName name="BUDGET" localSheetId="5">'[31]CALC PROD MENSUAL'!#REF!</definedName>
    <definedName name="BUDGET">'[31]CALC PROD MENSUAL'!#REF!</definedName>
    <definedName name="BUDGETNORTE" localSheetId="1">'[31]CALC PROD MENSUAL'!#REF!</definedName>
    <definedName name="BUDGETNORTE" localSheetId="6">'[31]CALC PROD MENSUAL'!#REF!</definedName>
    <definedName name="BUDGETNORTE" localSheetId="3">'[31]CALC PROD MENSUAL'!#REF!</definedName>
    <definedName name="BUDGETNORTE" localSheetId="5">'[31]CALC PROD MENSUAL'!#REF!</definedName>
    <definedName name="BUDGETNORTE">'[31]CALC PROD MENSUAL'!#REF!</definedName>
    <definedName name="BUDGETSUR" localSheetId="1">'[31]CALC PROD MENSUAL'!#REF!</definedName>
    <definedName name="BUDGETSUR" localSheetId="6">'[31]CALC PROD MENSUAL'!#REF!</definedName>
    <definedName name="BUDGETSUR" localSheetId="3">'[31]CALC PROD MENSUAL'!#REF!</definedName>
    <definedName name="BUDGETSUR" localSheetId="5">'[31]CALC PROD MENSUAL'!#REF!</definedName>
    <definedName name="BUDGETSUR">'[31]CALC PROD MENSUAL'!#REF!</definedName>
    <definedName name="BuiltIn_Print_Area" localSheetId="1">#REF!</definedName>
    <definedName name="BuiltIn_Print_Area" localSheetId="6">#REF!</definedName>
    <definedName name="BuiltIn_Print_Area" localSheetId="3">#REF!</definedName>
    <definedName name="BuiltIn_Print_Area" localSheetId="5">#REF!</definedName>
    <definedName name="BuiltIn_Print_Area">#REF!</definedName>
    <definedName name="BuiltIn_Print_Area___0" localSheetId="1">#REF!</definedName>
    <definedName name="BuiltIn_Print_Area___0" localSheetId="6">#REF!</definedName>
    <definedName name="BuiltIn_Print_Area___0" localSheetId="3">#REF!</definedName>
    <definedName name="BuiltIn_Print_Area___0" localSheetId="5">#REF!</definedName>
    <definedName name="BuiltIn_Print_Area___0">#REF!</definedName>
    <definedName name="BuiltIn_Print_Area___0___0" localSheetId="1">#REF!</definedName>
    <definedName name="BuiltIn_Print_Area___0___0" localSheetId="6">#REF!</definedName>
    <definedName name="BuiltIn_Print_Area___0___0" localSheetId="3">#REF!</definedName>
    <definedName name="BuiltIn_Print_Area___0___0" localSheetId="5">#REF!</definedName>
    <definedName name="BuiltIn_Print_Area___0___0">#REF!</definedName>
    <definedName name="BuiltIn_Print_Area___0___0___0" localSheetId="1">#REF!</definedName>
    <definedName name="BuiltIn_Print_Area___0___0___0" localSheetId="6">#REF!</definedName>
    <definedName name="BuiltIn_Print_Area___0___0___0" localSheetId="3">#REF!</definedName>
    <definedName name="BuiltIn_Print_Area___0___0___0" localSheetId="5">#REF!</definedName>
    <definedName name="BuiltIn_Print_Area___0___0___0">#REF!</definedName>
    <definedName name="BuiltIn_Print_Titles" localSheetId="1">#REF!</definedName>
    <definedName name="BuiltIn_Print_Titles" localSheetId="6">#REF!</definedName>
    <definedName name="BuiltIn_Print_Titles" localSheetId="3">#REF!</definedName>
    <definedName name="BuiltIn_Print_Titles" localSheetId="5">#REF!</definedName>
    <definedName name="BuiltIn_Print_Titles">#REF!</definedName>
    <definedName name="bvbc" localSheetId="1" hidden="1">{"TAB1",#N/A,TRUE,"GENERAL";"TAB2",#N/A,TRUE,"GENERAL";"TAB3",#N/A,TRUE,"GENERAL";"TAB4",#N/A,TRUE,"GENERAL";"TAB5",#N/A,TRUE,"GENERAL"}</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6"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CLAV" localSheetId="1">#REF!</definedName>
    <definedName name="C.CLAV" localSheetId="6">#REF!</definedName>
    <definedName name="C.CLAV" localSheetId="3">#REF!</definedName>
    <definedName name="C.CLAV" localSheetId="5">#REF!</definedName>
    <definedName name="C.CLAV">#REF!</definedName>
    <definedName name="C.FON" localSheetId="1">#REF!</definedName>
    <definedName name="C.FON" localSheetId="6">#REF!</definedName>
    <definedName name="C.FON" localSheetId="3">#REF!</definedName>
    <definedName name="C.FON" localSheetId="5">#REF!</definedName>
    <definedName name="C.FON">#REF!</definedName>
    <definedName name="C.LOM" localSheetId="1">#REF!</definedName>
    <definedName name="C.LOM" localSheetId="6">#REF!</definedName>
    <definedName name="C.LOM" localSheetId="3">#REF!</definedName>
    <definedName name="C.LOM" localSheetId="5">#REF!</definedName>
    <definedName name="C.LOM">#REF!</definedName>
    <definedName name="C.RAS" localSheetId="1">#REF!</definedName>
    <definedName name="C.RAS" localSheetId="6">#REF!</definedName>
    <definedName name="C.RAS" localSheetId="3">#REF!</definedName>
    <definedName name="C.RAS" localSheetId="5">#REF!</definedName>
    <definedName name="C.RAS">#REF!</definedName>
    <definedName name="C.TERR" localSheetId="1">#REF!</definedName>
    <definedName name="C.TERR" localSheetId="6">#REF!</definedName>
    <definedName name="C.TERR" localSheetId="3">#REF!</definedName>
    <definedName name="C.TERR" localSheetId="5">#REF!</definedName>
    <definedName name="C.TERR">#REF!</definedName>
    <definedName name="C_" localSheetId="1">#REF!</definedName>
    <definedName name="C_" localSheetId="6">#REF!</definedName>
    <definedName name="C_" localSheetId="3">#REF!</definedName>
    <definedName name="C_" localSheetId="5">#REF!</definedName>
    <definedName name="C_">#REF!</definedName>
    <definedName name="C_CN" localSheetId="6">'[32]CARTERA '!$A:$T</definedName>
    <definedName name="C_CN">'[32]CARTERA '!$A:$T</definedName>
    <definedName name="C_grupo1" localSheetId="1">#REF!</definedName>
    <definedName name="C_grupo1" localSheetId="6">#REF!</definedName>
    <definedName name="C_grupo1" localSheetId="3">#REF!</definedName>
    <definedName name="C_grupo1" localSheetId="5">#REF!</definedName>
    <definedName name="C_grupo1">#REF!</definedName>
    <definedName name="C_LOM" localSheetId="1">#REF!</definedName>
    <definedName name="C_LOM" localSheetId="6">#REF!</definedName>
    <definedName name="C_LOM" localSheetId="3">#REF!</definedName>
    <definedName name="C_LOM" localSheetId="5">#REF!</definedName>
    <definedName name="C_LOM">#REF!</definedName>
    <definedName name="C_min">[6]D_AWG!$H$40</definedName>
    <definedName name="CAB">[33]Cab!$E$4:$X$28</definedName>
    <definedName name="CALEND" localSheetId="1">'[31]CALC PROD MENSUAL'!#REF!</definedName>
    <definedName name="CALEND" localSheetId="6">'[31]CALC PROD MENSUAL'!#REF!</definedName>
    <definedName name="CALEND" localSheetId="3">'[31]CALC PROD MENSUAL'!#REF!</definedName>
    <definedName name="CALEND" localSheetId="5">'[31]CALC PROD MENSUAL'!#REF!</definedName>
    <definedName name="CALEND">'[31]CALC PROD MENSUAL'!#REF!</definedName>
    <definedName name="CALENDARIO" localSheetId="1">'[31]CALC PROD MENSUAL'!#REF!</definedName>
    <definedName name="CALENDARIO" localSheetId="6">'[31]CALC PROD MENSUAL'!#REF!</definedName>
    <definedName name="CALENDARIO" localSheetId="3">'[31]CALC PROD MENSUAL'!#REF!</definedName>
    <definedName name="CALENDARIO" localSheetId="5">'[31]CALC PROD MENSUAL'!#REF!</definedName>
    <definedName name="CALENDARIO">'[31]CALC PROD MENSUAL'!#REF!</definedName>
    <definedName name="CALENDARIO1" localSheetId="1">'[34]CALC PROD MENSUAL'!#REF!</definedName>
    <definedName name="CALENDARIO1" localSheetId="6">'[34]CALC PROD MENSUAL'!#REF!</definedName>
    <definedName name="CALENDARIO1" localSheetId="3">'[34]CALC PROD MENSUAL'!#REF!</definedName>
    <definedName name="CALENDARIO1" localSheetId="5">'[34]CALC PROD MENSUAL'!#REF!</definedName>
    <definedName name="CALENDARIO1">'[34]CALC PROD MENSUAL'!#REF!</definedName>
    <definedName name="calidad">[35]calidad!$C$3</definedName>
    <definedName name="CAM_CAIDA" localSheetId="1">#REF!</definedName>
    <definedName name="CAM_CAIDA" localSheetId="6">#REF!</definedName>
    <definedName name="CAM_CAIDA" localSheetId="3">#REF!</definedName>
    <definedName name="CAM_CAIDA" localSheetId="5">#REF!</definedName>
    <definedName name="CAM_CAIDA">#REF!</definedName>
    <definedName name="CANT" localSheetId="1">#REF!</definedName>
    <definedName name="CANT" localSheetId="6">#REF!</definedName>
    <definedName name="CANT" localSheetId="3">#REF!</definedName>
    <definedName name="CANT" localSheetId="5">#REF!</definedName>
    <definedName name="CANT">#REF!</definedName>
    <definedName name="Cantidad" localSheetId="1">#REF!</definedName>
    <definedName name="Cantidad" localSheetId="6">#REF!</definedName>
    <definedName name="Cantidad" localSheetId="3">#REF!</definedName>
    <definedName name="Cantidad" localSheetId="5">#REF!</definedName>
    <definedName name="Cantidad">#REF!</definedName>
    <definedName name="cantidades" localSheetId="1">#REF!</definedName>
    <definedName name="cantidades" localSheetId="6">#REF!</definedName>
    <definedName name="cantidades" localSheetId="3">#REF!</definedName>
    <definedName name="cantidades" localSheetId="5">#REF!</definedName>
    <definedName name="cantidades">#REF!</definedName>
    <definedName name="CAP" localSheetId="1">#REF!</definedName>
    <definedName name="CAP" localSheetId="6">#REF!</definedName>
    <definedName name="CAP" localSheetId="3">#REF!</definedName>
    <definedName name="CAP" localSheetId="5">#REF!</definedName>
    <definedName name="CAP">#REF!</definedName>
    <definedName name="CAPIT" localSheetId="1">#REF!</definedName>
    <definedName name="CAPIT" localSheetId="6">#REF!</definedName>
    <definedName name="CAPIT" localSheetId="3">#REF!</definedName>
    <definedName name="CAPIT" localSheetId="5">#REF!</definedName>
    <definedName name="CAPIT">#REF!</definedName>
    <definedName name="CAPITULO" localSheetId="1">#REF!</definedName>
    <definedName name="CAPITULO" localSheetId="6">#REF!</definedName>
    <definedName name="CAPITULO" localSheetId="3">#REF!</definedName>
    <definedName name="CAPITULO" localSheetId="5">#REF!</definedName>
    <definedName name="CAPITULO">#REF!</definedName>
    <definedName name="caro">#N/A</definedName>
    <definedName name="caro2">#N/A</definedName>
    <definedName name="Cartera_rasante" localSheetId="6">'[32]CARTERA '!$A:$S</definedName>
    <definedName name="Cartera_rasante">'[32]CARTERA '!$A:$S</definedName>
    <definedName name="CASQ" localSheetId="1">[36]FACTORES!#REF!</definedName>
    <definedName name="CASQ" localSheetId="6">[36]FACTORES!#REF!</definedName>
    <definedName name="CASQ" localSheetId="3">[36]FACTORES!#REF!</definedName>
    <definedName name="CASQ" localSheetId="5">[36]FACTORES!#REF!</definedName>
    <definedName name="CASQ">[36]FACTORES!#REF!</definedName>
    <definedName name="ccccc" localSheetId="1" hidden="1">{"TAB1",#N/A,TRUE,"GENERAL";"TAB2",#N/A,TRUE,"GENERAL";"TAB3",#N/A,TRUE,"GENERAL";"TAB4",#N/A,TRUE,"GENERAL";"TAB5",#N/A,TRUE,"GENERAL"}</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CCCCC" localSheetId="1">'[37]A. P. U.'!#REF!</definedName>
    <definedName name="CCCCCC" localSheetId="6">'[37]A. P. U.'!#REF!</definedName>
    <definedName name="CCCCCC" localSheetId="3">'[37]A. P. U.'!#REF!</definedName>
    <definedName name="CCCCCC" localSheetId="5">'[37]A. P. U.'!#REF!</definedName>
    <definedName name="CCCCCC">'[37]A. P. U.'!#REF!</definedName>
    <definedName name="ccto210" localSheetId="1">#REF!</definedName>
    <definedName name="ccto210" localSheetId="6">#REF!</definedName>
    <definedName name="ccto210" localSheetId="3">#REF!</definedName>
    <definedName name="ccto210" localSheetId="5">#REF!</definedName>
    <definedName name="ccto210">#REF!</definedName>
    <definedName name="cd">[38]Hoja1!$C$81</definedName>
    <definedName name="cdcdc" localSheetId="1" hidden="1">{"via1",#N/A,TRUE,"general";"via2",#N/A,TRUE,"general";"via3",#N/A,TRUE,"general"}</definedName>
    <definedName name="cdcdc" localSheetId="6" hidden="1">{"via1",#N/A,TRUE,"general";"via2",#N/A,TRUE,"general";"via3",#N/A,TRUE,"general"}</definedName>
    <definedName name="cdcdc" hidden="1">{"via1",#N/A,TRUE,"general";"via2",#N/A,TRUE,"general";"via3",#N/A,TRUE,"general"}</definedName>
    <definedName name="CDctrl">[39]CDItem!$G$8</definedName>
    <definedName name="CDO" localSheetId="1">#REF!</definedName>
    <definedName name="CDO" localSheetId="6">#REF!</definedName>
    <definedName name="CDO" localSheetId="3">#REF!</definedName>
    <definedName name="CDO" localSheetId="5">#REF!</definedName>
    <definedName name="CDO">#REF!</definedName>
    <definedName name="ceerf" localSheetId="1" hidden="1">{"TAB1",#N/A,TRUE,"GENERAL";"TAB2",#N/A,TRUE,"GENERAL";"TAB3",#N/A,TRUE,"GENERAL";"TAB4",#N/A,TRUE,"GENERAL";"TAB5",#N/A,TRUE,"GENERAL"}</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hequeoCantidades" localSheetId="1">#REF!</definedName>
    <definedName name="ChequeoCantidades" localSheetId="6">#REF!</definedName>
    <definedName name="ChequeoCantidades" localSheetId="3">#REF!</definedName>
    <definedName name="ChequeoCantidades" localSheetId="5">#REF!</definedName>
    <definedName name="ChequeoCantidades">#REF!</definedName>
    <definedName name="ci" localSheetId="1">#REF!</definedName>
    <definedName name="ci" localSheetId="6">#REF!</definedName>
    <definedName name="ci" localSheetId="3">#REF!</definedName>
    <definedName name="ci" localSheetId="5">#REF!</definedName>
    <definedName name="ci">#REF!</definedName>
    <definedName name="CILIND">[40]TUBERIA!$AE$10:$AE$14</definedName>
    <definedName name="CIRCUITOS">[41]Circuitos!$C$2:$C$891</definedName>
    <definedName name="CL" localSheetId="1">#REF!</definedName>
    <definedName name="CL" localSheetId="6">#REF!</definedName>
    <definedName name="CL" localSheetId="3">#REF!</definedName>
    <definedName name="CL" localSheetId="5">#REF!</definedName>
    <definedName name="CL">#REF!</definedName>
    <definedName name="clcl" localSheetId="1">#REF!</definedName>
    <definedName name="clcl" localSheetId="6">#REF!</definedName>
    <definedName name="clcl" localSheetId="3">#REF!</definedName>
    <definedName name="clcl" localSheetId="5">#REF!</definedName>
    <definedName name="clcl">#REF!</definedName>
    <definedName name="Cod" localSheetId="1">#REF!</definedName>
    <definedName name="Cod" localSheetId="6">#REF!</definedName>
    <definedName name="Cod" localSheetId="3">#REF!</definedName>
    <definedName name="Cod" localSheetId="5">#REF!</definedName>
    <definedName name="Cod">#REF!</definedName>
    <definedName name="CODOS" localSheetId="1">#REF!</definedName>
    <definedName name="CODOS" localSheetId="6">#REF!</definedName>
    <definedName name="CODOS" localSheetId="3">#REF!</definedName>
    <definedName name="CODOS" localSheetId="5">#REF!</definedName>
    <definedName name="CODOS">#REF!</definedName>
    <definedName name="codos2" localSheetId="1">#REF!</definedName>
    <definedName name="codos2" localSheetId="6">#REF!</definedName>
    <definedName name="codos2" localSheetId="3">#REF!</definedName>
    <definedName name="codos2" localSheetId="5">#REF!</definedName>
    <definedName name="codos2">#REF!</definedName>
    <definedName name="ColTap">'[9]Coloc. e Interc. Tapones'!$E$1:$E$65536</definedName>
    <definedName name="COM.LIM" localSheetId="1">#REF!</definedName>
    <definedName name="COM.LIM" localSheetId="6">#REF!</definedName>
    <definedName name="COM.LIM" localSheetId="3">#REF!</definedName>
    <definedName name="COM.LIM" localSheetId="5">#REF!</definedName>
    <definedName name="COM.LIM">#REF!</definedName>
    <definedName name="COMP">'[8]DAT NUC'!$M$2:$M$518</definedName>
    <definedName name="CON.FUN" localSheetId="1">#REF!</definedName>
    <definedName name="CON.FUN" localSheetId="6">#REF!</definedName>
    <definedName name="CON.FUN" localSheetId="3">#REF!</definedName>
    <definedName name="CON.FUN" localSheetId="5">#REF!</definedName>
    <definedName name="CON.FUN">#REF!</definedName>
    <definedName name="CON.LIM" localSheetId="1">#REF!</definedName>
    <definedName name="CON.LIM" localSheetId="6">#REF!</definedName>
    <definedName name="CON.LIM" localSheetId="3">#REF!</definedName>
    <definedName name="CON.LIM" localSheetId="5">#REF!</definedName>
    <definedName name="CON.LIM">#REF!</definedName>
    <definedName name="CON.POZ" localSheetId="1">#REF!</definedName>
    <definedName name="CON.POZ" localSheetId="6">#REF!</definedName>
    <definedName name="CON.POZ" localSheetId="3">#REF!</definedName>
    <definedName name="CON.POZ" localSheetId="5">#REF!</definedName>
    <definedName name="CON.POZ">#REF!</definedName>
    <definedName name="CON.TUB" localSheetId="1">[30]TUBERIA!#REF!</definedName>
    <definedName name="CON.TUB" localSheetId="6">[30]TUBERIA!#REF!</definedName>
    <definedName name="CON.TUB" localSheetId="3">[30]TUBERIA!#REF!</definedName>
    <definedName name="CON.TUB" localSheetId="5">[30]TUBERIA!#REF!</definedName>
    <definedName name="CON.TUB">[30]TUBERIA!#REF!</definedName>
    <definedName name="CONC" localSheetId="1">#REF!</definedName>
    <definedName name="CONC" localSheetId="6">#REF!</definedName>
    <definedName name="CONC" localSheetId="3">#REF!</definedName>
    <definedName name="CONC" localSheetId="5">#REF!</definedName>
    <definedName name="CONC">#REF!</definedName>
    <definedName name="CONCRETO" localSheetId="1">#REF!</definedName>
    <definedName name="CONCRETO" localSheetId="6">#REF!</definedName>
    <definedName name="CONCRETO" localSheetId="3">#REF!</definedName>
    <definedName name="CONCRETO" localSheetId="5">#REF!</definedName>
    <definedName name="CONCRETO">#REF!</definedName>
    <definedName name="CONCRETO_F.C_4" localSheetId="1">#REF!</definedName>
    <definedName name="CONCRETO_F.C_4" localSheetId="6">#REF!</definedName>
    <definedName name="CONCRETO_F.C_4" localSheetId="3">#REF!</definedName>
    <definedName name="CONCRETO_F.C_4" localSheetId="5">#REF!</definedName>
    <definedName name="CONCRETO_F.C_4">#REF!</definedName>
    <definedName name="concreto_FC_2.2" localSheetId="1">#REF!</definedName>
    <definedName name="concreto_FC_2.2" localSheetId="6">#REF!</definedName>
    <definedName name="concreto_FC_2.2" localSheetId="3">#REF!</definedName>
    <definedName name="concreto_FC_2.2" localSheetId="5">#REF!</definedName>
    <definedName name="concreto_FC_2.2">#REF!</definedName>
    <definedName name="constante">[8]DATOS!$AO$3:$AO$483</definedName>
    <definedName name="Consultor">'[42]Datos básicos'!$B$2</definedName>
    <definedName name="CONSUMO">'[16]CONSUMOHORA-EQUIPO'!$A$1:$AZ$101</definedName>
    <definedName name="Contratante">'[42]Datos básicos'!$B$1</definedName>
    <definedName name="Contrato">'[42]Datos básicos'!$B$3</definedName>
    <definedName name="copia" localSheetId="1">#REF!</definedName>
    <definedName name="copia" localSheetId="6">#REF!</definedName>
    <definedName name="copia" localSheetId="3">#REF!</definedName>
    <definedName name="copia" localSheetId="5">#REF!</definedName>
    <definedName name="copia">#REF!</definedName>
    <definedName name="copia1" localSheetId="1">#REF!</definedName>
    <definedName name="copia1" localSheetId="6">#REF!</definedName>
    <definedName name="copia1" localSheetId="3">#REF!</definedName>
    <definedName name="copia1" localSheetId="5">#REF!</definedName>
    <definedName name="copia1">#REF!</definedName>
    <definedName name="Corriente">[33]AMPACITY!$B$6:$I$28</definedName>
    <definedName name="COSTO" localSheetId="1">#REF!</definedName>
    <definedName name="COSTO" localSheetId="6">#REF!</definedName>
    <definedName name="COSTO" localSheetId="3">#REF!</definedName>
    <definedName name="COSTO" localSheetId="5">#REF!</definedName>
    <definedName name="COSTO">#REF!</definedName>
    <definedName name="COSTO_TRANSPORTE">[43]Distanc!$B$5:$E$19</definedName>
    <definedName name="COSTO1" localSheetId="1">#REF!</definedName>
    <definedName name="COSTO1" localSheetId="6">#REF!</definedName>
    <definedName name="COSTO1" localSheetId="3">#REF!</definedName>
    <definedName name="COSTO1" localSheetId="5">#REF!</definedName>
    <definedName name="COSTO1">#REF!</definedName>
    <definedName name="CostoAnsermaCartago" localSheetId="1">#REF!</definedName>
    <definedName name="CostoAnsermaCartago" localSheetId="6">#REF!</definedName>
    <definedName name="CostoAnsermaCartago" localSheetId="3">#REF!</definedName>
    <definedName name="CostoAnsermaCartago" localSheetId="5">#REF!</definedName>
    <definedName name="CostoAnsermaCartago">#REF!</definedName>
    <definedName name="CostoMediacanoaAnserma" localSheetId="1">#REF!</definedName>
    <definedName name="CostoMediacanoaAnserma" localSheetId="6">#REF!</definedName>
    <definedName name="CostoMediacanoaAnserma" localSheetId="3">#REF!</definedName>
    <definedName name="CostoMediacanoaAnserma" localSheetId="5">#REF!</definedName>
    <definedName name="CostoMediacanoaAnserma">#REF!</definedName>
    <definedName name="COSTOS_DIRECTOS" localSheetId="1">#REF!</definedName>
    <definedName name="COSTOS_DIRECTOS" localSheetId="6">#REF!</definedName>
    <definedName name="COSTOS_DIRECTOS" localSheetId="3">#REF!</definedName>
    <definedName name="COSTOS_DIRECTOS" localSheetId="5">#REF!</definedName>
    <definedName name="COSTOS_DIRECTOS">#REF!</definedName>
    <definedName name="cotas" localSheetId="1">#REF!</definedName>
    <definedName name="cotas" localSheetId="6">#REF!</definedName>
    <definedName name="cotas" localSheetId="3">#REF!</definedName>
    <definedName name="cotas" localSheetId="5">#REF!</definedName>
    <definedName name="cotas">#REF!</definedName>
    <definedName name="credito_completa" localSheetId="1">#REF!</definedName>
    <definedName name="credito_completa" localSheetId="6">#REF!</definedName>
    <definedName name="credito_completa" localSheetId="3">#REF!</definedName>
    <definedName name="credito_completa" localSheetId="5">#REF!</definedName>
    <definedName name="credito_completa">#REF!</definedName>
    <definedName name="ct">[6]D_AWG!$P$25</definedName>
    <definedName name="CUBS" localSheetId="6">[44]Hoja1!$1:$1048576</definedName>
    <definedName name="CUBS">[44]Hoja1!$A:$IV</definedName>
    <definedName name="CUE" localSheetId="1">#REF!</definedName>
    <definedName name="CUE" localSheetId="6">#REF!</definedName>
    <definedName name="CUE" localSheetId="3">#REF!</definedName>
    <definedName name="CUE" localSheetId="5">#REF!</definedName>
    <definedName name="CUE">#REF!</definedName>
    <definedName name="CUER" localSheetId="1">#REF!</definedName>
    <definedName name="CUER" localSheetId="6">#REF!</definedName>
    <definedName name="CUER" localSheetId="3">#REF!</definedName>
    <definedName name="CUER" localSheetId="5">#REF!</definedName>
    <definedName name="CUER">#REF!</definedName>
    <definedName name="CUERDA" localSheetId="1">#REF!</definedName>
    <definedName name="CUERDA" localSheetId="6">#REF!</definedName>
    <definedName name="CUERDA" localSheetId="3">#REF!</definedName>
    <definedName name="CUERDA" localSheetId="5">#REF!</definedName>
    <definedName name="CUERDA">#REF!</definedName>
    <definedName name="CUNET" localSheetId="1" hidden="1">{"via1",#N/A,TRUE,"general";"via2",#N/A,TRUE,"general";"via3",#N/A,TRUE,"general"}</definedName>
    <definedName name="CUNET" localSheetId="6"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6" hidden="1">{"TAB1",#N/A,TRUE,"GENERAL";"TAB2",#N/A,TRUE,"GENERAL";"TAB3",#N/A,TRUE,"GENERAL";"TAB4",#N/A,TRUE,"GENERAL";"TAB5",#N/A,TRUE,"GENERAL"}</definedName>
    <definedName name="cv" hidden="1">{"TAB1",#N/A,TRUE,"GENERAL";"TAB2",#N/A,TRUE,"GENERAL";"TAB3",#N/A,TRUE,"GENERAL";"TAB4",#N/A,TRUE,"GENERAL";"TAB5",#N/A,TRUE,"GENERAL"}</definedName>
    <definedName name="CVa">'[9]Cambio de Valv.'!$E$1:$E$65536</definedName>
    <definedName name="cvfvd" localSheetId="1" hidden="1">{"via1",#N/A,TRUE,"general";"via2",#N/A,TRUE,"general";"via3",#N/A,TRUE,"general"}</definedName>
    <definedName name="cvfvd" localSheetId="6"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6"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_10" localSheetId="1">#REF!</definedName>
    <definedName name="D_10" localSheetId="6">#REF!</definedName>
    <definedName name="D_10" localSheetId="3">#REF!</definedName>
    <definedName name="D_10" localSheetId="5">#REF!</definedName>
    <definedName name="D_10">#REF!</definedName>
    <definedName name="D_EXT" localSheetId="1">#REF!</definedName>
    <definedName name="D_EXT" localSheetId="6">#REF!</definedName>
    <definedName name="D_EXT" localSheetId="3">#REF!</definedName>
    <definedName name="D_EXT" localSheetId="5">#REF!</definedName>
    <definedName name="D_EXT">#REF!</definedName>
    <definedName name="D_INT" localSheetId="1">#REF!</definedName>
    <definedName name="D_INT" localSheetId="6">#REF!</definedName>
    <definedName name="D_INT" localSheetId="3">#REF!</definedName>
    <definedName name="D_INT" localSheetId="5">#REF!</definedName>
    <definedName name="D_INT">#REF!</definedName>
    <definedName name="d_PH">[6]D_AWG!$V$37</definedName>
    <definedName name="D1S" localSheetId="1">#REF!</definedName>
    <definedName name="D1S" localSheetId="6">#REF!</definedName>
    <definedName name="D1S" localSheetId="3">#REF!</definedName>
    <definedName name="D1S" localSheetId="5">#REF!</definedName>
    <definedName name="D1S">#REF!</definedName>
    <definedName name="D2S" localSheetId="1">#REF!</definedName>
    <definedName name="D2S" localSheetId="6">#REF!</definedName>
    <definedName name="D2S" localSheetId="3">#REF!</definedName>
    <definedName name="D2S" localSheetId="5">#REF!</definedName>
    <definedName name="D2S">#REF!</definedName>
    <definedName name="D6.PVC">'[11]factores A.N.'!$N$8:$N$33</definedName>
    <definedName name="D61S" localSheetId="1">#REF!</definedName>
    <definedName name="D61S" localSheetId="6">#REF!</definedName>
    <definedName name="D61S" localSheetId="3">#REF!</definedName>
    <definedName name="D61S" localSheetId="5">#REF!</definedName>
    <definedName name="D61S">#REF!</definedName>
    <definedName name="D62S" localSheetId="1">#REF!</definedName>
    <definedName name="D62S" localSheetId="6">#REF!</definedName>
    <definedName name="D62S" localSheetId="3">#REF!</definedName>
    <definedName name="D62S" localSheetId="5">#REF!</definedName>
    <definedName name="D62S">#REF!</definedName>
    <definedName name="D6R" localSheetId="1">#REF!</definedName>
    <definedName name="D6R" localSheetId="6">#REF!</definedName>
    <definedName name="D6R" localSheetId="3">#REF!</definedName>
    <definedName name="D6R" localSheetId="5">#REF!</definedName>
    <definedName name="D6R">#REF!</definedName>
    <definedName name="D81S" localSheetId="1">#REF!</definedName>
    <definedName name="D81S" localSheetId="6">#REF!</definedName>
    <definedName name="D81S" localSheetId="3">#REF!</definedName>
    <definedName name="D81S" localSheetId="5">#REF!</definedName>
    <definedName name="D81S">#REF!</definedName>
    <definedName name="D82S" localSheetId="1">#REF!</definedName>
    <definedName name="D82S" localSheetId="6">#REF!</definedName>
    <definedName name="D82S" localSheetId="3">#REF!</definedName>
    <definedName name="D82S" localSheetId="5">#REF!</definedName>
    <definedName name="D82S">#REF!</definedName>
    <definedName name="D8R" localSheetId="1">#REF!</definedName>
    <definedName name="D8R" localSheetId="6">#REF!</definedName>
    <definedName name="D8R" localSheetId="3">#REF!</definedName>
    <definedName name="D8R" localSheetId="5">#REF!</definedName>
    <definedName name="D8R">#REF!</definedName>
    <definedName name="da" localSheetId="1">#REF!</definedName>
    <definedName name="da" localSheetId="6">#REF!</definedName>
    <definedName name="da" localSheetId="3">#REF!</definedName>
    <definedName name="da" localSheetId="5">#REF!</definedName>
    <definedName name="da">#REF!</definedName>
    <definedName name="dario" localSheetId="1">'[45]GPI 526'!#REF!</definedName>
    <definedName name="dario" localSheetId="6">'[45]GPI 526'!#REF!</definedName>
    <definedName name="dario" localSheetId="3">'[45]GPI 526'!#REF!</definedName>
    <definedName name="dario" localSheetId="5">'[45]GPI 526'!#REF!</definedName>
    <definedName name="dario">'[45]GPI 526'!#REF!</definedName>
    <definedName name="DASD" localSheetId="1" hidden="1">{"TAB1",#N/A,TRUE,"GENERAL";"TAB2",#N/A,TRUE,"GENERAL";"TAB3",#N/A,TRUE,"GENERAL";"TAB4",#N/A,TRUE,"GENERAL";"TAB5",#N/A,TRUE,"GENERAL"}</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asdasds" localSheetId="1">#REF!</definedName>
    <definedName name="dasdasds" localSheetId="6">#REF!</definedName>
    <definedName name="dasdasds" localSheetId="3">#REF!</definedName>
    <definedName name="dasdasds" localSheetId="5">#REF!</definedName>
    <definedName name="dasdasds">#REF!</definedName>
    <definedName name="dasdhgfhfh" localSheetId="1">#REF!</definedName>
    <definedName name="dasdhgfhfh" localSheetId="6">#REF!</definedName>
    <definedName name="dasdhgfhfh" localSheetId="3">#REF!</definedName>
    <definedName name="dasdhgfhfh" localSheetId="5">#REF!</definedName>
    <definedName name="dasdhgfhfh">#REF!</definedName>
    <definedName name="DATOS">'[16]DAT EQUIP'!$B$1:$AM$60</definedName>
    <definedName name="datos2" localSheetId="1">#REF!</definedName>
    <definedName name="datos2" localSheetId="6">#REF!</definedName>
    <definedName name="datos2" localSheetId="3">#REF!</definedName>
    <definedName name="datos2" localSheetId="5">#REF!</definedName>
    <definedName name="datos2">#REF!</definedName>
    <definedName name="datoseq">'[46]Dto Equipos'!$A$3:$E$20</definedName>
    <definedName name="dbb" localSheetId="1">'[10]Gabinetes ctrol, prot. y med. '!#REF!</definedName>
    <definedName name="dbb" localSheetId="6">'[10]Gabinetes ctrol, prot. y med. '!#REF!</definedName>
    <definedName name="dbb" localSheetId="3">'[10]Gabinetes ctrol, prot. y med. '!#REF!</definedName>
    <definedName name="dbb" localSheetId="5">'[10]Gabinetes ctrol, prot. y med. '!#REF!</definedName>
    <definedName name="dbb">'[10]Gabinetes ctrol, prot. y med. '!#REF!</definedName>
    <definedName name="dbfdfbi" localSheetId="1" hidden="1">{"TAB1",#N/A,TRUE,"GENERAL";"TAB2",#N/A,TRUE,"GENERAL";"TAB3",#N/A,TRUE,"GENERAL";"TAB4",#N/A,TRUE,"GENERAL";"TAB5",#N/A,TRUE,"GENERAL"}</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6" hidden="1">{"via1",#N/A,TRUE,"general";"via2",#N/A,TRUE,"general";"via3",#N/A,TRUE,"general"}</definedName>
    <definedName name="DCSDCTV" hidden="1">{"via1",#N/A,TRUE,"general";"via2",#N/A,TRUE,"general";"via3",#N/A,TRUE,"general"}</definedName>
    <definedName name="DD" localSheetId="1">#REF!</definedName>
    <definedName name="DD" localSheetId="6">#REF!</definedName>
    <definedName name="DD" localSheetId="3">#REF!</definedName>
    <definedName name="DD" localSheetId="5">#REF!</definedName>
    <definedName name="DD">#REF!</definedName>
    <definedName name="ddd" localSheetId="1" hidden="1">{"via1",#N/A,TRUE,"general";"via2",#N/A,TRUE,"general";"via3",#N/A,TRUE,"general"}</definedName>
    <definedName name="ddd" localSheetId="6"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6"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e" localSheetId="1">[36]FACTORES!#REF!</definedName>
    <definedName name="De" localSheetId="6">[36]FACTORES!#REF!</definedName>
    <definedName name="De" localSheetId="3">[36]FACTORES!#REF!</definedName>
    <definedName name="De" localSheetId="5">[36]FACTORES!#REF!</definedName>
    <definedName name="De">[36]FACTORES!#REF!</definedName>
    <definedName name="De_6" localSheetId="1">#REF!</definedName>
    <definedName name="De_6" localSheetId="6">#REF!</definedName>
    <definedName name="De_6" localSheetId="3">#REF!</definedName>
    <definedName name="De_6" localSheetId="5">#REF!</definedName>
    <definedName name="De_6">#REF!</definedName>
    <definedName name="De_8" localSheetId="1">#REF!</definedName>
    <definedName name="De_8" localSheetId="6">#REF!</definedName>
    <definedName name="De_8" localSheetId="3">#REF!</definedName>
    <definedName name="De_8" localSheetId="5">#REF!</definedName>
    <definedName name="De_8">#REF!</definedName>
    <definedName name="Decision" localSheetId="3">#REF!</definedName>
    <definedName name="Decision" localSheetId="5">#REF!</definedName>
    <definedName name="Decision">#REF!</definedName>
    <definedName name="deded" localSheetId="1" hidden="1">{"TAB1",#N/A,TRUE,"GENERAL";"TAB2",#N/A,TRUE,"GENERAL";"TAB3",#N/A,TRUE,"GENERAL";"TAB4",#N/A,TRUE,"GENERAL";"TAB5",#N/A,TRUE,"GENERAL"}</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6" hidden="1">{"via1",#N/A,TRUE,"general";"via2",#N/A,TRUE,"general";"via3",#N/A,TRUE,"general"}</definedName>
    <definedName name="defd" hidden="1">{"via1",#N/A,TRUE,"general";"via2",#N/A,TRUE,"general";"via3",#N/A,TRUE,"general"}</definedName>
    <definedName name="dem.pav">'[11]factores A.N.'!$E$15:$E$306</definedName>
    <definedName name="demanto" localSheetId="1">#REF!</definedName>
    <definedName name="demanto" localSheetId="6">#REF!</definedName>
    <definedName name="demanto" localSheetId="3">#REF!</definedName>
    <definedName name="demanto" localSheetId="5">#REF!</definedName>
    <definedName name="demanto">#REF!</definedName>
    <definedName name="den_1a">[6]D_AWG!$N$26</definedName>
    <definedName name="den_2da">[6]D_AWG!$N$27</definedName>
    <definedName name="den_aisl">[6]D_AWG!$O$35</definedName>
    <definedName name="den_ch">[6]D_AWG!$AA$47</definedName>
    <definedName name="den_cond">[6]D_AWG!$D$29</definedName>
    <definedName name="DER">[47]DIST!$C$7:$D$2942</definedName>
    <definedName name="deriv" localSheetId="1">#REF!</definedName>
    <definedName name="deriv" localSheetId="6">#REF!</definedName>
    <definedName name="deriv" localSheetId="3">#REF!</definedName>
    <definedName name="deriv" localSheetId="5">#REF!</definedName>
    <definedName name="deriv">#REF!</definedName>
    <definedName name="descapote" localSheetId="1" hidden="1">{"TAB1",#N/A,TRUE,"GENERAL";"TAB2",#N/A,TRUE,"GENERAL";"TAB3",#N/A,TRUE,"GENERAL";"TAB4",#N/A,TRUE,"GENERAL";"TAB5",#N/A,TRUE,"GENERAL"}</definedName>
    <definedName name="descapote" localSheetId="6" hidden="1">{"TAB1",#N/A,TRUE,"GENERAL";"TAB2",#N/A,TRUE,"GENERAL";"TAB3",#N/A,TRUE,"GENERAL";"TAB4",#N/A,TRUE,"GENERAL";"TAB5",#N/A,TRUE,"GENERAL"}</definedName>
    <definedName name="descapote" hidden="1">{"TAB1",#N/A,TRUE,"GENERAL";"TAB2",#N/A,TRUE,"GENERAL";"TAB3",#N/A,TRUE,"GENERAL";"TAB4",#N/A,TRUE,"GENERAL";"TAB5",#N/A,TRUE,"GENERAL"}</definedName>
    <definedName name="DESCRIPCIÓN_DEL_MATERIAL" localSheetId="1">#REF!</definedName>
    <definedName name="DESCRIPCIÓN_DEL_MATERIAL" localSheetId="6">#REF!</definedName>
    <definedName name="DESCRIPCIÓN_DEL_MATERIAL" localSheetId="3">#REF!</definedName>
    <definedName name="DESCRIPCIÓN_DEL_MATERIAL" localSheetId="5">#REF!</definedName>
    <definedName name="DESCRIPCIÓN_DEL_MATERIAL">#REF!</definedName>
    <definedName name="DescripcionVenta" localSheetId="1">#REF!</definedName>
    <definedName name="DescripcionVenta" localSheetId="6">#REF!</definedName>
    <definedName name="DescripcionVenta" localSheetId="3">#REF!</definedName>
    <definedName name="DescripcionVenta" localSheetId="5">#REF!</definedName>
    <definedName name="DescripcionVenta">#REF!</definedName>
    <definedName name="dfa" localSheetId="1" hidden="1">{"TAB1",#N/A,TRUE,"GENERAL";"TAB2",#N/A,TRUE,"GENERAL";"TAB3",#N/A,TRUE,"GENERAL";"TAB4",#N/A,TRUE,"GENERAL";"TAB5",#N/A,TRUE,"GENERAL"}</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asdfafafafasdadsdf" localSheetId="1">#REF!</definedName>
    <definedName name="dfasdfafafafasdadsdf" localSheetId="6">#REF!</definedName>
    <definedName name="dfasdfafafafasdadsdf" localSheetId="3">#REF!</definedName>
    <definedName name="dfasdfafafafasdadsdf" localSheetId="5">#REF!</definedName>
    <definedName name="dfasdfafafafasdadsdf">#REF!</definedName>
    <definedName name="DFBNJ" localSheetId="1" hidden="1">{"via1",#N/A,TRUE,"general";"via2",#N/A,TRUE,"general";"via3",#N/A,TRUE,"general"}</definedName>
    <definedName name="DFBNJ" localSheetId="6"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6"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6"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[48]EQALT!$G$10:$BL$65</definedName>
    <definedName name="DFGDFG" localSheetId="1"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6"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6"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6" hidden="1">{"via1",#N/A,TRUE,"general";"via2",#N/A,TRUE,"general";"via3",#N/A,TRUE,"general"}</definedName>
    <definedName name="DFRFRF" hidden="1">{"via1",#N/A,TRUE,"general";"via2",#N/A,TRUE,"general";"via3",#N/A,TRUE,"general"}</definedName>
    <definedName name="DFSFSDFSDGDFG" localSheetId="1">#REF!</definedName>
    <definedName name="DFSFSDFSDGDFG" localSheetId="6">#REF!</definedName>
    <definedName name="DFSFSDFSDGDFG" localSheetId="3">#REF!</definedName>
    <definedName name="DFSFSDFSDGDFG" localSheetId="5">#REF!</definedName>
    <definedName name="DFSFSDFSDGDFG">#REF!</definedName>
    <definedName name="DFVUI" localSheetId="1"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6"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6"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6" hidden="1">{"via1",#N/A,TRUE,"general";"via2",#N/A,TRUE,"general";"via3",#N/A,TRUE,"general"}</definedName>
    <definedName name="dhgh" hidden="1">{"via1",#N/A,TRUE,"general";"via2",#N/A,TRUE,"general";"via3",#N/A,TRUE,"general"}</definedName>
    <definedName name="dhp" localSheetId="1">'[10]Gabinetes ctrol, prot. y med. '!#REF!</definedName>
    <definedName name="dhp" localSheetId="6">'[10]Gabinetes ctrol, prot. y med. '!#REF!</definedName>
    <definedName name="dhp" localSheetId="3">'[10]Gabinetes ctrol, prot. y med. '!#REF!</definedName>
    <definedName name="dhp" localSheetId="5">'[10]Gabinetes ctrol, prot. y med. '!#REF!</definedName>
    <definedName name="dhp">'[10]Gabinetes ctrol, prot. y med. '!#REF!</definedName>
    <definedName name="dia24hr" localSheetId="1">#REF!</definedName>
    <definedName name="dia24hr" localSheetId="6">#REF!</definedName>
    <definedName name="dia24hr" localSheetId="3">#REF!</definedName>
    <definedName name="dia24hr" localSheetId="5">#REF!</definedName>
    <definedName name="dia24hr">#REF!</definedName>
    <definedName name="diametros" localSheetId="1">#REF!</definedName>
    <definedName name="diametros" localSheetId="6">#REF!</definedName>
    <definedName name="diametros" localSheetId="3">#REF!</definedName>
    <definedName name="diametros" localSheetId="5">#REF!</definedName>
    <definedName name="diametros">#REF!</definedName>
    <definedName name="dias" localSheetId="1">#REF!</definedName>
    <definedName name="dias" localSheetId="6">#REF!</definedName>
    <definedName name="dias" localSheetId="3">#REF!</definedName>
    <definedName name="dias" localSheetId="5">#REF!</definedName>
    <definedName name="dias">#REF!</definedName>
    <definedName name="DIAS_DEL_MES" localSheetId="1">#REF!</definedName>
    <definedName name="DIAS_DEL_MES" localSheetId="6">#REF!</definedName>
    <definedName name="DIAS_DEL_MES" localSheetId="3">#REF!</definedName>
    <definedName name="DIAS_DEL_MES" localSheetId="5">#REF!</definedName>
    <definedName name="DIAS_DEL_MES">#REF!</definedName>
    <definedName name="dias_semana" localSheetId="1">#REF!</definedName>
    <definedName name="dias_semana" localSheetId="6">#REF!</definedName>
    <definedName name="dias_semana" localSheetId="3">#REF!</definedName>
    <definedName name="dias_semana" localSheetId="5">#REF!</definedName>
    <definedName name="dias_semana">#REF!</definedName>
    <definedName name="Dias_semanales" localSheetId="1">#REF!</definedName>
    <definedName name="Dias_semanales" localSheetId="6">#REF!</definedName>
    <definedName name="Dias_semanales" localSheetId="3">#REF!</definedName>
    <definedName name="Dias_semanales" localSheetId="5">#REF!</definedName>
    <definedName name="Dias_semanales">#REF!</definedName>
    <definedName name="DIAS_SEMANAS" localSheetId="1">#REF!</definedName>
    <definedName name="DIAS_SEMANAS" localSheetId="6">#REF!</definedName>
    <definedName name="DIAS_SEMANAS" localSheetId="3">#REF!</definedName>
    <definedName name="DIAS_SEMANAS" localSheetId="5">#REF!</definedName>
    <definedName name="DIAS_SEMANAS">#REF!</definedName>
    <definedName name="DIASDELMES" localSheetId="1">#REF!</definedName>
    <definedName name="DIASDELMES" localSheetId="6">#REF!</definedName>
    <definedName name="DIASDELMES" localSheetId="3">#REF!</definedName>
    <definedName name="DIASDELMES" localSheetId="5">#REF!</definedName>
    <definedName name="DIASDELMES">#REF!</definedName>
    <definedName name="diego" localSheetId="1">#REF!</definedName>
    <definedName name="diego" localSheetId="6">#REF!</definedName>
    <definedName name="diego" localSheetId="3">#REF!</definedName>
    <definedName name="diego" localSheetId="5">#REF!</definedName>
    <definedName name="diego">#REF!</definedName>
    <definedName name="diego1" localSheetId="1">#REF!</definedName>
    <definedName name="diego1" localSheetId="6">#REF!</definedName>
    <definedName name="diego1" localSheetId="3">#REF!</definedName>
    <definedName name="diego1" localSheetId="5">#REF!</definedName>
    <definedName name="diego1">#REF!</definedName>
    <definedName name="DIRECTOS">'[49]PPTO REDUCIDO'!$N$206</definedName>
    <definedName name="DISP" localSheetId="1">'[34]CALC PROD MENSUAL'!#REF!</definedName>
    <definedName name="DISP" localSheetId="6">'[34]CALC PROD MENSUAL'!#REF!</definedName>
    <definedName name="DISP" localSheetId="3">'[34]CALC PROD MENSUAL'!#REF!</definedName>
    <definedName name="DISP" localSheetId="5">'[34]CALC PROD MENSUAL'!#REF!</definedName>
    <definedName name="DISP">'[34]CALC PROD MENSUAL'!#REF!</definedName>
    <definedName name="DISPONIBILIDAD" localSheetId="1">'[31]CALC PROD MENSUAL'!#REF!</definedName>
    <definedName name="DISPONIBILIDAD" localSheetId="6">'[31]CALC PROD MENSUAL'!#REF!</definedName>
    <definedName name="DISPONIBILIDAD" localSheetId="3">'[31]CALC PROD MENSUAL'!#REF!</definedName>
    <definedName name="DISPONIBILIDAD" localSheetId="5">'[31]CALC PROD MENSUAL'!#REF!</definedName>
    <definedName name="DISPONIBILIDAD">'[31]CALC PROD MENSUAL'!#REF!</definedName>
    <definedName name="Diversos" localSheetId="1">#REF!</definedName>
    <definedName name="Diversos" localSheetId="6">#REF!</definedName>
    <definedName name="Diversos" localSheetId="3">#REF!</definedName>
    <definedName name="Diversos" localSheetId="5">#REF!</definedName>
    <definedName name="Diversos">#REF!</definedName>
    <definedName name="DIVISION">#N/A</definedName>
    <definedName name="djdytj" localSheetId="1" hidden="1">{"TAB1",#N/A,TRUE,"GENERAL";"TAB2",#N/A,TRUE,"GENERAL";"TAB3",#N/A,TRUE,"GENERAL";"TAB4",#N/A,TRUE,"GENERAL";"TAB5",#N/A,TRUE,"GENERAL"}</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olar">'[16]DAT EQUIP'!$G$11</definedName>
    <definedName name="dos" localSheetId="1">#REF!</definedName>
    <definedName name="dos" localSheetId="6">#REF!</definedName>
    <definedName name="dos" localSheetId="3">#REF!</definedName>
    <definedName name="dos" localSheetId="5">#REF!</definedName>
    <definedName name="dos">#REF!</definedName>
    <definedName name="DR" localSheetId="1">#REF!</definedName>
    <definedName name="DR" localSheetId="6">#REF!</definedName>
    <definedName name="DR" localSheetId="3">#REF!</definedName>
    <definedName name="DR" localSheetId="5">#REF!</definedName>
    <definedName name="DR">#REF!</definedName>
    <definedName name="drr" localSheetId="1">'[10]Gabinetes ctrol, prot. y med. '!#REF!</definedName>
    <definedName name="drr" localSheetId="6">'[10]Gabinetes ctrol, prot. y med. '!#REF!</definedName>
    <definedName name="drr" localSheetId="3">'[10]Gabinetes ctrol, prot. y med. '!#REF!</definedName>
    <definedName name="drr" localSheetId="5">'[10]Gabinetes ctrol, prot. y med. '!#REF!</definedName>
    <definedName name="drr">'[10]Gabinetes ctrol, prot. y med. '!#REF!</definedName>
    <definedName name="dry" localSheetId="1" hidden="1">{"via1",#N/A,TRUE,"general";"via2",#N/A,TRUE,"general";"via3",#N/A,TRUE,"general"}</definedName>
    <definedName name="dry" localSheetId="6"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6"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6"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dfdsfsdfgdsghjfgjhfjfj" localSheetId="1">#REF!</definedName>
    <definedName name="dsdfdsfsdfgdsghjfgjhfjfj" localSheetId="6">#REF!</definedName>
    <definedName name="dsdfdsfsdfgdsghjfgjhfjfj" localSheetId="3">#REF!</definedName>
    <definedName name="dsdfdsfsdfgdsghjfgjhfjfj" localSheetId="5">#REF!</definedName>
    <definedName name="dsdfdsfsdfgdsghjfgjhfjfj">#REF!</definedName>
    <definedName name="dsdsdsdsddsddsdddsdsdsdsdsdsdsdsdsdsdsdsds" localSheetId="1" hidden="1">'[5]46W9'!#REF!</definedName>
    <definedName name="dsdsdsdsddsddsdddsdsdsdsdsdsdsdsdsdsdsdsds" localSheetId="6" hidden="1">'[5]46W9'!#REF!</definedName>
    <definedName name="dsdsdsdsddsddsdddsdsdsdsdsdsdsdsdsdsdsdsds" localSheetId="3" hidden="1">'[5]46W9'!#REF!</definedName>
    <definedName name="dsdsdsdsddsddsdddsdsdsdsdsdsdsdsdsdsdsdsds" localSheetId="5" hidden="1">'[5]46W9'!#REF!</definedName>
    <definedName name="dsdsdsdsddsddsdddsdsdsdsdsdsdsdsdsdsdsdsds" hidden="1">'[5]46W9'!#REF!</definedName>
    <definedName name="DSF" localSheetId="1" hidden="1">{"via1",#N/A,TRUE,"general";"via2",#N/A,TRUE,"general";"via3",#N/A,TRUE,"general"}</definedName>
    <definedName name="DSF" localSheetId="6"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6"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6"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DFGDGDSFHFHMKLFJHMJKLMHJ" localSheetId="1">#REF!</definedName>
    <definedName name="DSFSDFGDGDSFHFHMKLFJHMJKLMHJ" localSheetId="6">#REF!</definedName>
    <definedName name="DSFSDFGDGDSFHFHMKLFJHMJKLMHJ" localSheetId="3">#REF!</definedName>
    <definedName name="DSFSDFGDGDSFHFHMKLFJHMJKLMHJ" localSheetId="5">#REF!</definedName>
    <definedName name="DSFSDFGDGDSFHFHMKLFJHMJKLMHJ">#REF!</definedName>
    <definedName name="dsfsvm" localSheetId="1"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6" hidden="1">{"via1",#N/A,TRUE,"general";"via2",#N/A,TRUE,"general";"via3",#N/A,TRUE,"general"}</definedName>
    <definedName name="dsftbv" hidden="1">{"via1",#N/A,TRUE,"general";"via2",#N/A,TRUE,"general";"via3",#N/A,TRUE,"general"}</definedName>
    <definedName name="dsgsdgdfghshfd" localSheetId="1">#REF!</definedName>
    <definedName name="dsgsdgdfghshfd" localSheetId="6">#REF!</definedName>
    <definedName name="dsgsdgdfghshfd" localSheetId="3">#REF!</definedName>
    <definedName name="dsgsdgdfghshfd" localSheetId="5">#REF!</definedName>
    <definedName name="dsgsdgdfghshfd">#REF!</definedName>
    <definedName name="dtrhj" localSheetId="1" hidden="1">{"via1",#N/A,TRUE,"general";"via2",#N/A,TRUE,"general";"via3",#N/A,TRUE,"general"}</definedName>
    <definedName name="dtrhj" localSheetId="6"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 localSheetId="1">#REF!</definedName>
    <definedName name="e" localSheetId="6">#REF!</definedName>
    <definedName name="e" localSheetId="3">#REF!</definedName>
    <definedName name="e" localSheetId="5">#REF!</definedName>
    <definedName name="e">#REF!</definedName>
    <definedName name="e3e33" localSheetId="1" hidden="1">{"via1",#N/A,TRUE,"general";"via2",#N/A,TRUE,"general";"via3",#N/A,TRUE,"general"}</definedName>
    <definedName name="e3e33" localSheetId="6"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6" hidden="1">{"via1",#N/A,TRUE,"general";"via2",#N/A,TRUE,"general";"via3",#N/A,TRUE,"general"}</definedName>
    <definedName name="edgfhmn" hidden="1">{"via1",#N/A,TRUE,"general";"via2",#N/A,TRUE,"general";"via3",#N/A,TRUE,"general"}</definedName>
    <definedName name="ee" localSheetId="1">#REF!</definedName>
    <definedName name="ee" localSheetId="6">#REF!</definedName>
    <definedName name="ee" localSheetId="3">#REF!</definedName>
    <definedName name="ee" localSheetId="5">#REF!</definedName>
    <definedName name="ee">#REF!</definedName>
    <definedName name="eee" localSheetId="1">#REF!</definedName>
    <definedName name="eee" localSheetId="6">#REF!</definedName>
    <definedName name="eee" localSheetId="3">#REF!</definedName>
    <definedName name="eee" localSheetId="5">#REF!</definedName>
    <definedName name="eee">#REF!</definedName>
    <definedName name="eeedfr" localSheetId="1" hidden="1">{"TAB1",#N/A,TRUE,"GENERAL";"TAB2",#N/A,TRUE,"GENERAL";"TAB3",#N/A,TRUE,"GENERAL";"TAB4",#N/A,TRUE,"GENERAL";"TAB5",#N/A,TRUE,"GENERAL"}</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6"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6"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LECTRICA" localSheetId="1">[50]anexo2!#REF!</definedName>
    <definedName name="ELECTRICA" localSheetId="6">[50]anexo2!#REF!</definedName>
    <definedName name="ELECTRICA" localSheetId="3">[50]anexo2!#REF!</definedName>
    <definedName name="ELECTRICA" localSheetId="5">[50]anexo2!#REF!</definedName>
    <definedName name="ELECTRICA">[50]anexo2!#REF!</definedName>
    <definedName name="ELECTRICAS" localSheetId="1">[50]anexo2!#REF!</definedName>
    <definedName name="ELECTRICAS" localSheetId="6">[50]anexo2!#REF!</definedName>
    <definedName name="ELECTRICAS" localSheetId="3">[50]anexo2!#REF!</definedName>
    <definedName name="ELECTRICAS" localSheetId="5">[50]anexo2!#REF!</definedName>
    <definedName name="ELECTRICAS">[50]anexo2!#REF!</definedName>
    <definedName name="emanto" localSheetId="1">#REF!</definedName>
    <definedName name="emanto" localSheetId="6">#REF!</definedName>
    <definedName name="emanto" localSheetId="3">#REF!</definedName>
    <definedName name="emanto" localSheetId="5">#REF!</definedName>
    <definedName name="emanto">#REF!</definedName>
    <definedName name="ENE">#N/A</definedName>
    <definedName name="ENT.A1" localSheetId="1">'[51]CANT.5921'!#REF!</definedName>
    <definedName name="ENT.A1" localSheetId="6">'[51]CANT.5921'!#REF!</definedName>
    <definedName name="ENT.A1" localSheetId="3">'[51]CANT.5921'!#REF!</definedName>
    <definedName name="ENT.A1" localSheetId="5">'[51]CANT.5921'!#REF!</definedName>
    <definedName name="ENT.A1">'[51]CANT.5921'!#REF!</definedName>
    <definedName name="ENT.ESP" localSheetId="1">'[51]CANT.5921'!#REF!</definedName>
    <definedName name="ENT.ESP" localSheetId="6">'[51]CANT.5921'!#REF!</definedName>
    <definedName name="ENT.ESP" localSheetId="3">'[51]CANT.5921'!#REF!</definedName>
    <definedName name="ENT.ESP" localSheetId="5">'[51]CANT.5921'!#REF!</definedName>
    <definedName name="ENT.ESP">'[51]CANT.5921'!#REF!</definedName>
    <definedName name="ENTIB" localSheetId="1">#REF!</definedName>
    <definedName name="ENTIB" localSheetId="6">#REF!</definedName>
    <definedName name="ENTIB" localSheetId="3">#REF!</definedName>
    <definedName name="ENTIB" localSheetId="5">#REF!</definedName>
    <definedName name="ENTIB">#REF!</definedName>
    <definedName name="ENTIBADO" localSheetId="1">[52]TUBERIA!#REF!</definedName>
    <definedName name="ENTIBADO" localSheetId="6">[52]TUBERIA!#REF!</definedName>
    <definedName name="ENTIBADO" localSheetId="3">[52]TUBERIA!#REF!</definedName>
    <definedName name="ENTIBADO" localSheetId="5">[52]TUBERIA!#REF!</definedName>
    <definedName name="ENTIBADO">[52]TUBERIA!#REF!</definedName>
    <definedName name="EQ" localSheetId="1">#REF!</definedName>
    <definedName name="EQ" localSheetId="6">#REF!</definedName>
    <definedName name="EQ" localSheetId="3">#REF!</definedName>
    <definedName name="EQ" localSheetId="5">#REF!</definedName>
    <definedName name="EQ">#REF!</definedName>
    <definedName name="EQUI" localSheetId="1">#REF!</definedName>
    <definedName name="EQUI" localSheetId="6">#REF!</definedName>
    <definedName name="EQUI" localSheetId="3">#REF!</definedName>
    <definedName name="EQUI" localSheetId="5">#REF!</definedName>
    <definedName name="EQUI">#REF!</definedName>
    <definedName name="equip" localSheetId="1">#REF!</definedName>
    <definedName name="equip" localSheetId="6">#REF!</definedName>
    <definedName name="equip" localSheetId="3">#REF!</definedName>
    <definedName name="equip" localSheetId="5">#REF!</definedName>
    <definedName name="equip">#REF!</definedName>
    <definedName name="EQUIPO" localSheetId="1">#REF!</definedName>
    <definedName name="EQUIPO" localSheetId="6">#REF!</definedName>
    <definedName name="EQUIPO" localSheetId="3">#REF!</definedName>
    <definedName name="EQUIPO" localSheetId="5">#REF!</definedName>
    <definedName name="EQUIPO">#REF!</definedName>
    <definedName name="equipo2" localSheetId="1">#REF!</definedName>
    <definedName name="equipo2" localSheetId="6">#REF!</definedName>
    <definedName name="equipo2" localSheetId="3">#REF!</definedName>
    <definedName name="equipo2" localSheetId="5">#REF!</definedName>
    <definedName name="equipo2">#REF!</definedName>
    <definedName name="EQUIPOS" localSheetId="1">#REF!</definedName>
    <definedName name="EQUIPOS" localSheetId="6">#REF!</definedName>
    <definedName name="EQUIPOS" localSheetId="3">#REF!</definedName>
    <definedName name="EQUIPOS" localSheetId="5">#REF!</definedName>
    <definedName name="EQUIPOS">#REF!</definedName>
    <definedName name="eqw" localSheetId="1" hidden="1">{"via1",#N/A,TRUE,"general";"via2",#N/A,TRUE,"general";"via3",#N/A,TRUE,"general"}</definedName>
    <definedName name="eqw" localSheetId="6" hidden="1">{"via1",#N/A,TRUE,"general";"via2",#N/A,TRUE,"general";"via3",#N/A,TRUE,"general"}</definedName>
    <definedName name="eqw" hidden="1">{"via1",#N/A,TRUE,"general";"via2",#N/A,TRUE,"general";"via3",#N/A,TRUE,"general"}</definedName>
    <definedName name="er" localSheetId="1">#REF!</definedName>
    <definedName name="er" localSheetId="6">#REF!</definedName>
    <definedName name="er" localSheetId="3">#REF!</definedName>
    <definedName name="er" localSheetId="5">#REF!</definedName>
    <definedName name="er">#REF!</definedName>
    <definedName name="erg" localSheetId="1" hidden="1">{"TAB1",#N/A,TRUE,"GENERAL";"TAB2",#N/A,TRUE,"GENERAL";"TAB3",#N/A,TRUE,"GENERAL";"TAB4",#N/A,TRUE,"GENERAL";"TAB5",#N/A,TRUE,"GENERAL"}</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6"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6"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6"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6"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6"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6"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6"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6"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6"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6"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6"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6"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P_PAV" localSheetId="1">#REF!</definedName>
    <definedName name="ESP_PAV" localSheetId="6">#REF!</definedName>
    <definedName name="ESP_PAV" localSheetId="3">#REF!</definedName>
    <definedName name="ESP_PAV" localSheetId="5">#REF!</definedName>
    <definedName name="ESP_PAV">#REF!</definedName>
    <definedName name="Esp_PC">[6]D_AWG!$S$36</definedName>
    <definedName name="ESP1S" localSheetId="1">#REF!</definedName>
    <definedName name="ESP1S" localSheetId="6">#REF!</definedName>
    <definedName name="ESP1S" localSheetId="3">#REF!</definedName>
    <definedName name="ESP1S" localSheetId="5">#REF!</definedName>
    <definedName name="ESP1S">#REF!</definedName>
    <definedName name="ESP2S" localSheetId="1">#REF!</definedName>
    <definedName name="ESP2S" localSheetId="6">#REF!</definedName>
    <definedName name="ESP2S" localSheetId="3">#REF!</definedName>
    <definedName name="ESP2S" localSheetId="5">#REF!</definedName>
    <definedName name="ESP2S">#REF!</definedName>
    <definedName name="ESPESOR">'[8]DAT NUC'!$O$2:$O$218</definedName>
    <definedName name="ESPR" localSheetId="1">#REF!</definedName>
    <definedName name="ESPR" localSheetId="6">#REF!</definedName>
    <definedName name="ESPR" localSheetId="3">#REF!</definedName>
    <definedName name="ESPR" localSheetId="5">#REF!</definedName>
    <definedName name="ESPR">#REF!</definedName>
    <definedName name="Estabilidad">[8]DATOS!$AF$3:$AF$1398</definedName>
    <definedName name="Estabilidad2">[8]DATOS!$AH$3:$AH$1399</definedName>
    <definedName name="Estabilidad3">[8]DATOS!$AJ$3:$AJ$1399</definedName>
    <definedName name="etertgg" localSheetId="1" hidden="1">{"via1",#N/A,TRUE,"general";"via2",#N/A,TRUE,"general";"via3",#N/A,TRUE,"general"}</definedName>
    <definedName name="etertgg" localSheetId="6"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6"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6"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 localSheetId="6">#REF!</definedName>
    <definedName name="EXC" localSheetId="3">#REF!</definedName>
    <definedName name="EXC" localSheetId="5">#REF!</definedName>
    <definedName name="EXC">#REF!</definedName>
    <definedName name="EXC.POZ" localSheetId="1">#REF!</definedName>
    <definedName name="EXC.POZ" localSheetId="6">#REF!</definedName>
    <definedName name="EXC.POZ" localSheetId="3">#REF!</definedName>
    <definedName name="EXC.POZ" localSheetId="5">#REF!</definedName>
    <definedName name="EXC.POZ">#REF!</definedName>
    <definedName name="EXC.ZAN" localSheetId="1">#REF!</definedName>
    <definedName name="EXC.ZAN" localSheetId="6">#REF!</definedName>
    <definedName name="EXC.ZAN" localSheetId="3">#REF!</definedName>
    <definedName name="EXC.ZAN" localSheetId="5">#REF!</definedName>
    <definedName name="EXC.ZAN">#REF!</definedName>
    <definedName name="exCEL" localSheetId="1">#REF!</definedName>
    <definedName name="exCEL" localSheetId="6">#REF!</definedName>
    <definedName name="exCEL" localSheetId="3">#REF!</definedName>
    <definedName name="exCEL" localSheetId="5">#REF!</definedName>
    <definedName name="exCEL">#REF!</definedName>
    <definedName name="Excel_BuiltIn__FilterDatabase">[53]Presupuesto_Via_distribuidora!$A$9:$H$344</definedName>
    <definedName name="Excel_BuiltIn_Print_Area">[53]Presupuesto_Via_distribuidora!$C$1:$H$344</definedName>
    <definedName name="Excel_BuiltIn_Print_Area_3" localSheetId="1">#REF!</definedName>
    <definedName name="Excel_BuiltIn_Print_Area_3" localSheetId="6">#REF!</definedName>
    <definedName name="Excel_BuiltIn_Print_Area_3" localSheetId="3">#REF!</definedName>
    <definedName name="Excel_BuiltIn_Print_Area_3" localSheetId="5">#REF!</definedName>
    <definedName name="Excel_BuiltIn_Print_Area_3">#REF!</definedName>
    <definedName name="Excel_BuiltIn_Print_Area_3_X" localSheetId="1">#REF!</definedName>
    <definedName name="Excel_BuiltIn_Print_Area_3_X" localSheetId="6">#REF!</definedName>
    <definedName name="Excel_BuiltIn_Print_Area_3_X" localSheetId="3">#REF!</definedName>
    <definedName name="Excel_BuiltIn_Print_Area_3_X" localSheetId="5">#REF!</definedName>
    <definedName name="Excel_BuiltIn_Print_Area_3_X">#REF!</definedName>
    <definedName name="Excel_BuiltIn_Print_Titles">[53]Presupuesto_Via_distribuidora!$A$2:$IV$8</definedName>
    <definedName name="Excel_BuiltIn_Print_Titles_10" localSheetId="1">[45]SKJ452!#REF!</definedName>
    <definedName name="Excel_BuiltIn_Print_Titles_10" localSheetId="6">[45]SKJ452!#REF!</definedName>
    <definedName name="Excel_BuiltIn_Print_Titles_10" localSheetId="3">[45]SKJ452!#REF!</definedName>
    <definedName name="Excel_BuiltIn_Print_Titles_10" localSheetId="5">[45]SKJ452!#REF!</definedName>
    <definedName name="Excel_BuiltIn_Print_Titles_10">[45]SKJ452!#REF!</definedName>
    <definedName name="Excel_BuiltIn_Print_Titles_11" localSheetId="1">[45]ITA878!#REF!</definedName>
    <definedName name="Excel_BuiltIn_Print_Titles_11" localSheetId="6">[45]ITA878!#REF!</definedName>
    <definedName name="Excel_BuiltIn_Print_Titles_11" localSheetId="3">[45]ITA878!#REF!</definedName>
    <definedName name="Excel_BuiltIn_Print_Titles_11" localSheetId="5">[45]ITA878!#REF!</definedName>
    <definedName name="Excel_BuiltIn_Print_Titles_11">[45]ITA878!#REF!</definedName>
    <definedName name="Excel_BuiltIn_Print_Titles_12" localSheetId="1">'[45]AEA-944'!#REF!</definedName>
    <definedName name="Excel_BuiltIn_Print_Titles_12" localSheetId="6">'[45]AEA-944'!#REF!</definedName>
    <definedName name="Excel_BuiltIn_Print_Titles_12" localSheetId="3">'[45]AEA-944'!#REF!</definedName>
    <definedName name="Excel_BuiltIn_Print_Titles_12" localSheetId="5">'[45]AEA-944'!#REF!</definedName>
    <definedName name="Excel_BuiltIn_Print_Titles_12">'[45]AEA-944'!#REF!</definedName>
    <definedName name="Excel_BuiltIn_Print_Titles_13" localSheetId="1">'[45]DUB-823'!#REF!</definedName>
    <definedName name="Excel_BuiltIn_Print_Titles_13" localSheetId="6">'[45]DUB-823'!#REF!</definedName>
    <definedName name="Excel_BuiltIn_Print_Titles_13" localSheetId="3">'[45]DUB-823'!#REF!</definedName>
    <definedName name="Excel_BuiltIn_Print_Titles_13" localSheetId="5">'[45]DUB-823'!#REF!</definedName>
    <definedName name="Excel_BuiltIn_Print_Titles_13">'[45]DUB-823'!#REF!</definedName>
    <definedName name="Excel_BuiltIn_Print_Titles_14" localSheetId="1">'[45]GPI 526'!#REF!</definedName>
    <definedName name="Excel_BuiltIn_Print_Titles_14" localSheetId="6">'[45]GPI 526'!#REF!</definedName>
    <definedName name="Excel_BuiltIn_Print_Titles_14" localSheetId="3">'[45]GPI 526'!#REF!</definedName>
    <definedName name="Excel_BuiltIn_Print_Titles_14" localSheetId="5">'[45]GPI 526'!#REF!</definedName>
    <definedName name="Excel_BuiltIn_Print_Titles_14">'[45]GPI 526'!#REF!</definedName>
    <definedName name="Excel_BuiltIn_Print_Titles_15" localSheetId="1">#REF!</definedName>
    <definedName name="Excel_BuiltIn_Print_Titles_15" localSheetId="6">#REF!</definedName>
    <definedName name="Excel_BuiltIn_Print_Titles_15" localSheetId="3">#REF!</definedName>
    <definedName name="Excel_BuiltIn_Print_Titles_15" localSheetId="5">#REF!</definedName>
    <definedName name="Excel_BuiltIn_Print_Titles_15">#REF!</definedName>
    <definedName name="Excel_BuiltIn_Print_Titles_16" localSheetId="1">#REF!</definedName>
    <definedName name="Excel_BuiltIn_Print_Titles_16" localSheetId="6">#REF!</definedName>
    <definedName name="Excel_BuiltIn_Print_Titles_16" localSheetId="3">#REF!</definedName>
    <definedName name="Excel_BuiltIn_Print_Titles_16" localSheetId="5">#REF!</definedName>
    <definedName name="Excel_BuiltIn_Print_Titles_16">#REF!</definedName>
    <definedName name="Excel_BuiltIn_Print_Titles_17" localSheetId="1">#REF!</definedName>
    <definedName name="Excel_BuiltIn_Print_Titles_17" localSheetId="6">#REF!</definedName>
    <definedName name="Excel_BuiltIn_Print_Titles_17" localSheetId="3">#REF!</definedName>
    <definedName name="Excel_BuiltIn_Print_Titles_17" localSheetId="5">#REF!</definedName>
    <definedName name="Excel_BuiltIn_Print_Titles_17">#REF!</definedName>
    <definedName name="Excel_BuiltIn_Print_Titles_18" localSheetId="1">#REF!</definedName>
    <definedName name="Excel_BuiltIn_Print_Titles_18" localSheetId="6">#REF!</definedName>
    <definedName name="Excel_BuiltIn_Print_Titles_18" localSheetId="3">#REF!</definedName>
    <definedName name="Excel_BuiltIn_Print_Titles_18" localSheetId="5">#REF!</definedName>
    <definedName name="Excel_BuiltIn_Print_Titles_18">#REF!</definedName>
    <definedName name="Excel_BuiltIn_Print_Titles_19" localSheetId="1">[45]XXJ617!#REF!</definedName>
    <definedName name="Excel_BuiltIn_Print_Titles_19" localSheetId="6">[45]XXJ617!#REF!</definedName>
    <definedName name="Excel_BuiltIn_Print_Titles_19" localSheetId="3">[45]XXJ617!#REF!</definedName>
    <definedName name="Excel_BuiltIn_Print_Titles_19" localSheetId="5">[45]XXJ617!#REF!</definedName>
    <definedName name="Excel_BuiltIn_Print_Titles_19">[45]XXJ617!#REF!</definedName>
    <definedName name="Excel_BuiltIn_Print_Titles_20" localSheetId="1">#REF!</definedName>
    <definedName name="Excel_BuiltIn_Print_Titles_20" localSheetId="6">#REF!</definedName>
    <definedName name="Excel_BuiltIn_Print_Titles_20" localSheetId="3">#REF!</definedName>
    <definedName name="Excel_BuiltIn_Print_Titles_20" localSheetId="5">#REF!</definedName>
    <definedName name="Excel_BuiltIn_Print_Titles_20">#REF!</definedName>
    <definedName name="Excel_BuiltIn_Print_Titles_21" localSheetId="1">[45]SNG_855!#REF!</definedName>
    <definedName name="Excel_BuiltIn_Print_Titles_21" localSheetId="6">[45]SNG_855!#REF!</definedName>
    <definedName name="Excel_BuiltIn_Print_Titles_21" localSheetId="3">[45]SNG_855!#REF!</definedName>
    <definedName name="Excel_BuiltIn_Print_Titles_21" localSheetId="5">[45]SNG_855!#REF!</definedName>
    <definedName name="Excel_BuiltIn_Print_Titles_21">[45]SNG_855!#REF!</definedName>
    <definedName name="Excel_BuiltIn_Print_Titles_23" localSheetId="1">#REF!</definedName>
    <definedName name="Excel_BuiltIn_Print_Titles_23" localSheetId="6">#REF!</definedName>
    <definedName name="Excel_BuiltIn_Print_Titles_23" localSheetId="3">#REF!</definedName>
    <definedName name="Excel_BuiltIn_Print_Titles_23" localSheetId="5">#REF!</definedName>
    <definedName name="Excel_BuiltIn_Print_Titles_23">#REF!</definedName>
    <definedName name="Excel_BuiltIn_Print_Titles_3" localSheetId="1">#REF!</definedName>
    <definedName name="Excel_BuiltIn_Print_Titles_3" localSheetId="6">#REF!</definedName>
    <definedName name="Excel_BuiltIn_Print_Titles_3" localSheetId="3">#REF!</definedName>
    <definedName name="Excel_BuiltIn_Print_Titles_3" localSheetId="5">#REF!</definedName>
    <definedName name="Excel_BuiltIn_Print_Titles_3">#REF!</definedName>
    <definedName name="Excel_BuiltIn_Print_Titles_5" localSheetId="1">'[45]VEA 374'!#REF!</definedName>
    <definedName name="Excel_BuiltIn_Print_Titles_5" localSheetId="6">'[45]VEA 374'!#REF!</definedName>
    <definedName name="Excel_BuiltIn_Print_Titles_5" localSheetId="3">'[45]VEA 374'!#REF!</definedName>
    <definedName name="Excel_BuiltIn_Print_Titles_5" localSheetId="5">'[45]VEA 374'!#REF!</definedName>
    <definedName name="Excel_BuiltIn_Print_Titles_5">'[45]VEA 374'!#REF!</definedName>
    <definedName name="Excel_BuiltIn_Print_Titles_5_XX" localSheetId="1">'[45]VEA 374'!#REF!</definedName>
    <definedName name="Excel_BuiltIn_Print_Titles_5_XX" localSheetId="6">'[45]VEA 374'!#REF!</definedName>
    <definedName name="Excel_BuiltIn_Print_Titles_5_XX" localSheetId="3">'[45]VEA 374'!#REF!</definedName>
    <definedName name="Excel_BuiltIn_Print_Titles_5_XX" localSheetId="5">'[45]VEA 374'!#REF!</definedName>
    <definedName name="Excel_BuiltIn_Print_Titles_5_XX">'[45]VEA 374'!#REF!</definedName>
    <definedName name="Excel_BuiltIn_Print_Titles_6" localSheetId="1">#REF!</definedName>
    <definedName name="Excel_BuiltIn_Print_Titles_6" localSheetId="6">#REF!</definedName>
    <definedName name="Excel_BuiltIn_Print_Titles_6" localSheetId="3">#REF!</definedName>
    <definedName name="Excel_BuiltIn_Print_Titles_6" localSheetId="5">#REF!</definedName>
    <definedName name="Excel_BuiltIn_Print_Titles_6">#REF!</definedName>
    <definedName name="Excel_BuiltIn_Print_Titles_7" localSheetId="1">[45]HFB024!#REF!</definedName>
    <definedName name="Excel_BuiltIn_Print_Titles_7" localSheetId="6">[45]HFB024!#REF!</definedName>
    <definedName name="Excel_BuiltIn_Print_Titles_7" localSheetId="3">[45]HFB024!#REF!</definedName>
    <definedName name="Excel_BuiltIn_Print_Titles_7" localSheetId="5">[45]HFB024!#REF!</definedName>
    <definedName name="Excel_BuiltIn_Print_Titles_7">[45]HFB024!#REF!</definedName>
    <definedName name="Excel_BuiltIn_Print_Titles_8" localSheetId="1">#REF!</definedName>
    <definedName name="Excel_BuiltIn_Print_Titles_8" localSheetId="6">#REF!</definedName>
    <definedName name="Excel_BuiltIn_Print_Titles_8" localSheetId="3">#REF!</definedName>
    <definedName name="Excel_BuiltIn_Print_Titles_8" localSheetId="5">#REF!</definedName>
    <definedName name="Excel_BuiltIn_Print_Titles_8">#REF!</definedName>
    <definedName name="Excel_BuiltIn_Print_Titles_9" localSheetId="1">[45]PAJ825!#REF!</definedName>
    <definedName name="Excel_BuiltIn_Print_Titles_9" localSheetId="6">[45]PAJ825!#REF!</definedName>
    <definedName name="Excel_BuiltIn_Print_Titles_9" localSheetId="3">[45]PAJ825!#REF!</definedName>
    <definedName name="Excel_BuiltIn_Print_Titles_9" localSheetId="5">[45]PAJ825!#REF!</definedName>
    <definedName name="Excel_BuiltIn_Print_Titles_9">[45]PAJ825!#REF!</definedName>
    <definedName name="EXCROC">'[54]Análisis de precios'!$H$52</definedName>
    <definedName name="EXTRA">[8]DATBAND!$D$3:$D$549</definedName>
    <definedName name="FACT" localSheetId="1">#REF!</definedName>
    <definedName name="FACT" localSheetId="6">#REF!</definedName>
    <definedName name="FACT" localSheetId="3">#REF!</definedName>
    <definedName name="FACT" localSheetId="5">#REF!</definedName>
    <definedName name="FACT">#REF!</definedName>
    <definedName name="FACTOR">'[49]PPTO REDUCIDO'!$J$2</definedName>
    <definedName name="FACTOR1">[55]factor!$D$4</definedName>
    <definedName name="FACTOR3">[55]factor!$D$6</definedName>
    <definedName name="FACTORE">'[49]PPTO REDUCIDO'!$H$2</definedName>
    <definedName name="FACTORH">'[49]PPTO REDUCIDO'!$G$2</definedName>
    <definedName name="factura">[14]SUAZA2!$A$1:$J$13</definedName>
    <definedName name="faf" localSheetId="1">#REF!</definedName>
    <definedName name="faf" localSheetId="6">#REF!</definedName>
    <definedName name="faf" localSheetId="3">#REF!</definedName>
    <definedName name="faf" localSheetId="5">#REF!</definedName>
    <definedName name="faf">#REF!</definedName>
    <definedName name="fd" localSheetId="1">'[37]A. P. U.'!#REF!</definedName>
    <definedName name="fd" localSheetId="6">'[37]A. P. U.'!#REF!</definedName>
    <definedName name="fd" localSheetId="3">'[37]A. P. U.'!#REF!</definedName>
    <definedName name="fd" localSheetId="5">'[37]A. P. U.'!#REF!</definedName>
    <definedName name="fd">'[37]A. P. U.'!#REF!</definedName>
    <definedName name="fda" localSheetId="1" hidden="1">{"TAB1",#N/A,TRUE,"GENERAL";"TAB2",#N/A,TRUE,"GENERAL";"TAB3",#N/A,TRUE,"GENERAL";"TAB4",#N/A,TRUE,"GENERAL";"TAB5",#N/A,TRUE,"GENERAL"}</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6" hidden="1">{"via1",#N/A,TRUE,"general";"via2",#N/A,TRUE,"general";"via3",#N/A,TRUE,"general"}</definedName>
    <definedName name="fdg" hidden="1">{"via1",#N/A,TRUE,"general";"via2",#N/A,TRUE,"general";"via3",#N/A,TRUE,"general"}</definedName>
    <definedName name="FDGASDFASD" localSheetId="1">#REF!</definedName>
    <definedName name="FDGASDFASD" localSheetId="6">#REF!</definedName>
    <definedName name="FDGASDFASD" localSheetId="3">#REF!</definedName>
    <definedName name="FDGASDFASD" localSheetId="5">#REF!</definedName>
    <definedName name="FDGASDFASD">#REF!</definedName>
    <definedName name="FDGD" localSheetId="1" hidden="1">{"TAB1",#N/A,TRUE,"GENERAL";"TAB2",#N/A,TRUE,"GENERAL";"TAB3",#N/A,TRUE,"GENERAL";"TAB4",#N/A,TRUE,"GENERAL";"TAB5",#N/A,TRUE,"GENERAL"}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GFDGNDGJ" localSheetId="1">#REF!</definedName>
    <definedName name="FDGFDGNDGJ" localSheetId="6">#REF!</definedName>
    <definedName name="FDGFDGNDGJ" localSheetId="3">#REF!</definedName>
    <definedName name="FDGFDGNDGJ" localSheetId="5">#REF!</definedName>
    <definedName name="FDGFDGNDGJ">#REF!</definedName>
    <definedName name="fdh" localSheetId="1"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afd" localSheetId="1">#REF!</definedName>
    <definedName name="fdsafd" localSheetId="6">#REF!</definedName>
    <definedName name="fdsafd" localSheetId="3">#REF!</definedName>
    <definedName name="fdsafd" localSheetId="5">#REF!</definedName>
    <definedName name="fdsafd">#REF!</definedName>
    <definedName name="fdsf" localSheetId="1"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6"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[8]DATOS!$B$3:$B$1399</definedName>
    <definedName name="FECHA5">[7]datos!$N$2,[7]datos!$N$2:$N$500</definedName>
    <definedName name="ferfer" localSheetId="1" hidden="1">{"via1",#N/A,TRUE,"general";"via2",#N/A,TRUE,"general";"via3",#N/A,TRUE,"general"}</definedName>
    <definedName name="ferfer" localSheetId="6"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6"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6"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fwrkkjjhdfhfgfdhdghfhfggh" localSheetId="1">#REF!</definedName>
    <definedName name="ffwrkkjjhdfhfgfdhdghfhfggh" localSheetId="6">#REF!</definedName>
    <definedName name="ffwrkkjjhdfhfgfdhdghfhfggh" localSheetId="3">#REF!</definedName>
    <definedName name="ffwrkkjjhdfhfgfdhdghfhfggh" localSheetId="5">#REF!</definedName>
    <definedName name="ffwrkkjjhdfhfgfdhdghfhfggh">#REF!</definedName>
    <definedName name="fgdfg" localSheetId="1" hidden="1">{"TAB1",#N/A,TRUE,"GENERAL";"TAB2",#N/A,TRUE,"GENERAL";"TAB3",#N/A,TRUE,"GENERAL";"TAB4",#N/A,TRUE,"GENERAL";"TAB5",#N/A,TRUE,"GENERAL"}</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gdgdggd" localSheetId="1">#REF!</definedName>
    <definedName name="fgdfgdgdggd" localSheetId="6">#REF!</definedName>
    <definedName name="fgdfgdgdggd" localSheetId="3">#REF!</definedName>
    <definedName name="fgdfgdgdggd" localSheetId="5">#REF!</definedName>
    <definedName name="fgdfgdgdggd">#REF!</definedName>
    <definedName name="fgdfsgr" localSheetId="1" hidden="1">{"via1",#N/A,TRUE,"general";"via2",#N/A,TRUE,"general";"via3",#N/A,TRUE,"general"}</definedName>
    <definedName name="fgdfsgr" localSheetId="6"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6"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6"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6" hidden="1">{"via1",#N/A,TRUE,"general";"via2",#N/A,TRUE,"general";"via3",#N/A,TRUE,"general"}</definedName>
    <definedName name="fghfgh" hidden="1">{"via1",#N/A,TRUE,"general";"via2",#N/A,TRUE,"general";"via3",#N/A,TRUE,"general"}</definedName>
    <definedName name="fghfhghf" localSheetId="1">#REF!</definedName>
    <definedName name="fghfhghf" localSheetId="6">#REF!</definedName>
    <definedName name="fghfhghf" localSheetId="3">#REF!</definedName>
    <definedName name="fghfhghf" localSheetId="5">#REF!</definedName>
    <definedName name="fghfhghf">#REF!</definedName>
    <definedName name="FGHFW" localSheetId="1"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6"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6"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6"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N_1" localSheetId="1">#REF!</definedName>
    <definedName name="FIN_1" localSheetId="6">#REF!</definedName>
    <definedName name="FIN_1" localSheetId="3">#REF!</definedName>
    <definedName name="FIN_1" localSheetId="5">#REF!</definedName>
    <definedName name="FIN_1">#REF!</definedName>
    <definedName name="FIN_10" localSheetId="1">#REF!</definedName>
    <definedName name="FIN_10" localSheetId="6">#REF!</definedName>
    <definedName name="FIN_10" localSheetId="3">#REF!</definedName>
    <definedName name="FIN_10" localSheetId="5">#REF!</definedName>
    <definedName name="FIN_10">#REF!</definedName>
    <definedName name="FIN_11" localSheetId="1">#REF!</definedName>
    <definedName name="FIN_11" localSheetId="6">#REF!</definedName>
    <definedName name="FIN_11" localSheetId="3">#REF!</definedName>
    <definedName name="FIN_11" localSheetId="5">#REF!</definedName>
    <definedName name="FIN_11">#REF!</definedName>
    <definedName name="FIN_12" localSheetId="1">#REF!</definedName>
    <definedName name="FIN_12" localSheetId="6">#REF!</definedName>
    <definedName name="FIN_12" localSheetId="3">#REF!</definedName>
    <definedName name="FIN_12" localSheetId="5">#REF!</definedName>
    <definedName name="FIN_12">#REF!</definedName>
    <definedName name="FIN_13" localSheetId="1">#REF!</definedName>
    <definedName name="FIN_13" localSheetId="6">#REF!</definedName>
    <definedName name="FIN_13" localSheetId="3">#REF!</definedName>
    <definedName name="FIN_13" localSheetId="5">#REF!</definedName>
    <definedName name="FIN_13">#REF!</definedName>
    <definedName name="FIN_14" localSheetId="1">#REF!</definedName>
    <definedName name="FIN_14" localSheetId="6">#REF!</definedName>
    <definedName name="FIN_14" localSheetId="3">#REF!</definedName>
    <definedName name="FIN_14" localSheetId="5">#REF!</definedName>
    <definedName name="FIN_14">#REF!</definedName>
    <definedName name="FIN_15" localSheetId="1">#REF!</definedName>
    <definedName name="FIN_15" localSheetId="6">#REF!</definedName>
    <definedName name="FIN_15" localSheetId="3">#REF!</definedName>
    <definedName name="FIN_15" localSheetId="5">#REF!</definedName>
    <definedName name="FIN_15">#REF!</definedName>
    <definedName name="FIN_16" localSheetId="1">#REF!</definedName>
    <definedName name="FIN_16" localSheetId="6">#REF!</definedName>
    <definedName name="FIN_16" localSheetId="3">#REF!</definedName>
    <definedName name="FIN_16" localSheetId="5">#REF!</definedName>
    <definedName name="FIN_16">#REF!</definedName>
    <definedName name="FIN_17" localSheetId="1">#REF!</definedName>
    <definedName name="FIN_17" localSheetId="6">#REF!</definedName>
    <definedName name="FIN_17" localSheetId="3">#REF!</definedName>
    <definedName name="FIN_17" localSheetId="5">#REF!</definedName>
    <definedName name="FIN_17">#REF!</definedName>
    <definedName name="FIN_18" localSheetId="1">#REF!</definedName>
    <definedName name="FIN_18" localSheetId="6">#REF!</definedName>
    <definedName name="FIN_18" localSheetId="3">#REF!</definedName>
    <definedName name="FIN_18" localSheetId="5">#REF!</definedName>
    <definedName name="FIN_18">#REF!</definedName>
    <definedName name="FIN_19" localSheetId="1">#REF!</definedName>
    <definedName name="FIN_19" localSheetId="6">#REF!</definedName>
    <definedName name="FIN_19" localSheetId="3">#REF!</definedName>
    <definedName name="FIN_19" localSheetId="5">#REF!</definedName>
    <definedName name="FIN_19">#REF!</definedName>
    <definedName name="FIN_2" localSheetId="1">#REF!</definedName>
    <definedName name="FIN_2" localSheetId="6">#REF!</definedName>
    <definedName name="FIN_2" localSheetId="3">#REF!</definedName>
    <definedName name="FIN_2" localSheetId="5">#REF!</definedName>
    <definedName name="FIN_2">#REF!</definedName>
    <definedName name="FIN_20" localSheetId="1">#REF!</definedName>
    <definedName name="FIN_20" localSheetId="6">#REF!</definedName>
    <definedName name="FIN_20" localSheetId="3">#REF!</definedName>
    <definedName name="FIN_20" localSheetId="5">#REF!</definedName>
    <definedName name="FIN_20">#REF!</definedName>
    <definedName name="FIN_21" localSheetId="1">#REF!</definedName>
    <definedName name="FIN_21" localSheetId="6">#REF!</definedName>
    <definedName name="FIN_21" localSheetId="3">#REF!</definedName>
    <definedName name="FIN_21" localSheetId="5">#REF!</definedName>
    <definedName name="FIN_21">#REF!</definedName>
    <definedName name="FIN_22" localSheetId="1">#REF!</definedName>
    <definedName name="FIN_22" localSheetId="6">#REF!</definedName>
    <definedName name="FIN_22" localSheetId="3">#REF!</definedName>
    <definedName name="FIN_22" localSheetId="5">#REF!</definedName>
    <definedName name="FIN_22">#REF!</definedName>
    <definedName name="FIN_23" localSheetId="1">#REF!</definedName>
    <definedName name="FIN_23" localSheetId="6">#REF!</definedName>
    <definedName name="FIN_23" localSheetId="3">#REF!</definedName>
    <definedName name="FIN_23" localSheetId="5">#REF!</definedName>
    <definedName name="FIN_23">#REF!</definedName>
    <definedName name="FIN_24" localSheetId="1">#REF!</definedName>
    <definedName name="FIN_24" localSheetId="6">#REF!</definedName>
    <definedName name="FIN_24" localSheetId="3">#REF!</definedName>
    <definedName name="FIN_24" localSheetId="5">#REF!</definedName>
    <definedName name="FIN_24">#REF!</definedName>
    <definedName name="FIN_3" localSheetId="1">#REF!</definedName>
    <definedName name="FIN_3" localSheetId="6">#REF!</definedName>
    <definedName name="FIN_3" localSheetId="3">#REF!</definedName>
    <definedName name="FIN_3" localSheetId="5">#REF!</definedName>
    <definedName name="FIN_3">#REF!</definedName>
    <definedName name="FIN_4" localSheetId="1">#REF!</definedName>
    <definedName name="FIN_4" localSheetId="6">#REF!</definedName>
    <definedName name="FIN_4" localSheetId="3">#REF!</definedName>
    <definedName name="FIN_4" localSheetId="5">#REF!</definedName>
    <definedName name="FIN_4">#REF!</definedName>
    <definedName name="FIN_5" localSheetId="1">#REF!</definedName>
    <definedName name="FIN_5" localSheetId="6">#REF!</definedName>
    <definedName name="FIN_5" localSheetId="3">#REF!</definedName>
    <definedName name="FIN_5" localSheetId="5">#REF!</definedName>
    <definedName name="FIN_5">#REF!</definedName>
    <definedName name="FIN_6" localSheetId="1">#REF!</definedName>
    <definedName name="FIN_6" localSheetId="6">#REF!</definedName>
    <definedName name="FIN_6" localSheetId="3">#REF!</definedName>
    <definedName name="FIN_6" localSheetId="5">#REF!</definedName>
    <definedName name="FIN_6">#REF!</definedName>
    <definedName name="FIN_7" localSheetId="1">#REF!</definedName>
    <definedName name="FIN_7" localSheetId="6">#REF!</definedName>
    <definedName name="FIN_7" localSheetId="3">#REF!</definedName>
    <definedName name="FIN_7" localSheetId="5">#REF!</definedName>
    <definedName name="FIN_7">#REF!</definedName>
    <definedName name="FIN_8" localSheetId="1">#REF!</definedName>
    <definedName name="FIN_8" localSheetId="6">#REF!</definedName>
    <definedName name="FIN_8" localSheetId="3">#REF!</definedName>
    <definedName name="FIN_8" localSheetId="5">#REF!</definedName>
    <definedName name="FIN_8">#REF!</definedName>
    <definedName name="FIN_9" localSheetId="1">#REF!</definedName>
    <definedName name="FIN_9" localSheetId="6">#REF!</definedName>
    <definedName name="FIN_9" localSheetId="3">#REF!</definedName>
    <definedName name="FIN_9" localSheetId="5">#REF!</definedName>
    <definedName name="FIN_9">#REF!</definedName>
    <definedName name="final">[8]DATOS!$F$3:$F$900</definedName>
    <definedName name="Flujo">[8]DATOS!$AG$3:$AG$1398</definedName>
    <definedName name="Flujo2">[8]DATOS!$AI$3:$AI$1399</definedName>
    <definedName name="Flujo3">[8]DATOS!$AK$3:$AK$1399</definedName>
    <definedName name="fm" localSheetId="1">#REF!</definedName>
    <definedName name="fm" localSheetId="6">#REF!</definedName>
    <definedName name="fm" localSheetId="3">#REF!</definedName>
    <definedName name="fm" localSheetId="5">#REF!</definedName>
    <definedName name="fm">#REF!</definedName>
    <definedName name="Fondo">[8]DATOS!$U$3:$U$1398</definedName>
    <definedName name="formularioCantidades" localSheetId="1">#REF!</definedName>
    <definedName name="formularioCantidades" localSheetId="6">#REF!</definedName>
    <definedName name="formularioCantidades" localSheetId="3">#REF!</definedName>
    <definedName name="formularioCantidades" localSheetId="5">#REF!</definedName>
    <definedName name="formularioCantidades">#REF!</definedName>
    <definedName name="FPrestacional">[56]PlanCero!$D$8+[56]PlanCero!$D$9</definedName>
    <definedName name="frbgsd" localSheetId="1" hidden="1">{"TAB1",#N/A,TRUE,"GENERAL";"TAB2",#N/A,TRUE,"GENERAL";"TAB3",#N/A,TRUE,"GENERAL";"TAB4",#N/A,TRUE,"GENERAL";"TAB5",#N/A,TRUE,"GENERAL"}</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6"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sdfsdfsfdsfsdf" localSheetId="1">#REF!</definedName>
    <definedName name="fsdfsdfsfdsfsdf" localSheetId="6">#REF!</definedName>
    <definedName name="fsdfsdfsfdsfsdf" localSheetId="3">#REF!</definedName>
    <definedName name="fsdfsdfsfdsfsdf" localSheetId="5">#REF!</definedName>
    <definedName name="fsdfsdfsfdsfsdf">#REF!</definedName>
    <definedName name="fsdfsdfsgfgdgdfg" localSheetId="1">#REF!</definedName>
    <definedName name="fsdfsdfsgfgdgdfg" localSheetId="6">#REF!</definedName>
    <definedName name="fsdfsdfsgfgdgdfg" localSheetId="3">#REF!</definedName>
    <definedName name="fsdfsdfsgfgdgdfg" localSheetId="5">#REF!</definedName>
    <definedName name="fsdfsdfsgfgdgdfg">#REF!</definedName>
    <definedName name="fsdgvdgdflñgkggggggdhlñf" localSheetId="1">#REF!</definedName>
    <definedName name="fsdgvdgdflñgkggggggdhlñf" localSheetId="6">#REF!</definedName>
    <definedName name="fsdgvdgdflñgkggggggdhlñf" localSheetId="3">#REF!</definedName>
    <definedName name="fsdgvdgdflñgkggggggdhlñf" localSheetId="5">#REF!</definedName>
    <definedName name="fsdgvdgdflñgkggggggdhlñf">#REF!</definedName>
    <definedName name="fue" localSheetId="1">#REF!</definedName>
    <definedName name="fue" localSheetId="6">#REF!</definedName>
    <definedName name="fue" localSheetId="3">#REF!</definedName>
    <definedName name="fue" localSheetId="5">#REF!</definedName>
    <definedName name="fue">#REF!</definedName>
    <definedName name="Fuente" localSheetId="1">[57]Datos!#REF!</definedName>
    <definedName name="Fuente" localSheetId="6">[57]Datos!#REF!</definedName>
    <definedName name="Fuente" localSheetId="3">[57]Datos!#REF!</definedName>
    <definedName name="Fuente" localSheetId="5">[57]Datos!#REF!</definedName>
    <definedName name="Fuente">[57]Datos!#REF!</definedName>
    <definedName name="fwff" localSheetId="1" hidden="1">{"via1",#N/A,TRUE,"general";"via2",#N/A,TRUE,"general";"via3",#N/A,TRUE,"general"}</definedName>
    <definedName name="fwff" localSheetId="6"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 localSheetId="1">#REF!</definedName>
    <definedName name="g" localSheetId="6">#REF!</definedName>
    <definedName name="g" localSheetId="3">#REF!</definedName>
    <definedName name="g" localSheetId="5">#REF!</definedName>
    <definedName name="g">#REF!</definedName>
    <definedName name="Gastosbancarios" localSheetId="1">#REF!</definedName>
    <definedName name="Gastosbancarios" localSheetId="6">#REF!</definedName>
    <definedName name="Gastosbancarios" localSheetId="3">#REF!</definedName>
    <definedName name="Gastosbancarios" localSheetId="5">#REF!</definedName>
    <definedName name="Gastosbancarios">#REF!</definedName>
    <definedName name="Gastoslegales" localSheetId="1">#REF!</definedName>
    <definedName name="Gastoslegales" localSheetId="6">#REF!</definedName>
    <definedName name="Gastoslegales" localSheetId="3">#REF!</definedName>
    <definedName name="Gastoslegales" localSheetId="5">#REF!</definedName>
    <definedName name="Gastoslegales">#REF!</definedName>
    <definedName name="Gastosviaje" localSheetId="1">#REF!</definedName>
    <definedName name="Gastosviaje" localSheetId="6">#REF!</definedName>
    <definedName name="Gastosviaje" localSheetId="3">#REF!</definedName>
    <definedName name="Gastosviaje" localSheetId="5">#REF!</definedName>
    <definedName name="Gastosviaje">#REF!</definedName>
    <definedName name="gbbfghghj" localSheetId="1" hidden="1">{"TAB1",#N/A,TRUE,"GENERAL";"TAB2",#N/A,TRUE,"GENERAL";"TAB3",#N/A,TRUE,"GENERAL";"TAB4",#N/A,TRUE,"GENERAL";"TAB5",#N/A,TRUE,"GENERAL"}</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cfgdfgdfg" localSheetId="1">#REF!</definedName>
    <definedName name="gcfgdfgdfg" localSheetId="6">#REF!</definedName>
    <definedName name="gcfgdfgdfg" localSheetId="3">#REF!</definedName>
    <definedName name="gcfgdfgdfg" localSheetId="5">#REF!</definedName>
    <definedName name="gcfgdfgdfg">#REF!</definedName>
    <definedName name="gdfgdfd" localSheetId="1">#REF!</definedName>
    <definedName name="gdfgdfd" localSheetId="6">#REF!</definedName>
    <definedName name="gdfgdfd" localSheetId="3">#REF!</definedName>
    <definedName name="gdfgdfd" localSheetId="5">#REF!</definedName>
    <definedName name="gdfgdfd">#REF!</definedName>
    <definedName name="GDFGDFGSFGFDGSDGDGDFGFDGDF" localSheetId="1">#REF!</definedName>
    <definedName name="GDFGDFGSFGFDGSDGDGDFGFDGDF" localSheetId="6">#REF!</definedName>
    <definedName name="GDFGDFGSFGFDGSDGDGDFGFDGDF" localSheetId="3">#REF!</definedName>
    <definedName name="GDFGDFGSFGFDGSDGDGDFGFDGDF" localSheetId="5">#REF!</definedName>
    <definedName name="GDFGDFGSFGFDGSDGDGDFGFDGDF">#REF!</definedName>
    <definedName name="gdfgfhfhfghfgghddf" localSheetId="1">#REF!</definedName>
    <definedName name="gdfgfhfhfghfgghddf" localSheetId="6">#REF!</definedName>
    <definedName name="gdfgfhfhfghfgghddf" localSheetId="3">#REF!</definedName>
    <definedName name="gdfgfhfhfghfgghddf" localSheetId="5">#REF!</definedName>
    <definedName name="gdfgfhfhfghfgghddf">#REF!</definedName>
    <definedName name="gdt" localSheetId="1" hidden="1">{"TAB1",#N/A,TRUE,"GENERAL";"TAB2",#N/A,TRUE,"GENERAL";"TAB3",#N/A,TRUE,"GENERAL";"TAB4",#N/A,TRUE,"GENERAL";"TAB5",#N/A,TRUE,"GENERAL"}</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6"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6"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6"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6"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6" hidden="1">{"via1",#N/A,TRUE,"general";"via2",#N/A,TRUE,"general";"via3",#N/A,TRUE,"general"}</definedName>
    <definedName name="gfjjh" hidden="1">{"via1",#N/A,TRUE,"general";"via2",#N/A,TRUE,"general";"via3",#N/A,TRUE,"general"}</definedName>
    <definedName name="gfsddgdgd" localSheetId="3">[58]!absc</definedName>
    <definedName name="gfsddgdgd" localSheetId="5">[58]!absc</definedName>
    <definedName name="gfsddgdgd">[58]!absc</definedName>
    <definedName name="gfsgdgfdgdgghf" localSheetId="1">#REF!</definedName>
    <definedName name="gfsgdgfdgdgghf" localSheetId="6">#REF!</definedName>
    <definedName name="gfsgdgfdgdgghf" localSheetId="3">#REF!</definedName>
    <definedName name="gfsgdgfdgdgghf" localSheetId="5">#REF!</definedName>
    <definedName name="gfsgdgfdgdgghf">#REF!</definedName>
    <definedName name="gfutyj6" localSheetId="1" hidden="1">{"via1",#N/A,TRUE,"general";"via2",#N/A,TRUE,"general";"via3",#N/A,TRUE,"general"}</definedName>
    <definedName name="gfutyj6" localSheetId="6"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6"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fdgdfgdggdfgd" localSheetId="1">#REF!</definedName>
    <definedName name="ggfdgdfgdggdfgd" localSheetId="6">#REF!</definedName>
    <definedName name="ggfdgdfgdggdfgd" localSheetId="3">#REF!</definedName>
    <definedName name="ggfdgdfgdggdfgd" localSheetId="5">#REF!</definedName>
    <definedName name="ggfdgdfgdggdfgd">#REF!</definedName>
    <definedName name="gggb" localSheetId="1" hidden="1">{"TAB1",#N/A,TRUE,"GENERAL";"TAB2",#N/A,TRUE,"GENERAL";"TAB3",#N/A,TRUE,"GENERAL";"TAB4",#N/A,TRUE,"GENERAL";"TAB5",#N/A,TRUE,"GENERAL"}</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6"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6"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6"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6" hidden="1">{"via1",#N/A,TRUE,"general";"via2",#N/A,TRUE,"general";"via3",#N/A,TRUE,"general"}</definedName>
    <definedName name="ggtgt" hidden="1">{"via1",#N/A,TRUE,"general";"via2",#N/A,TRUE,"general";"via3",#N/A,TRUE,"general"}</definedName>
    <definedName name="ghasfdshnfgasdbjkfga" localSheetId="1">#REF!</definedName>
    <definedName name="ghasfdshnfgasdbjkfga" localSheetId="6">#REF!</definedName>
    <definedName name="ghasfdshnfgasdbjkfga" localSheetId="3">#REF!</definedName>
    <definedName name="ghasfdshnfgasdbjkfga" localSheetId="5">#REF!</definedName>
    <definedName name="ghasfdshnfgasdbjkfga">#REF!</definedName>
    <definedName name="ghdghuy" localSheetId="1"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6"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6" hidden="1">{"via1",#N/A,TRUE,"general";"via2",#N/A,TRUE,"general";"via3",#N/A,TRUE,"general"}</definedName>
    <definedName name="gk" hidden="1">{"via1",#N/A,TRUE,"general";"via2",#N/A,TRUE,"general";"via3",#N/A,TRUE,"general"}</definedName>
    <definedName name="GKJDGDIJZ">"Imagen 3"</definedName>
    <definedName name="gmvsa" localSheetId="1">'[10]Gabinetes ctrol, prot. y med. '!#REF!</definedName>
    <definedName name="gmvsa" localSheetId="6">'[10]Gabinetes ctrol, prot. y med. '!#REF!</definedName>
    <definedName name="gmvsa" localSheetId="3">'[10]Gabinetes ctrol, prot. y med. '!#REF!</definedName>
    <definedName name="gmvsa" localSheetId="5">'[10]Gabinetes ctrol, prot. y med. '!#REF!</definedName>
    <definedName name="gmvsa">'[10]Gabinetes ctrol, prot. y med. '!#REF!</definedName>
    <definedName name="GPS" localSheetId="1">#REF!</definedName>
    <definedName name="GPS" localSheetId="6">#REF!</definedName>
    <definedName name="GPS" localSheetId="3">#REF!</definedName>
    <definedName name="GPS" localSheetId="5">#REF!</definedName>
    <definedName name="GPS">#REF!</definedName>
    <definedName name="GR_1" localSheetId="1">#REF!</definedName>
    <definedName name="GR_1" localSheetId="6">#REF!</definedName>
    <definedName name="GR_1" localSheetId="3">#REF!</definedName>
    <definedName name="GR_1" localSheetId="5">#REF!</definedName>
    <definedName name="GR_1">#REF!</definedName>
    <definedName name="GR_10" localSheetId="1">#REF!</definedName>
    <definedName name="GR_10" localSheetId="6">#REF!</definedName>
    <definedName name="GR_10" localSheetId="3">#REF!</definedName>
    <definedName name="GR_10" localSheetId="5">#REF!</definedName>
    <definedName name="GR_10">#REF!</definedName>
    <definedName name="GR_11" localSheetId="1">#REF!</definedName>
    <definedName name="GR_11" localSheetId="6">#REF!</definedName>
    <definedName name="GR_11" localSheetId="3">#REF!</definedName>
    <definedName name="GR_11" localSheetId="5">#REF!</definedName>
    <definedName name="GR_11">#REF!</definedName>
    <definedName name="GR_12" localSheetId="1">#REF!</definedName>
    <definedName name="GR_12" localSheetId="6">#REF!</definedName>
    <definedName name="GR_12" localSheetId="3">#REF!</definedName>
    <definedName name="GR_12" localSheetId="5">#REF!</definedName>
    <definedName name="GR_12">#REF!</definedName>
    <definedName name="GR_13" localSheetId="1">#REF!</definedName>
    <definedName name="GR_13" localSheetId="6">#REF!</definedName>
    <definedName name="GR_13" localSheetId="3">#REF!</definedName>
    <definedName name="GR_13" localSheetId="5">#REF!</definedName>
    <definedName name="GR_13">#REF!</definedName>
    <definedName name="GR_14" localSheetId="1">#REF!</definedName>
    <definedName name="GR_14" localSheetId="6">#REF!</definedName>
    <definedName name="GR_14" localSheetId="3">#REF!</definedName>
    <definedName name="GR_14" localSheetId="5">#REF!</definedName>
    <definedName name="GR_14">#REF!</definedName>
    <definedName name="GR_15" localSheetId="1">#REF!</definedName>
    <definedName name="GR_15" localSheetId="6">#REF!</definedName>
    <definedName name="GR_15" localSheetId="3">#REF!</definedName>
    <definedName name="GR_15" localSheetId="5">#REF!</definedName>
    <definedName name="GR_15">#REF!</definedName>
    <definedName name="GR_16" localSheetId="1">#REF!</definedName>
    <definedName name="GR_16" localSheetId="6">#REF!</definedName>
    <definedName name="GR_16" localSheetId="3">#REF!</definedName>
    <definedName name="GR_16" localSheetId="5">#REF!</definedName>
    <definedName name="GR_16">#REF!</definedName>
    <definedName name="GR_17" localSheetId="1">#REF!</definedName>
    <definedName name="GR_17" localSheetId="6">#REF!</definedName>
    <definedName name="GR_17" localSheetId="3">#REF!</definedName>
    <definedName name="GR_17" localSheetId="5">#REF!</definedName>
    <definedName name="GR_17">#REF!</definedName>
    <definedName name="GR_18" localSheetId="1">#REF!</definedName>
    <definedName name="GR_18" localSheetId="6">#REF!</definedName>
    <definedName name="GR_18" localSheetId="3">#REF!</definedName>
    <definedName name="GR_18" localSheetId="5">#REF!</definedName>
    <definedName name="GR_18">#REF!</definedName>
    <definedName name="GR_19" localSheetId="1">#REF!</definedName>
    <definedName name="GR_19" localSheetId="6">#REF!</definedName>
    <definedName name="GR_19" localSheetId="3">#REF!</definedName>
    <definedName name="GR_19" localSheetId="5">#REF!</definedName>
    <definedName name="GR_19">#REF!</definedName>
    <definedName name="GR_2" localSheetId="1">#REF!</definedName>
    <definedName name="GR_2" localSheetId="6">#REF!</definedName>
    <definedName name="GR_2" localSheetId="3">#REF!</definedName>
    <definedName name="GR_2" localSheetId="5">#REF!</definedName>
    <definedName name="GR_2">#REF!</definedName>
    <definedName name="GR_20" localSheetId="1">#REF!</definedName>
    <definedName name="GR_20" localSheetId="6">#REF!</definedName>
    <definedName name="GR_20" localSheetId="3">#REF!</definedName>
    <definedName name="GR_20" localSheetId="5">#REF!</definedName>
    <definedName name="GR_20">#REF!</definedName>
    <definedName name="GR_21" localSheetId="1">#REF!</definedName>
    <definedName name="GR_21" localSheetId="6">#REF!</definedName>
    <definedName name="GR_21" localSheetId="3">#REF!</definedName>
    <definedName name="GR_21" localSheetId="5">#REF!</definedName>
    <definedName name="GR_21">#REF!</definedName>
    <definedName name="GR_22" localSheetId="1">#REF!</definedName>
    <definedName name="GR_22" localSheetId="6">#REF!</definedName>
    <definedName name="GR_22" localSheetId="3">#REF!</definedName>
    <definedName name="GR_22" localSheetId="5">#REF!</definedName>
    <definedName name="GR_22">#REF!</definedName>
    <definedName name="GR_23" localSheetId="1">#REF!</definedName>
    <definedName name="GR_23" localSheetId="6">#REF!</definedName>
    <definedName name="GR_23" localSheetId="3">#REF!</definedName>
    <definedName name="GR_23" localSheetId="5">#REF!</definedName>
    <definedName name="GR_23">#REF!</definedName>
    <definedName name="GR_24" localSheetId="1">#REF!</definedName>
    <definedName name="GR_24" localSheetId="6">#REF!</definedName>
    <definedName name="GR_24" localSheetId="3">#REF!</definedName>
    <definedName name="GR_24" localSheetId="5">#REF!</definedName>
    <definedName name="GR_24">#REF!</definedName>
    <definedName name="GR_3" localSheetId="1">#REF!</definedName>
    <definedName name="GR_3" localSheetId="6">#REF!</definedName>
    <definedName name="GR_3" localSheetId="3">#REF!</definedName>
    <definedName name="GR_3" localSheetId="5">#REF!</definedName>
    <definedName name="GR_3">#REF!</definedName>
    <definedName name="GR_4" localSheetId="1">#REF!</definedName>
    <definedName name="GR_4" localSheetId="6">#REF!</definedName>
    <definedName name="GR_4" localSheetId="3">#REF!</definedName>
    <definedName name="GR_4" localSheetId="5">#REF!</definedName>
    <definedName name="GR_4">#REF!</definedName>
    <definedName name="GR_5" localSheetId="1">#REF!</definedName>
    <definedName name="GR_5" localSheetId="6">#REF!</definedName>
    <definedName name="GR_5" localSheetId="3">#REF!</definedName>
    <definedName name="GR_5" localSheetId="5">#REF!</definedName>
    <definedName name="GR_5">#REF!</definedName>
    <definedName name="GR_6" localSheetId="1">#REF!</definedName>
    <definedName name="GR_6" localSheetId="6">#REF!</definedName>
    <definedName name="GR_6" localSheetId="3">#REF!</definedName>
    <definedName name="GR_6" localSheetId="5">#REF!</definedName>
    <definedName name="GR_6">#REF!</definedName>
    <definedName name="GR_7" localSheetId="1">#REF!</definedName>
    <definedName name="GR_7" localSheetId="6">#REF!</definedName>
    <definedName name="GR_7" localSheetId="3">#REF!</definedName>
    <definedName name="GR_7" localSheetId="5">#REF!</definedName>
    <definedName name="GR_7">#REF!</definedName>
    <definedName name="GR_8" localSheetId="1">#REF!</definedName>
    <definedName name="GR_8" localSheetId="6">#REF!</definedName>
    <definedName name="GR_8" localSheetId="3">#REF!</definedName>
    <definedName name="GR_8" localSheetId="5">#REF!</definedName>
    <definedName name="GR_8">#REF!</definedName>
    <definedName name="GR_9" localSheetId="1">#REF!</definedName>
    <definedName name="GR_9" localSheetId="6">#REF!</definedName>
    <definedName name="GR_9" localSheetId="3">#REF!</definedName>
    <definedName name="GR_9" localSheetId="5">#REF!</definedName>
    <definedName name="GR_9">#REF!</definedName>
    <definedName name="GRAD">'[8]DAT NUC'!$N$2:$N$514</definedName>
    <definedName name="GRADA">[8]Nucleos!$D$14</definedName>
    <definedName name="gradacion">[8]DATOS!$N$3:$AK$1203</definedName>
    <definedName name="GRAF1ANO" localSheetId="1" hidden="1">{"via1",#N/A,TRUE,"general";"via2",#N/A,TRUE,"general";"via3",#N/A,TRUE,"general"}</definedName>
    <definedName name="GRAF1ANO" localSheetId="6"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6">#REF!</definedName>
    <definedName name="GRAF2" localSheetId="3">#REF!</definedName>
    <definedName name="GRAF2" localSheetId="5">#REF!</definedName>
    <definedName name="GRAF2">#REF!</definedName>
    <definedName name="GRAF3" localSheetId="1">#REF!</definedName>
    <definedName name="GRAF3" localSheetId="6">#REF!</definedName>
    <definedName name="GRAF3" localSheetId="3">#REF!</definedName>
    <definedName name="GRAF3" localSheetId="5">#REF!</definedName>
    <definedName name="GRAF3">#REF!</definedName>
    <definedName name="graNo">[8]DATOS!$AL$3:$AL$1328</definedName>
    <definedName name="gregds" localSheetId="1" hidden="1">{"TAB1",#N/A,TRUE,"GENERAL";"TAB2",#N/A,TRUE,"GENERAL";"TAB3",#N/A,TRUE,"GENERAL";"TAB4",#N/A,TRUE,"GENERAL";"TAB5",#N/A,TRUE,"GENERAL"}</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6"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6">#REF!</definedName>
    <definedName name="GRUPO1" localSheetId="3">#REF!</definedName>
    <definedName name="GRUPO1" localSheetId="5">#REF!</definedName>
    <definedName name="GRUPO1">#REF!</definedName>
    <definedName name="GRUPO2" localSheetId="1">#REF!</definedName>
    <definedName name="GRUPO2" localSheetId="6">#REF!</definedName>
    <definedName name="GRUPO2" localSheetId="3">#REF!</definedName>
    <definedName name="GRUPO2" localSheetId="5">#REF!</definedName>
    <definedName name="GRUPO2">#REF!</definedName>
    <definedName name="GSDFGSDG" localSheetId="1">#REF!</definedName>
    <definedName name="GSDFGSDG" localSheetId="6">#REF!</definedName>
    <definedName name="GSDFGSDG" localSheetId="3">#REF!</definedName>
    <definedName name="GSDFGSDG" localSheetId="5">#REF!</definedName>
    <definedName name="GSDFGSDG">#REF!</definedName>
    <definedName name="GSDG" localSheetId="1" hidden="1">{"TAB1",#N/A,TRUE,"GENERAL";"TAB2",#N/A,TRUE,"GENERAL";"TAB3",#N/A,TRUE,"GENERAL";"TAB4",#N/A,TRUE,"GENERAL";"TAB5",#N/A,TRUE,"GENERAL"}</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6"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6"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GVDFGBCBFGBFFASDASD" localSheetId="1">#REF!</definedName>
    <definedName name="GVDFGBCBFGBFFASDASD" localSheetId="6">#REF!</definedName>
    <definedName name="GVDFGBCBFGBFFASDASD" localSheetId="3">#REF!</definedName>
    <definedName name="GVDFGBCBFGBFFASDASD" localSheetId="5">#REF!</definedName>
    <definedName name="GVDFGBCBFGBFFASDASD">#REF!</definedName>
    <definedName name="h.EXC" localSheetId="1">#REF!</definedName>
    <definedName name="h.EXC" localSheetId="6">#REF!</definedName>
    <definedName name="h.EXC" localSheetId="3">#REF!</definedName>
    <definedName name="h.EXC" localSheetId="5">#REF!</definedName>
    <definedName name="h.EXC">#REF!</definedName>
    <definedName name="h.LOM" localSheetId="1">#REF!</definedName>
    <definedName name="h.LOM" localSheetId="6">#REF!</definedName>
    <definedName name="h.LOM" localSheetId="3">#REF!</definedName>
    <definedName name="h.LOM" localSheetId="5">#REF!</definedName>
    <definedName name="h.LOM">#REF!</definedName>
    <definedName name="H.LOMO">[59]TUBERIA!$S$10:$S$14</definedName>
    <definedName name="h.POZ" localSheetId="1">#REF!</definedName>
    <definedName name="h.POZ" localSheetId="6">#REF!</definedName>
    <definedName name="h.POZ" localSheetId="3">#REF!</definedName>
    <definedName name="h.POZ" localSheetId="5">#REF!</definedName>
    <definedName name="h.POZ">#REF!</definedName>
    <definedName name="h9h" localSheetId="1" hidden="1">{"via1",#N/A,TRUE,"general";"via2",#N/A,TRUE,"general";"via3",#N/A,TRUE,"general"}</definedName>
    <definedName name="h9h" localSheetId="6" hidden="1">{"via1",#N/A,TRUE,"general";"via2",#N/A,TRUE,"general";"via3",#N/A,TRUE,"general"}</definedName>
    <definedName name="h9h" hidden="1">{"via1",#N/A,TRUE,"general";"via2",#N/A,TRUE,"general";"via3",#N/A,TRUE,"general"}</definedName>
    <definedName name="HACER" localSheetId="1">#REF!</definedName>
    <definedName name="HACER" localSheetId="6">#REF!</definedName>
    <definedName name="HACER" localSheetId="3">#REF!</definedName>
    <definedName name="HACER" localSheetId="5">#REF!</definedName>
    <definedName name="HACER">#REF!</definedName>
    <definedName name="hbfdhrw" localSheetId="1" hidden="1">{"TAB1",#N/A,TRUE,"GENERAL";"TAB2",#N/A,TRUE,"GENERAL";"TAB3",#N/A,TRUE,"GENERAL";"TAB4",#N/A,TRUE,"GENERAL";"TAB5",#N/A,TRUE,"GENERAL"}</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6"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6"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ERRADURA" localSheetId="1">#REF!</definedName>
    <definedName name="HERRADURA" localSheetId="6">#REF!</definedName>
    <definedName name="HERRADURA" localSheetId="3">#REF!</definedName>
    <definedName name="HERRADURA" localSheetId="5">#REF!</definedName>
    <definedName name="HERRADURA">#REF!</definedName>
    <definedName name="hfgh" localSheetId="1" hidden="1">{"via1",#N/A,TRUE,"general";"via2",#N/A,TRUE,"general";"via3",#N/A,TRUE,"general"}</definedName>
    <definedName name="hfgh" localSheetId="6" hidden="1">{"via1",#N/A,TRUE,"general";"via2",#N/A,TRUE,"general";"via3",#N/A,TRUE,"general"}</definedName>
    <definedName name="hfgh" hidden="1">{"via1",#N/A,TRUE,"general";"via2",#N/A,TRUE,"general";"via3",#N/A,TRUE,"general"}</definedName>
    <definedName name="HFGHFG" localSheetId="1">#REF!</definedName>
    <definedName name="HFGHFG" localSheetId="6">#REF!</definedName>
    <definedName name="HFGHFG" localSheetId="3">#REF!</definedName>
    <definedName name="HFGHFG" localSheetId="5">#REF!</definedName>
    <definedName name="HFGHFG">#REF!</definedName>
    <definedName name="hfh" localSheetId="1" hidden="1">{"TAB1",#N/A,TRUE,"GENERAL";"TAB2",#N/A,TRUE,"GENERAL";"TAB3",#N/A,TRUE,"GENERAL";"TAB4",#N/A,TRUE,"GENERAL";"TAB5",#N/A,TRUE,"GENERAL"}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6"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GFHFGHFGGASGDHDFH" localSheetId="1">'[10]Gabinetes ctrol, prot. y med. '!#REF!</definedName>
    <definedName name="HGFHGFHFGHFGGASGDHDFH" localSheetId="6">'[10]Gabinetes ctrol, prot. y med. '!#REF!</definedName>
    <definedName name="HGFHGFHFGHFGGASGDHDFH" localSheetId="3">'[10]Gabinetes ctrol, prot. y med. '!#REF!</definedName>
    <definedName name="HGFHGFHFGHFGGASGDHDFH" localSheetId="5">'[10]Gabinetes ctrol, prot. y med. '!#REF!</definedName>
    <definedName name="HGFHGFHFGHFGGASGDHDFH">'[10]Gabinetes ctrol, prot. y med. '!#REF!</definedName>
    <definedName name="hgfhty" localSheetId="1"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6"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 localSheetId="1" hidden="1">'[5]46W9'!#REF!</definedName>
    <definedName name="hh" localSheetId="6" hidden="1">'[5]46W9'!#REF!</definedName>
    <definedName name="hh" localSheetId="3" hidden="1">'[5]46W9'!#REF!</definedName>
    <definedName name="hh" localSheetId="5" hidden="1">'[5]46W9'!#REF!</definedName>
    <definedName name="hh" hidden="1">'[5]46W9'!#REF!</definedName>
    <definedName name="hhfhfdhgfjhfdjdfjdfj" localSheetId="1">#REF!</definedName>
    <definedName name="hhfhfdhgfjhfdjdfjdfj" localSheetId="6">#REF!</definedName>
    <definedName name="hhfhfdhgfjhfdjdfjdfj" localSheetId="3">#REF!</definedName>
    <definedName name="hhfhfdhgfjhfdjdfjdfj" localSheetId="5">#REF!</definedName>
    <definedName name="hhfhfdhgfjhfdjdfjdfj">#REF!</definedName>
    <definedName name="hhh" localSheetId="1" hidden="1">{"TAB1",#N/A,TRUE,"GENERAL";"TAB2",#N/A,TRUE,"GENERAL";"TAB3",#N/A,TRUE,"GENERAL";"TAB4",#N/A,TRUE,"GENERAL";"TAB5",#N/A,TRUE,"GENERAL"}</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6"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6"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6" hidden="1">{"via1",#N/A,TRUE,"general";"via2",#N/A,TRUE,"general";"via3",#N/A,TRUE,"general"}</definedName>
    <definedName name="hhtrhreh" hidden="1">{"via1",#N/A,TRUE,"general";"via2",#N/A,TRUE,"general";"via3",#N/A,TRUE,"general"}</definedName>
    <definedName name="Hid">'[9]Interc de Hidr.'!$E$1:$E$65536</definedName>
    <definedName name="hjfg" localSheetId="1" hidden="1">{"via1",#N/A,TRUE,"general";"via2",#N/A,TRUE,"general";"via3",#N/A,TRUE,"general"}</definedName>
    <definedName name="hjfg" localSheetId="6"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6"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6">#REF!</definedName>
    <definedName name="HOJA1" localSheetId="3">#REF!</definedName>
    <definedName name="HOJA1" localSheetId="5">#REF!</definedName>
    <definedName name="HOJA1">#REF!</definedName>
    <definedName name="Honorarios" localSheetId="1">#REF!</definedName>
    <definedName name="Honorarios" localSheetId="6">#REF!</definedName>
    <definedName name="Honorarios" localSheetId="3">#REF!</definedName>
    <definedName name="Honorarios" localSheetId="5">#REF!</definedName>
    <definedName name="Honorarios">#REF!</definedName>
    <definedName name="HOR">[8]DATBAND!$C$3:$C$410</definedName>
    <definedName name="HORA">[8]DATOS!$C$3:$C$318</definedName>
    <definedName name="HORALL">'[8]DAT NUC'!$E$2:$E$477</definedName>
    <definedName name="HORAS">'[8]DAT NUC'!$D$2:$D$493</definedName>
    <definedName name="HORAS_DIAS" localSheetId="1">#REF!</definedName>
    <definedName name="HORAS_DIAS" localSheetId="6">#REF!</definedName>
    <definedName name="HORAS_DIAS" localSheetId="3">#REF!</definedName>
    <definedName name="HORAS_DIAS" localSheetId="5">#REF!</definedName>
    <definedName name="HORAS_DIAS">#REF!</definedName>
    <definedName name="horas_lluvia" localSheetId="1">#REF!</definedName>
    <definedName name="horas_lluvia" localSheetId="6">#REF!</definedName>
    <definedName name="horas_lluvia" localSheetId="3">#REF!</definedName>
    <definedName name="horas_lluvia" localSheetId="5">#REF!</definedName>
    <definedName name="horas_lluvia">#REF!</definedName>
    <definedName name="HORAS_LLUVIAS" localSheetId="1">#REF!</definedName>
    <definedName name="HORAS_LLUVIAS" localSheetId="6">#REF!</definedName>
    <definedName name="HORAS_LLUVIAS" localSheetId="3">#REF!</definedName>
    <definedName name="HORAS_LLUVIAS" localSheetId="5">#REF!</definedName>
    <definedName name="HORAS_LLUVIAS">#REF!</definedName>
    <definedName name="HORASLLUVIA" localSheetId="1">#REF!</definedName>
    <definedName name="HORASLLUVIA" localSheetId="6">#REF!</definedName>
    <definedName name="HORASLLUVIA" localSheetId="3">#REF!</definedName>
    <definedName name="HORASLLUVIA" localSheetId="5">#REF!</definedName>
    <definedName name="HORASLLUVIA">#REF!</definedName>
    <definedName name="horat" localSheetId="1">'[60]Itemes Renovación'!#REF!</definedName>
    <definedName name="horat" localSheetId="6">'[60]Itemes Renovación'!#REF!</definedName>
    <definedName name="horat" localSheetId="3">'[60]Itemes Renovación'!#REF!</definedName>
    <definedName name="horat" localSheetId="5">'[60]Itemes Renovación'!#REF!</definedName>
    <definedName name="horat">'[60]Itemes Renovación'!#REF!</definedName>
    <definedName name="hreer" localSheetId="1" hidden="1">{"TAB1",#N/A,TRUE,"GENERAL";"TAB2",#N/A,TRUE,"GENERAL";"TAB3",#N/A,TRUE,"GENERAL";"TAB4",#N/A,TRUE,"GENERAL";"TAB5",#N/A,TRUE,"GENERAL"}</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6"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6"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6" hidden="1">{"via1",#N/A,TRUE,"general";"via2",#N/A,TRUE,"general";"via3",#N/A,TRUE,"general"}</definedName>
    <definedName name="hytirs" hidden="1">{"via1",#N/A,TRUE,"general";"via2",#N/A,TRUE,"general";"via3",#N/A,TRUE,"general"}</definedName>
    <definedName name="I" localSheetId="1">#REF!</definedName>
    <definedName name="I" localSheetId="6">#REF!</definedName>
    <definedName name="I" localSheetId="3">#REF!</definedName>
    <definedName name="I" localSheetId="5">#REF!</definedName>
    <definedName name="I">#REF!</definedName>
    <definedName name="i8i" localSheetId="1" hidden="1">{"TAB1",#N/A,TRUE,"GENERAL";"TAB2",#N/A,TRUE,"GENERAL";"TAB3",#N/A,TRUE,"GENERAL";"TAB4",#N/A,TRUE,"GENERAL";"TAB5",#N/A,TRUE,"GENERAL"}</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AU" localSheetId="1">[61]INSUMOS!#REF!</definedName>
    <definedName name="IAU" localSheetId="6">[61]INSUMOS!#REF!</definedName>
    <definedName name="IAU" localSheetId="3">[61]INSUMOS!#REF!</definedName>
    <definedName name="IAU" localSheetId="5">[61]INSUMOS!#REF!</definedName>
    <definedName name="IAU">[61]INSUMOS!#REF!</definedName>
    <definedName name="iccp" localSheetId="1">#REF!</definedName>
    <definedName name="iccp" localSheetId="6">#REF!</definedName>
    <definedName name="iccp" localSheetId="3">#REF!</definedName>
    <definedName name="iccp" localSheetId="5">#REF!</definedName>
    <definedName name="iccp">#REF!</definedName>
    <definedName name="IF" localSheetId="1">'[37]A. P. U.'!#REF!</definedName>
    <definedName name="IF" localSheetId="6">'[37]A. P. U.'!#REF!</definedName>
    <definedName name="IF" localSheetId="3">'[37]A. P. U.'!#REF!</definedName>
    <definedName name="IF" localSheetId="5">'[37]A. P. U.'!#REF!</definedName>
    <definedName name="IF">'[37]A. P. U.'!#REF!</definedName>
    <definedName name="ii" localSheetId="1" hidden="1">{"TAB1",#N/A,TRUE,"GENERAL";"TAB2",#N/A,TRUE,"GENERAL";"TAB3",#N/A,TRUE,"GENERAL";"TAB4",#N/A,TRUE,"GENERAL";"TAB5",#N/A,TRUE,"GENERAL"}</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6"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mprev" localSheetId="1">#REF!</definedName>
    <definedName name="imprev" localSheetId="6">#REF!</definedName>
    <definedName name="imprev" localSheetId="3">#REF!</definedName>
    <definedName name="imprev" localSheetId="5">#REF!</definedName>
    <definedName name="imprev">#REF!</definedName>
    <definedName name="IMPREVISTO">'[16]DATOS GENERALES'!$D$7</definedName>
    <definedName name="imprevistos" localSheetId="1">#REF!</definedName>
    <definedName name="imprevistos" localSheetId="6">#REF!</definedName>
    <definedName name="imprevistos" localSheetId="3">#REF!</definedName>
    <definedName name="imprevistos" localSheetId="5">#REF!</definedName>
    <definedName name="imprevistos">#REF!</definedName>
    <definedName name="INDI">[62]ICCP!$C$103:$J$104</definedName>
    <definedName name="INDICE" localSheetId="1">#REF!</definedName>
    <definedName name="INDICE" localSheetId="6">#REF!</definedName>
    <definedName name="INDICE" localSheetId="3">#REF!</definedName>
    <definedName name="INDICE" localSheetId="5">#REF!</definedName>
    <definedName name="INDICE">#REF!</definedName>
    <definedName name="INDICES" localSheetId="1">#REF!</definedName>
    <definedName name="INDICES" localSheetId="6">#REF!</definedName>
    <definedName name="INDICES" localSheetId="3">#REF!</definedName>
    <definedName name="INDICES" localSheetId="5">#REF!</definedName>
    <definedName name="INDICES">#REF!</definedName>
    <definedName name="indirectos" localSheetId="1">#REF!</definedName>
    <definedName name="indirectos" localSheetId="6">#REF!</definedName>
    <definedName name="indirectos" localSheetId="3">#REF!</definedName>
    <definedName name="indirectos" localSheetId="5">#REF!</definedName>
    <definedName name="indirectos">#REF!</definedName>
    <definedName name="inf" localSheetId="1">#REF!</definedName>
    <definedName name="inf" localSheetId="6">#REF!</definedName>
    <definedName name="inf" localSheetId="3">#REF!</definedName>
    <definedName name="inf" localSheetId="5">#REF!</definedName>
    <definedName name="inf">#REF!</definedName>
    <definedName name="INFG" localSheetId="1">#REF!</definedName>
    <definedName name="INFG" localSheetId="6">#REF!</definedName>
    <definedName name="INFG" localSheetId="3">#REF!</definedName>
    <definedName name="INFG" localSheetId="5">#REF!</definedName>
    <definedName name="INFG">#REF!</definedName>
    <definedName name="inicial">[8]DATOS!$E$3:$E$1655</definedName>
    <definedName name="Inicio">[39]BASES!$E$26</definedName>
    <definedName name="INMEL">[63]ELECTRICO!$A$6:$G$101</definedName>
    <definedName name="INSU">[64]INSUMOS!$A$1:$E$65536</definedName>
    <definedName name="InTap">[9]Interc.tapones!$E$1:$E$65536</definedName>
    <definedName name="IntVal">'[9]Interc.válv.'!$E$1:$E$65536</definedName>
    <definedName name="INV_11">'[65]PR 1'!$A$2:$N$655</definedName>
    <definedName name="Io" localSheetId="1">#REF!</definedName>
    <definedName name="Io" localSheetId="6">#REF!</definedName>
    <definedName name="Io" localSheetId="3">#REF!</definedName>
    <definedName name="Io" localSheetId="5">#REF!</definedName>
    <definedName name="Io">#REF!</definedName>
    <definedName name="ITEM">[66]BASE!$C$4:$H$255</definedName>
    <definedName name="ITEM1" localSheetId="1">#REF!</definedName>
    <definedName name="ITEM1" localSheetId="6">#REF!</definedName>
    <definedName name="ITEM1" localSheetId="3">#REF!</definedName>
    <definedName name="ITEM1" localSheetId="5">#REF!</definedName>
    <definedName name="ITEM1">#REF!</definedName>
    <definedName name="ITEM15" localSheetId="1">#REF!</definedName>
    <definedName name="ITEM15" localSheetId="6">#REF!</definedName>
    <definedName name="ITEM15" localSheetId="3">#REF!</definedName>
    <definedName name="ITEM15" localSheetId="5">#REF!</definedName>
    <definedName name="ITEM15">#REF!</definedName>
    <definedName name="item1a" localSheetId="1">#REF!</definedName>
    <definedName name="item1a" localSheetId="6">#REF!</definedName>
    <definedName name="item1a" localSheetId="3">#REF!</definedName>
    <definedName name="item1a" localSheetId="5">#REF!</definedName>
    <definedName name="item1a">#REF!</definedName>
    <definedName name="ITEM2" localSheetId="1">#REF!</definedName>
    <definedName name="ITEM2" localSheetId="6">#REF!</definedName>
    <definedName name="ITEM2" localSheetId="3">#REF!</definedName>
    <definedName name="ITEM2" localSheetId="5">#REF!</definedName>
    <definedName name="ITEM2">#REF!</definedName>
    <definedName name="item2a" localSheetId="1">#REF!</definedName>
    <definedName name="item2a" localSheetId="6">#REF!</definedName>
    <definedName name="item2a" localSheetId="3">#REF!</definedName>
    <definedName name="item2a" localSheetId="5">#REF!</definedName>
    <definedName name="item2a">#REF!</definedName>
    <definedName name="ITEM3" localSheetId="1">#REF!</definedName>
    <definedName name="ITEM3" localSheetId="6">#REF!</definedName>
    <definedName name="ITEM3" localSheetId="3">#REF!</definedName>
    <definedName name="ITEM3" localSheetId="5">#REF!</definedName>
    <definedName name="ITEM3">#REF!</definedName>
    <definedName name="item5" localSheetId="1">#REF!</definedName>
    <definedName name="item5" localSheetId="6">#REF!</definedName>
    <definedName name="item5" localSheetId="3">#REF!</definedName>
    <definedName name="item5" localSheetId="5">#REF!</definedName>
    <definedName name="item5">#REF!</definedName>
    <definedName name="ItemCodos" localSheetId="1">#REF!</definedName>
    <definedName name="ItemCodos" localSheetId="6">#REF!</definedName>
    <definedName name="ItemCodos" localSheetId="3">#REF!</definedName>
    <definedName name="ItemCodos" localSheetId="5">#REF!</definedName>
    <definedName name="ItemCodos">#REF!</definedName>
    <definedName name="ITEMES">[67]todos!$A$7:$D$38</definedName>
    <definedName name="ITEMS" localSheetId="1">#REF!</definedName>
    <definedName name="ITEMS" localSheetId="6">#REF!</definedName>
    <definedName name="ITEMS" localSheetId="3">#REF!</definedName>
    <definedName name="ITEMS" localSheetId="5">#REF!</definedName>
    <definedName name="ITEMS">#REF!</definedName>
    <definedName name="IUI" localSheetId="1" hidden="1">{"TAB1",#N/A,TRUE,"GENERAL";"TAB2",#N/A,TRUE,"GENERAL";"TAB3",#N/A,TRUE,"GENERAL";"TAB4",#N/A,TRUE,"GENERAL";"TAB5",#N/A,TRUE,"GENERAL"}</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6"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6">#REF!</definedName>
    <definedName name="IVA" localSheetId="3">#REF!</definedName>
    <definedName name="IVA" localSheetId="5">#REF!</definedName>
    <definedName name="IVA">#REF!</definedName>
    <definedName name="IVAUTIL">'[16]DATOS GENERALES'!$D$16</definedName>
    <definedName name="iyuiuyi" localSheetId="1" hidden="1">{"via1",#N/A,TRUE,"general";"via2",#N/A,TRUE,"general";"via3",#N/A,TRUE,"general"}</definedName>
    <definedName name="iyuiuyi" localSheetId="6" hidden="1">{"via1",#N/A,TRUE,"general";"via2",#N/A,TRUE,"general";"via3",#N/A,TRUE,"general"}</definedName>
    <definedName name="iyuiuyi" hidden="1">{"via1",#N/A,TRUE,"general";"via2",#N/A,TRUE,"general";"via3",#N/A,TRUE,"general"}</definedName>
    <definedName name="IZQ">[47]DIST!$G$7:$H$2413</definedName>
    <definedName name="j" localSheetId="1" hidden="1">{"TAB1",#N/A,TRUE,"GENERAL";"TAB2",#N/A,TRUE,"GENERAL";"TAB3",#N/A,TRUE,"GENERAL";"TAB4",#N/A,TRUE,"GENERAL";"TAB5",#N/A,TRUE,"GENERAL"}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6"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gjhnhhjh" localSheetId="1">#REF!</definedName>
    <definedName name="jfgjhnhhjh" localSheetId="6">#REF!</definedName>
    <definedName name="jfgjhnhhjh" localSheetId="3">#REF!</definedName>
    <definedName name="jfgjhnhhjh" localSheetId="5">#REF!</definedName>
    <definedName name="jfgjhnhhjh">#REF!</definedName>
    <definedName name="jfhjfrt" localSheetId="1" hidden="1">{"TAB1",#N/A,TRUE,"GENERAL";"TAB2",#N/A,TRUE,"GENERAL";"TAB3",#N/A,TRUE,"GENERAL";"TAB4",#N/A,TRUE,"GENERAL";"TAB5",#N/A,TRUE,"GENERAL"}</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6"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HJGHJ" localSheetId="1">#REF!</definedName>
    <definedName name="JGHJGHJ" localSheetId="6">#REF!</definedName>
    <definedName name="JGHJGHJ" localSheetId="3">#REF!</definedName>
    <definedName name="JGHJGHJ" localSheetId="5">#REF!</definedName>
    <definedName name="JGHJGHJ">#REF!</definedName>
    <definedName name="JGHJJHGJHFGJHGJGFJGJG" localSheetId="1">#REF!</definedName>
    <definedName name="JGHJJHGJHFGJHGJGFJGJG" localSheetId="6">#REF!</definedName>
    <definedName name="JGHJJHGJHFGJHGJGFJGJG" localSheetId="3">#REF!</definedName>
    <definedName name="JGHJJHGJHFGJHGJGFJGJG" localSheetId="5">#REF!</definedName>
    <definedName name="JGHJJHGJHFGJHGJGFJGJG">#REF!</definedName>
    <definedName name="jgj" localSheetId="1"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6"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6"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6"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6"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6" hidden="1">{"via1",#N/A,TRUE,"general";"via2",#N/A,TRUE,"general";"via3",#N/A,TRUE,"general"}</definedName>
    <definedName name="jjyjy" hidden="1">{"via1",#N/A,TRUE,"general";"via2",#N/A,TRUE,"general";"via3",#N/A,TRUE,"general"}</definedName>
    <definedName name="JKBSDFBSDFBGDFKLGJKDFSGVBCB" localSheetId="1">#REF!</definedName>
    <definedName name="JKBSDFBSDFBGDFKLGJKDFSGVBCB" localSheetId="6">#REF!</definedName>
    <definedName name="JKBSDFBSDFBGDFKLGJKDFSGVBCB" localSheetId="3">#REF!</definedName>
    <definedName name="JKBSDFBSDFBGDFKLGJKDFSGVBCB" localSheetId="5">#REF!</definedName>
    <definedName name="JKBSDFBSDFBGDFKLGJKDFSGVBCB">#REF!</definedName>
    <definedName name="jkk" localSheetId="1" hidden="1">{"TAB1",#N/A,TRUE,"GENERAL";"TAB2",#N/A,TRUE,"GENERAL";"TAB3",#N/A,TRUE,"GENERAL";"TAB4",#N/A,TRUE,"GENERAL";"TAB5",#N/A,TRUE,"GENERAL"}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6"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RYJ" localSheetId="1" hidden="1">{"via1",#N/A,TRUE,"general";"via2",#N/A,TRUE,"general";"via3",#N/A,TRUE,"general"}</definedName>
    <definedName name="JRYJ" localSheetId="6"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6"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6"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0F1" localSheetId="1">#REF!</definedName>
    <definedName name="K0F1" localSheetId="6">#REF!</definedName>
    <definedName name="K0F1" localSheetId="3">#REF!</definedName>
    <definedName name="K0F1" localSheetId="5">#REF!</definedName>
    <definedName name="K0F1">#REF!</definedName>
    <definedName name="K0F2" localSheetId="1">#REF!</definedName>
    <definedName name="K0F2" localSheetId="6">#REF!</definedName>
    <definedName name="K0F2" localSheetId="3">#REF!</definedName>
    <definedName name="K0F2" localSheetId="5">#REF!</definedName>
    <definedName name="K0F2">#REF!</definedName>
    <definedName name="K10ALO" localSheetId="1">#REF!</definedName>
    <definedName name="K10ALO" localSheetId="6">#REF!</definedName>
    <definedName name="K10ALO" localSheetId="3">#REF!</definedName>
    <definedName name="K10ALO" localSheetId="5">#REF!</definedName>
    <definedName name="K10ALO">#REF!</definedName>
    <definedName name="K11ALO" localSheetId="1">#REF!</definedName>
    <definedName name="K11ALO" localSheetId="6">#REF!</definedName>
    <definedName name="K11ALO" localSheetId="3">#REF!</definedName>
    <definedName name="K11ALO" localSheetId="5">#REF!</definedName>
    <definedName name="K11ALO">#REF!</definedName>
    <definedName name="K1F1" localSheetId="1">#REF!</definedName>
    <definedName name="K1F1" localSheetId="6">#REF!</definedName>
    <definedName name="K1F1" localSheetId="3">#REF!</definedName>
    <definedName name="K1F1" localSheetId="5">#REF!</definedName>
    <definedName name="K1F1">#REF!</definedName>
    <definedName name="K1F2" localSheetId="1">#REF!</definedName>
    <definedName name="K1F2" localSheetId="6">#REF!</definedName>
    <definedName name="K1F2" localSheetId="3">#REF!</definedName>
    <definedName name="K1F2" localSheetId="5">#REF!</definedName>
    <definedName name="K1F2">#REF!</definedName>
    <definedName name="K2F1" localSheetId="1">#REF!</definedName>
    <definedName name="K2F1" localSheetId="6">#REF!</definedName>
    <definedName name="K2F1" localSheetId="3">#REF!</definedName>
    <definedName name="K2F1" localSheetId="5">#REF!</definedName>
    <definedName name="K2F1">#REF!</definedName>
    <definedName name="K2F2" localSheetId="1">#REF!</definedName>
    <definedName name="K2F2" localSheetId="6">#REF!</definedName>
    <definedName name="K2F2" localSheetId="3">#REF!</definedName>
    <definedName name="K2F2" localSheetId="5">#REF!</definedName>
    <definedName name="K2F2">#REF!</definedName>
    <definedName name="K3F1" localSheetId="1">#REF!</definedName>
    <definedName name="K3F1" localSheetId="6">#REF!</definedName>
    <definedName name="K3F1" localSheetId="3">#REF!</definedName>
    <definedName name="K3F1" localSheetId="5">#REF!</definedName>
    <definedName name="K3F1">#REF!</definedName>
    <definedName name="K3F2" localSheetId="1">#REF!</definedName>
    <definedName name="K3F2" localSheetId="6">#REF!</definedName>
    <definedName name="K3F2" localSheetId="3">#REF!</definedName>
    <definedName name="K3F2" localSheetId="5">#REF!</definedName>
    <definedName name="K3F2">#REF!</definedName>
    <definedName name="K4F1" localSheetId="1">#REF!</definedName>
    <definedName name="K4F1" localSheetId="6">#REF!</definedName>
    <definedName name="K4F1" localSheetId="3">#REF!</definedName>
    <definedName name="K4F1" localSheetId="5">#REF!</definedName>
    <definedName name="K4F1">#REF!</definedName>
    <definedName name="K4F2" localSheetId="1">#REF!</definedName>
    <definedName name="K4F2" localSheetId="6">#REF!</definedName>
    <definedName name="K4F2" localSheetId="3">#REF!</definedName>
    <definedName name="K4F2" localSheetId="5">#REF!</definedName>
    <definedName name="K4F2">#REF!</definedName>
    <definedName name="K5F1" localSheetId="1">#REF!</definedName>
    <definedName name="K5F1" localSheetId="6">#REF!</definedName>
    <definedName name="K5F1" localSheetId="3">#REF!</definedName>
    <definedName name="K5F1" localSheetId="5">#REF!</definedName>
    <definedName name="K5F1">#REF!</definedName>
    <definedName name="K5F2" localSheetId="1">#REF!</definedName>
    <definedName name="K5F2" localSheetId="6">#REF!</definedName>
    <definedName name="K5F2" localSheetId="3">#REF!</definedName>
    <definedName name="K5F2" localSheetId="5">#REF!</definedName>
    <definedName name="K5F2">#REF!</definedName>
    <definedName name="K6F1" localSheetId="1">#REF!</definedName>
    <definedName name="K6F1" localSheetId="6">#REF!</definedName>
    <definedName name="K6F1" localSheetId="3">#REF!</definedName>
    <definedName name="K6F1" localSheetId="5">#REF!</definedName>
    <definedName name="K6F1">#REF!</definedName>
    <definedName name="K6F2" localSheetId="1">#REF!</definedName>
    <definedName name="K6F2" localSheetId="6">#REF!</definedName>
    <definedName name="K6F2" localSheetId="3">#REF!</definedName>
    <definedName name="K6F2" localSheetId="5">#REF!</definedName>
    <definedName name="K6F2">#REF!</definedName>
    <definedName name="K7F1" localSheetId="1">#REF!</definedName>
    <definedName name="K7F1" localSheetId="6">#REF!</definedName>
    <definedName name="K7F1" localSheetId="3">#REF!</definedName>
    <definedName name="K7F1" localSheetId="5">#REF!</definedName>
    <definedName name="K7F1">#REF!</definedName>
    <definedName name="K7F2" localSheetId="1">#REF!</definedName>
    <definedName name="K7F2" localSheetId="6">#REF!</definedName>
    <definedName name="K7F2" localSheetId="3">#REF!</definedName>
    <definedName name="K7F2" localSheetId="5">#REF!</definedName>
    <definedName name="K7F2">#REF!</definedName>
    <definedName name="K8ALO" localSheetId="1">#REF!</definedName>
    <definedName name="K8ALO" localSheetId="6">#REF!</definedName>
    <definedName name="K8ALO" localSheetId="3">#REF!</definedName>
    <definedName name="K8ALO" localSheetId="5">#REF!</definedName>
    <definedName name="K8ALO">#REF!</definedName>
    <definedName name="K8F1" localSheetId="1">#REF!</definedName>
    <definedName name="K8F1" localSheetId="6">#REF!</definedName>
    <definedName name="K8F1" localSheetId="3">#REF!</definedName>
    <definedName name="K8F1" localSheetId="5">#REF!</definedName>
    <definedName name="K8F1">#REF!</definedName>
    <definedName name="K8F2" localSheetId="1">#REF!</definedName>
    <definedName name="K8F2" localSheetId="6">#REF!</definedName>
    <definedName name="K8F2" localSheetId="3">#REF!</definedName>
    <definedName name="K8F2" localSheetId="5">#REF!</definedName>
    <definedName name="K8F2">#REF!</definedName>
    <definedName name="K9ALO" localSheetId="1">#REF!</definedName>
    <definedName name="K9ALO" localSheetId="6">#REF!</definedName>
    <definedName name="K9ALO" localSheetId="3">#REF!</definedName>
    <definedName name="K9ALO" localSheetId="5">#REF!</definedName>
    <definedName name="K9ALO">#REF!</definedName>
    <definedName name="khfghgklgfhlhrtlyh" localSheetId="1">#REF!</definedName>
    <definedName name="khfghgklgfhlhrtlyh" localSheetId="6">#REF!</definedName>
    <definedName name="khfghgklgfhlhrtlyh" localSheetId="3">#REF!</definedName>
    <definedName name="khfghgklgfhlhrtlyh" localSheetId="5">#REF!</definedName>
    <definedName name="khfghgklgfhlhrtlyh">#REF!</definedName>
    <definedName name="KHGGH" localSheetId="1" hidden="1">{"via1",#N/A,TRUE,"general";"via2",#N/A,TRUE,"general";"via3",#N/A,TRUE,"general"}</definedName>
    <definedName name="KHGGH" localSheetId="6"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6"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6"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6"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6"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6"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CARCAMO" localSheetId="1">#REF!</definedName>
    <definedName name="L.CARCAMO" localSheetId="6">#REF!</definedName>
    <definedName name="L.CARCAMO" localSheetId="3">#REF!</definedName>
    <definedName name="L.CARCAMO" localSheetId="5">#REF!</definedName>
    <definedName name="L.CARCAMO">#REF!</definedName>
    <definedName name="L.CIL" localSheetId="1">#REF!</definedName>
    <definedName name="L.CIL" localSheetId="6">#REF!</definedName>
    <definedName name="L.CIL" localSheetId="3">#REF!</definedName>
    <definedName name="L.CIL" localSheetId="5">#REF!</definedName>
    <definedName name="L.CIL">#REF!</definedName>
    <definedName name="L_" localSheetId="1">#REF!</definedName>
    <definedName name="L_" localSheetId="6">#REF!</definedName>
    <definedName name="L_" localSheetId="3">#REF!</definedName>
    <definedName name="L_" localSheetId="5">#REF!</definedName>
    <definedName name="L_">#REF!</definedName>
    <definedName name="L_TUB" localSheetId="1">#REF!</definedName>
    <definedName name="L_TUB" localSheetId="6">#REF!</definedName>
    <definedName name="L_TUB" localSheetId="3">#REF!</definedName>
    <definedName name="L_TUB" localSheetId="5">#REF!</definedName>
    <definedName name="L_TUB">#REF!</definedName>
    <definedName name="LAD">[8]DATBAND!$G$3:$G$795</definedName>
    <definedName name="LADO">'[8]DAT NUC'!$L$2:$L$143</definedName>
    <definedName name="LICITACION" localSheetId="1">#REF!</definedName>
    <definedName name="LICITACION" localSheetId="6">#REF!</definedName>
    <definedName name="LICITACION" localSheetId="3">#REF!</definedName>
    <definedName name="LICITACION" localSheetId="5">#REF!</definedName>
    <definedName name="LICITACION">#REF!</definedName>
    <definedName name="LIMPIO" localSheetId="1">#REF!</definedName>
    <definedName name="LIMPIO" localSheetId="6">#REF!</definedName>
    <definedName name="LIMPIO" localSheetId="3">#REF!</definedName>
    <definedName name="LIMPIO" localSheetId="5">#REF!</definedName>
    <definedName name="LIMPIO">#REF!</definedName>
    <definedName name="lista" localSheetId="1">#REF!</definedName>
    <definedName name="lista" localSheetId="6">#REF!</definedName>
    <definedName name="lista" localSheetId="3">#REF!</definedName>
    <definedName name="lista" localSheetId="5">#REF!</definedName>
    <definedName name="lista">#REF!</definedName>
    <definedName name="lista_cualitativa">'[68]Tabla CONPES 3714'!$N$15:$N$18</definedName>
    <definedName name="listaaguas" localSheetId="1">#REF!</definedName>
    <definedName name="listaaguas" localSheetId="6">#REF!</definedName>
    <definedName name="listaaguas" localSheetId="3">#REF!</definedName>
    <definedName name="listaaguas" localSheetId="5">#REF!</definedName>
    <definedName name="listaaguas">#REF!</definedName>
    <definedName name="ListaCantidad" localSheetId="1">#REF!</definedName>
    <definedName name="ListaCantidad" localSheetId="6">#REF!</definedName>
    <definedName name="ListaCantidad" localSheetId="3">#REF!</definedName>
    <definedName name="ListaCantidad" localSheetId="5">#REF!</definedName>
    <definedName name="ListaCantidad">#REF!</definedName>
    <definedName name="listado" localSheetId="1">#REF!</definedName>
    <definedName name="listado" localSheetId="6">#REF!</definedName>
    <definedName name="listado" localSheetId="3">#REF!</definedName>
    <definedName name="listado" localSheetId="5">#REF!</definedName>
    <definedName name="listado">#REF!</definedName>
    <definedName name="listados" localSheetId="1">#REF!</definedName>
    <definedName name="listados" localSheetId="6">#REF!</definedName>
    <definedName name="listados" localSheetId="3">#REF!</definedName>
    <definedName name="listados" localSheetId="5">#REF!</definedName>
    <definedName name="listados">#REF!</definedName>
    <definedName name="listaelec" localSheetId="1">#REF!</definedName>
    <definedName name="listaelec" localSheetId="6">#REF!</definedName>
    <definedName name="listaelec" localSheetId="3">#REF!</definedName>
    <definedName name="listaelec" localSheetId="5">#REF!</definedName>
    <definedName name="listaelec">#REF!</definedName>
    <definedName name="ListaItem" localSheetId="1">#REF!</definedName>
    <definedName name="ListaItem" localSheetId="6">#REF!</definedName>
    <definedName name="ListaItem" localSheetId="3">#REF!</definedName>
    <definedName name="ListaItem" localSheetId="5">#REF!</definedName>
    <definedName name="ListaItem">#REF!</definedName>
    <definedName name="ListaUni">[69]TOTALES!$D$7:$D$654</definedName>
    <definedName name="liuoo" localSheetId="1" hidden="1">{"TAB1",#N/A,TRUE,"GENERAL";"TAB2",#N/A,TRUE,"GENERAL";"TAB3",#N/A,TRUE,"GENERAL";"TAB4",#N/A,TRUE,"GENERAL";"TAB5",#N/A,TRUE,"GENERAL"}</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JKLJLJ" localSheetId="1">#REF!</definedName>
    <definedName name="LJKLJLJ" localSheetId="6">#REF!</definedName>
    <definedName name="LJKLJLJ" localSheetId="3">#REF!</definedName>
    <definedName name="LJKLJLJ" localSheetId="5">#REF!</definedName>
    <definedName name="LJKLJLJ">#REF!</definedName>
    <definedName name="lkj" localSheetId="1" hidden="1">{"via1",#N/A,TRUE,"general";"via2",#N/A,TRUE,"general";"via3",#N/A,TRUE,"general"}</definedName>
    <definedName name="lkj" localSheetId="6"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localSheetId="1">#REF!</definedName>
    <definedName name="ll" localSheetId="6">#REF!</definedName>
    <definedName name="ll" localSheetId="3">#REF!</definedName>
    <definedName name="ll" localSheetId="5">#REF!</definedName>
    <definedName name="ll">#REF!</definedName>
    <definedName name="lllllh" localSheetId="1" hidden="1">{"via1",#N/A,TRUE,"general";"via2",#N/A,TRUE,"general";"via3",#N/A,TRUE,"general"}</definedName>
    <definedName name="lllllh" localSheetId="6"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LUVIA" localSheetId="1">#REF!</definedName>
    <definedName name="LLUVIA" localSheetId="6">#REF!</definedName>
    <definedName name="LLUVIA" localSheetId="3">#REF!</definedName>
    <definedName name="LLUVIA" localSheetId="5">#REF!</definedName>
    <definedName name="LLUVIA">#REF!</definedName>
    <definedName name="lo" localSheetId="1">#REF!</definedName>
    <definedName name="lo" localSheetId="6">#REF!</definedName>
    <definedName name="lo" localSheetId="3">#REF!</definedName>
    <definedName name="lo" localSheetId="5">#REF!</definedName>
    <definedName name="lo">#REF!</definedName>
    <definedName name="loc" localSheetId="1">[70]INDICE!#REF!</definedName>
    <definedName name="loc" localSheetId="6">[70]INDICE!#REF!</definedName>
    <definedName name="loc" localSheetId="3">[70]INDICE!#REF!</definedName>
    <definedName name="loc" localSheetId="5">[70]INDICE!#REF!</definedName>
    <definedName name="loc">[70]INDICE!#REF!</definedName>
    <definedName name="LOCA" localSheetId="3">[13]!absc</definedName>
    <definedName name="LOCA" localSheetId="5">[13]!absc</definedName>
    <definedName name="LOCA">[13]!absc</definedName>
    <definedName name="LOCA1" localSheetId="3">[71]!absc</definedName>
    <definedName name="LOCA1" localSheetId="5">[71]!absc</definedName>
    <definedName name="LOCA1">[71]!absc</definedName>
    <definedName name="LOCALIZACIÓN_Y_REPLANTEO._ESTRUCTURAS" localSheetId="1">[72]INDICE!#REF!</definedName>
    <definedName name="LOCALIZACIÓN_Y_REPLANTEO._ESTRUCTURAS" localSheetId="6">[72]INDICE!#REF!</definedName>
    <definedName name="LOCALIZACIÓN_Y_REPLANTEO._ESTRUCTURAS" localSheetId="3">[72]INDICE!#REF!</definedName>
    <definedName name="LOCALIZACIÓN_Y_REPLANTEO._ESTRUCTURAS" localSheetId="5">[72]INDICE!#REF!</definedName>
    <definedName name="LOCALIZACIÓN_Y_REPLANTEO._ESTRUCTURAS">[72]INDICE!#REF!</definedName>
    <definedName name="lolol" localSheetId="1" hidden="1">{"TAB1",#N/A,TRUE,"GENERAL";"TAB2",#N/A,TRUE,"GENERAL";"TAB3",#N/A,TRUE,"GENERAL";"TAB4",#N/A,TRUE,"GENERAL";"TAB5",#N/A,TRUE,"GENERAL"}</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6">#REF!</definedName>
    <definedName name="Longitud" localSheetId="3">#REF!</definedName>
    <definedName name="Longitud" localSheetId="5">#REF!</definedName>
    <definedName name="Longitud">#REF!</definedName>
    <definedName name="Longitud1" localSheetId="1">#REF!</definedName>
    <definedName name="Longitud1" localSheetId="6">#REF!</definedName>
    <definedName name="Longitud1" localSheetId="3">#REF!</definedName>
    <definedName name="Longitud1" localSheetId="5">#REF!</definedName>
    <definedName name="Longitud1">#REF!</definedName>
    <definedName name="Longitud2" localSheetId="1">#REF!</definedName>
    <definedName name="Longitud2" localSheetId="6">#REF!</definedName>
    <definedName name="Longitud2" localSheetId="3">#REF!</definedName>
    <definedName name="Longitud2" localSheetId="5">#REF!</definedName>
    <definedName name="Longitud2">#REF!</definedName>
    <definedName name="LongTramo" localSheetId="1">#REF!</definedName>
    <definedName name="LongTramo" localSheetId="6">#REF!</definedName>
    <definedName name="LongTramo" localSheetId="3">#REF!</definedName>
    <definedName name="LongTramo" localSheetId="5">#REF!</definedName>
    <definedName name="LongTramo">#REF!</definedName>
    <definedName name="LOÑOKO" localSheetId="1">#REF!</definedName>
    <definedName name="LOÑOKO" localSheetId="6">#REF!</definedName>
    <definedName name="LOÑOKO" localSheetId="3">#REF!</definedName>
    <definedName name="LOÑOKO" localSheetId="5">#REF!</definedName>
    <definedName name="LOÑOKO">#REF!</definedName>
    <definedName name="LOPE" localSheetId="1">#REF!</definedName>
    <definedName name="LOPE" localSheetId="6">#REF!</definedName>
    <definedName name="LOPE" localSheetId="3">#REF!</definedName>
    <definedName name="LOPE" localSheetId="5">#REF!</definedName>
    <definedName name="LOPE">#REF!</definedName>
    <definedName name="lplpl" localSheetId="1" hidden="1">{"via1",#N/A,TRUE,"general";"via2",#N/A,TRUE,"general";"via3",#N/A,TRUE,"general"}</definedName>
    <definedName name="lplpl" localSheetId="6" hidden="1">{"via1",#N/A,TRUE,"general";"via2",#N/A,TRUE,"general";"via3",#N/A,TRUE,"general"}</definedName>
    <definedName name="lplpl" hidden="1">{"via1",#N/A,TRUE,"general";"via2",#N/A,TRUE,"general";"via3",#N/A,TRUE,"general"}</definedName>
    <definedName name="MA" localSheetId="1">#REF!</definedName>
    <definedName name="MA" localSheetId="6">#REF!</definedName>
    <definedName name="MA" localSheetId="3">#REF!</definedName>
    <definedName name="MA" localSheetId="5">#REF!</definedName>
    <definedName name="MA">#REF!</definedName>
    <definedName name="mafdsf" localSheetId="1" hidden="1">{"via1",#N/A,TRUE,"general";"via2",#N/A,TRUE,"general";"via3",#N/A,TRUE,"general"}</definedName>
    <definedName name="mafdsf" localSheetId="6" hidden="1">{"via1",#N/A,TRUE,"general";"via2",#N/A,TRUE,"general";"via3",#N/A,TRUE,"general"}</definedName>
    <definedName name="mafdsf" hidden="1">{"via1",#N/A,TRUE,"general";"via2",#N/A,TRUE,"general";"via3",#N/A,TRUE,"general"}</definedName>
    <definedName name="MAL" localSheetId="1">'[73]Estado Resumen'!#REF!&lt;2.5</definedName>
    <definedName name="MAL" localSheetId="6">'[73]Estado Resumen'!#REF!&lt;2.5</definedName>
    <definedName name="MAL" localSheetId="3">'[73]Estado Resumen'!#REF!&lt;2.5</definedName>
    <definedName name="MAL" localSheetId="5">'[73]Estado Resumen'!#REF!&lt;2.5</definedName>
    <definedName name="MAL">'[73]Estado Resumen'!#REF!&lt;2.5</definedName>
    <definedName name="MALO" localSheetId="1">'[74]ESTADO VÍA-CRIT.TECNICO'!#REF!&lt;2.5</definedName>
    <definedName name="MALO" localSheetId="6">'[74]ESTADO VÍA-CRIT.TECNICO'!#REF!&lt;2.5</definedName>
    <definedName name="MALO" localSheetId="3">'[74]ESTADO VÍA-CRIT.TECNICO'!#REF!&lt;2.5</definedName>
    <definedName name="MALO" localSheetId="5">'[74]ESTADO VÍA-CRIT.TECNICO'!#REF!&lt;2.5</definedName>
    <definedName name="MALO">'[74]ESTADO VÍA-CRIT.TECNICO'!#REF!&lt;2.5</definedName>
    <definedName name="MANOBRA">[75]ManoObra!$AG$60:$AJ$149</definedName>
    <definedName name="Mantenyreparacion" localSheetId="1">#REF!</definedName>
    <definedName name="Mantenyreparacion" localSheetId="6">#REF!</definedName>
    <definedName name="Mantenyreparacion" localSheetId="3">#REF!</definedName>
    <definedName name="Mantenyreparacion" localSheetId="5">#REF!</definedName>
    <definedName name="Mantenyreparacion">#REF!</definedName>
    <definedName name="mao" localSheetId="1" hidden="1">{"TAB1",#N/A,TRUE,"GENERAL";"TAB2",#N/A,TRUE,"GENERAL";"TAB3",#N/A,TRUE,"GENERAL";"TAB4",#N/A,TRUE,"GENERAL";"TAB5",#N/A,TRUE,"GENERAL"}</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6" hidden="1">{"via1",#N/A,TRUE,"general";"via2",#N/A,TRUE,"general";"via3",#N/A,TRUE,"general"}</definedName>
    <definedName name="maow" hidden="1">{"via1",#N/A,TRUE,"general";"via2",#N/A,TRUE,"general";"via3",#N/A,TRUE,"general"}</definedName>
    <definedName name="margen">[8]DATOS!$G$3:$G$900</definedName>
    <definedName name="masas" localSheetId="1">#REF!</definedName>
    <definedName name="masas" localSheetId="6">#REF!</definedName>
    <definedName name="masas" localSheetId="3">#REF!</definedName>
    <definedName name="masas" localSheetId="5">#REF!</definedName>
    <definedName name="masas">#REF!</definedName>
    <definedName name="masor" localSheetId="1" hidden="1">{"via1",#N/A,TRUE,"general";"via2",#N/A,TRUE,"general";"via3",#N/A,TRUE,"general"}</definedName>
    <definedName name="masor" localSheetId="6" hidden="1">{"via1",#N/A,TRUE,"general";"via2",#N/A,TRUE,"general";"via3",#N/A,TRUE,"general"}</definedName>
    <definedName name="masor" hidden="1">{"via1",#N/A,TRUE,"general";"via2",#N/A,TRUE,"general";"via3",#N/A,TRUE,"general"}</definedName>
    <definedName name="MAT" localSheetId="1">#REF!</definedName>
    <definedName name="MAT" localSheetId="6">#REF!</definedName>
    <definedName name="MAT" localSheetId="3">#REF!</definedName>
    <definedName name="MAT" localSheetId="5">#REF!</definedName>
    <definedName name="MAT">#REF!</definedName>
    <definedName name="materiales">[76]Materiales!$A$8:$O$1000</definedName>
    <definedName name="MaterialTub" localSheetId="1">#REF!</definedName>
    <definedName name="MaterialTub" localSheetId="6">#REF!</definedName>
    <definedName name="MaterialTub" localSheetId="3">#REF!</definedName>
    <definedName name="MaterialTub" localSheetId="5">#REF!</definedName>
    <definedName name="MaterialTub">#REF!</definedName>
    <definedName name="matriz" localSheetId="1">#REF!,#REF!</definedName>
    <definedName name="matriz" localSheetId="6">#REF!,#REF!</definedName>
    <definedName name="matriz" localSheetId="3">#REF!,#REF!</definedName>
    <definedName name="matriz" localSheetId="5">#REF!,#REF!</definedName>
    <definedName name="matriz">#REF!,#REF!</definedName>
    <definedName name="mcb" localSheetId="1">'[10]Gabinetes ctrol, prot. y med. '!#REF!</definedName>
    <definedName name="mcb" localSheetId="6">'[10]Gabinetes ctrol, prot. y med. '!#REF!</definedName>
    <definedName name="mcb" localSheetId="3">'[10]Gabinetes ctrol, prot. y med. '!#REF!</definedName>
    <definedName name="mcb" localSheetId="5">'[10]Gabinetes ctrol, prot. y med. '!#REF!</definedName>
    <definedName name="mcb">'[10]Gabinetes ctrol, prot. y med. '!#REF!</definedName>
    <definedName name="mcbb" localSheetId="1">'[10]Gabinetes ctrol, prot. y med. '!#REF!</definedName>
    <definedName name="mcbb" localSheetId="6">'[10]Gabinetes ctrol, prot. y med. '!#REF!</definedName>
    <definedName name="mcbb" localSheetId="3">'[10]Gabinetes ctrol, prot. y med. '!#REF!</definedName>
    <definedName name="mcbb" localSheetId="5">'[10]Gabinetes ctrol, prot. y med. '!#REF!</definedName>
    <definedName name="mcbb">'[10]Gabinetes ctrol, prot. y med. '!#REF!</definedName>
    <definedName name="mdd" localSheetId="1" hidden="1">{"via1",#N/A,TRUE,"general";"via2",#N/A,TRUE,"general";"via3",#N/A,TRUE,"general"}</definedName>
    <definedName name="mdd" localSheetId="6" hidden="1">{"via1",#N/A,TRUE,"general";"via2",#N/A,TRUE,"general";"via3",#N/A,TRUE,"general"}</definedName>
    <definedName name="mdd" hidden="1">{"via1",#N/A,TRUE,"general";"via2",#N/A,TRUE,"general";"via3",#N/A,TRUE,"general"}</definedName>
    <definedName name="MediacanoaAnserma" localSheetId="1">#REF!</definedName>
    <definedName name="MediacanoaAnserma" localSheetId="6">#REF!</definedName>
    <definedName name="MediacanoaAnserma" localSheetId="3">#REF!</definedName>
    <definedName name="MediacanoaAnserma" localSheetId="5">#REF!</definedName>
    <definedName name="MediacanoaAnserma">#REF!</definedName>
    <definedName name="meg" localSheetId="1" hidden="1">{"TAB1",#N/A,TRUE,"GENERAL";"TAB2",#N/A,TRUE,"GENERAL";"TAB3",#N/A,TRUE,"GENERAL";"TAB4",#N/A,TRUE,"GENERAL";"TAB5",#N/A,TRUE,"GENERAL"}</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esIn">[2]COSTOS!$C$64</definedName>
    <definedName name="MEZCLA" localSheetId="1">#REF!</definedName>
    <definedName name="MEZCLA" localSheetId="6">#REF!</definedName>
    <definedName name="MEZCLA" localSheetId="3">#REF!</definedName>
    <definedName name="MEZCLA" localSheetId="5">#REF!</definedName>
    <definedName name="MEZCLA">#REF!</definedName>
    <definedName name="mfgjrdt" localSheetId="1" hidden="1">{"TAB1",#N/A,TRUE,"GENERAL";"TAB2",#N/A,TRUE,"GENERAL";"TAB3",#N/A,TRUE,"GENERAL";"TAB4",#N/A,TRUE,"GENERAL";"TAB5",#N/A,TRUE,"GENERAL"}</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6" hidden="1">{"via1",#N/A,TRUE,"general";"via2",#N/A,TRUE,"general";"via3",#N/A,TRUE,"general"}</definedName>
    <definedName name="mghm" hidden="1">{"via1",#N/A,TRUE,"general";"via2",#N/A,TRUE,"general";"via3",#N/A,TRUE,"general"}</definedName>
    <definedName name="Minimo">[2]AIU!$C$73</definedName>
    <definedName name="mjmj" localSheetId="1" hidden="1">{"via1",#N/A,TRUE,"general";"via2",#N/A,TRUE,"general";"via3",#N/A,TRUE,"general"}</definedName>
    <definedName name="mjmj" localSheetId="6"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m" localSheetId="1">#REF!</definedName>
    <definedName name="mm" localSheetId="6">#REF!</definedName>
    <definedName name="mm" localSheetId="3">#REF!</definedName>
    <definedName name="mm" localSheetId="5">#REF!</definedName>
    <definedName name="mm">#REF!</definedName>
    <definedName name="mmjmjh" localSheetId="1" hidden="1">{"TAB1",#N/A,TRUE,"GENERAL";"TAB2",#N/A,TRUE,"GENERAL";"TAB3",#N/A,TRUE,"GENERAL";"TAB4",#N/A,TRUE,"GENERAL";"TAB5",#N/A,TRUE,"GENERAL"}</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6"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6"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O" localSheetId="1">#REF!</definedName>
    <definedName name="MO" localSheetId="6">#REF!</definedName>
    <definedName name="MO" localSheetId="3">#REF!</definedName>
    <definedName name="MO" localSheetId="5">#REF!</definedName>
    <definedName name="MO">#REF!</definedName>
    <definedName name="MT" localSheetId="1">'[77]MOVIMIENTO DE TIERRAS'!#REF!</definedName>
    <definedName name="MT" localSheetId="6">'[77]MOVIMIENTO DE TIERRAS'!#REF!</definedName>
    <definedName name="MT" localSheetId="3">'[77]MOVIMIENTO DE TIERRAS'!#REF!</definedName>
    <definedName name="MT" localSheetId="5">'[77]MOVIMIENTO DE TIERRAS'!#REF!</definedName>
    <definedName name="MT">'[77]MOVIMIENTO DE TIERRAS'!#REF!</definedName>
    <definedName name="MUEST">'[78]Mezclas asfálticas'!$G$6</definedName>
    <definedName name="MuestNo">[79]DATOS!$AI$3:$AI$1127</definedName>
    <definedName name="muestra">[8]Proc0009m!$G$6</definedName>
    <definedName name="MuestraNo">[8]DATOS!$A$3:$A$1398</definedName>
    <definedName name="Muros" localSheetId="1">#REF!</definedName>
    <definedName name="Muros" localSheetId="6">#REF!</definedName>
    <definedName name="Muros" localSheetId="3">#REF!</definedName>
    <definedName name="Muros" localSheetId="5">#REF!</definedName>
    <definedName name="Muros">#REF!</definedName>
    <definedName name="n" localSheetId="1" hidden="1">{"via1",#N/A,TRUE,"general";"via2",#N/A,TRUE,"general";"via3",#N/A,TRUE,"general"}</definedName>
    <definedName name="n" localSheetId="6" hidden="1">{"via1",#N/A,TRUE,"general";"via2",#N/A,TRUE,"general";"via3",#N/A,TRUE,"general"}</definedName>
    <definedName name="n" hidden="1">{"via1",#N/A,TRUE,"general";"via2",#N/A,TRUE,"general";"via3",#N/A,TRUE,"general"}</definedName>
    <definedName name="N_metal">[6]D_AWG!$C$25</definedName>
    <definedName name="nbvnv" localSheetId="1" hidden="1">{"via1",#N/A,TRUE,"general";"via2",#N/A,TRUE,"general";"via3",#N/A,TRUE,"general"}</definedName>
    <definedName name="nbvnv" localSheetId="6"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6"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6"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6"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6" hidden="1">{"via1",#N/A,TRUE,"general";"via2",#N/A,TRUE,"general";"via3",#N/A,TRUE,"general"}</definedName>
    <definedName name="nhndr" hidden="1">{"via1",#N/A,TRUE,"general";"via2",#N/A,TRUE,"general";"via3",#N/A,TRUE,"general"}</definedName>
    <definedName name="NM" localSheetId="1">#REF!</definedName>
    <definedName name="NM" localSheetId="6">#REF!</definedName>
    <definedName name="NM" localSheetId="3">#REF!</definedName>
    <definedName name="NM" localSheetId="5">#REF!</definedName>
    <definedName name="NM">#REF!</definedName>
    <definedName name="nmmmm" localSheetId="1" hidden="1">{"via1",#N/A,TRUE,"general";"via2",#N/A,TRUE,"general";"via3",#N/A,TRUE,"general"}</definedName>
    <definedName name="nmmmm" localSheetId="6"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6"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6" hidden="1">{"via1",#N/A,TRUE,"general";"via2",#N/A,TRUE,"general";"via3",#N/A,TRUE,"general"}</definedName>
    <definedName name="nnnnnh" hidden="1">{"via1",#N/A,TRUE,"general";"via2",#N/A,TRUE,"general";"via3",#N/A,TRUE,"general"}</definedName>
    <definedName name="NOMBRE" localSheetId="1">#REF!</definedName>
    <definedName name="NOMBRE" localSheetId="6">#REF!</definedName>
    <definedName name="NOMBRE" localSheetId="3">#REF!</definedName>
    <definedName name="NOMBRE" localSheetId="5">#REF!</definedName>
    <definedName name="NOMBRE">#REF!</definedName>
    <definedName name="Norte" localSheetId="1">#REF!</definedName>
    <definedName name="Norte" localSheetId="6">#REF!</definedName>
    <definedName name="Norte" localSheetId="3">#REF!</definedName>
    <definedName name="Norte" localSheetId="5">#REF!</definedName>
    <definedName name="Norte">#REF!</definedName>
    <definedName name="NUCLEO">'[8]DAT NUC'!$A$2:$A$830</definedName>
    <definedName name="NUCNUM">[8]Nucleos!$I$5</definedName>
    <definedName name="NUEVO" localSheetId="1">#REF!</definedName>
    <definedName name="NUEVO" localSheetId="6">#REF!</definedName>
    <definedName name="NUEVO" localSheetId="3">#REF!</definedName>
    <definedName name="NUEVO" localSheetId="5">#REF!</definedName>
    <definedName name="NUEVO">#REF!</definedName>
    <definedName name="NÚM">'[8]Proc 0009h'!$G$4</definedName>
    <definedName name="NUMERAL" localSheetId="1">#REF!</definedName>
    <definedName name="NUMERAL" localSheetId="6">#REF!</definedName>
    <definedName name="NUMERAL" localSheetId="3">#REF!</definedName>
    <definedName name="NUMERAL" localSheetId="5">#REF!</definedName>
    <definedName name="NUMERAL">#REF!</definedName>
    <definedName name="NÚMERO">[8]DATBAND!$A$3:$A$422</definedName>
    <definedName name="nxn" localSheetId="1" hidden="1">{"via1",#N/A,TRUE,"general";"via2",#N/A,TRUE,"general";"via3",#N/A,TRUE,"general"}</definedName>
    <definedName name="nxn" localSheetId="6" hidden="1">{"via1",#N/A,TRUE,"general";"via2",#N/A,TRUE,"general";"via3",#N/A,TRUE,"general"}</definedName>
    <definedName name="nxn" hidden="1">{"via1",#N/A,TRUE,"general";"via2",#N/A,TRUE,"general";"via3",#N/A,TRUE,"general"}</definedName>
    <definedName name="ñ" localSheetId="1">#REF!</definedName>
    <definedName name="ñ" localSheetId="6">#REF!</definedName>
    <definedName name="ñ" localSheetId="3">#REF!</definedName>
    <definedName name="ñ" localSheetId="5">#REF!</definedName>
    <definedName name="ñ">#REF!</definedName>
    <definedName name="ÑÑÑ" localSheetId="1">#REF!</definedName>
    <definedName name="ÑÑÑ" localSheetId="6">#REF!</definedName>
    <definedName name="ÑÑÑ" localSheetId="3">#REF!</definedName>
    <definedName name="ÑÑÑ" localSheetId="5">#REF!</definedName>
    <definedName name="ÑÑÑ">#REF!</definedName>
    <definedName name="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 localSheetId="1">#REF!</definedName>
    <definedName name="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 localSheetId="6">#REF!</definedName>
    <definedName name="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 localSheetId="3">#REF!</definedName>
    <definedName name="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 localSheetId="5">#REF!</definedName>
    <definedName name="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ñ">#REF!</definedName>
    <definedName name="ÑOPIP" localSheetId="1">#REF!</definedName>
    <definedName name="ÑOPIP" localSheetId="6">#REF!</definedName>
    <definedName name="ÑOPIP" localSheetId="3">#REF!</definedName>
    <definedName name="ÑOPIP" localSheetId="5">#REF!</definedName>
    <definedName name="ÑOPIP">#REF!</definedName>
    <definedName name="ñpñpñ" localSheetId="1"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6" hidden="1">{"via1",#N/A,TRUE,"general";"via2",#N/A,TRUE,"general";"via3",#N/A,TRUE,"general"}</definedName>
    <definedName name="o9o9" hidden="1">{"via1",#N/A,TRUE,"general";"via2",#N/A,TRUE,"general";"via3",#N/A,TRUE,"general"}</definedName>
    <definedName name="Objeto">'[42]Datos básicos'!$B$4</definedName>
    <definedName name="OBRA" localSheetId="1">#REF!</definedName>
    <definedName name="OBRA" localSheetId="6">#REF!</definedName>
    <definedName name="OBRA" localSheetId="3">#REF!</definedName>
    <definedName name="OBRA" localSheetId="5">#REF!</definedName>
    <definedName name="OBRA">#REF!</definedName>
    <definedName name="OBSERV" localSheetId="1">#REF!</definedName>
    <definedName name="OBSERV" localSheetId="6">#REF!</definedName>
    <definedName name="OBSERV" localSheetId="3">#REF!</definedName>
    <definedName name="OBSERV" localSheetId="5">#REF!</definedName>
    <definedName name="OBSERV">#REF!</definedName>
    <definedName name="observaciones">[8]DATOS!$I$3:$I$834</definedName>
    <definedName name="oiret" localSheetId="1" hidden="1">{"TAB1",#N/A,TRUE,"GENERAL";"TAB2",#N/A,TRUE,"GENERAL";"TAB3",#N/A,TRUE,"GENERAL";"TAB4",#N/A,TRUE,"GENERAL";"TAB5",#N/A,TRUE,"GENERAL"}</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6"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6"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6" hidden="1">{"via1",#N/A,TRUE,"general";"via2",#N/A,TRUE,"general";"via3",#N/A,TRUE,"general"}</definedName>
    <definedName name="oooos" hidden="1">{"via1",#N/A,TRUE,"general";"via2",#N/A,TRUE,"general";"via3",#N/A,TRUE,"general"}</definedName>
    <definedName name="OR" localSheetId="1">#REF!</definedName>
    <definedName name="OR" localSheetId="6">#REF!</definedName>
    <definedName name="OR" localSheetId="3">#REF!</definedName>
    <definedName name="OR" localSheetId="5">#REF!</definedName>
    <definedName name="OR">#REF!</definedName>
    <definedName name="otrocd" localSheetId="1">#REF!</definedName>
    <definedName name="otrocd" localSheetId="6">#REF!</definedName>
    <definedName name="otrocd" localSheetId="3">#REF!</definedName>
    <definedName name="otrocd" localSheetId="5">#REF!</definedName>
    <definedName name="otrocd">#REF!</definedName>
    <definedName name="otroci" localSheetId="1">#REF!</definedName>
    <definedName name="otroci" localSheetId="6">#REF!</definedName>
    <definedName name="otroci" localSheetId="3">#REF!</definedName>
    <definedName name="otroci" localSheetId="5">#REF!</definedName>
    <definedName name="otroci">#REF!</definedName>
    <definedName name="otroimprev" localSheetId="1">#REF!</definedName>
    <definedName name="otroimprev" localSheetId="6">#REF!</definedName>
    <definedName name="otroimprev" localSheetId="3">#REF!</definedName>
    <definedName name="otroimprev" localSheetId="5">#REF!</definedName>
    <definedName name="otroimprev">#REF!</definedName>
    <definedName name="otros">[80]otros!$A$6:$A$1235</definedName>
    <definedName name="p" localSheetId="1">#REF!</definedName>
    <definedName name="p" localSheetId="6">#REF!</definedName>
    <definedName name="p" localSheetId="3">#REF!</definedName>
    <definedName name="p" localSheetId="5">#REF!</definedName>
    <definedName name="p">#REF!</definedName>
    <definedName name="p0p0" localSheetId="1" hidden="1">{"via1",#N/A,TRUE,"general";"via2",#N/A,TRUE,"general";"via3",#N/A,TRUE,"general"}</definedName>
    <definedName name="p0p0" localSheetId="6" hidden="1">{"via1",#N/A,TRUE,"general";"via2",#N/A,TRUE,"general";"via3",#N/A,TRUE,"general"}</definedName>
    <definedName name="p0p0" hidden="1">{"via1",#N/A,TRUE,"general";"via2",#N/A,TRUE,"general";"via3",#N/A,TRUE,"general"}</definedName>
    <definedName name="PÁGINA_DOS" localSheetId="1">#REF!</definedName>
    <definedName name="PÁGINA_DOS" localSheetId="6">#REF!</definedName>
    <definedName name="PÁGINA_DOS" localSheetId="3">#REF!</definedName>
    <definedName name="PÁGINA_DOS" localSheetId="5">#REF!</definedName>
    <definedName name="PÁGINA_DOS">#REF!</definedName>
    <definedName name="PÁGINA_UNO" localSheetId="1">#REF!</definedName>
    <definedName name="PÁGINA_UNO" localSheetId="6">#REF!</definedName>
    <definedName name="PÁGINA_UNO" localSheetId="3">#REF!</definedName>
    <definedName name="PÁGINA_UNO" localSheetId="5">#REF!</definedName>
    <definedName name="PÁGINA_UNO">#REF!</definedName>
    <definedName name="Pant_NC">[6]T_Cu_ASTM!$T$8:$AJ$33</definedName>
    <definedName name="PARAFINA">'[8]DAT NUC'!$Q$2:$Q$550</definedName>
    <definedName name="pedro" localSheetId="1">#REF!</definedName>
    <definedName name="pedro" localSheetId="6">#REF!</definedName>
    <definedName name="pedro" localSheetId="3">#REF!</definedName>
    <definedName name="pedro" localSheetId="5">#REF!</definedName>
    <definedName name="pedro">#REF!</definedName>
    <definedName name="PER_PAV" localSheetId="1">#REF!</definedName>
    <definedName name="PER_PAV" localSheetId="6">#REF!</definedName>
    <definedName name="PER_PAV" localSheetId="3">#REF!</definedName>
    <definedName name="PER_PAV" localSheetId="5">#REF!</definedName>
    <definedName name="PER_PAV">#REF!</definedName>
    <definedName name="Personal" localSheetId="1">#REF!</definedName>
    <definedName name="Personal" localSheetId="6">#REF!</definedName>
    <definedName name="Personal" localSheetId="3">#REF!</definedName>
    <definedName name="Personal" localSheetId="5">#REF!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i" localSheetId="1">#REF!</definedName>
    <definedName name="pi" localSheetId="6">#REF!</definedName>
    <definedName name="pi" localSheetId="3">#REF!</definedName>
    <definedName name="pi" localSheetId="5">#REF!</definedName>
    <definedName name="pi">#REF!</definedName>
    <definedName name="PILOTE" localSheetId="1">#REF!</definedName>
    <definedName name="PILOTE" localSheetId="6">#REF!</definedName>
    <definedName name="PILOTE" localSheetId="3">#REF!</definedName>
    <definedName name="PILOTE" localSheetId="5">#REF!</definedName>
    <definedName name="PILOTE">#REF!</definedName>
    <definedName name="pk" localSheetId="1">#REF!</definedName>
    <definedName name="pk" localSheetId="6">#REF!</definedName>
    <definedName name="pk" localSheetId="3">#REF!</definedName>
    <definedName name="pk" localSheetId="5">#REF!</definedName>
    <definedName name="pk">#REF!</definedName>
    <definedName name="PKHK" localSheetId="1" hidden="1">{"TAB1",#N/A,TRUE,"GENERAL";"TAB2",#N/A,TRUE,"GENERAL";"TAB3",#N/A,TRUE,"GENERAL";"TAB4",#N/A,TRUE,"GENERAL";"TAB5",#N/A,TRUE,"GENERAL"}</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L" localSheetId="1" hidden="1">{"TAB1",#N/A,TRUE,"GENERAL";"TAB2",#N/A,TRUE,"GENERAL";"TAB3",#N/A,TRUE,"GENERAL";"TAB4",#N/A,TRUE,"GENERAL";"TAB5",#N/A,TRUE,"GENERAL"}</definedName>
    <definedName name="PL" localSheetId="6" hidden="1">{"TAB1",#N/A,TRUE,"GENERAL";"TAB2",#N/A,TRUE,"GENERAL";"TAB3",#N/A,TRUE,"GENERAL";"TAB4",#N/A,TRUE,"GENERAL";"TAB5",#N/A,TRUE,"GENERAL"}</definedName>
    <definedName name="PL" hidden="1">{"TAB1",#N/A,TRUE,"GENERAL";"TAB2",#N/A,TRUE,"GENERAL";"TAB3",#N/A,TRUE,"GENERAL";"TAB4",#N/A,TRUE,"GENERAL";"TAB5",#N/A,TRUE,"GENERAL"}</definedName>
    <definedName name="PLAD" localSheetId="1" hidden="1">{"TAB1",#N/A,TRUE,"GENERAL";"TAB2",#N/A,TRUE,"GENERAL";"TAB3",#N/A,TRUE,"GENERAL";"TAB4",#N/A,TRUE,"GENERAL";"TAB5",#N/A,TRUE,"GENERAL"}</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an" localSheetId="1">#REF!</definedName>
    <definedName name="plan" localSheetId="6">#REF!</definedName>
    <definedName name="plan" localSheetId="3">#REF!</definedName>
    <definedName name="plan" localSheetId="5">#REF!</definedName>
    <definedName name="plan">#REF!</definedName>
    <definedName name="planta">[8]DATOS!$AN$3:$AN$2313</definedName>
    <definedName name="Plaz">[39]BASES!$E$27</definedName>
    <definedName name="PlazAIU">[2]AIU!$D$12</definedName>
    <definedName name="PLAZO">[2]Program!$B$3</definedName>
    <definedName name="PlazoAIU" localSheetId="1">#REF!</definedName>
    <definedName name="PlazoAIU" localSheetId="6">#REF!</definedName>
    <definedName name="PlazoAIU" localSheetId="3">#REF!</definedName>
    <definedName name="PlazoAIU" localSheetId="5">#REF!</definedName>
    <definedName name="PlazoAIU">#REF!</definedName>
    <definedName name="plena" localSheetId="1">#REF!</definedName>
    <definedName name="plena" localSheetId="6">#REF!</definedName>
    <definedName name="plena" localSheetId="3">#REF!</definedName>
    <definedName name="plena" localSheetId="5">#REF!</definedName>
    <definedName name="plena">#REF!</definedName>
    <definedName name="PLPLUNN" localSheetId="1" hidden="1">{"TAB1",#N/A,TRUE,"GENERAL";"TAB2",#N/A,TRUE,"GENERAL";"TAB3",#N/A,TRUE,"GENERAL";"TAB4",#N/A,TRUE,"GENERAL";"TAB5",#N/A,TRUE,"GENERAL"}</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6" hidden="1">{"via1",#N/A,TRUE,"general";"via2",#N/A,TRUE,"general";"via3",#N/A,TRUE,"general"}</definedName>
    <definedName name="POIUP" hidden="1">{"via1",#N/A,TRUE,"general";"via2",#N/A,TRUE,"general";"via3",#N/A,TRUE,"general"}</definedName>
    <definedName name="PoliductoPrinco">'[81]SUB APU'!$A$1:$D$65536</definedName>
    <definedName name="popop" localSheetId="1"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RCE">[21]BASES!$E$26</definedName>
    <definedName name="pouig" localSheetId="1" hidden="1">{"via1",#N/A,TRUE,"general";"via2",#N/A,TRUE,"general";"via3",#N/A,TRUE,"general"}</definedName>
    <definedName name="pouig" localSheetId="6" hidden="1">{"via1",#N/A,TRUE,"general";"via2",#N/A,TRUE,"general";"via3",#N/A,TRUE,"general"}</definedName>
    <definedName name="pouig" hidden="1">{"via1",#N/A,TRUE,"general";"via2",#N/A,TRUE,"general";"via3",#N/A,TRUE,"general"}</definedName>
    <definedName name="POZ" localSheetId="1">#REF!</definedName>
    <definedName name="POZ" localSheetId="6">#REF!</definedName>
    <definedName name="POZ" localSheetId="3">#REF!</definedName>
    <definedName name="POZ" localSheetId="5">#REF!</definedName>
    <definedName name="POZ">#REF!</definedName>
    <definedName name="POZO" localSheetId="1">#REF!</definedName>
    <definedName name="POZO" localSheetId="6">#REF!</definedName>
    <definedName name="POZO" localSheetId="3">#REF!</definedName>
    <definedName name="POZO" localSheetId="5">#REF!</definedName>
    <definedName name="POZO">#REF!</definedName>
    <definedName name="POZO1.2" localSheetId="1">#REF!</definedName>
    <definedName name="POZO1.2" localSheetId="6">#REF!</definedName>
    <definedName name="POZO1.2" localSheetId="3">#REF!</definedName>
    <definedName name="POZO1.2" localSheetId="5">#REF!</definedName>
    <definedName name="POZO1.2">#REF!</definedName>
    <definedName name="POZOS" localSheetId="1">#REF!</definedName>
    <definedName name="POZOS" localSheetId="6">#REF!</definedName>
    <definedName name="POZOS" localSheetId="3">#REF!</definedName>
    <definedName name="POZOS" localSheetId="5">#REF!</definedName>
    <definedName name="POZOS">#REF!</definedName>
    <definedName name="ppppp9" localSheetId="1" hidden="1">{"via1",#N/A,TRUE,"general";"via2",#N/A,TRUE,"general";"via3",#N/A,TRUE,"general"}</definedName>
    <definedName name="ppppp9" localSheetId="6"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pto" localSheetId="1">#REF!</definedName>
    <definedName name="Ppto" localSheetId="6">#REF!</definedName>
    <definedName name="Ppto" localSheetId="3">#REF!</definedName>
    <definedName name="Ppto" localSheetId="5">#REF!</definedName>
    <definedName name="Ppto">#REF!</definedName>
    <definedName name="PPtoNorte" localSheetId="1">#REF!</definedName>
    <definedName name="PPtoNorte" localSheetId="6">#REF!</definedName>
    <definedName name="PPtoNorte" localSheetId="3">#REF!</definedName>
    <definedName name="PPtoNorte" localSheetId="5">#REF!</definedName>
    <definedName name="PPtoNorte">#REF!</definedName>
    <definedName name="pqroj" localSheetId="1" hidden="1">{"via1",#N/A,TRUE,"general";"via2",#N/A,TRUE,"general";"via3",#N/A,TRUE,"general"}</definedName>
    <definedName name="pqroj" localSheetId="6" hidden="1">{"via1",#N/A,TRUE,"general";"via2",#N/A,TRUE,"general";"via3",#N/A,TRUE,"general"}</definedName>
    <definedName name="pqroj" hidden="1">{"via1",#N/A,TRUE,"general";"via2",#N/A,TRUE,"general";"via3",#N/A,TRUE,"general"}</definedName>
    <definedName name="PRE" localSheetId="1">#REF!</definedName>
    <definedName name="PRE" localSheetId="6">#REF!</definedName>
    <definedName name="PRE" localSheetId="3">#REF!</definedName>
    <definedName name="PRE" localSheetId="5">#REF!</definedName>
    <definedName name="PRE">#REF!</definedName>
    <definedName name="Precio" localSheetId="1">#REF!</definedName>
    <definedName name="Precio" localSheetId="6">#REF!</definedName>
    <definedName name="Precio" localSheetId="3">#REF!</definedName>
    <definedName name="Precio" localSheetId="5">#REF!</definedName>
    <definedName name="Precio">#REF!</definedName>
    <definedName name="precio2" localSheetId="1">#REF!</definedName>
    <definedName name="precio2" localSheetId="6">#REF!</definedName>
    <definedName name="precio2" localSheetId="3">#REF!</definedName>
    <definedName name="precio2" localSheetId="5">#REF!</definedName>
    <definedName name="precio2">#REF!</definedName>
    <definedName name="PrecioS" localSheetId="1">#REF!</definedName>
    <definedName name="PrecioS" localSheetId="6">#REF!</definedName>
    <definedName name="PrecioS" localSheetId="3">#REF!</definedName>
    <definedName name="PrecioS" localSheetId="5">#REF!</definedName>
    <definedName name="PrecioS">#REF!</definedName>
    <definedName name="PRESTACIONES">[82]Otros!$D$5</definedName>
    <definedName name="PRESUP">'[16]RESUMEN GRAL'!$A$12:$U$999</definedName>
    <definedName name="PRESUPNORTE" localSheetId="1">'[34]CALC PROD MENSUAL'!#REF!</definedName>
    <definedName name="PRESUPNORTE" localSheetId="6">'[34]CALC PROD MENSUAL'!#REF!</definedName>
    <definedName name="PRESUPNORTE" localSheetId="3">'[34]CALC PROD MENSUAL'!#REF!</definedName>
    <definedName name="PRESUPNORTE" localSheetId="5">'[34]CALC PROD MENSUAL'!#REF!</definedName>
    <definedName name="PRESUPNORTE">'[34]CALC PROD MENSUAL'!#REF!</definedName>
    <definedName name="PRESUPSUR" localSheetId="1">'[34]CALC PROD MENSUAL'!#REF!</definedName>
    <definedName name="PRESUPSUR" localSheetId="6">'[34]CALC PROD MENSUAL'!#REF!</definedName>
    <definedName name="PRESUPSUR" localSheetId="3">'[34]CALC PROD MENSUAL'!#REF!</definedName>
    <definedName name="PRESUPSUR" localSheetId="5">'[34]CALC PROD MENSUAL'!#REF!</definedName>
    <definedName name="PRESUPSUR">'[34]CALC PROD MENSUAL'!#REF!</definedName>
    <definedName name="PRESUPUESTO" localSheetId="1">'[34]CALC PROD MENSUAL'!#REF!</definedName>
    <definedName name="PRESUPUESTO" localSheetId="6">'[34]CALC PROD MENSUAL'!#REF!</definedName>
    <definedName name="PRESUPUESTO" localSheetId="3">'[34]CALC PROD MENSUAL'!#REF!</definedName>
    <definedName name="PRESUPUESTO" localSheetId="5">'[34]CALC PROD MENSUAL'!#REF!</definedName>
    <definedName name="PRESUPUESTO">'[34]CALC PROD MENSUAL'!#REF!</definedName>
    <definedName name="PRIMER" localSheetId="1" hidden="1">{"via1",#N/A,TRUE,"general";"via2",#N/A,TRUE,"general";"via3",#N/A,TRUE,"general"}</definedName>
    <definedName name="PRIMER" localSheetId="6"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celec" localSheetId="1">#REF!</definedName>
    <definedName name="procelec" localSheetId="6">#REF!</definedName>
    <definedName name="procelec" localSheetId="3">#REF!</definedName>
    <definedName name="procelec" localSheetId="5">#REF!</definedName>
    <definedName name="procelec">#REF!</definedName>
    <definedName name="PRODUCTCARB" localSheetId="1">'[31]CALC PROD MENSUAL'!#REF!</definedName>
    <definedName name="PRODUCTCARB" localSheetId="6">'[31]CALC PROD MENSUAL'!#REF!</definedName>
    <definedName name="PRODUCTCARB" localSheetId="3">'[31]CALC PROD MENSUAL'!#REF!</definedName>
    <definedName name="PRODUCTCARB" localSheetId="5">'[31]CALC PROD MENSUAL'!#REF!</definedName>
    <definedName name="PRODUCTCARB">'[31]CALC PROD MENSUAL'!#REF!</definedName>
    <definedName name="PRODUCTEST" localSheetId="1">'[31]CALC PROD MENSUAL'!#REF!</definedName>
    <definedName name="PRODUCTEST" localSheetId="6">'[31]CALC PROD MENSUAL'!#REF!</definedName>
    <definedName name="PRODUCTEST" localSheetId="3">'[31]CALC PROD MENSUAL'!#REF!</definedName>
    <definedName name="PRODUCTEST" localSheetId="5">'[31]CALC PROD MENSUAL'!#REF!</definedName>
    <definedName name="PRODUCTEST">'[31]CALC PROD MENSUAL'!#REF!</definedName>
    <definedName name="PRODUCTOCARBON" localSheetId="1">'[34]CALC PROD MENSUAL'!#REF!</definedName>
    <definedName name="PRODUCTOCARBON" localSheetId="6">'[34]CALC PROD MENSUAL'!#REF!</definedName>
    <definedName name="PRODUCTOCARBON" localSheetId="3">'[34]CALC PROD MENSUAL'!#REF!</definedName>
    <definedName name="PRODUCTOCARBON" localSheetId="5">'[34]CALC PROD MENSUAL'!#REF!</definedName>
    <definedName name="PRODUCTOCARBON">'[34]CALC PROD MENSUAL'!#REF!</definedName>
    <definedName name="PRODUCTOTEST" localSheetId="1">'[34]CALC PROD MENSUAL'!#REF!</definedName>
    <definedName name="PRODUCTOTEST" localSheetId="6">'[34]CALC PROD MENSUAL'!#REF!</definedName>
    <definedName name="PRODUCTOTEST" localSheetId="3">'[34]CALC PROD MENSUAL'!#REF!</definedName>
    <definedName name="PRODUCTOTEST" localSheetId="5">'[34]CALC PROD MENSUAL'!#REF!</definedName>
    <definedName name="PRODUCTOTEST">'[34]CALC PROD MENSUAL'!#REF!</definedName>
    <definedName name="PrOfic">[39]BASES!$B$31</definedName>
    <definedName name="propiedad" localSheetId="1">#REF!</definedName>
    <definedName name="propiedad" localSheetId="6">#REF!</definedName>
    <definedName name="propiedad" localSheetId="3">#REF!</definedName>
    <definedName name="propiedad" localSheetId="5">#REF!</definedName>
    <definedName name="propiedad">#REF!</definedName>
    <definedName name="propieRep" localSheetId="1">#REF!</definedName>
    <definedName name="propieRep" localSheetId="6">#REF!</definedName>
    <definedName name="propieRep" localSheetId="3">#REF!</definedName>
    <definedName name="propieRep" localSheetId="5">#REF!</definedName>
    <definedName name="propieRep">#REF!</definedName>
    <definedName name="PROPONENTE">'[16]DATOS GENERALES'!$D$5</definedName>
    <definedName name="PRUEBA" localSheetId="3">[83]!absc</definedName>
    <definedName name="PRUEBA" localSheetId="5">[83]!absc</definedName>
    <definedName name="PRUEBA">[83]!absc</definedName>
    <definedName name="prueba1" localSheetId="3">[83]!absc</definedName>
    <definedName name="prueba1" localSheetId="5">[83]!absc</definedName>
    <definedName name="prueba1">[83]!absc</definedName>
    <definedName name="PRUEBA2" localSheetId="1">#REF!</definedName>
    <definedName name="PRUEBA2" localSheetId="6">#REF!</definedName>
    <definedName name="PRUEBA2" localSheetId="3">#REF!</definedName>
    <definedName name="PRUEBA2" localSheetId="5">#REF!</definedName>
    <definedName name="PRUEBA2">#REF!</definedName>
    <definedName name="PRUNIT" localSheetId="1">#REF!</definedName>
    <definedName name="PRUNIT" localSheetId="6">#REF!</definedName>
    <definedName name="PRUNIT" localSheetId="3">#REF!</definedName>
    <definedName name="PRUNIT" localSheetId="5">#REF!</definedName>
    <definedName name="PRUNIT">#REF!</definedName>
    <definedName name="ptope" localSheetId="1" hidden="1">{"TAB1",#N/A,TRUE,"GENERAL";"TAB2",#N/A,TRUE,"GENERAL";"TAB3",#N/A,TRUE,"GENERAL";"TAB4",#N/A,TRUE,"GENERAL";"TAB5",#N/A,TRUE,"GENERAL"}</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6" hidden="1">{"via1",#N/A,TRUE,"general";"via2",#N/A,TRUE,"general";"via3",#N/A,TRUE,"general"}</definedName>
    <definedName name="ptopes" hidden="1">{"via1",#N/A,TRUE,"general";"via2",#N/A,TRUE,"general";"via3",#N/A,TRUE,"general"}</definedName>
    <definedName name="PUNT1" localSheetId="1">#REF!</definedName>
    <definedName name="PUNT1" localSheetId="6">#REF!</definedName>
    <definedName name="PUNT1" localSheetId="3">#REF!</definedName>
    <definedName name="PUNT1" localSheetId="5">#REF!</definedName>
    <definedName name="PUNT1">#REF!</definedName>
    <definedName name="PUNT2" localSheetId="1">#REF!</definedName>
    <definedName name="PUNT2" localSheetId="6">#REF!</definedName>
    <definedName name="PUNT2" localSheetId="3">#REF!</definedName>
    <definedName name="PUNT2" localSheetId="5">#REF!</definedName>
    <definedName name="PUNT2">#REF!</definedName>
    <definedName name="q" localSheetId="1" hidden="1">{"via1",#N/A,TRUE,"general";"via2",#N/A,TRUE,"general";"via3",#N/A,TRUE,"general"}</definedName>
    <definedName name="q" localSheetId="6" hidden="1">{"via1",#N/A,TRUE,"general";"via2",#N/A,TRUE,"general";"via3",#N/A,TRUE,"general"}</definedName>
    <definedName name="q" hidden="1">{"via1",#N/A,TRUE,"general";"via2",#N/A,TRUE,"general";"via3",#N/A,TRUE,"general"}</definedName>
    <definedName name="Q__m³_s" localSheetId="1">'[84]CUADRO PLANO V1'!#REF!</definedName>
    <definedName name="Q__m³_s" localSheetId="6">'[84]CUADRO PLANO V1'!#REF!</definedName>
    <definedName name="Q__m³_s" localSheetId="3">'[84]CUADRO PLANO V1'!#REF!</definedName>
    <definedName name="Q__m³_s" localSheetId="5">'[84]CUADRO PLANO V1'!#REF!</definedName>
    <definedName name="Q__m³_s">'[84]CUADRO PLANO V1'!#REF!</definedName>
    <definedName name="q1q1q" localSheetId="1" hidden="1">{"via1",#N/A,TRUE,"general";"via2",#N/A,TRUE,"general";"via3",#N/A,TRUE,"general"}</definedName>
    <definedName name="q1q1q" localSheetId="6"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6"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6"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6"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6"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qweqwe" localSheetId="1">#REF!</definedName>
    <definedName name="qweqweqwe" localSheetId="6">#REF!</definedName>
    <definedName name="qweqweqwe" localSheetId="3">#REF!</definedName>
    <definedName name="qweqweqwe" localSheetId="5">#REF!</definedName>
    <definedName name="qweqweqwe">#REF!</definedName>
    <definedName name="qwqwqwj" localSheetId="1" hidden="1">{"TAB1",#N/A,TRUE,"GENERAL";"TAB2",#N/A,TRUE,"GENERAL";"TAB3",#N/A,TRUE,"GENERAL";"TAB4",#N/A,TRUE,"GENERAL";"TAB5",#N/A,TRUE,"GENERAL"}</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A1.001" localSheetId="1">#REF!</definedName>
    <definedName name="RA1.001" localSheetId="6">#REF!</definedName>
    <definedName name="RA1.001" localSheetId="3">#REF!</definedName>
    <definedName name="RA1.001" localSheetId="5">#REF!</definedName>
    <definedName name="RA1.001">#REF!</definedName>
    <definedName name="RA1.002" localSheetId="1">#REF!</definedName>
    <definedName name="RA1.002" localSheetId="6">#REF!</definedName>
    <definedName name="RA1.002" localSheetId="3">#REF!</definedName>
    <definedName name="RA1.002" localSheetId="5">#REF!</definedName>
    <definedName name="RA1.002">#REF!</definedName>
    <definedName name="RA1.003" localSheetId="1">#REF!</definedName>
    <definedName name="RA1.003" localSheetId="6">#REF!</definedName>
    <definedName name="RA1.003" localSheetId="3">#REF!</definedName>
    <definedName name="RA1.003" localSheetId="5">#REF!</definedName>
    <definedName name="RA1.003">#REF!</definedName>
    <definedName name="RA1.004" localSheetId="1">#REF!</definedName>
    <definedName name="RA1.004" localSheetId="6">#REF!</definedName>
    <definedName name="RA1.004" localSheetId="3">#REF!</definedName>
    <definedName name="RA1.004" localSheetId="5">#REF!</definedName>
    <definedName name="RA1.004">#REF!</definedName>
    <definedName name="RA1.006" localSheetId="1">#REF!</definedName>
    <definedName name="RA1.006" localSheetId="6">#REF!</definedName>
    <definedName name="RA1.006" localSheetId="3">#REF!</definedName>
    <definedName name="RA1.006" localSheetId="5">#REF!</definedName>
    <definedName name="RA1.006">#REF!</definedName>
    <definedName name="RA1.010" localSheetId="1">#REF!</definedName>
    <definedName name="RA1.010" localSheetId="6">#REF!</definedName>
    <definedName name="RA1.010" localSheetId="3">#REF!</definedName>
    <definedName name="RA1.010" localSheetId="5">#REF!</definedName>
    <definedName name="RA1.010">#REF!</definedName>
    <definedName name="RA1.011" localSheetId="1">#REF!</definedName>
    <definedName name="RA1.011" localSheetId="6">#REF!</definedName>
    <definedName name="RA1.011" localSheetId="3">#REF!</definedName>
    <definedName name="RA1.011" localSheetId="5">#REF!</definedName>
    <definedName name="RA1.011">#REF!</definedName>
    <definedName name="RA1.011.CABLE" localSheetId="1">#REF!</definedName>
    <definedName name="RA1.011.CABLE" localSheetId="6">#REF!</definedName>
    <definedName name="RA1.011.CABLE" localSheetId="3">#REF!</definedName>
    <definedName name="RA1.011.CABLE" localSheetId="5">#REF!</definedName>
    <definedName name="RA1.011.CABLE">#REF!</definedName>
    <definedName name="RA1.012" localSheetId="1">#REF!</definedName>
    <definedName name="RA1.012" localSheetId="6">#REF!</definedName>
    <definedName name="RA1.012" localSheetId="3">#REF!</definedName>
    <definedName name="RA1.012" localSheetId="5">#REF!</definedName>
    <definedName name="RA1.012">#REF!</definedName>
    <definedName name="RA1.012.CABLE" localSheetId="1">#REF!</definedName>
    <definedName name="RA1.012.CABLE" localSheetId="6">#REF!</definedName>
    <definedName name="RA1.012.CABLE" localSheetId="3">#REF!</definedName>
    <definedName name="RA1.012.CABLE" localSheetId="5">#REF!</definedName>
    <definedName name="RA1.012.CABLE">#REF!</definedName>
    <definedName name="RA1.013" localSheetId="1">#REF!</definedName>
    <definedName name="RA1.013" localSheetId="6">#REF!</definedName>
    <definedName name="RA1.013" localSheetId="3">#REF!</definedName>
    <definedName name="RA1.013" localSheetId="5">#REF!</definedName>
    <definedName name="RA1.013">#REF!</definedName>
    <definedName name="RA1.013.CABLE" localSheetId="1">#REF!</definedName>
    <definedName name="RA1.013.CABLE" localSheetId="6">#REF!</definedName>
    <definedName name="RA1.013.CABLE" localSheetId="3">#REF!</definedName>
    <definedName name="RA1.013.CABLE" localSheetId="5">#REF!</definedName>
    <definedName name="RA1.013.CABLE">#REF!</definedName>
    <definedName name="RA1.014" localSheetId="1">#REF!</definedName>
    <definedName name="RA1.014" localSheetId="6">#REF!</definedName>
    <definedName name="RA1.014" localSheetId="3">#REF!</definedName>
    <definedName name="RA1.014" localSheetId="5">#REF!</definedName>
    <definedName name="RA1.014">#REF!</definedName>
    <definedName name="RA1.014.CABLE" localSheetId="1">#REF!</definedName>
    <definedName name="RA1.014.CABLE" localSheetId="6">#REF!</definedName>
    <definedName name="RA1.014.CABLE" localSheetId="3">#REF!</definedName>
    <definedName name="RA1.014.CABLE" localSheetId="5">#REF!</definedName>
    <definedName name="RA1.014.CABLE">#REF!</definedName>
    <definedName name="RA1.019" localSheetId="1">#REF!</definedName>
    <definedName name="RA1.019" localSheetId="6">#REF!</definedName>
    <definedName name="RA1.019" localSheetId="3">#REF!</definedName>
    <definedName name="RA1.019" localSheetId="5">#REF!</definedName>
    <definedName name="RA1.019">#REF!</definedName>
    <definedName name="RA1.019.COMPLETA" localSheetId="1">#REF!</definedName>
    <definedName name="RA1.019.COMPLETA" localSheetId="6">#REF!</definedName>
    <definedName name="RA1.019.COMPLETA" localSheetId="3">#REF!</definedName>
    <definedName name="RA1.019.COMPLETA" localSheetId="5">#REF!</definedName>
    <definedName name="RA1.019.COMPLETA">#REF!</definedName>
    <definedName name="RA1.021.2400" localSheetId="1">#REF!</definedName>
    <definedName name="RA1.021.2400" localSheetId="6">#REF!</definedName>
    <definedName name="RA1.021.2400" localSheetId="3">#REF!</definedName>
    <definedName name="RA1.021.2400" localSheetId="5">#REF!</definedName>
    <definedName name="RA1.021.2400">#REF!</definedName>
    <definedName name="RA1.022.2400" localSheetId="1">#REF!</definedName>
    <definedName name="RA1.022.2400" localSheetId="6">#REF!</definedName>
    <definedName name="RA1.022.2400" localSheetId="3">#REF!</definedName>
    <definedName name="RA1.022.2400" localSheetId="5">#REF!</definedName>
    <definedName name="RA1.022.2400">#REF!</definedName>
    <definedName name="RA1.023.2400" localSheetId="1">#REF!</definedName>
    <definedName name="RA1.023.2400" localSheetId="6">#REF!</definedName>
    <definedName name="RA1.023.2400" localSheetId="3">#REF!</definedName>
    <definedName name="RA1.023.2400" localSheetId="5">#REF!</definedName>
    <definedName name="RA1.023.2400">#REF!</definedName>
    <definedName name="RA1.024.2400" localSheetId="1">#REF!</definedName>
    <definedName name="RA1.024.2400" localSheetId="6">#REF!</definedName>
    <definedName name="RA1.024.2400" localSheetId="3">#REF!</definedName>
    <definedName name="RA1.024.2400" localSheetId="5">#REF!</definedName>
    <definedName name="RA1.024.2400">#REF!</definedName>
    <definedName name="RA1.031" localSheetId="1">#REF!</definedName>
    <definedName name="RA1.031" localSheetId="6">#REF!</definedName>
    <definedName name="RA1.031" localSheetId="3">#REF!</definedName>
    <definedName name="RA1.031" localSheetId="5">#REF!</definedName>
    <definedName name="RA1.031">#REF!</definedName>
    <definedName name="RA1.032" localSheetId="1">#REF!</definedName>
    <definedName name="RA1.032" localSheetId="6">#REF!</definedName>
    <definedName name="RA1.032" localSheetId="3">#REF!</definedName>
    <definedName name="RA1.032" localSheetId="5">#REF!</definedName>
    <definedName name="RA1.032">#REF!</definedName>
    <definedName name="RA1.033" localSheetId="1">#REF!</definedName>
    <definedName name="RA1.033" localSheetId="6">#REF!</definedName>
    <definedName name="RA1.033" localSheetId="3">#REF!</definedName>
    <definedName name="RA1.033" localSheetId="5">#REF!</definedName>
    <definedName name="RA1.033">#REF!</definedName>
    <definedName name="RA1.034" localSheetId="1">#REF!</definedName>
    <definedName name="RA1.034" localSheetId="6">#REF!</definedName>
    <definedName name="RA1.034" localSheetId="3">#REF!</definedName>
    <definedName name="RA1.034" localSheetId="5">#REF!</definedName>
    <definedName name="RA1.034">#REF!</definedName>
    <definedName name="RA1.051" localSheetId="1">#REF!</definedName>
    <definedName name="RA1.051" localSheetId="6">#REF!</definedName>
    <definedName name="RA1.051" localSheetId="3">#REF!</definedName>
    <definedName name="RA1.051" localSheetId="5">#REF!</definedName>
    <definedName name="RA1.051">#REF!</definedName>
    <definedName name="RA1.052" localSheetId="1">#REF!</definedName>
    <definedName name="RA1.052" localSheetId="6">#REF!</definedName>
    <definedName name="RA1.052" localSheetId="3">#REF!</definedName>
    <definedName name="RA1.052" localSheetId="5">#REF!</definedName>
    <definedName name="RA1.052">#REF!</definedName>
    <definedName name="RA1.073" localSheetId="1">#REF!</definedName>
    <definedName name="RA1.073" localSheetId="6">#REF!</definedName>
    <definedName name="RA1.073" localSheetId="3">#REF!</definedName>
    <definedName name="RA1.073" localSheetId="5">#REF!</definedName>
    <definedName name="RA1.073">#REF!</definedName>
    <definedName name="RA1.074" localSheetId="1">#REF!</definedName>
    <definedName name="RA1.074" localSheetId="6">#REF!</definedName>
    <definedName name="RA1.074" localSheetId="3">#REF!</definedName>
    <definedName name="RA1.074" localSheetId="5">#REF!</definedName>
    <definedName name="RA1.074">#REF!</definedName>
    <definedName name="raa" localSheetId="1">'[10]Gabinetes ctrol, prot. y med. '!#REF!</definedName>
    <definedName name="raa" localSheetId="6">'[10]Gabinetes ctrol, prot. y med. '!#REF!</definedName>
    <definedName name="raa" localSheetId="3">'[10]Gabinetes ctrol, prot. y med. '!#REF!</definedName>
    <definedName name="raa" localSheetId="5">'[10]Gabinetes ctrol, prot. y med. '!#REF!</definedName>
    <definedName name="raa">'[10]Gabinetes ctrol, prot. y med. '!#REF!</definedName>
    <definedName name="rack" localSheetId="1">'[10]Gabinetes ctrol, prot. y med. '!#REF!</definedName>
    <definedName name="rack" localSheetId="6">'[10]Gabinetes ctrol, prot. y med. '!#REF!</definedName>
    <definedName name="rack" localSheetId="3">'[10]Gabinetes ctrol, prot. y med. '!#REF!</definedName>
    <definedName name="rack" localSheetId="5">'[10]Gabinetes ctrol, prot. y med. '!#REF!</definedName>
    <definedName name="rack">'[10]Gabinetes ctrol, prot. y med. '!#REF!</definedName>
    <definedName name="RACK1" localSheetId="1">#REF!</definedName>
    <definedName name="RACK1" localSheetId="6">#REF!</definedName>
    <definedName name="RACK1" localSheetId="3">#REF!</definedName>
    <definedName name="RACK1" localSheetId="5">#REF!</definedName>
    <definedName name="RACK1">#REF!</definedName>
    <definedName name="racks" localSheetId="1">'[10]Gabinetes ctrol, prot. y med. '!#REF!</definedName>
    <definedName name="racks" localSheetId="6">'[10]Gabinetes ctrol, prot. y med. '!#REF!</definedName>
    <definedName name="racks" localSheetId="3">'[10]Gabinetes ctrol, prot. y med. '!#REF!</definedName>
    <definedName name="racks" localSheetId="5">'[10]Gabinetes ctrol, prot. y med. '!#REF!</definedName>
    <definedName name="racks">'[10]Gabinetes ctrol, prot. y med. '!#REF!</definedName>
    <definedName name="RANGO1" localSheetId="1">#REF!</definedName>
    <definedName name="RANGO1" localSheetId="6">#REF!</definedName>
    <definedName name="RANGO1" localSheetId="3">#REF!</definedName>
    <definedName name="RANGO1" localSheetId="5">#REF!</definedName>
    <definedName name="RANGO1">#REF!</definedName>
    <definedName name="rangofin" localSheetId="1">#REF!,#REF!</definedName>
    <definedName name="rangofin" localSheetId="6">#REF!,#REF!</definedName>
    <definedName name="rangofin" localSheetId="3">#REF!,#REF!</definedName>
    <definedName name="rangofin" localSheetId="5">#REF!,#REF!</definedName>
    <definedName name="rangofin">#REF!,#REF!</definedName>
    <definedName name="RE4NTA">[28]EQUIPOS!$D$8</definedName>
    <definedName name="redes" localSheetId="1">#REF!</definedName>
    <definedName name="redes" localSheetId="6">#REF!</definedName>
    <definedName name="redes" localSheetId="3">#REF!</definedName>
    <definedName name="redes" localSheetId="5">#REF!</definedName>
    <definedName name="redes">#REF!</definedName>
    <definedName name="REG">'[73]Estado Resumen'!XFC1&gt;2.5</definedName>
    <definedName name="rege" localSheetId="1" hidden="1">{"TAB1",#N/A,TRUE,"GENERAL";"TAB2",#N/A,TRUE,"GENERAL";"TAB3",#N/A,TRUE,"GENERAL";"TAB4",#N/A,TRUE,"GENERAL";"TAB5",#N/A,TRUE,"GENERAL"}</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GULAR">'[74]ESTADO VÍA-CRIT.TECNICO'!XFC1&gt;2.5</definedName>
    <definedName name="REJHE" localSheetId="1" hidden="1">{"via1",#N/A,TRUE,"general";"via2",#N/A,TRUE,"general";"via3",#N/A,TRUE,"general"}</definedName>
    <definedName name="REJHE" localSheetId="6" hidden="1">{"via1",#N/A,TRUE,"general";"via2",#N/A,TRUE,"general";"via3",#N/A,TRUE,"general"}</definedName>
    <definedName name="REJHE" hidden="1">{"via1",#N/A,TRUE,"general";"via2",#N/A,TRUE,"general";"via3",#N/A,TRUE,"general"}</definedName>
    <definedName name="rell" localSheetId="1">#REF!</definedName>
    <definedName name="rell" localSheetId="6">#REF!</definedName>
    <definedName name="rell" localSheetId="3">#REF!</definedName>
    <definedName name="rell" localSheetId="5">#REF!</definedName>
    <definedName name="rell">#REF!</definedName>
    <definedName name="RELLG" localSheetId="1">#REF!</definedName>
    <definedName name="RELLG" localSheetId="6">#REF!</definedName>
    <definedName name="RELLG" localSheetId="3">#REF!</definedName>
    <definedName name="RELLG" localSheetId="5">#REF!</definedName>
    <definedName name="RELLG">#REF!</definedName>
    <definedName name="Renoai">[2]EVA!$D$27</definedName>
    <definedName name="REP.PAV">'[11]factores A.N.'!$F$15:$F$69</definedName>
    <definedName name="reparacion" localSheetId="1">#REF!</definedName>
    <definedName name="reparacion" localSheetId="6">#REF!</definedName>
    <definedName name="reparacion" localSheetId="3">#REF!</definedName>
    <definedName name="reparacion" localSheetId="5">#REF!</definedName>
    <definedName name="reparacion">#REF!</definedName>
    <definedName name="reparaciones" localSheetId="1">#REF!</definedName>
    <definedName name="reparaciones" localSheetId="6">#REF!</definedName>
    <definedName name="reparaciones" localSheetId="3">#REF!</definedName>
    <definedName name="reparaciones" localSheetId="5">#REF!</definedName>
    <definedName name="reparaciones">#REF!</definedName>
    <definedName name="rer" localSheetId="1" hidden="1">{"via1",#N/A,TRUE,"general";"via2",#N/A,TRUE,"general";"via3",#N/A,TRUE,"general"}</definedName>
    <definedName name="rer" localSheetId="6"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ist_cond">[6]D_AWG!$G$29</definedName>
    <definedName name="RESU" localSheetId="1">#REF!</definedName>
    <definedName name="RESU" localSheetId="6">#REF!</definedName>
    <definedName name="RESU" localSheetId="3">#REF!</definedName>
    <definedName name="RESU" localSheetId="5">#REF!</definedName>
    <definedName name="RESU">#REF!</definedName>
    <definedName name="Retenc">[39]BASES!$E$31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1" hidden="1">{"via1",#N/A,TRUE,"general";"via2",#N/A,TRUE,"general";"via3",#N/A,TRUE,"general"}</definedName>
    <definedName name="RETTRE" localSheetId="6"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6"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6"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 localSheetId="1">#REF!</definedName>
    <definedName name="RF" localSheetId="6">#REF!</definedName>
    <definedName name="RF" localSheetId="3">#REF!</definedName>
    <definedName name="RF" localSheetId="5">#REF!</definedName>
    <definedName name="RF">#REF!</definedName>
    <definedName name="rfhnhjyu" localSheetId="1" hidden="1">{"TAB1",#N/A,TRUE,"GENERAL";"TAB2",#N/A,TRUE,"GENERAL";"TAB3",#N/A,TRUE,"GENERAL";"TAB4",#N/A,TRUE,"GENERAL";"TAB5",#N/A,TRUE,"GENERAL"}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6"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6"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6"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6"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6"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6"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6" hidden="1">{"via1",#N/A,TRUE,"general";"via2",#N/A,TRUE,"general";"via3",#N/A,TRUE,"general"}</definedName>
    <definedName name="rrrrt" hidden="1">{"via1",#N/A,TRUE,"general";"via2",#N/A,TRUE,"general";"via3",#N/A,TRUE,"general"}</definedName>
    <definedName name="rsadf" localSheetId="1">#REF!</definedName>
    <definedName name="rsadf" localSheetId="6">#REF!</definedName>
    <definedName name="rsadf" localSheetId="3">#REF!</definedName>
    <definedName name="rsadf" localSheetId="5">#REF!</definedName>
    <definedName name="rsadf">#REF!</definedName>
    <definedName name="rsdgsd5" localSheetId="1" hidden="1">{"TAB1",#N/A,TRUE,"GENERAL";"TAB2",#N/A,TRUE,"GENERAL";"TAB3",#N/A,TRUE,"GENERAL";"TAB4",#N/A,TRUE,"GENERAL";"TAB5",#N/A,TRUE,"GENERAL"}</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6"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6"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6"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6"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6"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6"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6"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6"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6" hidden="1">{"via1",#N/A,TRUE,"general";"via2",#N/A,TRUE,"general";"via3",#N/A,TRUE,"general"}</definedName>
    <definedName name="rytrsdg" hidden="1">{"via1",#N/A,TRUE,"general";"via2",#N/A,TRUE,"general";"via3",#N/A,TRUE,"general"}</definedName>
    <definedName name="S" localSheetId="1">#REF!</definedName>
    <definedName name="S" localSheetId="6">#REF!</definedName>
    <definedName name="S" localSheetId="3">#REF!</definedName>
    <definedName name="S" localSheetId="5">#REF!</definedName>
    <definedName name="S">#REF!</definedName>
    <definedName name="SA" localSheetId="1">#REF!</definedName>
    <definedName name="SA" localSheetId="6">#REF!</definedName>
    <definedName name="SA" localSheetId="3">#REF!</definedName>
    <definedName name="SA" localSheetId="5">#REF!</definedName>
    <definedName name="SA">#REF!</definedName>
    <definedName name="saa" localSheetId="1" hidden="1">{"via1",#N/A,TRUE,"general";"via2",#N/A,TRUE,"general";"via3",#N/A,TRUE,"general"}</definedName>
    <definedName name="saa" localSheetId="6" hidden="1">{"via1",#N/A,TRUE,"general";"via2",#N/A,TRUE,"general";"via3",#N/A,TRUE,"general"}</definedName>
    <definedName name="saa" hidden="1">{"via1",#N/A,TRUE,"general";"via2",#N/A,TRUE,"general";"via3",#N/A,TRUE,"general"}</definedName>
    <definedName name="Sabaneta">'[19]SABANETA 3335'!$B$7:$L$475</definedName>
    <definedName name="SAD" localSheetId="1"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a" localSheetId="1">#REF!</definedName>
    <definedName name="sada" localSheetId="6">#REF!</definedName>
    <definedName name="sada" localSheetId="3">#REF!</definedName>
    <definedName name="sada" localSheetId="5">#REF!</definedName>
    <definedName name="sada">#REF!</definedName>
    <definedName name="SADF" localSheetId="1"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6"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alMinimo">[39]BASES!$E$41</definedName>
    <definedName name="sASAadasdsad" localSheetId="1">#REF!</definedName>
    <definedName name="sASAadasdsad" localSheetId="6">#REF!</definedName>
    <definedName name="sASAadasdsad" localSheetId="3">#REF!</definedName>
    <definedName name="sASAadasdsad" localSheetId="5">#REF!</definedName>
    <definedName name="sASAadasdsad">#REF!</definedName>
    <definedName name="SASASASASAS" localSheetId="1" hidden="1">{"via1",#N/A,TRUE,"general";"via2",#N/A,TRUE,"general";"via3",#N/A,TRUE,"general"}</definedName>
    <definedName name="SASASASASAS" localSheetId="6" hidden="1">{"via1",#N/A,TRUE,"general";"via2",#N/A,TRUE,"general";"via3",#N/A,TRUE,"general"}</definedName>
    <definedName name="SASASASASAS" hidden="1">{"via1",#N/A,TRUE,"general";"via2",#N/A,TRUE,"general";"via3",#N/A,TRUE,"general"}</definedName>
    <definedName name="sbgfbgdr" localSheetId="1" hidden="1">{"via1",#N/A,TRUE,"general";"via2",#N/A,TRUE,"general";"via3",#N/A,TRUE,"general"}</definedName>
    <definedName name="sbgfbgdr" localSheetId="6" hidden="1">{"via1",#N/A,TRUE,"general";"via2",#N/A,TRUE,"general";"via3",#N/A,TRUE,"general"}</definedName>
    <definedName name="sbgfbgdr" hidden="1">{"via1",#N/A,TRUE,"general";"via2",#N/A,TRUE,"general";"via3",#N/A,TRUE,"general"}</definedName>
    <definedName name="scft" localSheetId="1">'[10]Gabinetes ctrol, prot. y med. '!#REF!</definedName>
    <definedName name="scft" localSheetId="6">'[10]Gabinetes ctrol, prot. y med. '!#REF!</definedName>
    <definedName name="scft" localSheetId="3">'[10]Gabinetes ctrol, prot. y med. '!#REF!</definedName>
    <definedName name="scft" localSheetId="5">'[10]Gabinetes ctrol, prot. y med. '!#REF!</definedName>
    <definedName name="scft">'[10]Gabinetes ctrol, prot. y med. '!#REF!</definedName>
    <definedName name="SCHEDULE" localSheetId="1">'[34]CALC PROD MENSUAL'!#REF!</definedName>
    <definedName name="SCHEDULE" localSheetId="6">'[34]CALC PROD MENSUAL'!#REF!</definedName>
    <definedName name="SCHEDULE" localSheetId="3">'[34]CALC PROD MENSUAL'!#REF!</definedName>
    <definedName name="SCHEDULE" localSheetId="5">'[34]CALC PROD MENSUAL'!#REF!</definedName>
    <definedName name="SCHEDULE">'[34]CALC PROD MENSUAL'!#REF!</definedName>
    <definedName name="sd" localSheetId="1" hidden="1">{"TAB1",#N/A,TRUE,"GENERAL";"TAB2",#N/A,TRUE,"GENERAL";"TAB3",#N/A,TRUE,"GENERAL";"TAB4",#N/A,TRUE,"GENERAL";"TAB5",#N/A,TRUE,"GENERAL"}</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6"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dddddddddddddddddddddddddddddddddddddddddddddddddddddddddddddddddddd" localSheetId="1">#REF!</definedName>
    <definedName name="sddsdddddddddddddddddddddddddddddddddddddddddddddddddddddddddddddddddddd" localSheetId="6">#REF!</definedName>
    <definedName name="sddsdddddddddddddddddddddddddddddddddddddddddddddddddddddddddddddddddddd" localSheetId="3">#REF!</definedName>
    <definedName name="sddsdddddddddddddddddddddddddddddddddddddddddddddddddddddddddddddddddddd" localSheetId="5">#REF!</definedName>
    <definedName name="sddsdddddddddddddddddddddddddddddddddddddddddddddddddddddddddddddddddddd">#REF!</definedName>
    <definedName name="SDFCE" localSheetId="1" hidden="1">{"TAB1",#N/A,TRUE,"GENERAL";"TAB2",#N/A,TRUE,"GENERAL";"TAB3",#N/A,TRUE,"GENERAL";"TAB4",#N/A,TRUE,"GENERAL";"TAB5",#N/A,TRUE,"GENERAL"}</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6"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6"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6"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6"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6"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6" hidden="1">{"via1",#N/A,TRUE,"general";"via2",#N/A,TRUE,"general";"via3",#N/A,TRUE,"general"}</definedName>
    <definedName name="sdfsdfb" hidden="1">{"via1",#N/A,TRUE,"general";"via2",#N/A,TRUE,"general";"via3",#N/A,TRUE,"general"}</definedName>
    <definedName name="sdfsdfsfsfsfsdfsdf" localSheetId="1">#REF!</definedName>
    <definedName name="sdfsdfsfsfsfsdfsdf" localSheetId="6">#REF!</definedName>
    <definedName name="sdfsdfsfsfsfsdfsdf" localSheetId="3">#REF!</definedName>
    <definedName name="sdfsdfsfsfsfsdfsdf" localSheetId="5">#REF!</definedName>
    <definedName name="sdfsdfsfsfsfsdfsdf">#REF!</definedName>
    <definedName name="SDFSF" localSheetId="1" hidden="1">{"TAB1",#N/A,TRUE,"GENERAL";"TAB2",#N/A,TRUE,"GENERAL";"TAB3",#N/A,TRUE,"GENERAL";"TAB4",#N/A,TRUE,"GENERAL";"TAB5",#N/A,TRUE,"GENERAL"}</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ft" localSheetId="1">'[10]Gabinetes ctrol, prot. y med. '!#REF!</definedName>
    <definedName name="sdft" localSheetId="6">'[10]Gabinetes ctrol, prot. y med. '!#REF!</definedName>
    <definedName name="sdft" localSheetId="3">'[10]Gabinetes ctrol, prot. y med. '!#REF!</definedName>
    <definedName name="sdft" localSheetId="5">'[10]Gabinetes ctrol, prot. y med. '!#REF!</definedName>
    <definedName name="sdft">'[10]Gabinetes ctrol, prot. y med. '!#REF!</definedName>
    <definedName name="sdgfd" localSheetId="1"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6"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6"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 localSheetId="1">#REF!</definedName>
    <definedName name="SDS" localSheetId="6">#REF!</definedName>
    <definedName name="SDS" localSheetId="3">#REF!</definedName>
    <definedName name="SDS" localSheetId="5">#REF!</definedName>
    <definedName name="SDS">#REF!</definedName>
    <definedName name="sdsdfh" localSheetId="1" hidden="1">{"via1",#N/A,TRUE,"general";"via2",#N/A,TRUE,"general";"via3",#N/A,TRUE,"general"}</definedName>
    <definedName name="sdsdfh" localSheetId="6" hidden="1">{"via1",#N/A,TRUE,"general";"via2",#N/A,TRUE,"general";"via3",#N/A,TRUE,"general"}</definedName>
    <definedName name="sdsdfh" hidden="1">{"via1",#N/A,TRUE,"general";"via2",#N/A,TRUE,"general";"via3",#N/A,TRUE,"general"}</definedName>
    <definedName name="sdsdsdsdsdsdsdsdsdsdsdsdsdsdsdsdsdsdsdsdsdsdsdsdsdsdsdsdsdsdsdsdsdsdsdsdsdsdsdsdsdsdsdsdsdsdsdsdsdsdsdsdsdsdsdsdsdsdsdsdsdsdsdsdsdsdsdsdsdsdsdsdsdsdsdsdsdsdsdsdsdsdsdsdsdsdsdsdsdsdsdsdsdsdsdsdsdsdsdsdsdsdsdsdsdsdsdsdsdsdsdsdsdsdsdsdsdsdsdsdsdsdsdsdsdsdsd" localSheetId="1">#REF!</definedName>
    <definedName name="sdsdsdsdsdsdsdsdsdsdsdsdsdsdsdsdsdsdsdsdsdsdsdsdsdsdsdsdsdsdsdsdsdsdsdsdsdsdsdsdsdsdsdsdsdsdsdsdsdsdsdsdsdsdsdsdsdsdsdsdsdsdsdsdsdsdsdsdsdsdsdsdsdsdsdsdsdsdsdsdsdsdsdsdsdsdsdsdsdsdsdsdsdsdsdsdsdsdsdsdsdsdsdsdsdsdsdsdsdsdsdsdsdsdsdsdsdsdsdsdsdsdsdsdsdsdsd" localSheetId="6">#REF!</definedName>
    <definedName name="sdsdsdsdsdsdsdsdsdsdsdsdsdsdsdsdsdsdsdsdsdsdsdsdsdsdsdsdsdsdsdsdsdsdsdsdsdsdsdsdsdsdsdsdsdsdsdsdsdsdsdsdsdsdsdsdsdsdsdsdsdsdsdsdsdsdsdsdsdsdsdsdsdsdsdsdsdsdsdsdsdsdsdsdsdsdsdsdsdsdsdsdsdsdsdsdsdsdsdsdsdsdsdsdsdsdsdsdsdsdsdsdsdsdsdsdsdsdsdsdsdsdsdsdsdsdsd" localSheetId="3">#REF!</definedName>
    <definedName name="sdsdsdsdsdsdsdsdsdsdsdsdsdsdsdsdsdsdsdsdsdsdsdsdsdsdsdsdsdsdsdsdsdsdsdsdsdsdsdsdsdsdsdsdsdsdsdsdsdsdsdsdsdsdsdsdsdsdsdsdsdsdsdsdsdsdsdsdsdsdsdsdsdsdsdsdsdsdsdsdsdsdsdsdsdsdsdsdsdsdsdsdsdsdsdsdsdsdsdsdsdsdsdsdsdsdsdsdsdsdsdsdsdsdsdsdsdsdsdsdsdsdsdsdsdsdsd" localSheetId="5">#REF!</definedName>
    <definedName name="sdsdsdsdsdsdsdsdsdsdsdsdsdsdsdsdsdsdsdsdsdsdsdsdsdsdsdsdsdsdsdsdsdsdsdsdsdsdsdsdsdsdsdsdsdsdsdsdsdsdsdsdsdsdsdsdsdsdsdsdsdsdsdsdsdsdsdsdsdsdsdsdsdsdsdsdsdsdsdsdsdsdsdsdsdsdsdsdsdsdsdsdsdsdsdsdsdsdsdsdsdsdsdsdsdsdsdsdsdsdsdsdsdsdsdsdsdsdsdsdsdsdsdsdsdsdsd">#REF!</definedName>
    <definedName name="seccion1" localSheetId="1">#REF!</definedName>
    <definedName name="seccion1" localSheetId="6">#REF!</definedName>
    <definedName name="seccion1" localSheetId="3">#REF!</definedName>
    <definedName name="seccion1" localSheetId="5">#REF!</definedName>
    <definedName name="seccion1">#REF!</definedName>
    <definedName name="seccion2" localSheetId="1">#REF!</definedName>
    <definedName name="seccion2" localSheetId="6">#REF!</definedName>
    <definedName name="seccion2" localSheetId="3">#REF!</definedName>
    <definedName name="seccion2" localSheetId="5">#REF!</definedName>
    <definedName name="seccion2">#REF!</definedName>
    <definedName name="SECTOR" localSheetId="1">#REF!</definedName>
    <definedName name="SECTOR" localSheetId="6">#REF!</definedName>
    <definedName name="SECTOR" localSheetId="3">#REF!</definedName>
    <definedName name="SECTOR" localSheetId="5">#REF!</definedName>
    <definedName name="SECTOR">#REF!</definedName>
    <definedName name="Segurambiensalud" localSheetId="1">#REF!</definedName>
    <definedName name="Segurambiensalud" localSheetId="6">#REF!</definedName>
    <definedName name="Segurambiensalud" localSheetId="3">#REF!</definedName>
    <definedName name="Segurambiensalud" localSheetId="5">#REF!</definedName>
    <definedName name="Segurambiensalud">#REF!</definedName>
    <definedName name="SEM_DEL_MES" localSheetId="1">#REF!</definedName>
    <definedName name="SEM_DEL_MES" localSheetId="6">#REF!</definedName>
    <definedName name="SEM_DEL_MES" localSheetId="3">#REF!</definedName>
    <definedName name="SEM_DEL_MES" localSheetId="5">#REF!</definedName>
    <definedName name="SEM_DEL_MES">#REF!</definedName>
    <definedName name="Semanas_mes" localSheetId="1">#REF!</definedName>
    <definedName name="Semanas_mes" localSheetId="6">#REF!</definedName>
    <definedName name="Semanas_mes" localSheetId="3">#REF!</definedName>
    <definedName name="Semanas_mes" localSheetId="5">#REF!</definedName>
    <definedName name="Semanas_mes">#REF!</definedName>
    <definedName name="Servicios" localSheetId="1">#REF!</definedName>
    <definedName name="Servicios" localSheetId="6">#REF!</definedName>
    <definedName name="Servicios" localSheetId="3">#REF!</definedName>
    <definedName name="Servicios" localSheetId="5">#REF!</definedName>
    <definedName name="Servicios">#REF!</definedName>
    <definedName name="setrj" localSheetId="1" hidden="1">{"via1",#N/A,TRUE,"general";"via2",#N/A,TRUE,"general";"via3",#N/A,TRUE,"general"}</definedName>
    <definedName name="setrj" localSheetId="6"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b" localSheetId="1">'[10]Gabinetes ctrol, prot. y med. '!#REF!</definedName>
    <definedName name="sfb" localSheetId="6">'[10]Gabinetes ctrol, prot. y med. '!#REF!</definedName>
    <definedName name="sfb" localSheetId="3">'[10]Gabinetes ctrol, prot. y med. '!#REF!</definedName>
    <definedName name="sfb" localSheetId="5">'[10]Gabinetes ctrol, prot. y med. '!#REF!</definedName>
    <definedName name="sfb">'[10]Gabinetes ctrol, prot. y med. '!#REF!</definedName>
    <definedName name="SFHSGFH" localSheetId="1"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6"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in" localSheetId="1">'[10]Gabinetes ctrol, prot. y med. '!#REF!</definedName>
    <definedName name="sin" localSheetId="6">'[10]Gabinetes ctrol, prot. y med. '!#REF!</definedName>
    <definedName name="sin" localSheetId="3">'[10]Gabinetes ctrol, prot. y med. '!#REF!</definedName>
    <definedName name="sin" localSheetId="5">'[10]Gabinetes ctrol, prot. y med. '!#REF!</definedName>
    <definedName name="sin">'[10]Gabinetes ctrol, prot. y med. '!#REF!</definedName>
    <definedName name="sin_nombre_2" localSheetId="1">#REF!</definedName>
    <definedName name="sin_nombre_2" localSheetId="6">#REF!</definedName>
    <definedName name="sin_nombre_2" localSheetId="3">#REF!</definedName>
    <definedName name="sin_nombre_2" localSheetId="5">#REF!</definedName>
    <definedName name="sin_nombre_2">#REF!</definedName>
    <definedName name="SOFT" localSheetId="1">#REF!</definedName>
    <definedName name="SOFT" localSheetId="6">#REF!</definedName>
    <definedName name="SOFT" localSheetId="3">#REF!</definedName>
    <definedName name="SOFT" localSheetId="5">#REF!</definedName>
    <definedName name="SOFT">#REF!</definedName>
    <definedName name="srwrwr" localSheetId="1" hidden="1">{"TAB1",#N/A,TRUE,"GENERAL";"TAB2",#N/A,TRUE,"GENERAL";"TAB3",#N/A,TRUE,"GENERAL";"TAB4",#N/A,TRUE,"GENERAL";"TAB5",#N/A,TRUE,"GENERAL"}</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6">#REF!</definedName>
    <definedName name="ss" localSheetId="3">#REF!</definedName>
    <definedName name="ss" localSheetId="5">#REF!</definedName>
    <definedName name="ss">#REF!</definedName>
    <definedName name="sss" localSheetId="1">#REF!</definedName>
    <definedName name="sss" localSheetId="6">#REF!</definedName>
    <definedName name="sss" localSheetId="3">#REF!</definedName>
    <definedName name="sss" localSheetId="5">#REF!</definedName>
    <definedName name="sss">#REF!</definedName>
    <definedName name="sssss7" localSheetId="1" hidden="1">{"via1",#N/A,TRUE,"general";"via2",#N/A,TRUE,"general";"via3",#N/A,TRUE,"general"}</definedName>
    <definedName name="sssss7" localSheetId="6"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6" hidden="1">{"via1",#N/A,TRUE,"general";"via2",#N/A,TRUE,"general";"via3",#N/A,TRUE,"general"}</definedName>
    <definedName name="sssssy" hidden="1">{"via1",#N/A,TRUE,"general";"via2",#N/A,TRUE,"general";"via3",#N/A,TRUE,"general"}</definedName>
    <definedName name="st" localSheetId="1">'[10]Gabinetes ctrol, prot. y med. '!#REF!</definedName>
    <definedName name="st" localSheetId="6">'[10]Gabinetes ctrol, prot. y med. '!#REF!</definedName>
    <definedName name="st" localSheetId="3">'[10]Gabinetes ctrol, prot. y med. '!#REF!</definedName>
    <definedName name="st" localSheetId="5">'[10]Gabinetes ctrol, prot. y med. '!#REF!</definedName>
    <definedName name="st">'[10]Gabinetes ctrol, prot. y med. '!#REF!</definedName>
    <definedName name="stt" localSheetId="1" hidden="1">{"via1",#N/A,TRUE,"general";"via2",#N/A,TRUE,"general";"via3",#N/A,TRUE,"general"}</definedName>
    <definedName name="stt" localSheetId="6" hidden="1">{"via1",#N/A,TRUE,"general";"via2",#N/A,TRUE,"general";"via3",#N/A,TRUE,"general"}</definedName>
    <definedName name="stt" hidden="1">{"via1",#N/A,TRUE,"general";"via2",#N/A,TRUE,"general";"via3",#N/A,TRUE,"general"}</definedName>
    <definedName name="SUBA">'[85]SUB APU'!$A$1:$D$65536</definedName>
    <definedName name="SUELDOS">[86]SALARIOS!$A$9:$I$200</definedName>
    <definedName name="SUELLEN" localSheetId="1">#REF!</definedName>
    <definedName name="SUELLEN" localSheetId="6">#REF!</definedName>
    <definedName name="SUELLEN" localSheetId="3">#REF!</definedName>
    <definedName name="SUELLEN" localSheetId="5">#REF!</definedName>
    <definedName name="SUELLEN">#REF!</definedName>
    <definedName name="suma">[38]Hoja1!$F$60</definedName>
    <definedName name="swsw" localSheetId="1" hidden="1">{"via1",#N/A,TRUE,"general";"via2",#N/A,TRUE,"general";"via3",#N/A,TRUE,"general"}</definedName>
    <definedName name="swsw" localSheetId="6"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 localSheetId="3">[4]!absc</definedName>
    <definedName name="t" localSheetId="5">[4]!absc</definedName>
    <definedName name="t">[4]!absc</definedName>
    <definedName name="T.1_POZ">[87]TUBERIA!$AB$10:$AB$84</definedName>
    <definedName name="T.3" localSheetId="1">'[51]CANT.5921'!#REF!</definedName>
    <definedName name="T.3" localSheetId="6">'[51]CANT.5921'!#REF!</definedName>
    <definedName name="T.3" localSheetId="3">'[51]CANT.5921'!#REF!</definedName>
    <definedName name="T.3" localSheetId="5">'[51]CANT.5921'!#REF!</definedName>
    <definedName name="T.3">'[51]CANT.5921'!#REF!</definedName>
    <definedName name="T.VIA">'[11]factores A.N.'!$H$15:$H$306</definedName>
    <definedName name="T___2_.3_FC_2.2" localSheetId="1">#REF!</definedName>
    <definedName name="T___2_.3_FC_2.2" localSheetId="6">#REF!</definedName>
    <definedName name="T___2_.3_FC_2.2" localSheetId="3">#REF!</definedName>
    <definedName name="T___2_.3_FC_2.2" localSheetId="5">#REF!</definedName>
    <definedName name="T___2_.3_FC_2.2">#REF!</definedName>
    <definedName name="T_RMG">[6]D_AWG!$D$51:$E$54</definedName>
    <definedName name="T1_" localSheetId="1">#REF!</definedName>
    <definedName name="T1_" localSheetId="6">#REF!</definedName>
    <definedName name="T1_" localSheetId="3">#REF!</definedName>
    <definedName name="T1_" localSheetId="5">#REF!</definedName>
    <definedName name="T1_">#REF!</definedName>
    <definedName name="T1__2_FC1_5" localSheetId="1">#REF!</definedName>
    <definedName name="T1__2_FC1_5" localSheetId="6">#REF!</definedName>
    <definedName name="T1__2_FC1_5" localSheetId="3">#REF!</definedName>
    <definedName name="T1__2_FC1_5" localSheetId="5">#REF!</definedName>
    <definedName name="T1__2_FC1_5">#REF!</definedName>
    <definedName name="T1__2_FC1_9" localSheetId="1">#REF!</definedName>
    <definedName name="T1__2_FC1_9" localSheetId="6">#REF!</definedName>
    <definedName name="T1__2_FC1_9" localSheetId="3">#REF!</definedName>
    <definedName name="T1__2_FC1_9" localSheetId="5">#REF!</definedName>
    <definedName name="T1__2_FC1_9">#REF!</definedName>
    <definedName name="T1__3__2_FC1_9" localSheetId="1">#REF!</definedName>
    <definedName name="T1__3__2_FC1_9" localSheetId="6">#REF!</definedName>
    <definedName name="T1__3__2_FC1_9" localSheetId="3">#REF!</definedName>
    <definedName name="T1__3__2_FC1_9" localSheetId="5">#REF!</definedName>
    <definedName name="T1__3__2_FC1_9">#REF!</definedName>
    <definedName name="T1_FC_1.5__.2" localSheetId="1">#REF!</definedName>
    <definedName name="T1_FC_1.5__.2" localSheetId="6">#REF!</definedName>
    <definedName name="T1_FC_1.5__.2" localSheetId="3">#REF!</definedName>
    <definedName name="T1_FC_1.5__.2" localSheetId="5">#REF!</definedName>
    <definedName name="T1_FC_1.5__.2">#REF!</definedName>
    <definedName name="T1_FC_1.9__.2" localSheetId="1">#REF!</definedName>
    <definedName name="T1_FC_1.9__.2" localSheetId="6">#REF!</definedName>
    <definedName name="T1_FC_1.9__.2" localSheetId="3">#REF!</definedName>
    <definedName name="T1_FC_1.9__.2" localSheetId="5">#REF!</definedName>
    <definedName name="T1_FC_1.9__.2">#REF!</definedName>
    <definedName name="T1_FC1_5">'[11]factores A.N.'!$H$8:$H$33</definedName>
    <definedName name="T1_FC1_9">'[11]factores A.N.'!$J$8:$J$33</definedName>
    <definedName name="T1_FC2.2">[88]FACTORES!$M$8:$M$23</definedName>
    <definedName name="T11SF15" localSheetId="1">#REF!</definedName>
    <definedName name="T11SF15" localSheetId="6">#REF!</definedName>
    <definedName name="T11SF15" localSheetId="3">#REF!</definedName>
    <definedName name="T11SF15" localSheetId="5">#REF!</definedName>
    <definedName name="T11SF15">#REF!</definedName>
    <definedName name="T11SF19" localSheetId="1">#REF!</definedName>
    <definedName name="T11SF19" localSheetId="6">#REF!</definedName>
    <definedName name="T11SF19" localSheetId="3">#REF!</definedName>
    <definedName name="T11SF19" localSheetId="5">#REF!</definedName>
    <definedName name="T11SF19">#REF!</definedName>
    <definedName name="T12SF15" localSheetId="1">#REF!</definedName>
    <definedName name="T12SF15" localSheetId="6">#REF!</definedName>
    <definedName name="T12SF15" localSheetId="3">#REF!</definedName>
    <definedName name="T12SF15" localSheetId="5">#REF!</definedName>
    <definedName name="T12SF15">#REF!</definedName>
    <definedName name="T12SF19" localSheetId="1">#REF!</definedName>
    <definedName name="T12SF19" localSheetId="6">#REF!</definedName>
    <definedName name="T12SF19" localSheetId="3">#REF!</definedName>
    <definedName name="T12SF19" localSheetId="5">#REF!</definedName>
    <definedName name="T12SF19">#REF!</definedName>
    <definedName name="T1RF15" localSheetId="1">#REF!</definedName>
    <definedName name="T1RF15" localSheetId="6">#REF!</definedName>
    <definedName name="T1RF15" localSheetId="3">#REF!</definedName>
    <definedName name="T1RF15" localSheetId="5">#REF!</definedName>
    <definedName name="T1RF15">#REF!</definedName>
    <definedName name="T1RF19" localSheetId="1">#REF!</definedName>
    <definedName name="T1RF19" localSheetId="6">#REF!</definedName>
    <definedName name="T1RF19" localSheetId="3">#REF!</definedName>
    <definedName name="T1RF19" localSheetId="5">#REF!</definedName>
    <definedName name="T1RF19">#REF!</definedName>
    <definedName name="T2.PVC">'[11]factores A.N.'!$P$8:$P$19</definedName>
    <definedName name="T2_" localSheetId="1">#REF!</definedName>
    <definedName name="T2_" localSheetId="6">#REF!</definedName>
    <definedName name="T2_" localSheetId="3">#REF!</definedName>
    <definedName name="T2_" localSheetId="5">#REF!</definedName>
    <definedName name="T2_">#REF!</definedName>
    <definedName name="T2_.3" localSheetId="1">#REF!</definedName>
    <definedName name="T2_.3" localSheetId="6">#REF!</definedName>
    <definedName name="T2_.3" localSheetId="3">#REF!</definedName>
    <definedName name="T2_.3" localSheetId="5">#REF!</definedName>
    <definedName name="T2_.3">#REF!</definedName>
    <definedName name="T2__2_FC1_5" localSheetId="1">#REF!</definedName>
    <definedName name="T2__2_FC1_5" localSheetId="6">#REF!</definedName>
    <definedName name="T2__2_FC1_5" localSheetId="3">#REF!</definedName>
    <definedName name="T2__2_FC1_5" localSheetId="5">#REF!</definedName>
    <definedName name="T2__2_FC1_5">#REF!</definedName>
    <definedName name="T2__3_FC1_9" localSheetId="1">#REF!</definedName>
    <definedName name="T2__3_FC1_9" localSheetId="6">#REF!</definedName>
    <definedName name="T2__3_FC1_9" localSheetId="3">#REF!</definedName>
    <definedName name="T2__3_FC1_9" localSheetId="5">#REF!</definedName>
    <definedName name="T2__3_FC1_9">#REF!</definedName>
    <definedName name="T2_FC_1.5__.3" localSheetId="1">#REF!</definedName>
    <definedName name="T2_FC_1.5__.3" localSheetId="6">#REF!</definedName>
    <definedName name="T2_FC_1.5__.3" localSheetId="3">#REF!</definedName>
    <definedName name="T2_FC_1.5__.3" localSheetId="5">#REF!</definedName>
    <definedName name="T2_FC_1.5__.3">#REF!</definedName>
    <definedName name="T2_FC_1.5__.3_.2" localSheetId="1">#REF!</definedName>
    <definedName name="T2_FC_1.5__.3_.2" localSheetId="6">#REF!</definedName>
    <definedName name="T2_FC_1.5__.3_.2" localSheetId="3">#REF!</definedName>
    <definedName name="T2_FC_1.5__.3_.2" localSheetId="5">#REF!</definedName>
    <definedName name="T2_FC_1.5__.3_.2">#REF!</definedName>
    <definedName name="T2_FC_1.9__.3" localSheetId="1">#REF!</definedName>
    <definedName name="T2_FC_1.9__.3" localSheetId="6">#REF!</definedName>
    <definedName name="T2_FC_1.9__.3" localSheetId="3">#REF!</definedName>
    <definedName name="T2_FC_1.9__.3" localSheetId="5">#REF!</definedName>
    <definedName name="T2_FC_1.9__.3">#REF!</definedName>
    <definedName name="T2_FC_1.9__.3_.2" localSheetId="1">#REF!</definedName>
    <definedName name="T2_FC_1.9__.3_.2" localSheetId="6">#REF!</definedName>
    <definedName name="T2_FC_1.9__.3_.2" localSheetId="3">#REF!</definedName>
    <definedName name="T2_FC_1.9__.3_.2" localSheetId="5">#REF!</definedName>
    <definedName name="T2_FC_1.9__.3_.2">#REF!</definedName>
    <definedName name="T2_FC1_5">'[11]factores A.N.'!$I$8:$I$33</definedName>
    <definedName name="T2_FC1_9">'[11]factores A.N.'!$K$8:$K$33</definedName>
    <definedName name="T2_POZ" localSheetId="1">#REF!</definedName>
    <definedName name="T2_POZ" localSheetId="6">#REF!</definedName>
    <definedName name="T2_POZ" localSheetId="3">#REF!</definedName>
    <definedName name="T2_POZ" localSheetId="5">#REF!</definedName>
    <definedName name="T2_POZ">#REF!</definedName>
    <definedName name="T2_RAS" localSheetId="1">#REF!</definedName>
    <definedName name="T2_RAS" localSheetId="6">#REF!</definedName>
    <definedName name="T2_RAS" localSheetId="3">#REF!</definedName>
    <definedName name="T2_RAS" localSheetId="5">#REF!</definedName>
    <definedName name="T2_RAS">#REF!</definedName>
    <definedName name="T21SF15" localSheetId="1">#REF!</definedName>
    <definedName name="T21SF15" localSheetId="6">#REF!</definedName>
    <definedName name="T21SF15" localSheetId="3">#REF!</definedName>
    <definedName name="T21SF15" localSheetId="5">#REF!</definedName>
    <definedName name="T21SF15">#REF!</definedName>
    <definedName name="T21SF19" localSheetId="1">#REF!</definedName>
    <definedName name="T21SF19" localSheetId="6">#REF!</definedName>
    <definedName name="T21SF19" localSheetId="3">#REF!</definedName>
    <definedName name="T21SF19" localSheetId="5">#REF!</definedName>
    <definedName name="T21SF19">#REF!</definedName>
    <definedName name="T22SF15" localSheetId="1">#REF!</definedName>
    <definedName name="T22SF15" localSheetId="6">#REF!</definedName>
    <definedName name="T22SF15" localSheetId="3">#REF!</definedName>
    <definedName name="T22SF15" localSheetId="5">#REF!</definedName>
    <definedName name="T22SF15">#REF!</definedName>
    <definedName name="T22SF19" localSheetId="1">#REF!</definedName>
    <definedName name="T22SF19" localSheetId="6">#REF!</definedName>
    <definedName name="T22SF19" localSheetId="3">#REF!</definedName>
    <definedName name="T22SF19" localSheetId="5">#REF!</definedName>
    <definedName name="T22SF19">#REF!</definedName>
    <definedName name="T2RF15" localSheetId="1">#REF!</definedName>
    <definedName name="T2RF15" localSheetId="6">#REF!</definedName>
    <definedName name="T2RF15" localSheetId="3">#REF!</definedName>
    <definedName name="T2RF15" localSheetId="5">#REF!</definedName>
    <definedName name="T2RF15">#REF!</definedName>
    <definedName name="T2RF19" localSheetId="1">#REF!</definedName>
    <definedName name="T2RF19" localSheetId="6">#REF!</definedName>
    <definedName name="T2RF19" localSheetId="3">#REF!</definedName>
    <definedName name="T2RF19" localSheetId="5">#REF!</definedName>
    <definedName name="T2RF19">#REF!</definedName>
    <definedName name="t5t5" localSheetId="1" hidden="1">{"TAB1",#N/A,TRUE,"GENERAL";"TAB2",#N/A,TRUE,"GENERAL";"TAB3",#N/A,TRUE,"GENERAL";"TAB4",#N/A,TRUE,"GENERAL";"TAB5",#N/A,TRUE,"GENERAL"}</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ABLA" localSheetId="1">#REF!</definedName>
    <definedName name="TABLA" localSheetId="6">#REF!</definedName>
    <definedName name="TABLA" localSheetId="3">#REF!</definedName>
    <definedName name="TABLA" localSheetId="5">#REF!</definedName>
    <definedName name="TABLA">#REF!</definedName>
    <definedName name="TablaBello" localSheetId="1">#REF!</definedName>
    <definedName name="TablaBello" localSheetId="6">#REF!</definedName>
    <definedName name="TablaBello" localSheetId="3">#REF!</definedName>
    <definedName name="TablaBello" localSheetId="5">#REF!</definedName>
    <definedName name="TablaBello">#REF!</definedName>
    <definedName name="TablaElDorado">[14]ELDORADO!$A$2:$H$15</definedName>
    <definedName name="TablaIbague">[14]IBAGUE!$A$2:$G$18</definedName>
    <definedName name="TablaIndicConstPes" localSheetId="1">#REF!</definedName>
    <definedName name="TablaIndicConstPes" localSheetId="6">#REF!</definedName>
    <definedName name="TablaIndicConstPes" localSheetId="3">#REF!</definedName>
    <definedName name="TablaIndicConstPes" localSheetId="5">#REF!</definedName>
    <definedName name="TablaIndicConstPes">#REF!</definedName>
    <definedName name="TablaIndices1" localSheetId="1">#REF!</definedName>
    <definedName name="TablaIndices1" localSheetId="6">#REF!</definedName>
    <definedName name="TablaIndices1" localSheetId="3">#REF!</definedName>
    <definedName name="TablaIndices1" localSheetId="5">#REF!</definedName>
    <definedName name="TablaIndices1">#REF!</definedName>
    <definedName name="TablaIndicesI" localSheetId="1">#REF!</definedName>
    <definedName name="TablaIndicesI" localSheetId="6">#REF!</definedName>
    <definedName name="TablaIndicesI" localSheetId="3">#REF!</definedName>
    <definedName name="TablaIndicesI" localSheetId="5">#REF!</definedName>
    <definedName name="TablaIndicesI">#REF!</definedName>
    <definedName name="TablaIPC" localSheetId="1">#REF!</definedName>
    <definedName name="TablaIPC" localSheetId="6">#REF!</definedName>
    <definedName name="TablaIPC" localSheetId="3">#REF!</definedName>
    <definedName name="TablaIPC" localSheetId="5">#REF!</definedName>
    <definedName name="TablaIPC">#REF!</definedName>
    <definedName name="TablaLaMata" localSheetId="1">#REF!</definedName>
    <definedName name="TablaLaMata" localSheetId="6">#REF!</definedName>
    <definedName name="TablaLaMata" localSheetId="3">#REF!</definedName>
    <definedName name="TablaLaMata" localSheetId="5">#REF!</definedName>
    <definedName name="TablaLaMata">#REF!</definedName>
    <definedName name="TablaStarosa">'[14]STA ROSA'!$A$6:$I$23</definedName>
    <definedName name="TablaSuaza" localSheetId="1">#REF!</definedName>
    <definedName name="TablaSuaza" localSheetId="6">#REF!</definedName>
    <definedName name="TablaSuaza" localSheetId="3">#REF!</definedName>
    <definedName name="TablaSuaza" localSheetId="5">#REF!</definedName>
    <definedName name="TablaSuaza">#REF!</definedName>
    <definedName name="tarifas">[89]Equipo!$A$4:$E$72</definedName>
    <definedName name="tarifas1" localSheetId="1">#REF!</definedName>
    <definedName name="tarifas1" localSheetId="6">#REF!</definedName>
    <definedName name="tarifas1" localSheetId="3">#REF!</definedName>
    <definedName name="tarifas1" localSheetId="5">#REF!</definedName>
    <definedName name="tarifas1">#REF!</definedName>
    <definedName name="tarifas2" localSheetId="1">#REF!</definedName>
    <definedName name="tarifas2" localSheetId="6">#REF!</definedName>
    <definedName name="tarifas2" localSheetId="3">#REF!</definedName>
    <definedName name="tarifas2" localSheetId="5">#REF!</definedName>
    <definedName name="tarifas2">#REF!</definedName>
    <definedName name="tarifas3" localSheetId="1">#REF!</definedName>
    <definedName name="tarifas3" localSheetId="6">#REF!</definedName>
    <definedName name="tarifas3" localSheetId="3">#REF!</definedName>
    <definedName name="tarifas3" localSheetId="5">#REF!</definedName>
    <definedName name="tarifas3">#REF!</definedName>
    <definedName name="tarifas4" localSheetId="1">#REF!</definedName>
    <definedName name="tarifas4" localSheetId="6">#REF!</definedName>
    <definedName name="tarifas4" localSheetId="3">#REF!</definedName>
    <definedName name="tarifas4" localSheetId="5">#REF!</definedName>
    <definedName name="tarifas4">#REF!</definedName>
    <definedName name="TASA">[2]EVA!$B$99</definedName>
    <definedName name="tdy" localSheetId="1" hidden="1">{"TAB1",#N/A,TRUE,"GENERAL";"TAB2",#N/A,TRUE,"GENERAL";"TAB3",#N/A,TRUE,"GENERAL";"TAB4",#N/A,TRUE,"GENERAL";"TAB5",#N/A,TRUE,"GENERAL"}</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MPLL">'[8]DAT NUC'!$G$2:$G$532</definedName>
    <definedName name="TEMPS">'[8]DAT NUC'!$F$2:$F$444</definedName>
    <definedName name="tewst" localSheetId="1" hidden="1">{"TAB1",#N/A,TRUE,"GENERAL";"TAB2",#N/A,TRUE,"GENERAL";"TAB3",#N/A,TRUE,"GENERAL";"TAB4",#N/A,TRUE,"GENERAL";"TAB5",#N/A,TRUE,"GENERAL"}</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6"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6" hidden="1">{"via1",#N/A,TRUE,"general";"via2",#N/A,TRUE,"general";"via3",#N/A,TRUE,"general"}</definedName>
    <definedName name="thtj" hidden="1">{"via1",#N/A,TRUE,"general";"via2",#N/A,TRUE,"general";"via3",#N/A,TRUE,"general"}</definedName>
    <definedName name="TIEMPO">[21]BASES!$E$27</definedName>
    <definedName name="TIPO" localSheetId="1">#REF!</definedName>
    <definedName name="TIPO" localSheetId="6">#REF!</definedName>
    <definedName name="TIPO" localSheetId="3">#REF!</definedName>
    <definedName name="TIPO" localSheetId="5">#REF!</definedName>
    <definedName name="TIPO">#REF!</definedName>
    <definedName name="tipoint" localSheetId="1">#REF!</definedName>
    <definedName name="tipoint" localSheetId="6">#REF!</definedName>
    <definedName name="tipoint" localSheetId="3">#REF!</definedName>
    <definedName name="tipoint" localSheetId="5">#REF!</definedName>
    <definedName name="tipoint">#REF!</definedName>
    <definedName name="TITULO" localSheetId="1">#REF!</definedName>
    <definedName name="TITULO" localSheetId="6">#REF!</definedName>
    <definedName name="TITULO" localSheetId="3">#REF!</definedName>
    <definedName name="TITULO" localSheetId="5">#REF!</definedName>
    <definedName name="TITULO">#REF!</definedName>
    <definedName name="_xlnm.Print_Titles" localSheetId="2">'1 PY-AIU'!$1:$4</definedName>
    <definedName name="_xlnm.Print_Titles" localSheetId="1">'1 PY-CANT'!$1:$5</definedName>
    <definedName name="_xlnm.Print_Titles" localSheetId="6">'1 PY-PMA mod'!$1:$4</definedName>
    <definedName name="_xlnm.Print_Titles" localSheetId="0">'1 PY-PPTO'!$1:$5</definedName>
    <definedName name="_xlnm.Print_Titles" localSheetId="3">'1 PY-PPTO (2)'!$1:$5</definedName>
    <definedName name="_xlnm.Print_Titles" localSheetId="5">'AIU puentes 2026'!$7:$9</definedName>
    <definedName name="_xlnm.Print_Titles">#N/A</definedName>
    <definedName name="Títulos_a_imprimir_IM" localSheetId="1">#REF!</definedName>
    <definedName name="Títulos_a_imprimir_IM" localSheetId="6">#REF!</definedName>
    <definedName name="Títulos_a_imprimir_IM" localSheetId="3">#REF!</definedName>
    <definedName name="Títulos_a_imprimir_IM" localSheetId="5">#REF!</definedName>
    <definedName name="Títulos_a_imprimir_IM">#REF!</definedName>
    <definedName name="todo" localSheetId="1">#REF!</definedName>
    <definedName name="todo" localSheetId="6">#REF!</definedName>
    <definedName name="todo" localSheetId="3">#REF!</definedName>
    <definedName name="todo" localSheetId="5">#REF!</definedName>
    <definedName name="todo">#REF!</definedName>
    <definedName name="TOMADO">'[8]DAT NUC'!$H$2:$H$902</definedName>
    <definedName name="tortas" localSheetId="1" hidden="1">{"TAB1",#N/A,TRUE,"GENERAL";"TAB2",#N/A,TRUE,"GENERAL";"TAB3",#N/A,TRUE,"GENERAL";"TAB4",#N/A,TRUE,"GENERAL";"TAB5",#N/A,TRUE,"GENERAL"}</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6" hidden="1">{"via1",#N/A,TRUE,"general";"via2",#N/A,TRUE,"general";"via3",#N/A,TRUE,"general"}</definedName>
    <definedName name="tortas2" hidden="1">{"via1",#N/A,TRUE,"general";"via2",#N/A,TRUE,"general";"via3",#N/A,TRUE,"general"}</definedName>
    <definedName name="tot" localSheetId="1">#REF!</definedName>
    <definedName name="tot" localSheetId="6">#REF!</definedName>
    <definedName name="tot" localSheetId="3">#REF!</definedName>
    <definedName name="tot" localSheetId="5">#REF!</definedName>
    <definedName name="tot">#REF!</definedName>
    <definedName name="total" localSheetId="1">#REF!</definedName>
    <definedName name="total" localSheetId="6">#REF!</definedName>
    <definedName name="total" localSheetId="3">#REF!</definedName>
    <definedName name="total" localSheetId="5">#REF!</definedName>
    <definedName name="total">#REF!</definedName>
    <definedName name="totales" localSheetId="1">#REF!</definedName>
    <definedName name="totales" localSheetId="6">#REF!</definedName>
    <definedName name="totales" localSheetId="3">#REF!</definedName>
    <definedName name="totales" localSheetId="5">#REF!</definedName>
    <definedName name="totales">#REF!</definedName>
    <definedName name="Totalgastosvarios" localSheetId="1">#REF!</definedName>
    <definedName name="Totalgastosvarios" localSheetId="6">#REF!</definedName>
    <definedName name="Totalgastosvarios" localSheetId="3">#REF!</definedName>
    <definedName name="Totalgastosvarios" localSheetId="5">#REF!</definedName>
    <definedName name="Totalgastosvarios">#REF!</definedName>
    <definedName name="TotalOpti" localSheetId="1">#REF!</definedName>
    <definedName name="TotalOpti" localSheetId="6">#REF!</definedName>
    <definedName name="TotalOpti" localSheetId="3">#REF!</definedName>
    <definedName name="TotalOpti" localSheetId="5">#REF!</definedName>
    <definedName name="TotalOpti">#REF!</definedName>
    <definedName name="TOTALOPTIM">[90]Hoja2!$E$11:$E$704</definedName>
    <definedName name="TOTALOPTIMIZACION">[90]Hoja2!$E$11:$E$704</definedName>
    <definedName name="TOTALREPOS">[90]Hoja2!$E$11:$E$704</definedName>
    <definedName name="TOTALREPOSICION">[90]Hoja2!$E$11:$E$704</definedName>
    <definedName name="tr" localSheetId="1" hidden="1">{"TAB1",#N/A,TRUE,"GENERAL";"TAB2",#N/A,TRUE,"GENERAL";"TAB3",#N/A,TRUE,"GENERAL";"TAB4",#N/A,TRUE,"GENERAL";"TAB5",#N/A,TRUE,"GENERAL"}</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AMO" localSheetId="1">#REF!</definedName>
    <definedName name="TRAMO" localSheetId="6">#REF!</definedName>
    <definedName name="TRAMO" localSheetId="3">#REF!</definedName>
    <definedName name="TRAMO" localSheetId="5">#REF!</definedName>
    <definedName name="TRAMO">#REF!</definedName>
    <definedName name="tramos" localSheetId="1">#REF!</definedName>
    <definedName name="tramos" localSheetId="6">#REF!</definedName>
    <definedName name="tramos" localSheetId="3">#REF!</definedName>
    <definedName name="tramos" localSheetId="5">#REF!</definedName>
    <definedName name="tramos">#REF!</definedName>
    <definedName name="TRAT">[91]desmonte!$E$48</definedName>
    <definedName name="tres" localSheetId="1">#REF!</definedName>
    <definedName name="tres" localSheetId="6">#REF!</definedName>
    <definedName name="tres" localSheetId="3">#REF!</definedName>
    <definedName name="tres" localSheetId="5">#REF!</definedName>
    <definedName name="tres">#REF!</definedName>
    <definedName name="trest" localSheetId="1" hidden="1">{"TAB1",#N/A,TRUE,"GENERAL";"TAB2",#N/A,TRUE,"GENERAL";"TAB3",#N/A,TRUE,"GENERAL";"TAB4",#N/A,TRUE,"GENERAL";"TAB5",#N/A,TRUE,"GENERAL"}</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6"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IANG" localSheetId="1">#REF!</definedName>
    <definedName name="TRIANG" localSheetId="6">#REF!</definedName>
    <definedName name="TRIANG" localSheetId="3">#REF!</definedName>
    <definedName name="TRIANG" localSheetId="5">#REF!</definedName>
    <definedName name="TRIANG">#REF!</definedName>
    <definedName name="trjfgjh" localSheetId="1" hidden="1">{"via1",#N/A,TRUE,"general";"via2",#N/A,TRUE,"general";"via3",#N/A,TRUE,"general"}</definedName>
    <definedName name="trjfgjh" localSheetId="6"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6"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6"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6">#REF!</definedName>
    <definedName name="TtCD" localSheetId="3">#REF!</definedName>
    <definedName name="TtCD" localSheetId="5">#REF!</definedName>
    <definedName name="TtCD">#REF!</definedName>
    <definedName name="TTR" localSheetId="1" hidden="1">{"via1",#N/A,TRUE,"general";"via2",#N/A,TRUE,"general";"via3",#N/A,TRUE,"general"}</definedName>
    <definedName name="TTR" localSheetId="6"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6"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6"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6"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NOS" localSheetId="1">#REF!</definedName>
    <definedName name="TURNOS" localSheetId="6">#REF!</definedName>
    <definedName name="TURNOS" localSheetId="3">#REF!</definedName>
    <definedName name="TURNOS" localSheetId="5">#REF!</definedName>
    <definedName name="TURNOS">#REF!</definedName>
    <definedName name="turu" localSheetId="1"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6"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6"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RFRFGHFFHFHJ" localSheetId="1">#REF!</definedName>
    <definedName name="TYRFRFGHFFHFHJ" localSheetId="6">#REF!</definedName>
    <definedName name="TYRFRFGHFFHFHJ" localSheetId="3">#REF!</definedName>
    <definedName name="TYRFRFGHFFHFHJ" localSheetId="5">#REF!</definedName>
    <definedName name="TYRFRFGHFFHFHJ">#REF!</definedName>
    <definedName name="tys" localSheetId="1">'[10]Gabinetes ctrol, prot. y med. '!#REF!</definedName>
    <definedName name="tys" localSheetId="6">'[10]Gabinetes ctrol, prot. y med. '!#REF!</definedName>
    <definedName name="tys" localSheetId="3">'[10]Gabinetes ctrol, prot. y med. '!#REF!</definedName>
    <definedName name="tys" localSheetId="5">'[10]Gabinetes ctrol, prot. y med. '!#REF!</definedName>
    <definedName name="tys">'[10]Gabinetes ctrol, prot. y med. '!#REF!</definedName>
    <definedName name="tytgfhgfh" localSheetId="1" hidden="1">{"TAB1",#N/A,TRUE,"GENERAL";"TAB2",#N/A,TRUE,"GENERAL";"TAB3",#N/A,TRUE,"GENERAL";"TAB4",#N/A,TRUE,"GENERAL";"TAB5",#N/A,TRUE,"GENERAL"}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6"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 localSheetId="1">#REF!</definedName>
    <definedName name="U" localSheetId="6">#REF!</definedName>
    <definedName name="U" localSheetId="3">#REF!</definedName>
    <definedName name="U" localSheetId="5">#REF!</definedName>
    <definedName name="U">#REF!</definedName>
    <definedName name="u3u" localSheetId="1" hidden="1">{"TAB1",#N/A,TRUE,"GENERAL";"TAB2",#N/A,TRUE,"GENERAL";"TAB3",#N/A,TRUE,"GENERAL";"TAB4",#N/A,TRUE,"GENERAL";"TAB5",#N/A,TRUE,"GENERAL"}</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at" localSheetId="1">'[10]Gabinetes ctrol, prot. y med. '!#REF!</definedName>
    <definedName name="uat" localSheetId="6">'[10]Gabinetes ctrol, prot. y med. '!#REF!</definedName>
    <definedName name="uat" localSheetId="3">'[10]Gabinetes ctrol, prot. y med. '!#REF!</definedName>
    <definedName name="uat" localSheetId="5">'[10]Gabinetes ctrol, prot. y med. '!#REF!</definedName>
    <definedName name="uat">'[10]Gabinetes ctrol, prot. y med. '!#REF!</definedName>
    <definedName name="UI" localSheetId="1" hidden="1">{"via1",#N/A,TRUE,"general";"via2",#N/A,TRUE,"general";"via3",#N/A,TRUE,"general"}</definedName>
    <definedName name="UI" localSheetId="6"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6"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6"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6"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nidades_reales">[92]Instrucciones!$C$10</definedName>
    <definedName name="union" localSheetId="1">#REF!</definedName>
    <definedName name="union" localSheetId="6">#REF!</definedName>
    <definedName name="union" localSheetId="3">#REF!</definedName>
    <definedName name="union" localSheetId="5">#REF!</definedName>
    <definedName name="union">#REF!</definedName>
    <definedName name="UOUIV" localSheetId="1" hidden="1">{"TAB1",#N/A,TRUE,"GENERAL";"TAB2",#N/A,TRUE,"GENERAL";"TAB3",#N/A,TRUE,"GENERAL";"TAB4",#N/A,TRUE,"GENERAL";"TAB5",#N/A,TRUE,"GENERAL"}</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til">'[93]Resumen APU'!$E$74</definedName>
    <definedName name="UTILIDAD">'[16]DATOS GENERALES'!$D$8</definedName>
    <definedName name="UTILIDADES" localSheetId="1">#REF!</definedName>
    <definedName name="UTILIDADES" localSheetId="6">#REF!</definedName>
    <definedName name="UTILIDADES" localSheetId="3">#REF!</definedName>
    <definedName name="UTILIDADES" localSheetId="5">#REF!</definedName>
    <definedName name="UTILIDADES">#REF!</definedName>
    <definedName name="uu" localSheetId="1" hidden="1">{"TAB1",#N/A,TRUE,"GENERAL";"TAB2",#N/A,TRUE,"GENERAL";"TAB3",#N/A,TRUE,"GENERAL";"TAB4",#N/A,TRUE,"GENERAL";"TAB5",#N/A,TRUE,"GENERAL"}</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6"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localSheetId="6" hidden="1">{"TAB1",#N/A,TRUE,"GENERAL";"TAB2",#N/A,TRUE,"GENERAL";"TAB3",#N/A,TRUE,"GENERAL";"TAB4",#N/A,TRUE,"GENERAL";"TAB5",#N/A,TRUE,"GENERAL"}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6"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alor_total" localSheetId="1">#REF!</definedName>
    <definedName name="valor_total" localSheetId="6">#REF!</definedName>
    <definedName name="valor_total" localSheetId="3">#REF!</definedName>
    <definedName name="valor_total" localSheetId="5">#REF!</definedName>
    <definedName name="valor_total">#REF!</definedName>
    <definedName name="valor1" localSheetId="1">#REF!</definedName>
    <definedName name="valor1" localSheetId="6">#REF!</definedName>
    <definedName name="valor1" localSheetId="3">#REF!</definedName>
    <definedName name="valor1" localSheetId="5">#REF!</definedName>
    <definedName name="valor1">#REF!</definedName>
    <definedName name="valor2" localSheetId="1">#REF!</definedName>
    <definedName name="valor2" localSheetId="6">#REF!</definedName>
    <definedName name="valor2" localSheetId="3">#REF!</definedName>
    <definedName name="valor2" localSheetId="5">#REF!</definedName>
    <definedName name="valor2">#REF!</definedName>
    <definedName name="VALOR3" localSheetId="1">#REF!</definedName>
    <definedName name="VALOR3" localSheetId="6">#REF!</definedName>
    <definedName name="VALOR3" localSheetId="3">#REF!</definedName>
    <definedName name="VALOR3" localSheetId="5">#REF!</definedName>
    <definedName name="VALOR3">#REF!</definedName>
    <definedName name="Valoracion" localSheetId="3">#REF!</definedName>
    <definedName name="Valoracion" localSheetId="5">#REF!</definedName>
    <definedName name="Valoracion">#REF!</definedName>
    <definedName name="VALORACIÓN" localSheetId="3">#REF!</definedName>
    <definedName name="VALORACIÓN" localSheetId="5">#REF!</definedName>
    <definedName name="VALORACIÓN">#REF!</definedName>
    <definedName name="Var">[9]Varios.!$E$1:$E$65536</definedName>
    <definedName name="vas" localSheetId="1">#REF!</definedName>
    <definedName name="vas" localSheetId="6">#REF!</definedName>
    <definedName name="vas" localSheetId="3">#REF!</definedName>
    <definedName name="vas" localSheetId="5">#REF!</definedName>
    <definedName name="vas">#REF!</definedName>
    <definedName name="vbvbvbvb" localSheetId="1" hidden="1">{"TAB1",#N/A,TRUE,"GENERAL";"TAB2",#N/A,TRUE,"GENERAL";"TAB3",#N/A,TRUE,"GENERAL";"TAB4",#N/A,TRUE,"GENERAL";"TAB5",#N/A,TRUE,"GENERAL"}</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6"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entaAiu" localSheetId="1">#REF!</definedName>
    <definedName name="VentaAiu" localSheetId="6">#REF!</definedName>
    <definedName name="VentaAiu" localSheetId="3">#REF!</definedName>
    <definedName name="VentaAiu" localSheetId="5">#REF!</definedName>
    <definedName name="VentaAiu">#REF!</definedName>
    <definedName name="VentaAnsermaCartago" localSheetId="1">#REF!</definedName>
    <definedName name="VentaAnsermaCartago" localSheetId="6">#REF!</definedName>
    <definedName name="VentaAnsermaCartago" localSheetId="3">#REF!</definedName>
    <definedName name="VentaAnsermaCartago" localSheetId="5">#REF!</definedName>
    <definedName name="VentaAnsermaCartago">#REF!</definedName>
    <definedName name="VentaMediacanoaAnserma" localSheetId="1">#REF!</definedName>
    <definedName name="VentaMediacanoaAnserma" localSheetId="6">#REF!</definedName>
    <definedName name="VentaMediacanoaAnserma" localSheetId="3">#REF!</definedName>
    <definedName name="VentaMediacanoaAnserma" localSheetId="5">#REF!</definedName>
    <definedName name="VentaMediacanoaAnserma">#REF!</definedName>
    <definedName name="VentaVenta" localSheetId="1">#REF!</definedName>
    <definedName name="VentaVenta" localSheetId="6">#REF!</definedName>
    <definedName name="VentaVenta" localSheetId="3">#REF!</definedName>
    <definedName name="VentaVenta" localSheetId="5">#REF!</definedName>
    <definedName name="VentaVenta">#REF!</definedName>
    <definedName name="vfbgnhyt" localSheetId="1" hidden="1">{"via1",#N/A,TRUE,"general";"via2",#N/A,TRUE,"general";"via3",#N/A,TRUE,"general"}</definedName>
    <definedName name="vfbgnhyt" localSheetId="6"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 localSheetId="6">#REF!</definedName>
    <definedName name="VIA" localSheetId="3">#REF!</definedName>
    <definedName name="VIA" localSheetId="5">#REF!</definedName>
    <definedName name="VIA">#REF!</definedName>
    <definedName name="VIA_PITAL___LA_PLATA" localSheetId="1">#REF!</definedName>
    <definedName name="VIA_PITAL___LA_PLATA" localSheetId="6">#REF!</definedName>
    <definedName name="VIA_PITAL___LA_PLATA" localSheetId="3">#REF!</definedName>
    <definedName name="VIA_PITAL___LA_PLATA" localSheetId="5">#REF!</definedName>
    <definedName name="VIA_PITAL___LA_PLATA">#REF!</definedName>
    <definedName name="VIAJ">[8]DATOS!$D$3:$D$365</definedName>
    <definedName name="VIAJE">'[8]DAT NUC'!$C$2:$C$361</definedName>
    <definedName name="victor">'[94]ARMENIA-CLUB DE TIRO'!$A$59:$Q$114</definedName>
    <definedName name="vk" localSheetId="1" hidden="1">{"via1",#N/A,TRUE,"general";"via2",#N/A,TRUE,"general";"via3",#N/A,TRUE,"general"}</definedName>
    <definedName name="vk" localSheetId="6"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1" hidden="1">{"via1",#N/A,TRUE,"general";"via2",#N/A,TRUE,"general";"via3",#N/A,TRUE,"general"}</definedName>
    <definedName name="vsdfj" localSheetId="6"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6" hidden="1">{"via1",#N/A,TRUE,"general";"via2",#N/A,TRUE,"general";"via3",#N/A,TRUE,"general"}</definedName>
    <definedName name="vt" hidden="1">{"via1",#N/A,TRUE,"general";"via2",#N/A,TRUE,"general";"via3",#N/A,TRUE,"general"}</definedName>
    <definedName name="VUELTA">[63]Vuelta!$C$6:$J$500</definedName>
    <definedName name="vvcxv" localSheetId="1" hidden="1">{"TAB1",#N/A,TRUE,"GENERAL";"TAB2",#N/A,TRUE,"GENERAL";"TAB3",#N/A,TRUE,"GENERAL";"TAB4",#N/A,TRUE,"GENERAL";"TAB5",#N/A,TRUE,"GENERAL"}</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V" localSheetId="1">#REF!</definedName>
    <definedName name="VVV" localSheetId="6">#REF!</definedName>
    <definedName name="VVV" localSheetId="3">#REF!</definedName>
    <definedName name="VVV" localSheetId="5">#REF!</definedName>
    <definedName name="VVV">#REF!</definedName>
    <definedName name="vvvvt" localSheetId="1" hidden="1">{"via1",#N/A,TRUE,"general";"via2",#N/A,TRUE,"general";"via3",#N/A,TRUE,"general"}</definedName>
    <definedName name="vvvvt" localSheetId="6"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XGVXFGDFGB" localSheetId="1">#REF!</definedName>
    <definedName name="VXGVXFGDFGB" localSheetId="6">#REF!</definedName>
    <definedName name="VXGVXFGDFGB" localSheetId="3">#REF!</definedName>
    <definedName name="VXGVXFGDFGB" localSheetId="5">#REF!</definedName>
    <definedName name="VXGVXFGDFGB">#REF!</definedName>
    <definedName name="vy" localSheetId="1" hidden="1">{"TAB1",#N/A,TRUE,"GENERAL";"TAB2",#N/A,TRUE,"GENERAL";"TAB3",#N/A,TRUE,"GENERAL";"TAB4",#N/A,TRUE,"GENERAL";"TAB5",#N/A,TRUE,"GENERAL"}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 localSheetId="1">#REF!</definedName>
    <definedName name="w" localSheetId="6">#REF!</definedName>
    <definedName name="w" localSheetId="3">#REF!</definedName>
    <definedName name="w" localSheetId="5">#REF!</definedName>
    <definedName name="w">#REF!</definedName>
    <definedName name="w2w2w" localSheetId="1" hidden="1">{"via1",#N/A,TRUE,"general";"via2",#N/A,TRUE,"general";"via3",#N/A,TRUE,"general"}</definedName>
    <definedName name="w2w2w" localSheetId="6" hidden="1">{"via1",#N/A,TRUE,"general";"via2",#N/A,TRUE,"general";"via3",#N/A,TRUE,"general"}</definedName>
    <definedName name="w2w2w" hidden="1">{"via1",#N/A,TRUE,"general";"via2",#N/A,TRUE,"general";"via3",#N/A,TRUE,"general"}</definedName>
    <definedName name="we" localSheetId="1">#REF!</definedName>
    <definedName name="we" localSheetId="6">#REF!</definedName>
    <definedName name="we" localSheetId="3">#REF!</definedName>
    <definedName name="we" localSheetId="5">#REF!</definedName>
    <definedName name="we">#REF!</definedName>
    <definedName name="WER">'[22]Res-Accide-10'!$S$2:$S$7</definedName>
    <definedName name="werew" localSheetId="1" hidden="1">{"TAB1",#N/A,TRUE,"GENERAL";"TAB2",#N/A,TRUE,"GENERAL";"TAB3",#N/A,TRUE,"GENERAL";"TAB4",#N/A,TRUE,"GENERAL";"TAB5",#N/A,TRUE,"GENERAL"}</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6"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6"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6"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ILSON" localSheetId="1">'[22]Res-Accide-10'!#REF!</definedName>
    <definedName name="WILSON" localSheetId="6">'[22]Res-Accide-10'!#REF!</definedName>
    <definedName name="WILSON" localSheetId="3">'[22]Res-Accide-10'!#REF!</definedName>
    <definedName name="WILSON" localSheetId="5">'[22]Res-Accide-10'!#REF!</definedName>
    <definedName name="WILSON">'[22]Res-Accide-10'!#REF!</definedName>
    <definedName name="WQEEWQ" localSheetId="1" hidden="1">{"TAB1",#N/A,TRUE,"GENERAL";"TAB2",#N/A,TRUE,"GENERAL";"TAB3",#N/A,TRUE,"GENERAL";"TAB4",#N/A,TRUE,"GENERAL";"TAB5",#N/A,TRUE,"GENERAL"}</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6" hidden="1">{"via1",#N/A,TRUE,"general";"via2",#N/A,TRUE,"general";"via3",#N/A,TRUE,"general"}</definedName>
    <definedName name="wrn.via." hidden="1">{"via1",#N/A,TRUE,"general";"via2",#N/A,TRUE,"general";"via3",#N/A,TRUE,"general"}</definedName>
    <definedName name="wseswdasd" localSheetId="1">#REF!</definedName>
    <definedName name="wseswdasd" localSheetId="6">#REF!</definedName>
    <definedName name="wseswdasd" localSheetId="3">#REF!</definedName>
    <definedName name="wseswdasd" localSheetId="5">#REF!</definedName>
    <definedName name="wseswdasd">#REF!</definedName>
    <definedName name="wsnhed" localSheetId="1" hidden="1">{"via1",#N/A,TRUE,"general";"via2",#N/A,TRUE,"general";"via3",#N/A,TRUE,"general"}</definedName>
    <definedName name="wsnhed" localSheetId="6"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6"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wwwwwwwwwwwwwwwwwwwwwwwwwwwwwwwwwwww" localSheetId="1">'[37]A. P. U.'!#REF!</definedName>
    <definedName name="wwwwwwwwwwwwwwwwwwwwwwwwwwwwwwwwwwwww" localSheetId="6">'[37]A. P. U.'!#REF!</definedName>
    <definedName name="wwwwwwwwwwwwwwwwwwwwwwwwwwwwwwwwwwwww" localSheetId="3">'[37]A. P. U.'!#REF!</definedName>
    <definedName name="wwwwwwwwwwwwwwwwwwwwwwwwwwwwwwwwwwwww" localSheetId="5">'[37]A. P. U.'!#REF!</definedName>
    <definedName name="wwwwwwwwwwwwwwwwwwwwwwwwwwwwwwwwwwwww">'[37]A. P. U.'!#REF!</definedName>
    <definedName name="wyty" localSheetId="1" hidden="1">{"via1",#N/A,TRUE,"general";"via2",#N/A,TRUE,"general";"via3",#N/A,TRUE,"general"}</definedName>
    <definedName name="wyty" localSheetId="6" hidden="1">{"via1",#N/A,TRUE,"general";"via2",#N/A,TRUE,"general";"via3",#N/A,TRUE,"general"}</definedName>
    <definedName name="wyty" hidden="1">{"via1",#N/A,TRUE,"general";"via2",#N/A,TRUE,"general";"via3",#N/A,TRUE,"general"}</definedName>
    <definedName name="wywywywywywyywywywywywywywyywywywywywywywywyywywywywywywywyyw" localSheetId="1">#REF!</definedName>
    <definedName name="wywywywywywyywywywywywywywyywywywywywywywywyywywywywywywywyyw" localSheetId="6">#REF!</definedName>
    <definedName name="wywywywywywyywywywywywywywyywywywywywywywywyywywywywywywywyyw" localSheetId="3">#REF!</definedName>
    <definedName name="wywywywywywyywywywywywywywyywywywywywywywywyywywywywywywywyyw" localSheetId="5">#REF!</definedName>
    <definedName name="wywywywywywyywywywywywywywyywywywywywywywywyywywywywywywywyyw">#REF!</definedName>
    <definedName name="xcbvbs" localSheetId="1" hidden="1">{"TAB1",#N/A,TRUE,"GENERAL";"TAB2",#N/A,TRUE,"GENERAL";"TAB3",#N/A,TRUE,"GENERAL";"TAB4",#N/A,TRUE,"GENERAL";"TAB5",#N/A,TRUE,"GENERAL"}</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6">#REF!</definedName>
    <definedName name="xx" localSheetId="3">#REF!</definedName>
    <definedName name="xx" localSheetId="5">#REF!</definedName>
    <definedName name="xx">#REF!</definedName>
    <definedName name="xxfg" localSheetId="1" hidden="1">{"via1",#N/A,TRUE,"general";"via2",#N/A,TRUE,"general";"via3",#N/A,TRUE,"general"}</definedName>
    <definedName name="xxfg" localSheetId="6" hidden="1">{"via1",#N/A,TRUE,"general";"via2",#N/A,TRUE,"general";"via3",#N/A,TRUE,"general"}</definedName>
    <definedName name="xxfg" hidden="1">{"via1",#N/A,TRUE,"general";"via2",#N/A,TRUE,"general";"via3",#N/A,TRUE,"general"}</definedName>
    <definedName name="XXX" localSheetId="1">#REF!</definedName>
    <definedName name="XXX" localSheetId="6">#REF!</definedName>
    <definedName name="XXX" localSheetId="3">#REF!</definedName>
    <definedName name="XXX" localSheetId="5">#REF!</definedName>
    <definedName name="XXX">#REF!</definedName>
    <definedName name="xxxxx" localSheetId="3">[95]!absc</definedName>
    <definedName name="xxxxx" localSheetId="5">[95]!absc</definedName>
    <definedName name="xxxxx">[95]!absc</definedName>
    <definedName name="xxxxxds" localSheetId="1" hidden="1">{"via1",#N/A,TRUE,"general";"via2",#N/A,TRUE,"general";"via3",#N/A,TRUE,"general"}</definedName>
    <definedName name="xxxxxds" localSheetId="6" hidden="1">{"via1",#N/A,TRUE,"general";"via2",#N/A,TRUE,"general";"via3",#N/A,TRUE,"general"}</definedName>
    <definedName name="xxxxxds" hidden="1">{"via1",#N/A,TRUE,"general";"via2",#N/A,TRUE,"general";"via3",#N/A,TRUE,"general"}</definedName>
    <definedName name="XXXXXXXXXX" localSheetId="1">#REF!</definedName>
    <definedName name="XXXXXXXXXX" localSheetId="6">#REF!</definedName>
    <definedName name="XXXXXXXXXX" localSheetId="3">#REF!</definedName>
    <definedName name="XXXXXXXXXX" localSheetId="5">#REF!</definedName>
    <definedName name="XXXXXXXXXX">#REF!</definedName>
    <definedName name="xxxxxxxxxx29" localSheetId="1" hidden="1">{"via1",#N/A,TRUE,"general";"via2",#N/A,TRUE,"general";"via3",#N/A,TRUE,"general"}</definedName>
    <definedName name="xxxxxxxxxx29" localSheetId="6" hidden="1">{"via1",#N/A,TRUE,"general";"via2",#N/A,TRUE,"general";"via3",#N/A,TRUE,"general"}</definedName>
    <definedName name="xxxxxxxxxx29" hidden="1">{"via1",#N/A,TRUE,"general";"via2",#N/A,TRUE,"general";"via3",#N/A,TRUE,"general"}</definedName>
    <definedName name="XXXXXXXXXXXX" localSheetId="1">#REF!</definedName>
    <definedName name="XXXXXXXXXXXX" localSheetId="6">#REF!</definedName>
    <definedName name="XXXXXXXXXXXX" localSheetId="3">#REF!</definedName>
    <definedName name="XXXXXXXXXXXX" localSheetId="5">#REF!</definedName>
    <definedName name="XXXXXXXXXXXX">#REF!</definedName>
    <definedName name="XZXZV" localSheetId="1" hidden="1">{"via1",#N/A,TRUE,"general";"via2",#N/A,TRUE,"general";"via3",#N/A,TRUE,"general"}</definedName>
    <definedName name="XZXZV" localSheetId="6" hidden="1">{"via1",#N/A,TRUE,"general";"via2",#N/A,TRUE,"general";"via3",#N/A,TRUE,"general"}</definedName>
    <definedName name="XZXZV" hidden="1">{"via1",#N/A,TRUE,"general";"via2",#N/A,TRUE,"general";"via3",#N/A,TRUE,"general"}</definedName>
    <definedName name="Y" localSheetId="3">[13]!absc</definedName>
    <definedName name="Y" localSheetId="5">[13]!absc</definedName>
    <definedName name="Y">[13]!absc</definedName>
    <definedName name="y6y6" localSheetId="1" hidden="1">{"via1",#N/A,TRUE,"general";"via2",#N/A,TRUE,"general";"via3",#N/A,TRUE,"general"}</definedName>
    <definedName name="y6y6" localSheetId="6"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6"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olombo">'[96]cant y precios'!$A$11:$J$56</definedName>
    <definedName name="yrey" localSheetId="1" hidden="1">{"via1",#N/A,TRUE,"general";"via2",#N/A,TRUE,"general";"via3",#N/A,TRUE,"general"}</definedName>
    <definedName name="yrey" localSheetId="6"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6"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6"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6"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6"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localSheetId="6"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6"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6" hidden="1">{"via1",#N/A,TRUE,"general";"via2",#N/A,TRUE,"general";"via3",#N/A,TRUE,"general"}</definedName>
    <definedName name="yyyyyf" hidden="1">{"via1",#N/A,TRUE,"general";"via2",#N/A,TRUE,"general";"via3",#N/A,TRUE,"general"}</definedName>
    <definedName name="Z_086A872D_15DF_436A_8459_CE22F6819FF4_.wvu.Rows" localSheetId="1" hidden="1">[5]Presentacion!#REF!</definedName>
    <definedName name="Z_086A872D_15DF_436A_8459_CE22F6819FF4_.wvu.Rows" localSheetId="6" hidden="1">[5]Presentacion!#REF!</definedName>
    <definedName name="Z_086A872D_15DF_436A_8459_CE22F6819FF4_.wvu.Rows" localSheetId="3" hidden="1">[5]Presentacion!#REF!</definedName>
    <definedName name="Z_086A872D_15DF_436A_8459_CE22F6819FF4_.wvu.Rows" localSheetId="5" hidden="1">[5]Presentacion!#REF!</definedName>
    <definedName name="Z_086A872D_15DF_436A_8459_CE22F6819FF4_.wvu.Rows" hidden="1">[5]Presentacion!#REF!</definedName>
    <definedName name="Z_D55C8B2E_861A_459E_9D09_3AF38A1DE99E_.wvu.Rows" localSheetId="1" hidden="1">[5]Presentacion!#REF!</definedName>
    <definedName name="Z_D55C8B2E_861A_459E_9D09_3AF38A1DE99E_.wvu.Rows" localSheetId="6" hidden="1">[5]Presentacion!#REF!</definedName>
    <definedName name="Z_D55C8B2E_861A_459E_9D09_3AF38A1DE99E_.wvu.Rows" localSheetId="3" hidden="1">[5]Presentacion!#REF!</definedName>
    <definedName name="Z_D55C8B2E_861A_459E_9D09_3AF38A1DE99E_.wvu.Rows" localSheetId="5" hidden="1">[5]Presentacion!#REF!</definedName>
    <definedName name="Z_D55C8B2E_861A_459E_9D09_3AF38A1DE99E_.wvu.Rows" hidden="1">[5]Presentacion!#REF!</definedName>
    <definedName name="Z_F540D718_D9AA_403F_AE49_60D937FD77E5_.wvu.Rows" localSheetId="1" hidden="1">[5]Presentacion!#REF!</definedName>
    <definedName name="Z_F540D718_D9AA_403F_AE49_60D937FD77E5_.wvu.Rows" localSheetId="6" hidden="1">[5]Presentacion!#REF!</definedName>
    <definedName name="Z_F540D718_D9AA_403F_AE49_60D937FD77E5_.wvu.Rows" localSheetId="3" hidden="1">[5]Presentacion!#REF!</definedName>
    <definedName name="Z_F540D718_D9AA_403F_AE49_60D937FD77E5_.wvu.Rows" localSheetId="5" hidden="1">[5]Presentacion!#REF!</definedName>
    <definedName name="Z_F540D718_D9AA_403F_AE49_60D937FD77E5_.wvu.Rows" hidden="1">[5]Presentacion!#REF!</definedName>
    <definedName name="zdervr" localSheetId="1" hidden="1">{"via1",#N/A,TRUE,"general";"via2",#N/A,TRUE,"general";"via3",#N/A,TRUE,"general"}</definedName>
    <definedName name="zdervr" localSheetId="6" hidden="1">{"via1",#N/A,TRUE,"general";"via2",#N/A,TRUE,"general";"via3",#N/A,TRUE,"general"}</definedName>
    <definedName name="zdervr" hidden="1">{"via1",#N/A,TRUE,"general";"via2",#N/A,TRUE,"general";"via3",#N/A,TRUE,"general"}</definedName>
    <definedName name="ZDFS" localSheetId="1">#REF!</definedName>
    <definedName name="ZDFS" localSheetId="6">#REF!</definedName>
    <definedName name="ZDFS" localSheetId="3">#REF!</definedName>
    <definedName name="ZDFS" localSheetId="5">#REF!</definedName>
    <definedName name="ZDFS">#REF!</definedName>
    <definedName name="zxczds" localSheetId="1" hidden="1">{"TAB1",#N/A,TRUE,"GENERAL";"TAB2",#N/A,TRUE,"GENERAL";"TAB3",#N/A,TRUE,"GENERAL";"TAB4",#N/A,TRUE,"GENERAL";"TAB5",#N/A,TRUE,"GENERAL"}</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6"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 name="ZZZZZZZZZZZ" localSheetId="1">'[37]A. P. U.'!#REF!</definedName>
    <definedName name="ZZZZZZZZZZZ" localSheetId="6">'[37]A. P. U.'!#REF!</definedName>
    <definedName name="ZZZZZZZZZZZ" localSheetId="3">'[37]A. P. U.'!#REF!</definedName>
    <definedName name="ZZZZZZZZZZZ" localSheetId="5">'[37]A. P. U.'!#REF!</definedName>
    <definedName name="ZZZZZZZZZZZ">'[37]A.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6" i="13" l="1"/>
  <c r="G29" i="17"/>
  <c r="G28" i="17"/>
  <c r="G25" i="17"/>
  <c r="G20" i="17"/>
  <c r="G21" i="17" s="1"/>
  <c r="G16" i="17"/>
  <c r="G15" i="17"/>
  <c r="G14" i="17"/>
  <c r="G13" i="17"/>
  <c r="G17" i="17" s="1"/>
  <c r="G12" i="17"/>
  <c r="I9" i="17"/>
  <c r="L28" i="16"/>
  <c r="M28" i="16" s="1"/>
  <c r="E28" i="16"/>
  <c r="D28" i="16"/>
  <c r="L27" i="16"/>
  <c r="M27" i="16" s="1"/>
  <c r="E27" i="16"/>
  <c r="D27" i="16"/>
  <c r="L26" i="16"/>
  <c r="M26" i="16" s="1"/>
  <c r="L25" i="16"/>
  <c r="M25" i="16" s="1"/>
  <c r="E25" i="16"/>
  <c r="D25" i="16"/>
  <c r="M24" i="16"/>
  <c r="L24" i="16"/>
  <c r="E24" i="16"/>
  <c r="D24" i="16"/>
  <c r="L23" i="16"/>
  <c r="M23" i="16" s="1"/>
  <c r="E23" i="16"/>
  <c r="D23" i="16"/>
  <c r="L21" i="16"/>
  <c r="M21" i="16" s="1"/>
  <c r="E21" i="16"/>
  <c r="D21" i="16"/>
  <c r="L18" i="16"/>
  <c r="M18" i="16" s="1"/>
  <c r="L16" i="16"/>
  <c r="M16" i="16" s="1"/>
  <c r="C6" i="16"/>
  <c r="A68" i="15"/>
  <c r="A67" i="15"/>
  <c r="Q63" i="15"/>
  <c r="P62" i="15"/>
  <c r="K62" i="15"/>
  <c r="K61" i="15"/>
  <c r="Q61" i="15" s="1"/>
  <c r="P59" i="15"/>
  <c r="K59" i="15"/>
  <c r="P58" i="15"/>
  <c r="K58" i="15"/>
  <c r="K55" i="15"/>
  <c r="Q55" i="15" s="1"/>
  <c r="K54" i="15"/>
  <c r="P48" i="15"/>
  <c r="Q48" i="15" s="1"/>
  <c r="Q47" i="15" s="1"/>
  <c r="P46" i="15"/>
  <c r="K46" i="15"/>
  <c r="P45" i="15"/>
  <c r="K45" i="15"/>
  <c r="P44" i="15"/>
  <c r="K44" i="15"/>
  <c r="P43" i="15"/>
  <c r="K43" i="15"/>
  <c r="P42" i="15"/>
  <c r="K42" i="15"/>
  <c r="P41" i="15"/>
  <c r="K41" i="15"/>
  <c r="P40" i="15"/>
  <c r="K40" i="15"/>
  <c r="P39" i="15"/>
  <c r="K39" i="15"/>
  <c r="P38" i="15"/>
  <c r="K38" i="15"/>
  <c r="P37" i="15"/>
  <c r="K37" i="15"/>
  <c r="P36" i="15"/>
  <c r="K36" i="15"/>
  <c r="P35" i="15"/>
  <c r="K35" i="15"/>
  <c r="P34" i="15"/>
  <c r="K34" i="15"/>
  <c r="N31" i="15"/>
  <c r="P31" i="15" s="1"/>
  <c r="Q31" i="15" s="1"/>
  <c r="P30" i="15"/>
  <c r="Q30" i="15" s="1"/>
  <c r="P29" i="15"/>
  <c r="Q29" i="15" s="1"/>
  <c r="P26" i="15"/>
  <c r="Q26" i="15" s="1"/>
  <c r="Q25" i="15" s="1"/>
  <c r="P21" i="15"/>
  <c r="K21" i="15"/>
  <c r="P18" i="15"/>
  <c r="Q18" i="15" s="1"/>
  <c r="P17" i="15"/>
  <c r="Q17" i="15" s="1"/>
  <c r="P16" i="15"/>
  <c r="I16" i="15"/>
  <c r="K16" i="15" s="1"/>
  <c r="P15" i="15"/>
  <c r="I15" i="15"/>
  <c r="K15" i="15" s="1"/>
  <c r="P14" i="15"/>
  <c r="I14" i="15"/>
  <c r="K14" i="15" s="1"/>
  <c r="P13" i="15"/>
  <c r="I13" i="15"/>
  <c r="K13" i="15" s="1"/>
  <c r="P11" i="15"/>
  <c r="Q11" i="15" s="1"/>
  <c r="N9" i="15"/>
  <c r="P9" i="15" s="1"/>
  <c r="K9" i="15"/>
  <c r="N8" i="15"/>
  <c r="P8" i="15" s="1"/>
  <c r="K8" i="15"/>
  <c r="K60" i="15" l="1"/>
  <c r="M19" i="16"/>
  <c r="G30" i="17"/>
  <c r="G32" i="17" s="1"/>
  <c r="J28" i="13" s="1"/>
  <c r="Q36" i="15"/>
  <c r="Q41" i="15"/>
  <c r="Q13" i="15"/>
  <c r="Q45" i="15"/>
  <c r="Q58" i="15"/>
  <c r="Q59" i="15"/>
  <c r="Q44" i="15"/>
  <c r="K49" i="15"/>
  <c r="Q37" i="15"/>
  <c r="Q14" i="15"/>
  <c r="Q21" i="15"/>
  <c r="Q20" i="15" s="1"/>
  <c r="Q42" i="15"/>
  <c r="Q35" i="15"/>
  <c r="Q39" i="15"/>
  <c r="Q38" i="15"/>
  <c r="Q9" i="15"/>
  <c r="Q46" i="15"/>
  <c r="Q40" i="15"/>
  <c r="Q43" i="15"/>
  <c r="K65" i="15"/>
  <c r="Q34" i="15"/>
  <c r="P65" i="15"/>
  <c r="Q62" i="15"/>
  <c r="Q60" i="15" s="1"/>
  <c r="Q16" i="15"/>
  <c r="Q8" i="15"/>
  <c r="P49" i="15"/>
  <c r="M29" i="16"/>
  <c r="Q15" i="15"/>
  <c r="Q28" i="15"/>
  <c r="Q54" i="15"/>
  <c r="Q53" i="15" s="1"/>
  <c r="P60" i="15"/>
  <c r="M31" i="16" l="1"/>
  <c r="M33" i="16" s="1"/>
  <c r="E16" i="6"/>
  <c r="K56" i="13"/>
  <c r="Q65" i="15"/>
  <c r="Q68" i="15" s="1"/>
  <c r="Q57" i="15"/>
  <c r="Q56" i="15" s="1"/>
  <c r="Q52" i="15" s="1"/>
  <c r="Q19" i="15"/>
  <c r="Q33" i="15"/>
  <c r="Q32" i="15" s="1"/>
  <c r="Q12" i="15"/>
  <c r="Q10" i="15"/>
  <c r="Q7" i="15"/>
  <c r="Q49" i="15" l="1"/>
  <c r="Q67" i="15" s="1"/>
  <c r="Q69" i="15" s="1"/>
  <c r="Q6" i="15"/>
  <c r="E15" i="6" l="1"/>
  <c r="K55" i="13"/>
  <c r="G51" i="6" l="1"/>
  <c r="H51" i="6" s="1"/>
  <c r="H42" i="6"/>
  <c r="I49" i="13"/>
  <c r="I48" i="13"/>
  <c r="M59" i="6" l="1"/>
  <c r="M58" i="6"/>
  <c r="L33" i="6"/>
  <c r="C33" i="6"/>
  <c r="L34" i="6"/>
  <c r="C34" i="6"/>
  <c r="K57" i="13" l="1"/>
  <c r="E17" i="6" s="1"/>
  <c r="K33" i="13"/>
  <c r="K25" i="13"/>
  <c r="K21" i="13"/>
  <c r="K14" i="13"/>
  <c r="K18" i="13"/>
  <c r="K39" i="13"/>
  <c r="K17" i="13" l="1"/>
  <c r="K28" i="13"/>
  <c r="K58" i="13"/>
  <c r="K15" i="13" l="1"/>
  <c r="K22" i="13"/>
  <c r="K37" i="13"/>
  <c r="H68" i="6"/>
  <c r="K34" i="13" l="1"/>
  <c r="K40" i="13"/>
  <c r="K19" i="13"/>
  <c r="E18" i="6"/>
  <c r="L35" i="6" l="1"/>
  <c r="C35" i="6"/>
  <c r="E19" i="6"/>
  <c r="M60" i="6" l="1"/>
  <c r="L43" i="6"/>
  <c r="G32" i="12" l="1"/>
  <c r="G31" i="12"/>
  <c r="G33" i="12" s="1"/>
  <c r="G23" i="12"/>
  <c r="G22" i="12"/>
  <c r="G21" i="12"/>
  <c r="G20" i="12"/>
  <c r="G16" i="12"/>
  <c r="G15" i="12"/>
  <c r="G14" i="12"/>
  <c r="G13" i="12"/>
  <c r="G12" i="12"/>
  <c r="G27" i="11"/>
  <c r="J42" i="13" s="1"/>
  <c r="K42" i="13" s="1"/>
  <c r="K43" i="13" s="1"/>
  <c r="G20" i="11"/>
  <c r="G27" i="10"/>
  <c r="G26" i="10"/>
  <c r="G17" i="10"/>
  <c r="G19" i="10" s="1"/>
  <c r="G13" i="10"/>
  <c r="G12" i="10"/>
  <c r="G14" i="10" s="1"/>
  <c r="G32" i="9"/>
  <c r="G22" i="9"/>
  <c r="G21" i="9"/>
  <c r="G20" i="9"/>
  <c r="G16" i="9"/>
  <c r="G15" i="9"/>
  <c r="G14" i="9"/>
  <c r="G13" i="9"/>
  <c r="G12" i="9"/>
  <c r="G23" i="9" l="1"/>
  <c r="G24" i="12"/>
  <c r="G17" i="12"/>
  <c r="G17" i="9"/>
  <c r="G28" i="10"/>
  <c r="G30" i="10" s="1"/>
  <c r="J30" i="13" s="1"/>
  <c r="K30" i="13" s="1"/>
  <c r="G34" i="9" l="1"/>
  <c r="J29" i="13" s="1"/>
  <c r="K29" i="13" s="1"/>
  <c r="K31" i="13" s="1"/>
  <c r="G35" i="12"/>
  <c r="J24" i="13" s="1"/>
  <c r="K24" i="13" s="1"/>
  <c r="K26" i="13" s="1"/>
  <c r="K44" i="13" s="1"/>
  <c r="E12" i="6" l="1"/>
  <c r="M61" i="6" s="1"/>
  <c r="M76" i="6" s="1"/>
  <c r="P52" i="13"/>
  <c r="K48" i="13"/>
  <c r="K49" i="13"/>
  <c r="K50" i="13" s="1"/>
  <c r="E20" i="6" s="1"/>
  <c r="L50" i="6"/>
  <c r="L51" i="6"/>
  <c r="L49" i="6" l="1"/>
  <c r="L53" i="6" s="1"/>
  <c r="L54" i="6" s="1"/>
  <c r="M75" i="6" s="1"/>
  <c r="L41" i="6" l="1"/>
  <c r="L29" i="6" l="1"/>
  <c r="I31" i="6"/>
  <c r="I32" i="6"/>
  <c r="I30" i="6"/>
  <c r="I42" i="6"/>
  <c r="L42" i="6" s="1"/>
  <c r="L44" i="6" s="1"/>
  <c r="L45" i="6" s="1"/>
  <c r="Z49" i="6" l="1"/>
  <c r="L32" i="6" l="1"/>
  <c r="M68" i="6"/>
  <c r="C32" i="6"/>
  <c r="C31" i="6"/>
  <c r="C30" i="6"/>
  <c r="N31" i="3"/>
  <c r="L30" i="6" l="1"/>
  <c r="L31" i="6"/>
  <c r="L36" i="6" l="1"/>
  <c r="L37" i="6" s="1"/>
  <c r="M74" i="6" s="1"/>
  <c r="O24" i="3"/>
  <c r="O23" i="3"/>
  <c r="O13" i="3"/>
  <c r="O14" i="3"/>
  <c r="O15" i="3"/>
  <c r="O16" i="3"/>
  <c r="O12" i="3"/>
  <c r="B33" i="3"/>
  <c r="J12" i="3"/>
  <c r="C7" i="5"/>
  <c r="C10" i="5" l="1"/>
  <c r="H18" i="5"/>
  <c r="C18" i="5"/>
  <c r="B18" i="5"/>
  <c r="H17" i="5"/>
  <c r="C17" i="5"/>
  <c r="H13" i="5"/>
  <c r="C13" i="5"/>
  <c r="H12" i="5"/>
  <c r="C12" i="5"/>
  <c r="H11" i="5"/>
  <c r="C11" i="5"/>
  <c r="H10" i="5"/>
  <c r="H9" i="5"/>
  <c r="C9" i="5"/>
  <c r="H8" i="5"/>
  <c r="C8" i="5"/>
  <c r="H7" i="5"/>
  <c r="H6" i="5"/>
  <c r="C6" i="5"/>
  <c r="G53" i="3" l="1"/>
  <c r="L53" i="3" s="1"/>
  <c r="L44" i="3"/>
  <c r="L61" i="3" s="1"/>
  <c r="J33" i="3"/>
  <c r="L33" i="3" s="1"/>
  <c r="J32" i="3"/>
  <c r="L32" i="3" s="1"/>
  <c r="B32" i="3"/>
  <c r="J31" i="3"/>
  <c r="B31" i="3"/>
  <c r="J24" i="3"/>
  <c r="L24" i="3" s="1"/>
  <c r="B24" i="3"/>
  <c r="J23" i="3"/>
  <c r="L23" i="3" s="1"/>
  <c r="B23" i="3"/>
  <c r="J16" i="3"/>
  <c r="L16" i="3" s="1"/>
  <c r="B16" i="3"/>
  <c r="J15" i="3"/>
  <c r="L15" i="3" s="1"/>
  <c r="B15" i="3"/>
  <c r="J14" i="3"/>
  <c r="L14" i="3" s="1"/>
  <c r="B14" i="3"/>
  <c r="J13" i="3"/>
  <c r="L13" i="3" s="1"/>
  <c r="B13" i="3"/>
  <c r="L12" i="3"/>
  <c r="B12" i="3"/>
  <c r="J3" i="3"/>
  <c r="C1" i="3"/>
  <c r="K1093" i="2"/>
  <c r="C1093" i="2"/>
  <c r="A1093" i="2"/>
  <c r="G1043" i="2"/>
  <c r="G1042" i="2"/>
  <c r="G1041" i="2"/>
  <c r="G1040" i="2"/>
  <c r="G1039" i="2"/>
  <c r="G1038" i="2"/>
  <c r="G1037" i="2"/>
  <c r="G1036" i="2"/>
  <c r="A1003" i="2"/>
  <c r="E977" i="2"/>
  <c r="G977" i="2" s="1"/>
  <c r="E976" i="2"/>
  <c r="G976" i="2" s="1"/>
  <c r="C975" i="2"/>
  <c r="E975" i="2" s="1"/>
  <c r="G975" i="2" s="1"/>
  <c r="E974" i="2"/>
  <c r="G974" i="2" s="1"/>
  <c r="E973" i="2"/>
  <c r="G973" i="2" s="1"/>
  <c r="E972" i="2"/>
  <c r="G972" i="2" s="1"/>
  <c r="E971" i="2"/>
  <c r="G971" i="2" s="1"/>
  <c r="E970" i="2"/>
  <c r="G970" i="2" s="1"/>
  <c r="K921" i="2"/>
  <c r="C921" i="2"/>
  <c r="A921" i="2"/>
  <c r="E897" i="2"/>
  <c r="G897" i="2" s="1"/>
  <c r="E896" i="2"/>
  <c r="G896" i="2" s="1"/>
  <c r="E895" i="2"/>
  <c r="G895" i="2" s="1"/>
  <c r="C894" i="2"/>
  <c r="E894" i="2" s="1"/>
  <c r="G894" i="2" s="1"/>
  <c r="E893" i="2"/>
  <c r="G893" i="2" s="1"/>
  <c r="K839" i="2"/>
  <c r="C839" i="2"/>
  <c r="A839" i="2"/>
  <c r="E815" i="2"/>
  <c r="G815" i="2" s="1"/>
  <c r="I815" i="2" s="1"/>
  <c r="E814" i="2"/>
  <c r="G814" i="2" s="1"/>
  <c r="I814" i="2" s="1"/>
  <c r="C813" i="2"/>
  <c r="E813" i="2" s="1"/>
  <c r="G813" i="2" s="1"/>
  <c r="I813" i="2" s="1"/>
  <c r="E812" i="2"/>
  <c r="G812" i="2" s="1"/>
  <c r="I812" i="2" s="1"/>
  <c r="K758" i="2"/>
  <c r="C758" i="2"/>
  <c r="A758" i="2"/>
  <c r="G692" i="2"/>
  <c r="G693" i="2" s="1"/>
  <c r="M663" i="2" s="1"/>
  <c r="A663" i="2"/>
  <c r="G593" i="2"/>
  <c r="G594" i="2" s="1"/>
  <c r="M565" i="2" s="1"/>
  <c r="A565" i="2"/>
  <c r="G502" i="2"/>
  <c r="G503" i="2" s="1"/>
  <c r="M469" i="2" s="1"/>
  <c r="A469" i="2"/>
  <c r="H406" i="2"/>
  <c r="H407" i="2" s="1"/>
  <c r="I10" i="5" s="1"/>
  <c r="K10" i="5" s="1"/>
  <c r="A374" i="2"/>
  <c r="E307" i="2"/>
  <c r="E308" i="2" s="1"/>
  <c r="M278" i="2" s="1"/>
  <c r="A278" i="2"/>
  <c r="E237" i="2"/>
  <c r="G237" i="2" s="1"/>
  <c r="E236" i="2"/>
  <c r="G236" i="2" s="1"/>
  <c r="E235" i="2"/>
  <c r="G235" i="2" s="1"/>
  <c r="E234" i="2"/>
  <c r="G234" i="2" s="1"/>
  <c r="E233" i="2"/>
  <c r="G233" i="2" s="1"/>
  <c r="A188" i="2"/>
  <c r="E134" i="2"/>
  <c r="G134" i="2" s="1"/>
  <c r="E133" i="2"/>
  <c r="G133" i="2" s="1"/>
  <c r="C132" i="2"/>
  <c r="E132" i="2" s="1"/>
  <c r="G132" i="2" s="1"/>
  <c r="A102" i="2"/>
  <c r="E38" i="2"/>
  <c r="G38" i="2" s="1"/>
  <c r="E37" i="2"/>
  <c r="G37" i="2" s="1"/>
  <c r="E36" i="2"/>
  <c r="G36" i="2" s="1"/>
  <c r="A7" i="2"/>
  <c r="K3" i="2"/>
  <c r="C1" i="2"/>
  <c r="J18" i="1"/>
  <c r="H18" i="1"/>
  <c r="C18" i="1"/>
  <c r="B18" i="1"/>
  <c r="J17" i="1"/>
  <c r="H17" i="1"/>
  <c r="K1003" i="2" s="1"/>
  <c r="C17" i="1"/>
  <c r="B1137" i="2" s="1"/>
  <c r="J16" i="1"/>
  <c r="J15" i="1"/>
  <c r="J14" i="1"/>
  <c r="J13" i="1"/>
  <c r="H13" i="1"/>
  <c r="K663" i="2" s="1"/>
  <c r="C13" i="1"/>
  <c r="J12" i="1"/>
  <c r="H12" i="1"/>
  <c r="K565" i="2" s="1"/>
  <c r="C12" i="1"/>
  <c r="C565" i="2" s="1"/>
  <c r="J11" i="1"/>
  <c r="H11" i="1"/>
  <c r="K469" i="2" s="1"/>
  <c r="C11" i="1"/>
  <c r="C469" i="2" s="1"/>
  <c r="J10" i="1"/>
  <c r="H10" i="1"/>
  <c r="K374" i="2" s="1"/>
  <c r="C10" i="1"/>
  <c r="C374" i="2" s="1"/>
  <c r="J9" i="1"/>
  <c r="H9" i="1"/>
  <c r="K278" i="2" s="1"/>
  <c r="C9" i="1"/>
  <c r="C278" i="2" s="1"/>
  <c r="J8" i="1"/>
  <c r="H8" i="1"/>
  <c r="K188" i="2" s="1"/>
  <c r="C8" i="1"/>
  <c r="C188" i="2" s="1"/>
  <c r="J7" i="1"/>
  <c r="H7" i="1"/>
  <c r="K102" i="2" s="1"/>
  <c r="C7" i="1"/>
  <c r="C102" i="2" s="1"/>
  <c r="J6" i="1"/>
  <c r="H6" i="1"/>
  <c r="K7" i="2" s="1"/>
  <c r="C6" i="1"/>
  <c r="C7" i="2" s="1"/>
  <c r="J3" i="1"/>
  <c r="L26" i="3" l="1"/>
  <c r="I11" i="1"/>
  <c r="K11" i="1" s="1"/>
  <c r="I11" i="5"/>
  <c r="K11" i="5" s="1"/>
  <c r="G1044" i="2"/>
  <c r="M1003" i="2" s="1"/>
  <c r="G135" i="2"/>
  <c r="M102" i="2" s="1"/>
  <c r="I12" i="1"/>
  <c r="K12" i="1" s="1"/>
  <c r="I12" i="5"/>
  <c r="K12" i="5" s="1"/>
  <c r="I9" i="1"/>
  <c r="K9" i="1" s="1"/>
  <c r="I9" i="5"/>
  <c r="K9" i="5" s="1"/>
  <c r="I13" i="1"/>
  <c r="K13" i="1" s="1"/>
  <c r="I13" i="5"/>
  <c r="K13" i="5" s="1"/>
  <c r="L18" i="3"/>
  <c r="L31" i="3"/>
  <c r="L35" i="3" s="1"/>
  <c r="S31" i="3"/>
  <c r="B1136" i="2"/>
  <c r="C663" i="2"/>
  <c r="M374" i="2"/>
  <c r="I10" i="1"/>
  <c r="K10" i="1" s="1"/>
  <c r="G39" i="2"/>
  <c r="M7" i="2" s="1"/>
  <c r="G978" i="2"/>
  <c r="M921" i="2" s="1"/>
  <c r="G238" i="2"/>
  <c r="M188" i="2" s="1"/>
  <c r="F1136" i="2"/>
  <c r="H1136" i="2" s="1"/>
  <c r="I816" i="2"/>
  <c r="M758" i="2" s="1"/>
  <c r="G898" i="2"/>
  <c r="M839" i="2" s="1"/>
  <c r="C1003" i="2"/>
  <c r="I6" i="1" l="1"/>
  <c r="K6" i="1" s="1"/>
  <c r="I6" i="5"/>
  <c r="K6" i="5" s="1"/>
  <c r="I16" i="1"/>
  <c r="K16" i="1" s="1"/>
  <c r="I16" i="5"/>
  <c r="K16" i="5" s="1"/>
  <c r="I14" i="1"/>
  <c r="K14" i="1" s="1"/>
  <c r="I14" i="5"/>
  <c r="K14" i="5" s="1"/>
  <c r="I7" i="1"/>
  <c r="K7" i="1" s="1"/>
  <c r="I7" i="5"/>
  <c r="K7" i="5" s="1"/>
  <c r="I15" i="1"/>
  <c r="K15" i="1" s="1"/>
  <c r="I15" i="5"/>
  <c r="K15" i="5" s="1"/>
  <c r="I8" i="1"/>
  <c r="K8" i="1" s="1"/>
  <c r="I8" i="5"/>
  <c r="K8" i="5" s="1"/>
  <c r="I17" i="1"/>
  <c r="I17" i="5"/>
  <c r="K17" i="5" s="1"/>
  <c r="K17" i="1" l="1"/>
  <c r="F1137" i="2"/>
  <c r="H1137" i="2" s="1"/>
  <c r="H1138" i="2" s="1"/>
  <c r="M1093" i="2" s="1"/>
  <c r="H65" i="6"/>
  <c r="M64" i="6"/>
  <c r="M65" i="6" l="1"/>
  <c r="H66" i="6"/>
  <c r="H67" i="6" s="1"/>
  <c r="I18" i="1"/>
  <c r="K18" i="1" s="1"/>
  <c r="K19" i="1" s="1"/>
  <c r="I18" i="5"/>
  <c r="K18" i="5" s="1"/>
  <c r="K19" i="5" s="1"/>
  <c r="M66" i="6" l="1"/>
  <c r="K21" i="5"/>
  <c r="K24" i="5"/>
  <c r="E6" i="3"/>
  <c r="K24" i="1"/>
  <c r="K21" i="1"/>
  <c r="M67" i="6"/>
  <c r="M70" i="6" l="1"/>
  <c r="M71" i="6" s="1"/>
  <c r="G47" i="3"/>
  <c r="L19" i="3"/>
  <c r="L27" i="3"/>
  <c r="L36" i="3"/>
  <c r="L60" i="3" s="1"/>
  <c r="M77" i="6" l="1"/>
  <c r="M79" i="6" s="1"/>
  <c r="L59" i="3"/>
  <c r="G50" i="3"/>
  <c r="L47" i="3"/>
  <c r="G48" i="3"/>
  <c r="L48" i="3" s="1"/>
  <c r="G49" i="3"/>
  <c r="L49" i="3" s="1"/>
  <c r="M85" i="6" l="1"/>
  <c r="K62" i="13"/>
  <c r="G51" i="3"/>
  <c r="L50" i="3"/>
  <c r="E13" i="6" l="1"/>
  <c r="E14" i="6" s="1"/>
  <c r="E21" i="6" s="1"/>
  <c r="K20" i="5"/>
  <c r="K22" i="5" s="1"/>
  <c r="K65" i="13"/>
  <c r="I47" i="13"/>
  <c r="K47" i="13" s="1"/>
  <c r="K51" i="13" s="1"/>
  <c r="G52" i="3"/>
  <c r="L52" i="3" s="1"/>
  <c r="L51" i="3"/>
  <c r="M14" i="13" l="1"/>
  <c r="L17" i="13"/>
  <c r="L29" i="13"/>
  <c r="K52" i="13"/>
  <c r="K59" i="13" s="1"/>
  <c r="M33" i="5"/>
  <c r="L24" i="13"/>
  <c r="L18" i="13"/>
  <c r="L36" i="13"/>
  <c r="M15" i="13"/>
  <c r="M17" i="13"/>
  <c r="M30" i="13"/>
  <c r="L28" i="13"/>
  <c r="M18" i="13"/>
  <c r="L33" i="13"/>
  <c r="M21" i="13"/>
  <c r="M22" i="13" s="1"/>
  <c r="M24" i="13"/>
  <c r="L39" i="13"/>
  <c r="M25" i="13"/>
  <c r="L42" i="13"/>
  <c r="M36" i="13"/>
  <c r="M37" i="13" s="1"/>
  <c r="L30" i="13"/>
  <c r="M28" i="13"/>
  <c r="M42" i="13"/>
  <c r="M43" i="13" s="1"/>
  <c r="L21" i="13"/>
  <c r="L25" i="13"/>
  <c r="L14" i="13"/>
  <c r="M29" i="13"/>
  <c r="M33" i="13"/>
  <c r="M34" i="13" s="1"/>
  <c r="M39" i="13"/>
  <c r="M40" i="13" s="1"/>
  <c r="L55" i="3"/>
  <c r="L56" i="3" s="1"/>
  <c r="L62" i="3" s="1"/>
  <c r="L64" i="3" s="1"/>
  <c r="L70" i="3" s="1"/>
  <c r="K20" i="1" s="1"/>
  <c r="K22" i="1" s="1"/>
  <c r="Q59" i="13" l="1"/>
  <c r="P55" i="13"/>
  <c r="Q55" i="13" s="1"/>
  <c r="P53" i="13"/>
  <c r="E62" i="6"/>
  <c r="M19" i="13"/>
  <c r="M26" i="13"/>
  <c r="M44" i="13" s="1"/>
  <c r="M31" i="13"/>
  <c r="P54" i="13" l="1"/>
  <c r="K23" i="1"/>
  <c r="K25" i="1" s="1"/>
  <c r="K23" i="5"/>
  <c r="K26" i="5" s="1"/>
  <c r="K31" i="5" l="1"/>
  <c r="E22" i="6" l="1"/>
  <c r="L30" i="5"/>
  <c r="M30" i="5" s="1"/>
</calcChain>
</file>

<file path=xl/sharedStrings.xml><?xml version="1.0" encoding="utf-8"?>
<sst xmlns="http://schemas.openxmlformats.org/spreadsheetml/2006/main" count="1178" uniqueCount="496">
  <si>
    <t>DIAGNÓSTICOS, ESTUDIOS Y DISEÑOS PARA LA CONSERVACIÓN Y/O CONSTRUCCIÓN DE PUENTES VEHICULARES Y/O PEATONALES SOBRE CORRIENTES DE AGUA</t>
  </si>
  <si>
    <t>Puente No. 1 - La Playa (vehicular)</t>
  </si>
  <si>
    <t>PRESUPUESTO</t>
  </si>
  <si>
    <t>Versión:</t>
  </si>
  <si>
    <t>N°</t>
  </si>
  <si>
    <t>CONSECUTIVO IDU / CÓDIGO</t>
  </si>
  <si>
    <t>DESCRIPCIÓN</t>
  </si>
  <si>
    <t>UNIDAD</t>
  </si>
  <si>
    <t>CANTIDAD</t>
  </si>
  <si>
    <t>VALOR UNITARIO</t>
  </si>
  <si>
    <t>SUBTOTAL</t>
  </si>
  <si>
    <t>P-012</t>
  </si>
  <si>
    <t>P-003</t>
  </si>
  <si>
    <t>INYECCIÓN DE FISURAS Y/O GRIETAS INACTIVAS (INCLUYE ALQUILER DE EQUIPO, SUMINISTRO DE MATERIALES Y MANO DE OBRA PARA SU INSTALACIÓN)</t>
  </si>
  <si>
    <t>ML</t>
  </si>
  <si>
    <t>P-004</t>
  </si>
  <si>
    <t xml:space="preserve">MORTERO DE REPARACIÓN PARA APLICACIÓN  EN BAJOS ESPESORES &gt; 5 MM (INCLUYE ALQUILER DE EQUIPOS MENORES Y ANDAMIO CON LÍNEA DE SEGURIDAD, SUMINISTRO DE MATERIALES Y MANO DE OBRA PARA SU INSTALACIÓN) </t>
  </si>
  <si>
    <t>M2</t>
  </si>
  <si>
    <t>P-005</t>
  </si>
  <si>
    <t>APLICACIÓN DE HIDROFUGOS SOBRE LA SUPERFICIE DEL CONCRETO (INCLUYE ALQUILER DE EQUIPO, SUMINISTRO DE MATERIALES Y MANO DE OBRA PARA SU INSTALACION)</t>
  </si>
  <si>
    <t xml:space="preserve">SUBTOTAL OBRAS </t>
  </si>
  <si>
    <t>SUBTOTAL OBRA (INCLUYE AIU)</t>
  </si>
  <si>
    <t>VALOR IVA (OBRA) (19% SOBRE UTILIDAD OBRA)</t>
  </si>
  <si>
    <t>SUBTOTAL OBRA (INCLUYE AIU E IVA)</t>
  </si>
  <si>
    <t>PLAN DE MANEJO AMBIENTAL, SOCIAL Y SST</t>
  </si>
  <si>
    <t>APROPIACIÓN DE LOS DIAGNÓSTICOS, ESTUDIOS Y DISEÑOS DE LA OBRA</t>
  </si>
  <si>
    <t>VALOR TOTAL CONTRATO</t>
  </si>
  <si>
    <t>CANTIDADES DE OBRA</t>
  </si>
  <si>
    <t>CONSECUTIVO / CÓDIGO</t>
  </si>
  <si>
    <t>PLANO / ESQUEMA:</t>
  </si>
  <si>
    <t>Registro fotográfico</t>
  </si>
  <si>
    <t>COMPONENTE:</t>
  </si>
  <si>
    <t>INFORME DE PATOLOGÍA PUENTE VEHICULAR LA PLAYA</t>
  </si>
  <si>
    <t>TABLERO</t>
  </si>
  <si>
    <t>ESTRIBOS</t>
  </si>
  <si>
    <t>ZAPATAS</t>
  </si>
  <si>
    <t>CALCULO DE CANTIDADES:</t>
  </si>
  <si>
    <t>Elemento</t>
  </si>
  <si>
    <t>Ancho (m)</t>
  </si>
  <si>
    <t>Largo (m)</t>
  </si>
  <si>
    <t>Área (m2)</t>
  </si>
  <si>
    <t>Cantidad</t>
  </si>
  <si>
    <t>Área total (m2)</t>
  </si>
  <si>
    <t>Tablero ambos costados</t>
  </si>
  <si>
    <t>Estribos</t>
  </si>
  <si>
    <t>Zapatas</t>
  </si>
  <si>
    <t>Total</t>
  </si>
  <si>
    <t>BORDILLO Y BARANDAS</t>
  </si>
  <si>
    <t>Bordillos (suma de sus lados vertical y horizontal)</t>
  </si>
  <si>
    <t>Parte vertical de baranda (suma de sus lados)</t>
  </si>
  <si>
    <t>Parte horizontal de baranda (suma de sus lados)</t>
  </si>
  <si>
    <t>PARTE INFERIOR DEL TABLERO Y RIOSTRAS</t>
  </si>
  <si>
    <t>UNION ESTRIBOS Y SUPERESTRUCTURA</t>
  </si>
  <si>
    <t>VIGAS LONGITUDINALES</t>
  </si>
  <si>
    <t>Tablero interior</t>
  </si>
  <si>
    <t>Riostras (suma de sus lados)</t>
  </si>
  <si>
    <t>Vigas longitudinales (interior)</t>
  </si>
  <si>
    <t>Vigas longitudinales (exterior)</t>
  </si>
  <si>
    <t>Longitud (ml)</t>
  </si>
  <si>
    <t>Numero de elementos</t>
  </si>
  <si>
    <t>Longitud total (ml)</t>
  </si>
  <si>
    <t>Barandas</t>
  </si>
  <si>
    <t>Espesor (m)</t>
  </si>
  <si>
    <t>Volumen (m3)</t>
  </si>
  <si>
    <t>Recalce para Estructura de
conteción de
taludes</t>
  </si>
  <si>
    <t>ESTRUCTURA DE CONTENCIÓN DE TALUDES</t>
  </si>
  <si>
    <t>Tablero</t>
  </si>
  <si>
    <t>Alto (m)</t>
  </si>
  <si>
    <t>Capa de rodadura</t>
  </si>
  <si>
    <t>Promedio metro lineal por m2 (ml)</t>
  </si>
  <si>
    <t>Estructura de
conteción de
taludes</t>
  </si>
  <si>
    <t>PARTE INFERIOR DEL TABLERO</t>
  </si>
  <si>
    <t>Parte inferior del tablero</t>
  </si>
  <si>
    <t>TABLERO INFERIOR Y RIOSTRAS</t>
  </si>
  <si>
    <t>UNION DE SUPERESTRUCTURA Y ESTRIBOS</t>
  </si>
  <si>
    <t>Secciones transversales</t>
  </si>
  <si>
    <t>HIDRÁULICA</t>
  </si>
  <si>
    <t>SECCIÓN TRANSVERSAL DE ENROCADO EN MATERIAL GRANULAR PARA PROTECCIÓN CONTRA LA SOCAVACIÓN</t>
  </si>
  <si>
    <t>Ancho promedio (m)</t>
  </si>
  <si>
    <t>Factor Pendiente 1:1</t>
  </si>
  <si>
    <t>PERFIL 0+000.00</t>
  </si>
  <si>
    <t>PERFIL 0+005.00</t>
  </si>
  <si>
    <t>PERFIL 0+010.00</t>
  </si>
  <si>
    <t>PERFIL 0+015.00</t>
  </si>
  <si>
    <t>PERFIL 0+020.00</t>
  </si>
  <si>
    <t>PERFIL 0+025.00</t>
  </si>
  <si>
    <t>PERFIL 0+030.00</t>
  </si>
  <si>
    <t>PERFIL 0+031.50</t>
  </si>
  <si>
    <t>Ubicación</t>
  </si>
  <si>
    <t>No aplica</t>
  </si>
  <si>
    <t>Distancia (km)</t>
  </si>
  <si>
    <t>m3-km</t>
  </si>
  <si>
    <t>CALCULO DEL AIU</t>
  </si>
  <si>
    <t xml:space="preserve">COSTO DIRECTO DE OBRA </t>
  </si>
  <si>
    <t>PLAZO EN MESES</t>
  </si>
  <si>
    <t>A. ADMINISTRACIÓN</t>
  </si>
  <si>
    <t>PERSONAL (CARGO/OFICIO)</t>
  </si>
  <si>
    <t>CANTIDAD 
(1)</t>
  </si>
  <si>
    <t>DEDICACIÓN
(2)</t>
  </si>
  <si>
    <t>MESES
(3)</t>
  </si>
  <si>
    <t>Vr. UNITARIO
(4)</t>
  </si>
  <si>
    <t>Vr. TOTAL
(1)*(2)*(3)*(4)=(5)</t>
  </si>
  <si>
    <t>PERSONAL PROFESIONAL</t>
  </si>
  <si>
    <t>CÓDIGO IDU</t>
  </si>
  <si>
    <t>CATEGORIA</t>
  </si>
  <si>
    <t>CARGO</t>
  </si>
  <si>
    <t>DIRECTOR DE OBRA</t>
  </si>
  <si>
    <t>RESIDENTE DE OBRA</t>
  </si>
  <si>
    <t>ESPECIALISTA EN ESTRUCTURAS</t>
  </si>
  <si>
    <t>ESPECIALISTA EN HIDRAULICA</t>
  </si>
  <si>
    <t>RESIDENTE HSEQ</t>
  </si>
  <si>
    <t>PORCENTAJE (%) RESPECTO A COSTO DIRECTO DE OBRA (A)</t>
  </si>
  <si>
    <t>PERSONAL TECNICO / ADMINISTRATIVO</t>
  </si>
  <si>
    <t>TOPOGRAFO</t>
  </si>
  <si>
    <t>CADENERO</t>
  </si>
  <si>
    <t>PORCENTAJE (%) RESPECTO A COSTO DIRECTO DE OBRA (B)</t>
  </si>
  <si>
    <t>GASTOS OPERACIONALES</t>
  </si>
  <si>
    <t>MESES
(2)</t>
  </si>
  <si>
    <t>Vr. UNITARIO
(3)</t>
  </si>
  <si>
    <t>Vr. TOTAL
(1)*(2)*(3)=(4)</t>
  </si>
  <si>
    <t>SUBTOTAL PERSONAL PROFESIONAL</t>
  </si>
  <si>
    <t>PORCENTAJE (%) RESPECTO A COSTO DIRECTO DE OBRA (C)</t>
  </si>
  <si>
    <t>IMPUESTOS</t>
  </si>
  <si>
    <t>TASA PROMEDIO %</t>
  </si>
  <si>
    <t>Contribución Especial (Impuesto de Guerra Ley 1738 DIC18-2014 prorroga 4 años)</t>
  </si>
  <si>
    <t>ICA (Ley 14 6jul1983, Res 219 25feb2004)</t>
  </si>
  <si>
    <t>Retefuente</t>
  </si>
  <si>
    <t>Estampilla Unipedagógica (Dec 584 de 19 dic 2014)</t>
  </si>
  <si>
    <t>SUBTOTAL % IMPUESTOS (D)</t>
  </si>
  <si>
    <t>GARANTIAS</t>
  </si>
  <si>
    <t>VR/BASE</t>
  </si>
  <si>
    <t>% ASEGURADO</t>
  </si>
  <si>
    <t>MESES VIGENTES</t>
  </si>
  <si>
    <t>TASA</t>
  </si>
  <si>
    <t>VR/TOTAL</t>
  </si>
  <si>
    <t>Cumplimiento</t>
  </si>
  <si>
    <t>GARANTÍA ÚNICA</t>
  </si>
  <si>
    <t>Buen Manejo de Anticipo</t>
  </si>
  <si>
    <t>Salarios y Prestaciones Sociales</t>
  </si>
  <si>
    <t>Estabilidad de la Obra</t>
  </si>
  <si>
    <t>Calidad del servicio</t>
  </si>
  <si>
    <t>Predios, labores y Operaciones- Vigencia (Decreto 1082 de 2015 Sección III)</t>
  </si>
  <si>
    <t>RESPONSABILIDAD CIVIL EXTRACONTRACTUAL</t>
  </si>
  <si>
    <t>Colocación de elemento de publicidad exterior tipo valla de construcción (Resolución 931 de 2008, numeral 7 del artículo 7)</t>
  </si>
  <si>
    <t>200 SMMLV</t>
  </si>
  <si>
    <t>SUBTOTAL GARANTIAS</t>
  </si>
  <si>
    <t>SUBTOTAL % GARANTIAS (E)</t>
  </si>
  <si>
    <t>CONCEPTO</t>
  </si>
  <si>
    <t>PORCENTAJE (%)</t>
  </si>
  <si>
    <t>1. PERSONAL (CARGO/OFICIO) = (A)+(B)</t>
  </si>
  <si>
    <t>2. GASTOS OPERACIONALES = (C)</t>
  </si>
  <si>
    <t>3. IMPUESTOS = (D)</t>
  </si>
  <si>
    <t>4. GARANTIAS = (E)</t>
  </si>
  <si>
    <t>I. IMPREVISTOS</t>
  </si>
  <si>
    <t>U. UTILIDAD</t>
  </si>
  <si>
    <t>TOTAL AIU</t>
  </si>
  <si>
    <t>ITEM</t>
  </si>
  <si>
    <t>COSTOS 
ASOCIADOS A:</t>
  </si>
  <si>
    <t>Preconstructiva</t>
  </si>
  <si>
    <t>Constructiva</t>
  </si>
  <si>
    <t xml:space="preserve">VALOR TOTAL </t>
  </si>
  <si>
    <t>ITEM DE OBRA</t>
  </si>
  <si>
    <t>ADMÓN</t>
  </si>
  <si>
    <t>ITEM NO
 PREVISTO</t>
  </si>
  <si>
    <t>REMBOLSO
 DE GASTOS</t>
  </si>
  <si>
    <t>Unidad</t>
  </si>
  <si>
    <t>Cantidades</t>
  </si>
  <si>
    <t>Valor Unidad</t>
  </si>
  <si>
    <t>Dedicación</t>
  </si>
  <si>
    <t>PRESUPUESTO MEDIO ABIOTICO</t>
  </si>
  <si>
    <t>GESTIÓN DEL PROYECTO</t>
  </si>
  <si>
    <t>DAGA-1.1-01</t>
  </si>
  <si>
    <t>Conformación del Grupo de Gestión Ambiental y Social</t>
  </si>
  <si>
    <t>Residente Ambiental</t>
  </si>
  <si>
    <t>TARIFA MES - PROFESIONAL CATEGORÍA 7 (INCLUYE FACTOR DE PRESTACIONES)</t>
  </si>
  <si>
    <t>X</t>
  </si>
  <si>
    <t>Mes</t>
  </si>
  <si>
    <t>Residente Social</t>
  </si>
  <si>
    <t>DAGA-1.2-02</t>
  </si>
  <si>
    <t>Capacitación y concienciación para el personal de obra</t>
  </si>
  <si>
    <t>Talleres de capacitación</t>
  </si>
  <si>
    <t xml:space="preserve"> </t>
  </si>
  <si>
    <t xml:space="preserve">Taller </t>
  </si>
  <si>
    <t>DAGA-1.3-03</t>
  </si>
  <si>
    <t>Cumplimiento de Requerimientos Legales</t>
  </si>
  <si>
    <t>Permiso de Ocupación de cauce</t>
  </si>
  <si>
    <t>Pago  Solicitud de permiso, evalaución y seguimiento CAR</t>
  </si>
  <si>
    <t xml:space="preserve">Global </t>
  </si>
  <si>
    <t xml:space="preserve">Permiso de Aprovechamiento Forestal </t>
  </si>
  <si>
    <t xml:space="preserve">Manejo de Epifitas </t>
  </si>
  <si>
    <t xml:space="preserve">Cumplimiento Guía técnica para intervención de Vedas </t>
  </si>
  <si>
    <t xml:space="preserve">Talas </t>
  </si>
  <si>
    <t xml:space="preserve">Talas de Arbolado Viejo y / o Adulto </t>
  </si>
  <si>
    <t xml:space="preserve">Plantación de Arbolado Nuevo </t>
  </si>
  <si>
    <t xml:space="preserve">Compensación Forestal </t>
  </si>
  <si>
    <t xml:space="preserve">Mantenimiento Arbolado Nuevo </t>
  </si>
  <si>
    <t xml:space="preserve">Mantenimiento mes a mes durante 3 años </t>
  </si>
  <si>
    <t>ACTIVIDADES CONSTRUCTIVAS</t>
  </si>
  <si>
    <t>PCA-2.1-04</t>
  </si>
  <si>
    <t>Manejo Integral de materiales de construcción</t>
  </si>
  <si>
    <t>Recurso Hidrico Opción 1</t>
  </si>
  <si>
    <t xml:space="preserve">Agua Industrial por Metro Cubico  </t>
  </si>
  <si>
    <t>M3</t>
  </si>
  <si>
    <t>Recurso Hidrico Opción 2</t>
  </si>
  <si>
    <t xml:space="preserve">Fast Thanks - Para Recolección de Aguas Lluvias </t>
  </si>
  <si>
    <t>PCA-2.2-05</t>
  </si>
  <si>
    <t>Explotación de fuentes de materiales - El proyecto contempla la compra de materiales a terceros, los cuales deberan contar con permisos y licencias ambientales,.</t>
  </si>
  <si>
    <t>PCA-2.3-06</t>
  </si>
  <si>
    <t>Señalización de frentes de obra y sitios temporales</t>
  </si>
  <si>
    <t>Señalizadores tubulares plasticos separados entre si maximo 3 mts triple cinta peligro cal 4.</t>
  </si>
  <si>
    <t>Se proponen para señalización, consta de señalizadores tubulares plásticos separados entre sí máximo 3mts triple cinta peligro cal 4 (incluye instalación, mantenimiento y desinstalación). 
Se proponen puntos de señalización de 6m de largo por 4 m de ancho, para un área total de 80 m2</t>
  </si>
  <si>
    <t>PCA-2.4-07</t>
  </si>
  <si>
    <t>Manejo y Disposición Final de RCDs (los costos asociados al transporte y disposición de RCD estan relacionados y costeados en el presupuesto general del proyecto)</t>
  </si>
  <si>
    <t>PCA-2.5-08</t>
  </si>
  <si>
    <t>Manejo y Disposición Final de Residuos Sólidos Convecionales y Especiales</t>
  </si>
  <si>
    <t>Punto Ecologico</t>
  </si>
  <si>
    <t>El punto ecológico estará conformado por 3 canecas plásticas de 55 galones, según la clasificación de los residuos sólidos (blanca, negra, verde); se propone instalar 2  puntos ecológicos  uno por cada frente de obra. 
2 puntos ecológicos x 3 canecas por punto = 6 Canecas</t>
  </si>
  <si>
    <t>Bolsas para basura tipo industrial 60x90 cm calibre 2 (paquete 30 unidades)</t>
  </si>
  <si>
    <t>Se requieren bolsas de basura para estos puntos ecológicos, calibre 16 según color para colocar en cada recipiente, estimando una bolsa por caneca teniendo en cuenta una frecuencia de recolección diaria. El cálculo del número de días se toma a partir del dato de referencia de 20 días laborables al mes más un desperdicio.
2 canecas blancas x 1 bolsa diaria x 180 días=360 bolsas
2 canecas negras x 1 bolsa diaria x 180 días= 360 bolsas
2 canecas verdes x 1 bolsa diaria x 180 días=360 bolsas</t>
  </si>
  <si>
    <t>Paquete por 30 unidades</t>
  </si>
  <si>
    <t>Disposición Final Residuos Solidos</t>
  </si>
  <si>
    <t>Costos por disposición final ante empresas de servicios públicos y empresa RESPEL</t>
  </si>
  <si>
    <t>450 Kilos/mes</t>
  </si>
  <si>
    <t>GESTIÓN HÍDRICA</t>
  </si>
  <si>
    <t>PGH-3.1-09</t>
  </si>
  <si>
    <t>Manejo y control de Aguas Superfciales</t>
  </si>
  <si>
    <t>Monitoreo de Calidad de Agua ( 2 puntos)</t>
  </si>
  <si>
    <t>SOLIDOS SUSPENDIDOS TOTALES, secado a 103°C - 105°C</t>
  </si>
  <si>
    <t>TEMPERATURA DEL AGUA</t>
  </si>
  <si>
    <t>GRASAS Y ACEITES</t>
  </si>
  <si>
    <t>Demanda química de oxigeno (DQO)</t>
  </si>
  <si>
    <t>Demanda bioquímica de oxigeno (DBO5)</t>
  </si>
  <si>
    <t>Oxígeno disuelto, modificación de azida</t>
  </si>
  <si>
    <t>TURBIEDAD, método nefelométrico</t>
  </si>
  <si>
    <t>SOLIDOS TOTALES, secado a 103°C - 105°C</t>
  </si>
  <si>
    <t>SOLIDOS SEDIMENTABLES</t>
  </si>
  <si>
    <t>PH</t>
  </si>
  <si>
    <t>Coliformes totales</t>
  </si>
  <si>
    <t>Coliformes fecales</t>
  </si>
  <si>
    <t>Logistica Monitoreo de Agua</t>
  </si>
  <si>
    <t>PGH-3.2-10</t>
  </si>
  <si>
    <t>Manejo de residuos líquidos domésticos e industriales</t>
  </si>
  <si>
    <t>Unidades Sanitarias</t>
  </si>
  <si>
    <t>Alquiler de unidades sanitarias portátiles  - Baños Tipo Flushing incluye mínimo dos (2) mantenimientos semanales, 1 baño por cada 15 trabajadores (6 unidades X24 meses=144)</t>
  </si>
  <si>
    <t>U/MES</t>
  </si>
  <si>
    <t>TOTAL 1 - MEDIO ABIOTICO</t>
  </si>
  <si>
    <t>Fase preconstructiva</t>
  </si>
  <si>
    <t xml:space="preserve">Fase de construcción </t>
  </si>
  <si>
    <t>COSTOS DE LAS ACTIVIDADES DEL PROGRAMA DE GESTIÓN SOCIAL</t>
  </si>
  <si>
    <t>GESTIÓN SOCIAL</t>
  </si>
  <si>
    <t>PPGI - 10.1 -32</t>
  </si>
  <si>
    <t>Proyecto de atención a la comunidad</t>
  </si>
  <si>
    <t>Buzón de sugerencia</t>
  </si>
  <si>
    <t>Pendón SAU</t>
  </si>
  <si>
    <t>PPGI - 10.2 - 33</t>
  </si>
  <si>
    <t>Proyecto de información y divulgación.</t>
  </si>
  <si>
    <t>Acciones de Información</t>
  </si>
  <si>
    <t>Reuniones informativas (Inicio, avance, finalización)</t>
  </si>
  <si>
    <t>Reuniones comité de participación</t>
  </si>
  <si>
    <t xml:space="preserve">Unidad </t>
  </si>
  <si>
    <t xml:space="preserve">Acciones de Divulgación </t>
  </si>
  <si>
    <t xml:space="preserve">Elaboración de Afiches de inicio del proyecto constructivo </t>
  </si>
  <si>
    <t xml:space="preserve">Paquete de 10 afiches </t>
  </si>
  <si>
    <t>Elaboración de Volantes  informativos tipo media carta y a color, de acuerdo con normas de publicidad INVIAS (Para inicio de obra)</t>
  </si>
  <si>
    <t>PDL 6.1-21</t>
  </si>
  <si>
    <t>Proyecto contratación mano de obra</t>
  </si>
  <si>
    <t xml:space="preserve">No genera costo, No se realizara contratación </t>
  </si>
  <si>
    <t>TOTAL 2 - GESTIÓN SOCIAL</t>
  </si>
  <si>
    <t xml:space="preserve">TOTAL COSTOS DEL PROGRAMA DE GESTIÓN SOCIAL </t>
  </si>
  <si>
    <t>ACTUALIZACIÓN PRECIO IDU 2026</t>
  </si>
  <si>
    <t>LAVADO DE ESTRUCTURA EN CONCRETO Y/O METÁLICAS. INCLUYE ALQUILER DE HIDROLAVADORA 1300W MOTOR A GASOLINA PRESIÓN 3200 PSI. INCLUYE IMPLEMENTOS DE ASEO (DETERGENTE INDUSTRIAL), AGUA, COMBUSTIBLE Y MANO DE OBRA.</t>
  </si>
  <si>
    <t>estan tomando 15 m2 de area</t>
  </si>
  <si>
    <t>COD IDU</t>
  </si>
  <si>
    <t>SMMLV 2026</t>
  </si>
  <si>
    <t>60% del PO</t>
  </si>
  <si>
    <t>MESES Fase Obra
(3)</t>
  </si>
  <si>
    <t xml:space="preserve">MESES Fase Preliminar
</t>
  </si>
  <si>
    <t>DEDICACIÓN
Fase Obra</t>
  </si>
  <si>
    <t xml:space="preserve">DEDICACIÓN
Fase Preliminar
</t>
  </si>
  <si>
    <t>TARIFA MES - PERSONAL AUXILIAR TÉCNICO - CADENERO 1 (INCLUYE FACTOR DE PRESTACIONES)</t>
  </si>
  <si>
    <t>TOPÓGRAFO</t>
  </si>
  <si>
    <t>TARIFA MES - ALQUILER CAMPAMENTOS INCL. SERVICIOS PÚBLICOS PROVISIONALES</t>
  </si>
  <si>
    <t>AREA</t>
  </si>
  <si>
    <t>PROFESIONAL SST</t>
  </si>
  <si>
    <t>CONTROL DE INVERSIÓN PLAN DE MANEJO DE TRÁFICO</t>
  </si>
  <si>
    <t xml:space="preserve">PLAZO: </t>
  </si>
  <si>
    <t>MESES</t>
  </si>
  <si>
    <t>No.</t>
  </si>
  <si>
    <t>TIEMPO</t>
  </si>
  <si>
    <t>CAT</t>
  </si>
  <si>
    <t xml:space="preserve">VALOR UNITARIO (MENSUAL) </t>
  </si>
  <si>
    <t>CONSTRUCCION</t>
  </si>
  <si>
    <t>CANT TOTAL</t>
  </si>
  <si>
    <t>VR TOTAL</t>
  </si>
  <si>
    <t>CODIGO IDU</t>
  </si>
  <si>
    <t>Und</t>
  </si>
  <si>
    <t>Cant</t>
  </si>
  <si>
    <t xml:space="preserve">PERSONAL </t>
  </si>
  <si>
    <t>UN/MES</t>
  </si>
  <si>
    <t>AYUDANTE</t>
  </si>
  <si>
    <t>TARIFA MES - PERSONAL DE OBRA - AYUDANTE (INCLUYE FACTOR DE PRESTACIONES)</t>
  </si>
  <si>
    <t>SUBTOTAL COSTOS PERSONAL</t>
  </si>
  <si>
    <t>OTROS</t>
  </si>
  <si>
    <t>SEÑALIZACION TEMPORAL</t>
  </si>
  <si>
    <t>SUBTOTAL OTROS COSTOS DIRECTOS</t>
  </si>
  <si>
    <t>SUB TOTAL</t>
  </si>
  <si>
    <t>VALOR TOTAL</t>
  </si>
  <si>
    <t xml:space="preserve">FONDO DE DESARROLLO RURAL SUMAPAZ </t>
  </si>
  <si>
    <r>
      <rPr>
        <b/>
        <sz val="7"/>
        <rFont val="Arial"/>
        <family val="2"/>
      </rPr>
      <t>ANÁLISIS DE PRECIOS UNITARIOS (APU)</t>
    </r>
  </si>
  <si>
    <r>
      <rPr>
        <b/>
        <sz val="7.5"/>
        <rFont val="Arial"/>
        <family val="2"/>
      </rPr>
      <t>A. DATOS GENERALES</t>
    </r>
  </si>
  <si>
    <r>
      <rPr>
        <b/>
        <sz val="6"/>
        <rFont val="Arial"/>
        <family val="2"/>
      </rPr>
      <t>OBJETO</t>
    </r>
  </si>
  <si>
    <r>
      <rPr>
        <b/>
        <sz val="7.5"/>
        <rFont val="Arial"/>
        <family val="2"/>
      </rPr>
      <t>B. DATOS ESPECÍFICOS</t>
    </r>
  </si>
  <si>
    <r>
      <rPr>
        <b/>
        <sz val="6"/>
        <rFont val="Arial"/>
        <family val="2"/>
      </rPr>
      <t>Descripción</t>
    </r>
  </si>
  <si>
    <r>
      <rPr>
        <b/>
        <sz val="6"/>
        <rFont val="Arial"/>
        <family val="2"/>
      </rPr>
      <t>Unidad de medida</t>
    </r>
  </si>
  <si>
    <r>
      <rPr>
        <b/>
        <sz val="6"/>
        <rFont val="Arial"/>
        <family val="2"/>
      </rPr>
      <t>Item Presupuesto</t>
    </r>
  </si>
  <si>
    <r>
      <rPr>
        <sz val="6"/>
        <rFont val="Arial MT"/>
        <family val="2"/>
      </rPr>
      <t>INYECCIÓN DE FISURAS Y/O GRIETAS INACTIVAS (INCLUYE ALQUILER DE EQUIPO, SUMINISTRO DE MATERIALES Y MANO DE OBRA PARA SU INSTALACIÓN)</t>
    </r>
  </si>
  <si>
    <r>
      <rPr>
        <sz val="6"/>
        <rFont val="Arial MT"/>
        <family val="2"/>
      </rPr>
      <t>ML</t>
    </r>
  </si>
  <si>
    <r>
      <rPr>
        <sz val="6"/>
        <rFont val="Arial MT"/>
        <family val="2"/>
      </rPr>
      <t>P-003</t>
    </r>
  </si>
  <si>
    <r>
      <rPr>
        <b/>
        <sz val="6"/>
        <rFont val="Arial"/>
        <family val="2"/>
      </rPr>
      <t>1. EQUIPO</t>
    </r>
  </si>
  <si>
    <r>
      <rPr>
        <b/>
        <sz val="6"/>
        <rFont val="Arial"/>
        <family val="2"/>
      </rPr>
      <t>Código Insumo</t>
    </r>
  </si>
  <si>
    <r>
      <rPr>
        <b/>
        <sz val="6"/>
        <rFont val="Arial"/>
        <family val="2"/>
      </rPr>
      <t>Rendimiento</t>
    </r>
  </si>
  <si>
    <r>
      <rPr>
        <b/>
        <sz val="6"/>
        <rFont val="Arial"/>
        <family val="2"/>
      </rPr>
      <t>Valor Unitario</t>
    </r>
  </si>
  <si>
    <r>
      <rPr>
        <b/>
        <sz val="6"/>
        <rFont val="Arial"/>
        <family val="2"/>
      </rPr>
      <t>Valor Parcial</t>
    </r>
  </si>
  <si>
    <r>
      <rPr>
        <sz val="6"/>
        <rFont val="Arial MT"/>
        <family val="2"/>
      </rPr>
      <t>PULIDORA MANUAL ELECTRICA</t>
    </r>
  </si>
  <si>
    <r>
      <rPr>
        <sz val="6"/>
        <rFont val="Arial MT"/>
        <family val="2"/>
      </rPr>
      <t>HR</t>
    </r>
  </si>
  <si>
    <r>
      <rPr>
        <sz val="6"/>
        <rFont val="Arial MT"/>
        <family val="2"/>
      </rPr>
      <t xml:space="preserve">TALADRO  ROTOPERCUTOR  -  POTENCIA  DE  860  A  1030
</t>
    </r>
    <r>
      <rPr>
        <sz val="6"/>
        <rFont val="Arial MT"/>
        <family val="2"/>
      </rPr>
      <t>WATTS</t>
    </r>
  </si>
  <si>
    <t>I-002</t>
  </si>
  <si>
    <r>
      <rPr>
        <sz val="6"/>
        <rFont val="Arial MT"/>
        <family val="2"/>
      </rPr>
      <t xml:space="preserve">EQUIPO   DE   INYECCIÓN   DE   MORTEROS   FLUIDOS   Y
</t>
    </r>
    <r>
      <rPr>
        <sz val="6"/>
        <rFont val="Arial MT"/>
        <family val="2"/>
      </rPr>
      <t>RESINAS</t>
    </r>
  </si>
  <si>
    <r>
      <rPr>
        <sz val="6"/>
        <rFont val="Arial MT"/>
        <family val="2"/>
      </rPr>
      <t>ANDAMIO MULTIDIRECCIONAL - ALTURA 9 m - ÁREA 4 m2</t>
    </r>
  </si>
  <si>
    <r>
      <rPr>
        <sz val="6"/>
        <rFont val="Arial MT"/>
        <family val="2"/>
      </rPr>
      <t>DIA</t>
    </r>
  </si>
  <si>
    <r>
      <rPr>
        <sz val="6"/>
        <rFont val="Arial MT"/>
        <family val="2"/>
      </rPr>
      <t>HERRAMIENTA MENOR</t>
    </r>
  </si>
  <si>
    <r>
      <rPr>
        <sz val="6"/>
        <rFont val="Arial MT"/>
        <family val="2"/>
      </rPr>
      <t>GLB</t>
    </r>
  </si>
  <si>
    <r>
      <rPr>
        <b/>
        <sz val="6"/>
        <rFont val="Arial"/>
        <family val="2"/>
      </rPr>
      <t>SUBTOTAL</t>
    </r>
  </si>
  <si>
    <r>
      <rPr>
        <b/>
        <sz val="6"/>
        <rFont val="Arial"/>
        <family val="2"/>
      </rPr>
      <t>2. MATERIALES</t>
    </r>
  </si>
  <si>
    <r>
      <rPr>
        <b/>
        <sz val="6"/>
        <rFont val="Arial"/>
        <family val="2"/>
      </rPr>
      <t>Cantidad</t>
    </r>
  </si>
  <si>
    <r>
      <rPr>
        <sz val="6"/>
        <rFont val="Arial MT"/>
        <family val="2"/>
      </rPr>
      <t>I-003</t>
    </r>
  </si>
  <si>
    <t>SISTEMA    EPÓXICO    DE    DOS    COMPONENTES    EUCO INYECCIÓN 100 DE TOXEMENT O SIMILAR POR 3 KG</t>
  </si>
  <si>
    <r>
      <rPr>
        <sz val="6"/>
        <rFont val="Arial MT"/>
        <family val="2"/>
      </rPr>
      <t>UN</t>
    </r>
  </si>
  <si>
    <t>indexado</t>
  </si>
  <si>
    <r>
      <rPr>
        <b/>
        <sz val="6"/>
        <rFont val="Arial"/>
        <family val="2"/>
      </rPr>
      <t>3. TRANSPORTES</t>
    </r>
  </si>
  <si>
    <r>
      <rPr>
        <b/>
        <sz val="6"/>
        <rFont val="Arial"/>
        <family val="2"/>
      </rPr>
      <t>4. MANO DE OBRA</t>
    </r>
  </si>
  <si>
    <r>
      <rPr>
        <sz val="6"/>
        <rFont val="Arial MT"/>
        <family val="2"/>
      </rPr>
      <t>TARIFA JORNAL - PERSONAL DE OBRA - AYUDANTE</t>
    </r>
  </si>
  <si>
    <r>
      <rPr>
        <sz val="6"/>
        <rFont val="Arial MT"/>
        <family val="2"/>
      </rPr>
      <t>JR</t>
    </r>
  </si>
  <si>
    <r>
      <rPr>
        <sz val="6"/>
        <rFont val="Arial MT"/>
        <family val="2"/>
      </rPr>
      <t>TARIFA JORNAL - PERSONAL DE OBRA - OFICIAL</t>
    </r>
  </si>
  <si>
    <r>
      <rPr>
        <b/>
        <sz val="6"/>
        <rFont val="Arial"/>
        <family val="2"/>
      </rPr>
      <t>TOTAL COSTO DIRECTO</t>
    </r>
  </si>
  <si>
    <r>
      <rPr>
        <sz val="6"/>
        <rFont val="Arial MT"/>
        <family val="2"/>
      </rPr>
      <t xml:space="preserve">MORTERO DE REPARACIÓN PARA APLICACIÓN  EN BAJOS ESPESORES &gt; 5 MM (INCLUYE ALQUILER DE EQUIPOS MENORES Y ANDAMIO CON LÍNEA DE SEGURIDAD, SUMINISTRO DE MATERIALES Y MANO DE OBRA PARA SU
</t>
    </r>
    <r>
      <rPr>
        <sz val="6"/>
        <rFont val="Arial MT"/>
        <family val="2"/>
      </rPr>
      <t>INSTALACIÓN)</t>
    </r>
  </si>
  <si>
    <r>
      <rPr>
        <sz val="6"/>
        <rFont val="Arial MT"/>
        <family val="2"/>
      </rPr>
      <t>M2</t>
    </r>
  </si>
  <si>
    <r>
      <rPr>
        <sz val="6"/>
        <rFont val="Arial MT"/>
        <family val="2"/>
      </rPr>
      <t>P-004</t>
    </r>
  </si>
  <si>
    <r>
      <rPr>
        <sz val="6"/>
        <rFont val="Arial MT"/>
        <family val="2"/>
      </rPr>
      <t>I-002</t>
    </r>
  </si>
  <si>
    <r>
      <rPr>
        <sz val="6"/>
        <rFont val="Arial MT"/>
        <family val="2"/>
      </rPr>
      <t>I-004</t>
    </r>
  </si>
  <si>
    <r>
      <rPr>
        <sz val="6"/>
        <rFont val="Arial MT"/>
        <family val="2"/>
      </rPr>
      <t>MORTERO CEMENTOSO DE REPARACIÓN SIKATOP 122 O SIMILAR POR 30 KG.</t>
    </r>
  </si>
  <si>
    <r>
      <rPr>
        <sz val="6"/>
        <rFont val="Arial MT"/>
        <family val="2"/>
      </rPr>
      <t>ARENA DE PEÑA</t>
    </r>
  </si>
  <si>
    <r>
      <rPr>
        <sz val="6"/>
        <rFont val="Arial MT"/>
        <family val="2"/>
      </rPr>
      <t>M3</t>
    </r>
  </si>
  <si>
    <r>
      <rPr>
        <sz val="6"/>
        <rFont val="Arial MT"/>
        <family val="2"/>
      </rPr>
      <t>AGUA</t>
    </r>
  </si>
  <si>
    <r>
      <rPr>
        <sz val="6"/>
        <rFont val="Arial MT"/>
        <family val="2"/>
      </rPr>
      <t>LT</t>
    </r>
  </si>
  <si>
    <r>
      <rPr>
        <sz val="6"/>
        <rFont val="Arial MT"/>
        <family val="2"/>
      </rPr>
      <t>APLICACIÓN DE HIDROFUGOS SOBRE LA SUPERFICIE DEL CONCRETO (INCLUYE ALQUILER DE EQUIPO, SUMINISTRO DE MATERIALES Y MANO DE OBRA PARA SU INSTALACION)</t>
    </r>
  </si>
  <si>
    <r>
      <rPr>
        <sz val="6"/>
        <rFont val="Arial MT"/>
        <family val="2"/>
      </rPr>
      <t>P-005</t>
    </r>
  </si>
  <si>
    <r>
      <rPr>
        <sz val="6"/>
        <rFont val="Arial MT"/>
        <family val="2"/>
      </rPr>
      <t>ADITIVO    IMPERMEABILIZANTE    PARA    CONCRETOS    Y MORTEROS</t>
    </r>
  </si>
  <si>
    <r>
      <rPr>
        <sz val="6"/>
        <rFont val="Arial MT"/>
        <family val="2"/>
      </rPr>
      <t>KG</t>
    </r>
  </si>
  <si>
    <r>
      <rPr>
        <sz val="6"/>
        <rFont val="Arial MT"/>
        <family val="2"/>
      </rPr>
      <t>I-005</t>
    </r>
  </si>
  <si>
    <t>SOLUCIÓN DE HIPOCLORITO DE SODIO AL 3%.</t>
  </si>
  <si>
    <r>
      <rPr>
        <sz val="6"/>
        <rFont val="Arial MT"/>
        <family val="2"/>
      </rPr>
      <t>GL</t>
    </r>
  </si>
  <si>
    <r>
      <rPr>
        <sz val="6"/>
        <rFont val="Arial MT"/>
        <family val="2"/>
      </rPr>
      <t>TRANSPORTE ADICIONAL DE PETREOS DESDE ZONA SUR DE BOGOTÁ HASTA SITIO OBRA</t>
    </r>
  </si>
  <si>
    <r>
      <rPr>
        <sz val="6"/>
        <rFont val="Arial MT"/>
        <family val="2"/>
      </rPr>
      <t>M3-KM</t>
    </r>
  </si>
  <si>
    <r>
      <rPr>
        <sz val="6"/>
        <rFont val="Arial MT"/>
        <family val="2"/>
      </rPr>
      <t>P-007</t>
    </r>
  </si>
  <si>
    <r>
      <rPr>
        <sz val="6"/>
        <rFont val="Arial MT"/>
        <family val="2"/>
      </rPr>
      <t>TRANSPORTE DE PETREOS</t>
    </r>
  </si>
  <si>
    <r>
      <rPr>
        <sz val="6"/>
        <rFont val="Arial MT"/>
        <family val="2"/>
      </rPr>
      <t>CONCRETO 3500 PSI GRAVA COMÚN PARA RECALCE DE 0.05M X 0.50M X 1.20M (HECHO EN OBRA, INCLUYE SUMIN., FORMALETEO Y COLOCACIÓN. NO INCL. REFUERZO, CURADO).</t>
    </r>
  </si>
  <si>
    <r>
      <rPr>
        <sz val="6"/>
        <rFont val="Arial MT"/>
        <family val="2"/>
      </rPr>
      <t>P-012</t>
    </r>
  </si>
  <si>
    <r>
      <rPr>
        <sz val="6"/>
        <rFont val="Arial MT"/>
        <family val="2"/>
      </rPr>
      <t>I-018</t>
    </r>
  </si>
  <si>
    <r>
      <rPr>
        <sz val="6"/>
        <rFont val="Arial MT"/>
        <family val="2"/>
      </rPr>
      <t>ASPERSOR MANUAL DE 20 LITROS</t>
    </r>
  </si>
  <si>
    <r>
      <rPr>
        <sz val="6"/>
        <rFont val="Arial MT"/>
        <family val="2"/>
      </rPr>
      <t>I-019</t>
    </r>
  </si>
  <si>
    <r>
      <rPr>
        <sz val="6"/>
        <rFont val="Arial MT"/>
        <family val="2"/>
      </rPr>
      <t xml:space="preserve">VIBRADOR DE CONCRETO, POTENCIA APROXIMADA DE 3
</t>
    </r>
    <r>
      <rPr>
        <sz val="6"/>
        <rFont val="Arial MT"/>
        <family val="2"/>
      </rPr>
      <t>HP, MANGUERAS DE 4 A 6 METROS</t>
    </r>
  </si>
  <si>
    <r>
      <rPr>
        <sz val="6"/>
        <rFont val="Arial MT"/>
        <family val="2"/>
      </rPr>
      <t>I-020</t>
    </r>
  </si>
  <si>
    <r>
      <rPr>
        <sz val="6"/>
        <rFont val="Arial MT"/>
        <family val="2"/>
      </rPr>
      <t>FORMALETA METÁLICA PARA CONCRETO (M2)</t>
    </r>
  </si>
  <si>
    <r>
      <rPr>
        <sz val="6"/>
        <rFont val="Arial MT"/>
        <family val="2"/>
      </rPr>
      <t>I-021</t>
    </r>
  </si>
  <si>
    <r>
      <rPr>
        <sz val="6"/>
        <rFont val="Arial MT"/>
        <family val="2"/>
      </rPr>
      <t>PLANTA DOSIFICADORA (MEZCLADORA) DE CONCRETO</t>
    </r>
  </si>
  <si>
    <r>
      <rPr>
        <sz val="6"/>
        <rFont val="Arial MT"/>
        <family val="2"/>
      </rPr>
      <t>I-022</t>
    </r>
  </si>
  <si>
    <r>
      <rPr>
        <sz val="6"/>
        <rFont val="Arial MT"/>
        <family val="2"/>
      </rPr>
      <t xml:space="preserve">AGREGADO  GRUESO   (GRAVA,  GRAVA  TRITURADA  Y/O
</t>
    </r>
    <r>
      <rPr>
        <sz val="6"/>
        <rFont val="Arial MT"/>
        <family val="2"/>
      </rPr>
      <t>ROCA TRITURADA)</t>
    </r>
  </si>
  <si>
    <r>
      <rPr>
        <sz val="6"/>
        <rFont val="Arial MT"/>
        <family val="2"/>
      </rPr>
      <t>CEMENTO GRIS TIPO III (Bulto x 50 Kg)</t>
    </r>
  </si>
  <si>
    <r>
      <rPr>
        <sz val="6"/>
        <rFont val="Arial MT"/>
        <family val="2"/>
      </rPr>
      <t>TARIFA    JORNAL    -    PERSONAL    DE    OBRA    -    OFICIAL (INCLUYE FACTOR DE PRESTACIONES)</t>
    </r>
  </si>
  <si>
    <r>
      <rPr>
        <sz val="6"/>
        <rFont val="Arial MT"/>
        <family val="2"/>
      </rPr>
      <t>TARIFA   JORNAL   -   PERSONAL   DE   OBRA   -   AYUDANTE (INCLUYE FACTOR DE PRESTACIONES)</t>
    </r>
  </si>
  <si>
    <t>PLAN DE MANEJO DE TRAFICO</t>
  </si>
  <si>
    <r>
      <t xml:space="preserve">
</t>
    </r>
    <r>
      <rPr>
        <b/>
        <sz val="11"/>
        <rFont val="Arial Narrow"/>
        <family val="2"/>
      </rPr>
      <t>PLAN DE MANEJO AMBIENTAL – PMA
Puente - La Playa (vehicular)</t>
    </r>
  </si>
  <si>
    <t>CONDUCTOR</t>
  </si>
  <si>
    <t>TARIFA MES - PROFESIONAL CATEGORÍA 6 (INCLUYE FACTOR DE PRESTACIONES)</t>
  </si>
  <si>
    <t>TARIFA MES - PERSONAL AUXILIAR TÉCNICO - CONDUCTOR O MOTORISTA ( incluye Factor de Prestaciones)</t>
  </si>
  <si>
    <t>ALQUILER MES - CAMPERO PICK-UP, CAMIONETA DE 1300-2000cc - TARIFA PLENA</t>
  </si>
  <si>
    <t>ALQUILER MES - EQUIPO DE TOPOGRAFÍA (Incluye tránsito, nivel y elementos complementarios).</t>
  </si>
  <si>
    <t xml:space="preserve">CANTIDAD 
</t>
  </si>
  <si>
    <t xml:space="preserve">MESES Fase Obra
</t>
  </si>
  <si>
    <t>DEDICACIÓN
Fase Obra (2)</t>
  </si>
  <si>
    <t xml:space="preserve">DEDICACIÓN
Fase Preliminar (3)
</t>
  </si>
  <si>
    <t xml:space="preserve">MESES Fase Obra (4)
</t>
  </si>
  <si>
    <t xml:space="preserve">MESES Fase Preliminar (5)
</t>
  </si>
  <si>
    <t xml:space="preserve">Vr. UNITARIO (6) </t>
  </si>
  <si>
    <t>Vr. TOTAL = 
(1)*(2)*(3)*(4)*(5)*(6)</t>
  </si>
  <si>
    <t xml:space="preserve">Vr. TOTAL
</t>
  </si>
  <si>
    <t xml:space="preserve">Vr. UNITARIO
</t>
  </si>
  <si>
    <t>TARIFA MES - PERSONAL TÉCNICO - TOPÓGRAFO INSPECTOR ( incluye Factor de Prestaciones)</t>
  </si>
  <si>
    <t>IMPUESTO</t>
  </si>
  <si>
    <t>VALOR ($)</t>
  </si>
  <si>
    <t>Estabilidad  y Calidad de  Obra</t>
  </si>
  <si>
    <t xml:space="preserve">SUBTOTAL IMPUESTOS </t>
  </si>
  <si>
    <t xml:space="preserve">DIAGNOSTICOS, ESTUDIOS Y  DISEÑOS </t>
  </si>
  <si>
    <t xml:space="preserve">I.V.A. DIAGNOSTICOS, ESTUDIOS Y DISEÑOS </t>
  </si>
  <si>
    <t xml:space="preserve">TOTAL COSTO DIAGNOSTICOS,  ESTUDIOS Y  DISEÑOS </t>
  </si>
  <si>
    <t>COSTO TOTAL DEL PROYECTO EN PESOS</t>
  </si>
  <si>
    <t>COSTO TOTAL DEL PROYECTO EN SMMLV 2026:</t>
  </si>
  <si>
    <t>FECHA:</t>
  </si>
  <si>
    <t>CONTRATO No.</t>
  </si>
  <si>
    <t>CALCULO AIU - Puente - La Playa (vehicular)</t>
  </si>
  <si>
    <t xml:space="preserve">COSTO DIRECTO DE LAS OBRAS  </t>
  </si>
  <si>
    <t>A.I.U</t>
  </si>
  <si>
    <t>PLAZO 3 MESES</t>
  </si>
  <si>
    <t>PROFESIONAL EN TRANSITO Y TRANSPORTE</t>
  </si>
  <si>
    <t>COSTO DIRECTO OBRAS MÁS + A.I.U.</t>
  </si>
  <si>
    <t>Formulario 1 - Propuesta económica  - Documento tipo de licitación de obra pública de infraestructura de transporte - versión 4</t>
  </si>
  <si>
    <t>Código</t>
  </si>
  <si>
    <t>CCE-EICP-FM-14</t>
  </si>
  <si>
    <t>Versión</t>
  </si>
  <si>
    <t>FORMULARIO 1</t>
  </si>
  <si>
    <t>PRESUPUESTO OFICIAL ESTABLECIDO</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</si>
  <si>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</si>
  <si>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</si>
  <si>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</si>
  <si>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</si>
  <si>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</si>
  <si>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UND.</t>
  </si>
  <si>
    <t xml:space="preserve">VALOR TOTAL                                </t>
  </si>
  <si>
    <t>VALOR UNITARIO
(INCLUYE AIU)</t>
  </si>
  <si>
    <t xml:space="preserve">VALOR TOTAL   
(INCLUYE AIU)                             </t>
  </si>
  <si>
    <t>GENERAL</t>
  </si>
  <si>
    <t>PARTICULAR</t>
  </si>
  <si>
    <t>1. PRELIMINARES</t>
  </si>
  <si>
    <t>IDU</t>
  </si>
  <si>
    <t>DESCAPOTE A MANO EN MATERIAL COMUN (E=0.1M. INCLUYE CARGUE)</t>
  </si>
  <si>
    <t>Subtotal</t>
  </si>
  <si>
    <t>2. LIMPIEZA Y PREPARACIÓN DE SUPERFICIES</t>
  </si>
  <si>
    <t>2.1</t>
  </si>
  <si>
    <t>2.2</t>
  </si>
  <si>
    <t>LAVADO DE ESTRUCTURA EN CONCRETO Y/O METÁLICAS CON ANDAMIO CERTIFICADO. INCLUYE ALQUILER DE HIDROLAVADORA A GASOLINA PRESIÓN 3200 PSI. INCLUYE PLANTA ELÉCTRICA, AGUA Y MANO DE OBRA.</t>
  </si>
  <si>
    <t>3. MOVIMIENTO DE TIERRAS</t>
  </si>
  <si>
    <t>3.1</t>
  </si>
  <si>
    <t>EXCAVACIÓN MANUAL EN MATERIAL COMÚN (INCL CARGUE, TRANSPORTE Y DISPOSICION FINAL)</t>
  </si>
  <si>
    <t>4. OBRAS DE CONCRETO</t>
  </si>
  <si>
    <t>4.1</t>
  </si>
  <si>
    <t>CONCRETO 3500 PSI GRAVA COMÚN PARA RECALCE DE 0.05M X 0.50M X 1.20M (HECHO EN OBRA, INCLUYE SUMIN., FORMALETEO Y COLOCACIÓN. NO INCL. REFUERZO, CURADO).</t>
  </si>
  <si>
    <t>4.2</t>
  </si>
  <si>
    <t>CURADO DE ELEMENTOS DE CONCRETO (SUMINISTRO Y APLICACIÓN)</t>
  </si>
  <si>
    <t>5. REPARACIONES ESTRUCTURALES EN CONCRETO</t>
  </si>
  <si>
    <t>5.1</t>
  </si>
  <si>
    <t>5.2</t>
  </si>
  <si>
    <t>5.3</t>
  </si>
  <si>
    <t>6, REPARACIÓN DE ELEMENTOS METÁLICOS</t>
  </si>
  <si>
    <t>6.1</t>
  </si>
  <si>
    <t>REPARACIÓN DE BARANDAS EXISTENTES. INCLUYE LIMPIEZA, MORTERO DE REPARACIÓN, INHIBIDOR DE CORROSIÓN, PINTURA ANTICARBONATACIÓN, SUMINISTRO DE MANO DE OBRA, EQUIPOS Y MANEJO DE DESPERDICIOS.</t>
  </si>
  <si>
    <t>7. BASES GRANULARES</t>
  </si>
  <si>
    <t>7.1</t>
  </si>
  <si>
    <t>BASE GRANULAR BG-A.  (SUMINISTRO, EXTENDIDO, NIVELACIÓN Y HUMEDECIMIENTO MECÁNICO,  COMPACTACIÓN MECÁNICA CON VIBROCOMPACTADOR TÁNDEM PEQUEÑO, INCLUYE OPERARIO  Y COMBUSTIBLE).</t>
  </si>
  <si>
    <t>8. OBRAS DE ESTABILIZACIÓN Y PROTECCIÓN</t>
  </si>
  <si>
    <t>8.1</t>
  </si>
  <si>
    <t>ENROCADO EN PIEDRA PARTIDA CON DIÁMETROS DE 25 A 75 MM (Suministro y colocación)</t>
  </si>
  <si>
    <t>9. TRANSPORTE DE MATERIALES</t>
  </si>
  <si>
    <t>9.1</t>
  </si>
  <si>
    <t>P-007</t>
  </si>
  <si>
    <t>TRANSPORTE ADICIONAL DE PETREOS DESDE ZONA SUR DE BOGOTÁ HASTA SITIO OBRA</t>
  </si>
  <si>
    <t>M3-KM</t>
  </si>
  <si>
    <t>ADMINISTRACIÓN</t>
  </si>
  <si>
    <t>IMPREVISTOS</t>
  </si>
  <si>
    <t>UTILIDAD</t>
  </si>
  <si>
    <t>SUBTOTAL A+I+U+ IVA SOBRE UTILIDAD</t>
  </si>
  <si>
    <t>SUBTOTAL OBRAS (INCLUYE IVA)</t>
  </si>
  <si>
    <t>IVA DIAGNÓSTICOS, ESTUDIOS Y DISEÑOS</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</si>
  <si>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</si>
  <si>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</si>
  <si>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</si>
  <si>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</si>
  <si>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</si>
  <si>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</si>
  <si>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</si>
  <si>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</si>
  <si>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</si>
  <si>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</si>
  <si>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</si>
  <si>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PROFESIONAL SOCIAL</t>
  </si>
  <si>
    <t>PROFESIONAL AMBIENTAL</t>
  </si>
  <si>
    <t>I.V.A. SOBRE UTILIDAD</t>
  </si>
  <si>
    <t>Consultoría FDRS- CCS-302-2022</t>
  </si>
  <si>
    <t xml:space="preserve">OBJETO A CONTRATAR: REALIZAR LA CONSERVACIÓN DEL PUENTE VEHICULAR LA PLAYA EN LA VEREDA LA UNIÓN SOBRE CORRIENTES DE AGUA EN LA LOCALIDAD DE SUMAPAZ, POR EL SISTEMA DE PRECIOS UNITARIOS FIJOS; DE ACUERDO CON LOS ESTUDIOS Y DISEÑOS ENTREGADOS POR EL FDRS” 
</t>
  </si>
  <si>
    <t xml:space="preserve">REALIZAR LA CONSERVACIÓN DEL PUENTE VEHICULAR LA PLAYA EN LA VEREDA LA UNIÓN SOBRE CORRIENTES DE AGUA EN LA LOCALIDAD DE SUMAPAZ, POR EL SISTEMA DE PRECIOS UNITARIOS FIJOS; DE ACUERDO CON LOS ESTUDIOS Y DISEÑOS ENTREGADOS POR EL FDRS” </t>
  </si>
  <si>
    <t>camb</t>
  </si>
  <si>
    <t>ig</t>
  </si>
  <si>
    <t>TOTAL  PRESUPUESTO PMA + PLAN DE MANEJO SOCIAL</t>
  </si>
  <si>
    <t xml:space="preserve">PMT </t>
  </si>
  <si>
    <t xml:space="preserve">PMA + PGS </t>
  </si>
  <si>
    <t>APROPIACIÓN DE LOS DIAGNÓSTICOS, ESTUDIOS Y DISEÑOS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</si>
</sst>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00_-;\-&quot;$&quot;* #,##0.00_-;_-&quot;$&quot;* &quot;-&quot;_-;_-@_-"/>
    <numFmt numFmtId="167" formatCode="_-[$$-240A]\ * #,##0_-;\-[$$-240A]\ * #,##0_-;_-[$$-240A]\ * &quot;-&quot;??_-;_-@_-"/>
    <numFmt numFmtId="168" formatCode="\$\ #,##0"/>
    <numFmt numFmtId="169" formatCode="#,##0.000"/>
    <numFmt numFmtId="170" formatCode="\$\ #,##0.00"/>
    <numFmt numFmtId="171" formatCode="_-[$$-240A]\ * #,##0.00_-;\-[$$-240A]\ * #,##0.00_-;_-[$$-240A]\ * &quot;-&quot;??_-;_-@_-"/>
    <numFmt numFmtId="172" formatCode="_(&quot;$&quot;\ * #,##0.00_);_(&quot;$&quot;\ * \(#,##0.00\);_(&quot;$&quot;\ * &quot;-&quot;??_);_(@_)"/>
    <numFmt numFmtId="173" formatCode="0.000"/>
    <numFmt numFmtId="174" formatCode="_-&quot;$&quot;* #,##0_-;\-&quot;$&quot;* #,##0_-;_-&quot;$&quot;* &quot;-&quot;??_-;_-@_-"/>
    <numFmt numFmtId="175" formatCode="[$$-240A]\ #,##0.00"/>
    <numFmt numFmtId="176" formatCode="&quot;$&quot;\ #,##0"/>
    <numFmt numFmtId="177" formatCode="[$$-240A]\ #,##0"/>
    <numFmt numFmtId="178" formatCode="_(&quot;$&quot;\ * #,##0_);_(&quot;$&quot;\ * \(#,##0\);_(&quot;$&quot;\ * &quot;-&quot;??_);_(@_)"/>
    <numFmt numFmtId="179" formatCode="_-&quot;$&quot;\ * #,##0_-;\-&quot;$&quot;\ * #,##0_-;_-&quot;$&quot;\ * &quot;-&quot;??_-;_-@_-"/>
    <numFmt numFmtId="180" formatCode="_-* #,##0_-;\-* #,##0_-;_-* &quot;-&quot;??_-;_-@_-"/>
    <numFmt numFmtId="181" formatCode="0.0"/>
    <numFmt numFmtId="182" formatCode="_-&quot;$&quot;* #,##0_-;\-&quot;$&quot;* #,##0_-;_-&quot;$&quot;* &quot;-&quot;??_-;_-@"/>
    <numFmt numFmtId="183" formatCode="#,##0.0000"/>
    <numFmt numFmtId="184" formatCode="#,##0.0"/>
    <numFmt numFmtId="185" formatCode="&quot;$&quot;\ #,##0.0"/>
    <numFmt numFmtId="186" formatCode="_ &quot;$&quot;\ * #,##0.00_ ;_ &quot;$&quot;\ * \-#,##0.00_ ;_ &quot;$&quot;\ * &quot;-&quot;??_ ;_ @_ "/>
    <numFmt numFmtId="187" formatCode="0.00000"/>
    <numFmt numFmtId="188" formatCode="\$\ 0.00"/>
    <numFmt numFmtId="189" formatCode="0.0000"/>
    <numFmt numFmtId="190" formatCode="0.000000"/>
    <numFmt numFmtId="191" formatCode="_ &quot;$&quot;\ * #,##0_ ;_ &quot;$&quot;\ * \-#,##0_ ;_ &quot;$&quot;\ * &quot;-&quot;_ ;_ @_ "/>
    <numFmt numFmtId="192" formatCode="_-* #,##0.00\ &quot;Pts&quot;_-;\-* #,##0.00\ &quot;Pts&quot;_-;_-* &quot;-&quot;??\ &quot;Pts&quot;_-;_-@_-"/>
    <numFmt numFmtId="193" formatCode="_([$$-240A]\ * #,##0.00_);_([$$-240A]\ * \(#,##0.00\);_([$$-240A]\ * &quot;-&quot;??_);_(@_)"/>
    <numFmt numFmtId="194" formatCode="&quot;$&quot;\ #,##0.00_);\(&quot;$&quot;\ #,##0.00\)"/>
    <numFmt numFmtId="195" formatCode="&quot;$&quot;\ #,##0.00"/>
    <numFmt numFmtId="196" formatCode="_([$$-240A]\ * #,##0_);_([$$-240A]\ * \(#,##0\);_([$$-240A]\ * &quot;-&quot;??_);_(@_)"/>
    <numFmt numFmtId="197" formatCode="_ [$$-240A]\ * #,##0.00_ ;_ [$$-240A]\ * \-#,##0.00_ ;_ [$$-240A]\ * &quot;-&quot;??_ ;_ @_ "/>
    <numFmt numFmtId="198" formatCode="_-[$$-240A]* #,##0.00_-;\-[$$-240A]* #,##0.00_-;_-[$$-240A]* &quot;-&quot;??_-;_-@_-"/>
    <numFmt numFmtId="199" formatCode="_-[$$-240A]\ * #,##0.00_ ;_-[$$-240A]\ * \-#,##0.00\ ;_-[$$-240A]\ * &quot;-&quot;??_ ;_-@_ "/>
    <numFmt numFmtId="200" formatCode="0.0%"/>
    <numFmt numFmtId="201" formatCode="_-[$$-240A]* #,##0_-;\-[$$-240A]* #,##0_-;_-[$$-240A]* &quot;-&quot;??_-;_-@_-"/>
    <numFmt numFmtId="202" formatCode="0#.00\ \L\t"/>
    <numFmt numFmtId="203" formatCode="_ * #,##0_ ;_ * \-#,##0_ ;_ * &quot;-&quot;??_ ;_ @_ "/>
    <numFmt numFmtId="204" formatCode="_-&quot;$&quot;\ * #,##0.000000000_-;\-&quot;$&quot;\ * #,##0.000000000_-;_-&quot;$&quot;\ * &quot;-&quot;??_-;_-@_-"/>
    <numFmt numFmtId="205" formatCode="0.00000%"/>
    <numFmt numFmtId="206" formatCode="0.0000000%"/>
    <numFmt numFmtId="207" formatCode="0.0000%"/>
    <numFmt numFmtId="208" formatCode="0.00000000%"/>
    <numFmt numFmtId="209" formatCode="0.000000000%"/>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family val="2"/>
    </font>
    <font>
      <sz val="10"/>
      <name val="Geneva"/>
      <family val="2"/>
    </font>
    <font>
      <sz val="9"/>
      <color theme="1" tint="0.34998626667073579"/>
      <name val="Arial"/>
      <family val="2"/>
    </font>
    <font>
      <b/>
      <sz val="11"/>
      <name val="Arial"/>
      <family val="2"/>
    </font>
    <font>
      <b/>
      <sz val="10"/>
      <name val="Arial"/>
      <family val="2"/>
    </font>
    <font>
      <sz val="11"/>
      <color rgb="FF000000"/>
      <name val="Calibri"/>
      <family val="2"/>
    </font>
    <font>
      <u/>
      <sz val="10"/>
      <color theme="10"/>
      <name val="Arial"/>
      <family val="2"/>
    </font>
    <font>
      <sz val="11"/>
      <name val="Arial"/>
      <family val="2"/>
    </font>
    <font>
      <sz val="9"/>
      <name val="Arial"/>
      <family val="2"/>
    </font>
    <font>
      <b/>
      <sz val="8"/>
      <name val="Arial Narrow"/>
      <family val="2"/>
    </font>
    <font>
      <b/>
      <sz val="12"/>
      <name val="Arial Narrow"/>
      <family val="2"/>
    </font>
    <font>
      <b/>
      <sz val="11"/>
      <name val="Arial Narrow"/>
      <family val="2"/>
    </font>
    <font>
      <sz val="8"/>
      <name val="Arial Narrow"/>
      <family val="2"/>
    </font>
    <font>
      <b/>
      <sz val="10"/>
      <name val="Arial Narrow"/>
      <family val="2"/>
    </font>
    <font>
      <b/>
      <sz val="11"/>
      <color theme="0"/>
      <name val="Arial Narrow"/>
      <family val="2"/>
    </font>
    <font>
      <sz val="11"/>
      <name val="Arial Narrow"/>
      <family val="2"/>
    </font>
    <font>
      <b/>
      <sz val="9"/>
      <name val="Arial"/>
      <family val="2"/>
    </font>
    <font>
      <sz val="11"/>
      <name val="Times New Roman"/>
      <family val="1"/>
    </font>
    <font>
      <sz val="12"/>
      <name val="Arial"/>
      <family val="2"/>
    </font>
    <font>
      <sz val="11"/>
      <color theme="1"/>
      <name val="Arial Narrow"/>
      <family val="2"/>
    </font>
    <font>
      <b/>
      <sz val="11"/>
      <name val="Times New Roman"/>
      <family val="1"/>
    </font>
    <font>
      <sz val="10"/>
      <color theme="0"/>
      <name val="Arial"/>
      <family val="2"/>
    </font>
    <font>
      <sz val="10"/>
      <name val="Arial"/>
      <family val="2"/>
    </font>
    <font>
      <sz val="10"/>
      <color rgb="FF000000"/>
      <name val="Segoe UI"/>
      <family val="2"/>
    </font>
    <font>
      <sz val="10"/>
      <name val="Segoe UI"/>
      <family val="2"/>
    </font>
    <font>
      <sz val="11"/>
      <color theme="1"/>
      <name val="Arial"/>
      <family val="2"/>
    </font>
    <font>
      <b/>
      <sz val="11"/>
      <color theme="1"/>
      <name val="Arial"/>
      <family val="2"/>
    </font>
    <font>
      <b/>
      <sz val="9"/>
      <color indexed="8"/>
      <name val="Arial"/>
      <family val="2"/>
    </font>
    <font>
      <b/>
      <sz val="10"/>
      <color theme="1"/>
      <name val="Arial"/>
      <family val="2"/>
    </font>
    <font>
      <b/>
      <sz val="8"/>
      <name val="Arial"/>
      <family val="2"/>
    </font>
    <font>
      <sz val="11"/>
      <color rgb="FF000000"/>
      <name val="Arial"/>
      <family val="2"/>
    </font>
    <font>
      <b/>
      <sz val="7"/>
      <name val="Arial"/>
      <family val="2"/>
    </font>
    <font>
      <sz val="10"/>
      <color rgb="FF000000"/>
      <name val="Times New Roman"/>
      <family val="1"/>
    </font>
    <font>
      <b/>
      <sz val="7.5"/>
      <name val="Arial"/>
      <family val="2"/>
    </font>
    <font>
      <b/>
      <sz val="6"/>
      <name val="Arial"/>
      <family val="2"/>
    </font>
    <font>
      <sz val="6"/>
      <name val="Arial MT"/>
    </font>
    <font>
      <sz val="6"/>
      <name val="Arial MT"/>
      <family val="2"/>
    </font>
    <font>
      <sz val="6"/>
      <color rgb="FF000000"/>
      <name val="Arial MT"/>
      <family val="2"/>
    </font>
    <font>
      <b/>
      <sz val="6"/>
      <color rgb="FF000000"/>
      <name val="Arial"/>
      <family val="2"/>
    </font>
    <font>
      <b/>
      <sz val="10"/>
      <color rgb="FF000000"/>
      <name val="Times New Roman"/>
      <family val="1"/>
    </font>
    <font>
      <sz val="8"/>
      <name val="Arial"/>
      <family val="2"/>
    </font>
    <font>
      <b/>
      <sz val="14"/>
      <color theme="0"/>
      <name val="Arial Narrow"/>
      <family val="2"/>
    </font>
    <font>
      <b/>
      <sz val="14"/>
      <name val="Arial"/>
      <family val="2"/>
    </font>
    <font>
      <b/>
      <sz val="10"/>
      <name val="Calibri"/>
      <family val="2"/>
      <scheme val="minor"/>
    </font>
    <font>
      <sz val="10"/>
      <name val="Calibri"/>
      <family val="2"/>
      <scheme val="minor"/>
    </font>
    <font>
      <b/>
      <sz val="18"/>
      <name val="Arial"/>
      <family val="2"/>
    </font>
    <font>
      <sz val="12"/>
      <name val="Arial Narrow"/>
      <family val="2"/>
    </font>
    <font>
      <b/>
      <u/>
      <sz val="11"/>
      <name val="Arial"/>
      <family val="2"/>
    </font>
    <font>
      <sz val="11"/>
      <color theme="0"/>
      <name val="Arial Narrow"/>
      <family val="2"/>
    </font>
  </fonts>
  <fills count="22">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0" tint="-0.249977111117893"/>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0" tint="-0.14999847407452621"/>
        <bgColor rgb="FF000000"/>
      </patternFill>
    </fill>
    <fill>
      <patternFill patternType="solid">
        <fgColor rgb="FFFFFF00"/>
        <bgColor indexed="64"/>
      </patternFill>
    </fill>
    <fill>
      <patternFill patternType="solid">
        <fgColor theme="0" tint="-0.14999847407452621"/>
        <bgColor indexed="64"/>
      </patternFill>
    </fill>
    <fill>
      <patternFill patternType="solid">
        <fgColor theme="0" tint="-0.34998626667073579"/>
        <bgColor rgb="FF000000"/>
      </patternFill>
    </fill>
    <fill>
      <patternFill patternType="solid">
        <fgColor theme="6" tint="0.39997558519241921"/>
        <bgColor indexed="64"/>
      </patternFill>
    </fill>
    <fill>
      <patternFill patternType="solid">
        <fgColor rgb="FF002060"/>
        <bgColor indexed="64"/>
      </patternFill>
    </fill>
    <fill>
      <patternFill patternType="solid">
        <fgColor rgb="FF00FF99"/>
        <bgColor indexed="64"/>
      </patternFill>
    </fill>
    <fill>
      <patternFill patternType="solid">
        <fgColor indexed="22"/>
        <bgColor indexed="64"/>
      </patternFill>
    </fill>
    <fill>
      <patternFill patternType="solid">
        <fgColor theme="9" tint="0.59999389629810485"/>
        <bgColor indexed="64"/>
      </patternFill>
    </fill>
    <fill>
      <patternFill patternType="solid">
        <fgColor rgb="FFDBE5F1"/>
        <bgColor rgb="FFDBE5F1"/>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1F1F1"/>
      </patternFill>
    </fill>
    <fill>
      <patternFill patternType="solid">
        <fgColor rgb="FF92D050"/>
        <bgColor indexed="64"/>
      </patternFill>
    </fill>
    <fill>
      <patternFill patternType="solid">
        <fgColor theme="0" tint="-0.499984740745262"/>
        <bgColor indexed="64"/>
      </patternFill>
    </fill>
  </fills>
  <borders count="98">
    <border>
      <left/>
      <right/>
      <top/>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auto="1"/>
      </left>
      <right/>
      <top style="medium">
        <color auto="1"/>
      </top>
      <bottom style="thin">
        <color indexed="64"/>
      </bottom>
      <diagonal/>
    </border>
    <border>
      <left/>
      <right style="medium">
        <color auto="1"/>
      </right>
      <top style="medium">
        <color indexed="64"/>
      </top>
      <bottom style="thin">
        <color indexed="64"/>
      </bottom>
      <diagonal/>
    </border>
    <border>
      <left style="thin">
        <color indexed="64"/>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bottom style="thin">
        <color indexed="64"/>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auto="1"/>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ouble">
        <color auto="1"/>
      </left>
      <right style="hair">
        <color indexed="64"/>
      </right>
      <top style="double">
        <color auto="1"/>
      </top>
      <bottom style="hair">
        <color indexed="64"/>
      </bottom>
      <diagonal/>
    </border>
    <border>
      <left style="hair">
        <color indexed="64"/>
      </left>
      <right style="hair">
        <color indexed="64"/>
      </right>
      <top style="double">
        <color auto="1"/>
      </top>
      <bottom style="hair">
        <color indexed="64"/>
      </bottom>
      <diagonal/>
    </border>
    <border>
      <left style="double">
        <color auto="1"/>
      </left>
      <right style="dotted">
        <color indexed="64"/>
      </right>
      <top/>
      <bottom style="dotted">
        <color indexed="64"/>
      </bottom>
      <diagonal/>
    </border>
    <border>
      <left style="dotted">
        <color indexed="64"/>
      </left>
      <right style="dotted">
        <color indexed="64"/>
      </right>
      <top/>
      <bottom style="dotted">
        <color indexed="64"/>
      </bottom>
      <diagonal/>
    </border>
    <border>
      <left/>
      <right style="double">
        <color indexed="64"/>
      </right>
      <top/>
      <bottom/>
      <diagonal/>
    </border>
    <border>
      <left style="double">
        <color auto="1"/>
      </left>
      <right/>
      <top style="medium">
        <color indexed="64"/>
      </top>
      <bottom/>
      <diagonal/>
    </border>
    <border>
      <left style="double">
        <color auto="1"/>
      </left>
      <right/>
      <top/>
      <bottom style="medium">
        <color indexed="64"/>
      </bottom>
      <diagonal/>
    </border>
    <border>
      <left style="double">
        <color auto="1"/>
      </left>
      <right style="thin">
        <color indexed="64"/>
      </right>
      <top style="medium">
        <color indexed="64"/>
      </top>
      <bottom style="thin">
        <color indexed="64"/>
      </bottom>
      <diagonal/>
    </border>
    <border>
      <left style="double">
        <color auto="1"/>
      </left>
      <right style="thin">
        <color indexed="64"/>
      </right>
      <top style="thin">
        <color indexed="64"/>
      </top>
      <bottom style="medium">
        <color indexed="64"/>
      </bottom>
      <diagonal/>
    </border>
    <border>
      <left style="double">
        <color auto="1"/>
      </left>
      <right/>
      <top style="medium">
        <color indexed="64"/>
      </top>
      <bottom style="medium">
        <color indexed="64"/>
      </bottom>
      <diagonal/>
    </border>
    <border>
      <left style="double">
        <color auto="1"/>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double">
        <color auto="1"/>
      </left>
      <right style="thin">
        <color indexed="64"/>
      </right>
      <top/>
      <bottom/>
      <diagonal/>
    </border>
    <border>
      <left style="thin">
        <color indexed="64"/>
      </left>
      <right style="thin">
        <color indexed="64"/>
      </right>
      <top/>
      <bottom/>
      <diagonal/>
    </border>
    <border>
      <left style="medium">
        <color indexed="64"/>
      </left>
      <right style="double">
        <color indexed="64"/>
      </right>
      <top/>
      <bottom/>
      <diagonal/>
    </border>
    <border>
      <left style="double">
        <color auto="1"/>
      </left>
      <right/>
      <top style="medium">
        <color indexed="64"/>
      </top>
      <bottom style="thin">
        <color indexed="64"/>
      </bottom>
      <diagonal/>
    </border>
    <border>
      <left style="double">
        <color auto="1"/>
      </left>
      <right style="thin">
        <color indexed="64"/>
      </right>
      <top style="thin">
        <color indexed="64"/>
      </top>
      <bottom style="thin">
        <color indexed="64"/>
      </bottom>
      <diagonal/>
    </border>
    <border>
      <left style="double">
        <color auto="1"/>
      </left>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50">
    <xf numFmtId="0" fontId="0" fillId="0" borderId="0"/>
    <xf numFmtId="0" fontId="5" fillId="0" borderId="0"/>
    <xf numFmtId="0" fontId="9" fillId="0" borderId="0"/>
    <xf numFmtId="0" fontId="13" fillId="0" borderId="0" applyNumberFormat="0" applyBorder="0" applyAlignment="0"/>
    <xf numFmtId="41" fontId="7" fillId="0" borderId="0" applyFont="0" applyFill="0" applyBorder="0" applyAlignment="0" applyProtection="0"/>
    <xf numFmtId="164" fontId="7" fillId="0" borderId="0" applyFont="0" applyFill="0" applyBorder="0" applyAlignment="0" applyProtection="0"/>
    <xf numFmtId="0" fontId="4" fillId="0" borderId="0"/>
    <xf numFmtId="0" fontId="14" fillId="0" borderId="0" applyNumberFormat="0" applyFill="0" applyBorder="0" applyAlignment="0" applyProtection="0"/>
    <xf numFmtId="9" fontId="13" fillId="0" borderId="0" applyFont="0" applyFill="0" applyBorder="0" applyAlignment="0" applyProtection="0"/>
    <xf numFmtId="0" fontId="7" fillId="0" borderId="0"/>
    <xf numFmtId="9" fontId="7" fillId="0" borderId="0" applyFont="0" applyFill="0" applyBorder="0" applyAlignment="0" applyProtection="0"/>
    <xf numFmtId="172" fontId="13" fillId="0" borderId="0" applyFont="0" applyFill="0" applyBorder="0" applyAlignment="0" applyProtection="0"/>
    <xf numFmtId="0" fontId="4" fillId="0" borderId="0"/>
    <xf numFmtId="9" fontId="7" fillId="0" borderId="0" applyFont="0" applyFill="0" applyBorder="0" applyAlignment="0" applyProtection="0"/>
    <xf numFmtId="0" fontId="7" fillId="0" borderId="0"/>
    <xf numFmtId="0" fontId="7" fillId="0" borderId="0"/>
    <xf numFmtId="164" fontId="4" fillId="0" borderId="0" applyFont="0" applyFill="0" applyBorder="0" applyAlignment="0" applyProtection="0"/>
    <xf numFmtId="9" fontId="4" fillId="0" borderId="0" applyFont="0" applyFill="0" applyBorder="0" applyAlignment="0" applyProtection="0"/>
    <xf numFmtId="0" fontId="4" fillId="0" borderId="0"/>
    <xf numFmtId="0" fontId="7" fillId="0" borderId="0"/>
    <xf numFmtId="172" fontId="4" fillId="0" borderId="0" applyFont="0" applyFill="0" applyBorder="0" applyAlignment="0" applyProtection="0"/>
    <xf numFmtId="44" fontId="30" fillId="0" borderId="0" applyFont="0" applyFill="0" applyBorder="0" applyAlignment="0" applyProtection="0"/>
    <xf numFmtId="44" fontId="13" fillId="0" borderId="0" applyFont="0" applyFill="0" applyBorder="0" applyAlignment="0" applyProtection="0"/>
    <xf numFmtId="9" fontId="30" fillId="0" borderId="0" applyFont="0" applyFill="0" applyBorder="0" applyAlignment="0" applyProtection="0"/>
    <xf numFmtId="43" fontId="30" fillId="0" borderId="0" applyFont="0" applyFill="0" applyBorder="0" applyAlignment="0" applyProtection="0"/>
    <xf numFmtId="0" fontId="7" fillId="0" borderId="0"/>
    <xf numFmtId="0" fontId="7" fillId="0" borderId="0" applyBorder="0"/>
    <xf numFmtId="186" fontId="7" fillId="0" borderId="0" applyFont="0" applyFill="0" applyBorder="0" applyAlignment="0" applyProtection="0"/>
    <xf numFmtId="9" fontId="3" fillId="0" borderId="0" applyFont="0" applyFill="0" applyBorder="0" applyAlignment="0" applyProtection="0"/>
    <xf numFmtId="0" fontId="2" fillId="0" borderId="0"/>
    <xf numFmtId="0" fontId="2" fillId="0" borderId="0"/>
    <xf numFmtId="0" fontId="7" fillId="0" borderId="0"/>
    <xf numFmtId="0" fontId="7" fillId="0" borderId="0"/>
    <xf numFmtId="191" fontId="7" fillId="0" borderId="0" applyFont="0" applyFill="0" applyBorder="0" applyAlignment="0" applyProtection="0"/>
    <xf numFmtId="0" fontId="7" fillId="0" borderId="0"/>
    <xf numFmtId="192" fontId="7" fillId="0" borderId="0" applyFont="0" applyFill="0" applyBorder="0" applyAlignment="0" applyProtection="0"/>
    <xf numFmtId="0" fontId="7" fillId="0" borderId="0"/>
    <xf numFmtId="9" fontId="7" fillId="0" borderId="0" applyFill="0" applyBorder="0" applyAlignment="0" applyProtection="0"/>
    <xf numFmtId="9" fontId="7" fillId="0" borderId="0" applyFont="0" applyFill="0" applyBorder="0" applyAlignment="0" applyProtection="0"/>
    <xf numFmtId="0" fontId="7" fillId="0" borderId="0"/>
    <xf numFmtId="0" fontId="7" fillId="0" borderId="0"/>
    <xf numFmtId="202" fontId="7" fillId="0" borderId="0" applyFont="0" applyFill="0" applyBorder="0" applyAlignment="0" applyProtection="0"/>
    <xf numFmtId="0" fontId="13"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72" fontId="1" fillId="0" borderId="0" applyFont="0" applyFill="0" applyBorder="0" applyAlignment="0" applyProtection="0"/>
    <xf numFmtId="44" fontId="7" fillId="0" borderId="0" applyFont="0" applyFill="0" applyBorder="0" applyAlignment="0" applyProtection="0"/>
    <xf numFmtId="9" fontId="1" fillId="0" borderId="0" applyFont="0" applyFill="0" applyBorder="0" applyAlignment="0" applyProtection="0"/>
    <xf numFmtId="43" fontId="7" fillId="0" borderId="0" applyFont="0" applyFill="0" applyBorder="0" applyAlignment="0" applyProtection="0"/>
  </cellStyleXfs>
  <cellXfs count="1101">
    <xf numFmtId="0" fontId="0" fillId="0" borderId="0" xfId="0"/>
    <xf numFmtId="0" fontId="11" fillId="3" borderId="14" xfId="2" applyFont="1" applyFill="1" applyBorder="1" applyAlignment="1">
      <alignment horizontal="center" vertical="center"/>
    </xf>
    <xf numFmtId="0" fontId="12" fillId="4" borderId="21" xfId="1" applyFont="1" applyFill="1" applyBorder="1" applyAlignment="1">
      <alignment horizontal="center" vertical="center"/>
    </xf>
    <xf numFmtId="0" fontId="12" fillId="4" borderId="22" xfId="1" applyFont="1" applyFill="1" applyBorder="1" applyAlignment="1">
      <alignment horizontal="center" vertical="center" wrapText="1"/>
    </xf>
    <xf numFmtId="0" fontId="12" fillId="4" borderId="22" xfId="1" applyFont="1" applyFill="1" applyBorder="1" applyAlignment="1">
      <alignment horizontal="center" vertical="center"/>
    </xf>
    <xf numFmtId="0" fontId="7" fillId="0" borderId="25" xfId="3" applyFont="1" applyBorder="1" applyAlignment="1">
      <alignment horizontal="center" vertical="center"/>
    </xf>
    <xf numFmtId="0" fontId="7" fillId="0" borderId="10" xfId="3" applyFont="1" applyBorder="1" applyAlignment="1">
      <alignment horizontal="center" vertical="center"/>
    </xf>
    <xf numFmtId="2" fontId="7" fillId="0" borderId="10" xfId="4" applyNumberFormat="1" applyFont="1" applyFill="1" applyBorder="1" applyAlignment="1">
      <alignment horizontal="center" vertical="center"/>
    </xf>
    <xf numFmtId="166" fontId="7" fillId="0" borderId="10" xfId="5" applyNumberFormat="1" applyFont="1" applyFill="1" applyBorder="1" applyAlignment="1">
      <alignment horizontal="center" vertical="center"/>
    </xf>
    <xf numFmtId="41" fontId="0" fillId="0" borderId="0" xfId="4" applyFont="1"/>
    <xf numFmtId="0" fontId="7" fillId="0" borderId="9" xfId="3" applyFont="1" applyBorder="1" applyAlignment="1">
      <alignment horizontal="center" vertical="center"/>
    </xf>
    <xf numFmtId="0" fontId="0" fillId="0" borderId="0" xfId="0" applyAlignment="1">
      <alignment vertical="center"/>
    </xf>
    <xf numFmtId="41" fontId="0" fillId="0" borderId="0" xfId="4" applyFont="1" applyAlignment="1">
      <alignment vertical="center"/>
    </xf>
    <xf numFmtId="166" fontId="12" fillId="4" borderId="26" xfId="5" applyNumberFormat="1" applyFont="1" applyFill="1" applyBorder="1" applyAlignment="1">
      <alignment vertical="center"/>
    </xf>
    <xf numFmtId="166" fontId="12" fillId="0" borderId="26" xfId="5" applyNumberFormat="1" applyFont="1" applyFill="1" applyBorder="1" applyAlignment="1">
      <alignment vertical="center"/>
    </xf>
    <xf numFmtId="0" fontId="0" fillId="0" borderId="0" xfId="0" applyAlignment="1">
      <alignment horizontal="center"/>
    </xf>
    <xf numFmtId="0" fontId="7" fillId="5" borderId="30" xfId="3" applyFont="1" applyFill="1" applyBorder="1"/>
    <xf numFmtId="0" fontId="7" fillId="5" borderId="7" xfId="3" applyFont="1" applyFill="1" applyBorder="1"/>
    <xf numFmtId="0" fontId="7" fillId="5" borderId="8" xfId="3" applyFont="1" applyFill="1" applyBorder="1"/>
    <xf numFmtId="0" fontId="11" fillId="6" borderId="31" xfId="3" applyFont="1" applyFill="1" applyBorder="1" applyAlignment="1">
      <alignment horizontal="center" vertical="center"/>
    </xf>
    <xf numFmtId="2" fontId="11" fillId="7" borderId="36" xfId="3" applyNumberFormat="1" applyFont="1" applyFill="1" applyBorder="1" applyAlignment="1" applyProtection="1">
      <alignment horizontal="center" vertical="center" wrapText="1"/>
      <protection locked="0"/>
    </xf>
    <xf numFmtId="0" fontId="15" fillId="0" borderId="37" xfId="3" applyFont="1" applyBorder="1" applyAlignment="1">
      <alignment horizontal="center"/>
    </xf>
    <xf numFmtId="0" fontId="15" fillId="0" borderId="0" xfId="3" applyFont="1" applyBorder="1"/>
    <xf numFmtId="0" fontId="15" fillId="0" borderId="38" xfId="3" applyFont="1" applyBorder="1"/>
    <xf numFmtId="0" fontId="11" fillId="0" borderId="37" xfId="3" applyFont="1" applyBorder="1" applyAlignment="1">
      <alignment vertical="center" wrapText="1"/>
    </xf>
    <xf numFmtId="0" fontId="11" fillId="0" borderId="0" xfId="3" applyFont="1" applyBorder="1" applyAlignment="1">
      <alignment vertical="center" wrapText="1"/>
    </xf>
    <xf numFmtId="0" fontId="11" fillId="0" borderId="0" xfId="3" applyFont="1" applyBorder="1" applyAlignment="1">
      <alignment horizontal="center" vertical="center" wrapText="1"/>
    </xf>
    <xf numFmtId="0" fontId="11" fillId="0" borderId="38" xfId="3" applyFont="1" applyBorder="1" applyAlignment="1">
      <alignment horizontal="center" vertical="center" wrapText="1"/>
    </xf>
    <xf numFmtId="0" fontId="15" fillId="0" borderId="37" xfId="3" applyFont="1" applyBorder="1" applyAlignment="1" applyProtection="1">
      <alignment horizontal="center" vertical="center" wrapText="1"/>
      <protection locked="0"/>
    </xf>
    <xf numFmtId="0" fontId="11" fillId="0" borderId="0" xfId="3" applyFont="1" applyBorder="1" applyAlignment="1" applyProtection="1">
      <alignment vertical="center" wrapText="1"/>
      <protection locked="0"/>
    </xf>
    <xf numFmtId="167" fontId="15" fillId="0" borderId="38" xfId="3" applyNumberFormat="1" applyFont="1" applyBorder="1" applyAlignment="1">
      <alignment horizontal="right" vertical="center" wrapText="1"/>
    </xf>
    <xf numFmtId="0" fontId="15" fillId="0" borderId="0" xfId="0" applyFont="1"/>
    <xf numFmtId="0" fontId="7" fillId="0" borderId="37" xfId="3" applyFont="1" applyBorder="1" applyAlignment="1" applyProtection="1">
      <alignment horizontal="center" vertical="center" wrapText="1"/>
      <protection locked="0"/>
    </xf>
    <xf numFmtId="0" fontId="7" fillId="0" borderId="0" xfId="3" applyFont="1" applyBorder="1" applyAlignment="1" applyProtection="1">
      <alignment vertical="center" wrapText="1"/>
      <protection locked="0"/>
    </xf>
    <xf numFmtId="0" fontId="16" fillId="0" borderId="0" xfId="3" applyFont="1" applyBorder="1" applyAlignment="1" applyProtection="1">
      <alignment horizontal="center" vertical="center" wrapText="1"/>
      <protection locked="0"/>
    </xf>
    <xf numFmtId="168" fontId="7" fillId="0" borderId="0" xfId="3" applyNumberFormat="1" applyFont="1" applyBorder="1" applyAlignment="1" applyProtection="1">
      <alignment horizontal="right" vertical="center" wrapText="1"/>
      <protection locked="0"/>
    </xf>
    <xf numFmtId="169" fontId="7" fillId="0" borderId="0" xfId="3" applyNumberFormat="1" applyFont="1" applyBorder="1" applyAlignment="1" applyProtection="1">
      <alignment vertical="center" wrapText="1"/>
      <protection locked="0"/>
    </xf>
    <xf numFmtId="167" fontId="7" fillId="0" borderId="38" xfId="3" applyNumberFormat="1" applyFont="1" applyBorder="1" applyAlignment="1">
      <alignment horizontal="right" vertical="center" wrapText="1"/>
    </xf>
    <xf numFmtId="0" fontId="7" fillId="0" borderId="37" xfId="3" applyFont="1" applyBorder="1" applyAlignment="1" applyProtection="1">
      <alignment horizontal="center" vertical="center"/>
      <protection locked="0"/>
    </xf>
    <xf numFmtId="0" fontId="7" fillId="0" borderId="0" xfId="3" applyFont="1" applyBorder="1" applyAlignment="1" applyProtection="1">
      <alignment horizontal="center" vertical="center" wrapText="1"/>
      <protection locked="0"/>
    </xf>
    <xf numFmtId="170" fontId="7" fillId="0" borderId="0" xfId="3" applyNumberFormat="1" applyFont="1" applyBorder="1" applyAlignment="1" applyProtection="1">
      <alignment horizontal="right" vertical="center"/>
      <protection locked="0"/>
    </xf>
    <xf numFmtId="9" fontId="7" fillId="0" borderId="0" xfId="8" applyFont="1" applyFill="1" applyBorder="1" applyAlignment="1" applyProtection="1">
      <alignment vertical="center"/>
      <protection locked="0"/>
    </xf>
    <xf numFmtId="167" fontId="7" fillId="0" borderId="38" xfId="3" applyNumberFormat="1" applyFont="1" applyBorder="1" applyAlignment="1">
      <alignment horizontal="right" vertical="center"/>
    </xf>
    <xf numFmtId="0" fontId="7" fillId="0" borderId="37" xfId="3" applyFont="1" applyBorder="1" applyAlignment="1" applyProtection="1">
      <alignment vertical="center"/>
      <protection locked="0"/>
    </xf>
    <xf numFmtId="0" fontId="7" fillId="0" borderId="0" xfId="3" applyFont="1" applyBorder="1" applyAlignment="1" applyProtection="1">
      <alignment vertical="center"/>
      <protection locked="0"/>
    </xf>
    <xf numFmtId="0" fontId="7" fillId="0" borderId="38" xfId="3" applyFont="1" applyBorder="1" applyAlignment="1" applyProtection="1">
      <alignment vertical="center"/>
      <protection locked="0"/>
    </xf>
    <xf numFmtId="0" fontId="7" fillId="4" borderId="10" xfId="3" applyFont="1" applyFill="1" applyBorder="1" applyAlignment="1" applyProtection="1">
      <alignment vertical="center"/>
      <protection locked="0"/>
    </xf>
    <xf numFmtId="0" fontId="7" fillId="0" borderId="10" xfId="3" applyFont="1" applyBorder="1" applyAlignment="1" applyProtection="1">
      <alignment vertical="center" wrapText="1"/>
      <protection locked="0"/>
    </xf>
    <xf numFmtId="2" fontId="7" fillId="0" borderId="10" xfId="3" applyNumberFormat="1" applyFont="1" applyBorder="1" applyAlignment="1" applyProtection="1">
      <alignment vertical="center"/>
      <protection locked="0"/>
    </xf>
    <xf numFmtId="0" fontId="7" fillId="0" borderId="10" xfId="3" applyFont="1" applyBorder="1" applyAlignment="1" applyProtection="1">
      <alignment vertical="center"/>
      <protection locked="0"/>
    </xf>
    <xf numFmtId="0" fontId="7" fillId="8" borderId="10" xfId="3" applyFont="1" applyFill="1" applyBorder="1" applyAlignment="1" applyProtection="1">
      <alignment horizontal="right" vertical="center"/>
      <protection locked="0"/>
    </xf>
    <xf numFmtId="2" fontId="7" fillId="8" borderId="10" xfId="3" applyNumberFormat="1" applyFont="1" applyFill="1" applyBorder="1" applyAlignment="1" applyProtection="1">
      <alignment vertical="center"/>
      <protection locked="0"/>
    </xf>
    <xf numFmtId="0" fontId="11" fillId="0" borderId="37" xfId="3" applyFont="1" applyBorder="1" applyAlignment="1"/>
    <xf numFmtId="0" fontId="11" fillId="0" borderId="0" xfId="3" applyFont="1" applyBorder="1" applyAlignment="1"/>
    <xf numFmtId="167" fontId="15" fillId="0" borderId="38" xfId="3" applyNumberFormat="1" applyFont="1" applyBorder="1" applyAlignment="1">
      <alignment horizontal="right" vertical="center"/>
    </xf>
    <xf numFmtId="0" fontId="12" fillId="0" borderId="37" xfId="3" applyFont="1" applyBorder="1"/>
    <xf numFmtId="0" fontId="7" fillId="0" borderId="0" xfId="3" applyFont="1" applyBorder="1"/>
    <xf numFmtId="0" fontId="7" fillId="0" borderId="38" xfId="3" applyFont="1" applyBorder="1"/>
    <xf numFmtId="0" fontId="11" fillId="0" borderId="38" xfId="3" applyFont="1" applyBorder="1" applyAlignment="1">
      <alignment vertical="center" wrapText="1"/>
    </xf>
    <xf numFmtId="0" fontId="11" fillId="0" borderId="37" xfId="3" applyFont="1" applyBorder="1" applyAlignment="1">
      <alignment horizontal="center" vertical="center" wrapText="1"/>
    </xf>
    <xf numFmtId="0" fontId="7" fillId="0" borderId="0" xfId="9" applyAlignment="1" applyProtection="1">
      <alignment vertical="center" wrapText="1"/>
      <protection locked="0"/>
    </xf>
    <xf numFmtId="169" fontId="7" fillId="0" borderId="0" xfId="3" applyNumberFormat="1" applyFont="1" applyBorder="1" applyAlignment="1" applyProtection="1">
      <alignment horizontal="center" vertical="center" wrapText="1"/>
      <protection locked="0"/>
    </xf>
    <xf numFmtId="167" fontId="7" fillId="0" borderId="0" xfId="3" applyNumberFormat="1" applyFont="1" applyBorder="1" applyAlignment="1" applyProtection="1">
      <alignment vertical="center" wrapText="1"/>
      <protection locked="0"/>
    </xf>
    <xf numFmtId="171" fontId="7" fillId="0" borderId="37" xfId="3" applyNumberFormat="1" applyFont="1" applyBorder="1" applyAlignment="1">
      <alignment vertical="center" wrapText="1"/>
    </xf>
    <xf numFmtId="171" fontId="7" fillId="0" borderId="0" xfId="3" applyNumberFormat="1" applyFont="1" applyBorder="1" applyAlignment="1">
      <alignment vertical="center" wrapText="1"/>
    </xf>
    <xf numFmtId="171" fontId="7" fillId="0" borderId="38" xfId="3" applyNumberFormat="1" applyFont="1" applyBorder="1" applyAlignment="1">
      <alignment vertical="center" wrapText="1"/>
    </xf>
    <xf numFmtId="0" fontId="7" fillId="0" borderId="37" xfId="3" applyFont="1" applyBorder="1"/>
    <xf numFmtId="169" fontId="7" fillId="0" borderId="0" xfId="3" applyNumberFormat="1" applyFont="1" applyBorder="1" applyAlignment="1" applyProtection="1">
      <alignment horizontal="center" vertical="center"/>
      <protection locked="0"/>
    </xf>
    <xf numFmtId="171" fontId="7" fillId="0" borderId="0" xfId="3" applyNumberFormat="1" applyFont="1" applyBorder="1" applyAlignment="1" applyProtection="1">
      <alignment horizontal="right" vertical="center"/>
      <protection locked="0"/>
    </xf>
    <xf numFmtId="171" fontId="7" fillId="0" borderId="37" xfId="3" applyNumberFormat="1" applyFont="1" applyBorder="1" applyAlignment="1">
      <alignment vertical="center"/>
    </xf>
    <xf numFmtId="171" fontId="7" fillId="0" borderId="0" xfId="3" applyNumberFormat="1" applyFont="1" applyBorder="1" applyAlignment="1">
      <alignment vertical="center"/>
    </xf>
    <xf numFmtId="171" fontId="7" fillId="0" borderId="38" xfId="3" applyNumberFormat="1" applyFont="1" applyBorder="1" applyAlignment="1">
      <alignment vertical="center"/>
    </xf>
    <xf numFmtId="167" fontId="15" fillId="0" borderId="38" xfId="9" applyNumberFormat="1" applyFont="1" applyBorder="1" applyAlignment="1">
      <alignment horizontal="right" vertical="center"/>
    </xf>
    <xf numFmtId="4" fontId="7" fillId="0" borderId="0" xfId="3" applyNumberFormat="1" applyFont="1" applyBorder="1" applyAlignment="1" applyProtection="1">
      <alignment vertical="center"/>
      <protection locked="0"/>
    </xf>
    <xf numFmtId="167" fontId="7" fillId="0" borderId="38" xfId="9" applyNumberFormat="1" applyBorder="1" applyAlignment="1" applyProtection="1">
      <alignment horizontal="right" vertical="center"/>
      <protection locked="0"/>
    </xf>
    <xf numFmtId="0" fontId="7" fillId="0" borderId="0" xfId="3" applyFont="1" applyBorder="1" applyAlignment="1" applyProtection="1">
      <alignment horizontal="left" vertical="center" wrapText="1"/>
      <protection locked="0"/>
    </xf>
    <xf numFmtId="1" fontId="7" fillId="0" borderId="0" xfId="10" applyNumberFormat="1" applyFont="1" applyFill="1" applyBorder="1" applyAlignment="1" applyProtection="1">
      <alignment horizontal="center" vertical="center"/>
      <protection locked="0"/>
    </xf>
    <xf numFmtId="167" fontId="7" fillId="0" borderId="0" xfId="11" applyNumberFormat="1" applyFont="1" applyFill="1" applyBorder="1" applyAlignment="1" applyProtection="1">
      <alignment horizontal="right" vertical="center"/>
      <protection locked="0"/>
    </xf>
    <xf numFmtId="4" fontId="7" fillId="0" borderId="0" xfId="3" applyNumberFormat="1" applyFont="1" applyBorder="1" applyAlignment="1" applyProtection="1">
      <alignment horizontal="center" vertical="center"/>
      <protection locked="0"/>
    </xf>
    <xf numFmtId="0" fontId="7" fillId="0" borderId="39" xfId="3" applyFont="1" applyBorder="1" applyAlignment="1" applyProtection="1">
      <alignment vertical="center"/>
      <protection locked="0"/>
    </xf>
    <xf numFmtId="0" fontId="7" fillId="0" borderId="40" xfId="3" applyFont="1" applyBorder="1" applyAlignment="1" applyProtection="1">
      <alignment vertical="center"/>
      <protection locked="0"/>
    </xf>
    <xf numFmtId="0" fontId="7" fillId="0" borderId="41" xfId="3" applyFont="1" applyBorder="1" applyAlignment="1" applyProtection="1">
      <alignment vertical="center"/>
      <protection locked="0"/>
    </xf>
    <xf numFmtId="0" fontId="7" fillId="0" borderId="39" xfId="3" applyFont="1" applyBorder="1" applyAlignment="1" applyProtection="1">
      <alignment horizontal="center" vertical="center"/>
      <protection locked="0"/>
    </xf>
    <xf numFmtId="0" fontId="7" fillId="0" borderId="40" xfId="3" applyFont="1" applyBorder="1" applyAlignment="1" applyProtection="1">
      <alignment horizontal="left" vertical="center" wrapText="1"/>
      <protection locked="0"/>
    </xf>
    <xf numFmtId="1" fontId="7" fillId="0" borderId="40" xfId="10" applyNumberFormat="1" applyFont="1" applyFill="1" applyBorder="1" applyAlignment="1" applyProtection="1">
      <alignment horizontal="center" vertical="center"/>
      <protection locked="0"/>
    </xf>
    <xf numFmtId="167" fontId="7" fillId="0" borderId="40" xfId="11" applyNumberFormat="1" applyFont="1" applyFill="1" applyBorder="1" applyAlignment="1" applyProtection="1">
      <alignment horizontal="right" vertical="center"/>
      <protection locked="0"/>
    </xf>
    <xf numFmtId="4" fontId="7" fillId="0" borderId="40" xfId="3" applyNumberFormat="1" applyFont="1" applyBorder="1" applyAlignment="1" applyProtection="1">
      <alignment horizontal="center" vertical="center"/>
      <protection locked="0"/>
    </xf>
    <xf numFmtId="167" fontId="7" fillId="0" borderId="41" xfId="9" applyNumberFormat="1" applyBorder="1" applyAlignment="1" applyProtection="1">
      <alignment horizontal="right" vertical="center"/>
      <protection locked="0"/>
    </xf>
    <xf numFmtId="0" fontId="7" fillId="4" borderId="10" xfId="3" applyFont="1" applyFill="1" applyBorder="1" applyAlignment="1" applyProtection="1">
      <alignment vertical="center" wrapText="1"/>
      <protection locked="0"/>
    </xf>
    <xf numFmtId="1" fontId="7" fillId="0" borderId="10" xfId="3" applyNumberFormat="1" applyFont="1" applyBorder="1" applyAlignment="1" applyProtection="1">
      <alignment vertical="center"/>
      <protection locked="0"/>
    </xf>
    <xf numFmtId="0" fontId="0" fillId="0" borderId="37" xfId="0" applyBorder="1"/>
    <xf numFmtId="0" fontId="0" fillId="0" borderId="38" xfId="0" applyBorder="1"/>
    <xf numFmtId="0" fontId="0" fillId="0" borderId="39" xfId="0" applyBorder="1"/>
    <xf numFmtId="0" fontId="0" fillId="0" borderId="40" xfId="0" applyBorder="1"/>
    <xf numFmtId="0" fontId="0" fillId="0" borderId="41" xfId="0" applyBorder="1"/>
    <xf numFmtId="0" fontId="7" fillId="2" borderId="0" xfId="3" applyFont="1" applyFill="1" applyBorder="1" applyAlignment="1" applyProtection="1">
      <alignment horizontal="right" vertical="center"/>
      <protection locked="0"/>
    </xf>
    <xf numFmtId="2" fontId="7" fillId="2" borderId="0" xfId="3" applyNumberFormat="1" applyFont="1" applyFill="1" applyBorder="1" applyAlignment="1" applyProtection="1">
      <alignment vertical="center"/>
      <protection locked="0"/>
    </xf>
    <xf numFmtId="0" fontId="7" fillId="2" borderId="0" xfId="9" applyFill="1" applyAlignment="1" applyProtection="1">
      <alignment vertical="center" wrapText="1"/>
      <protection locked="0"/>
    </xf>
    <xf numFmtId="0" fontId="7" fillId="0" borderId="39" xfId="3" applyFont="1" applyBorder="1" applyAlignment="1" applyProtection="1">
      <alignment horizontal="center" vertical="center" wrapText="1"/>
      <protection locked="0"/>
    </xf>
    <xf numFmtId="0" fontId="7" fillId="0" borderId="40" xfId="9" applyBorder="1" applyAlignment="1" applyProtection="1">
      <alignment vertical="center" wrapText="1"/>
      <protection locked="0"/>
    </xf>
    <xf numFmtId="0" fontId="7" fillId="0" borderId="40" xfId="3" applyFont="1" applyBorder="1" applyAlignment="1" applyProtection="1">
      <alignment horizontal="center" vertical="center" wrapText="1"/>
      <protection locked="0"/>
    </xf>
    <xf numFmtId="169" fontId="7" fillId="0" borderId="40" xfId="3" applyNumberFormat="1" applyFont="1" applyBorder="1" applyAlignment="1" applyProtection="1">
      <alignment horizontal="center" vertical="center" wrapText="1"/>
      <protection locked="0"/>
    </xf>
    <xf numFmtId="167" fontId="7" fillId="0" borderId="40" xfId="3" applyNumberFormat="1" applyFont="1" applyBorder="1" applyAlignment="1" applyProtection="1">
      <alignment vertical="center" wrapText="1"/>
      <protection locked="0"/>
    </xf>
    <xf numFmtId="167" fontId="7" fillId="0" borderId="41" xfId="3" applyNumberFormat="1" applyFont="1" applyBorder="1" applyAlignment="1">
      <alignment horizontal="right" vertical="center" wrapText="1"/>
    </xf>
    <xf numFmtId="0" fontId="11" fillId="0" borderId="0" xfId="3" applyFont="1" applyBorder="1" applyAlignment="1" applyProtection="1">
      <alignment vertical="center"/>
      <protection locked="0"/>
    </xf>
    <xf numFmtId="2" fontId="0" fillId="0" borderId="0" xfId="0" applyNumberFormat="1" applyAlignment="1">
      <alignment vertical="center"/>
    </xf>
    <xf numFmtId="2" fontId="7" fillId="0" borderId="0" xfId="3" applyNumberFormat="1" applyFont="1" applyBorder="1" applyAlignment="1" applyProtection="1">
      <alignment vertical="center"/>
      <protection locked="0"/>
    </xf>
    <xf numFmtId="0" fontId="7" fillId="4" borderId="10" xfId="3" applyFont="1" applyFill="1" applyBorder="1" applyAlignment="1" applyProtection="1">
      <alignment horizontal="left" vertical="center" wrapText="1"/>
      <protection locked="0"/>
    </xf>
    <xf numFmtId="173" fontId="7" fillId="0" borderId="10" xfId="3" applyNumberFormat="1" applyFont="1" applyBorder="1" applyAlignment="1" applyProtection="1">
      <alignment vertical="center"/>
      <protection locked="0"/>
    </xf>
    <xf numFmtId="0" fontId="7" fillId="8" borderId="42" xfId="3" applyFont="1" applyFill="1" applyBorder="1" applyAlignment="1" applyProtection="1">
      <alignment horizontal="right" vertical="center"/>
      <protection locked="0"/>
    </xf>
    <xf numFmtId="2" fontId="7" fillId="8" borderId="42" xfId="3" applyNumberFormat="1" applyFont="1" applyFill="1" applyBorder="1" applyAlignment="1" applyProtection="1">
      <alignment vertical="center"/>
      <protection locked="0"/>
    </xf>
    <xf numFmtId="0" fontId="15" fillId="2" borderId="37" xfId="3" applyFont="1" applyFill="1" applyBorder="1" applyAlignment="1">
      <alignment horizontal="center"/>
    </xf>
    <xf numFmtId="0" fontId="15" fillId="2" borderId="0" xfId="3" applyFont="1" applyFill="1" applyBorder="1"/>
    <xf numFmtId="0" fontId="15" fillId="2" borderId="38" xfId="3" applyFont="1" applyFill="1" applyBorder="1"/>
    <xf numFmtId="0" fontId="11" fillId="6" borderId="43" xfId="3" applyFont="1" applyFill="1" applyBorder="1"/>
    <xf numFmtId="0" fontId="11" fillId="6" borderId="44" xfId="3" applyFont="1" applyFill="1" applyBorder="1"/>
    <xf numFmtId="0" fontId="15" fillId="2" borderId="46" xfId="3" applyFont="1" applyFill="1" applyBorder="1" applyAlignment="1">
      <alignment horizontal="center"/>
    </xf>
    <xf numFmtId="0" fontId="11" fillId="9" borderId="1" xfId="3" applyFont="1" applyFill="1" applyBorder="1" applyAlignment="1">
      <alignment horizontal="center" vertical="center" wrapText="1"/>
    </xf>
    <xf numFmtId="0" fontId="11" fillId="9" borderId="2" xfId="3" applyFont="1" applyFill="1" applyBorder="1" applyAlignment="1">
      <alignment horizontal="center" vertical="center" wrapText="1"/>
    </xf>
    <xf numFmtId="0" fontId="11" fillId="9" borderId="31" xfId="3" applyFont="1" applyFill="1" applyBorder="1" applyAlignment="1">
      <alignment horizontal="center" vertical="center" wrapText="1"/>
    </xf>
    <xf numFmtId="0" fontId="12" fillId="9" borderId="9" xfId="3" applyFont="1" applyFill="1" applyBorder="1" applyAlignment="1" applyProtection="1">
      <alignment horizontal="center" vertical="center" wrapText="1"/>
      <protection locked="0"/>
    </xf>
    <xf numFmtId="0" fontId="7" fillId="0" borderId="47" xfId="3" applyFont="1" applyBorder="1" applyAlignment="1" applyProtection="1">
      <alignment horizontal="center" vertical="center" wrapText="1"/>
      <protection locked="0"/>
    </xf>
    <xf numFmtId="0" fontId="7" fillId="0" borderId="11" xfId="3" applyFont="1" applyBorder="1" applyAlignment="1" applyProtection="1">
      <alignment vertical="center"/>
      <protection locked="0"/>
    </xf>
    <xf numFmtId="0" fontId="7" fillId="0" borderId="12" xfId="3" applyFont="1" applyBorder="1" applyAlignment="1" applyProtection="1">
      <alignment vertical="center"/>
      <protection locked="0"/>
    </xf>
    <xf numFmtId="0" fontId="7" fillId="0" borderId="42" xfId="3" applyFont="1" applyBorder="1" applyAlignment="1" applyProtection="1">
      <alignment horizontal="center" vertical="center" wrapText="1"/>
      <protection locked="0"/>
    </xf>
    <xf numFmtId="9" fontId="16" fillId="0" borderId="42" xfId="3" applyNumberFormat="1" applyFont="1" applyBorder="1" applyAlignment="1" applyProtection="1">
      <alignment horizontal="center" vertical="center" wrapText="1"/>
      <protection locked="0"/>
    </xf>
    <xf numFmtId="0" fontId="7" fillId="0" borderId="42" xfId="4" applyNumberFormat="1" applyFont="1" applyBorder="1" applyAlignment="1" applyProtection="1">
      <alignment horizontal="center" vertical="center" wrapText="1"/>
      <protection locked="0"/>
    </xf>
    <xf numFmtId="167" fontId="7" fillId="0" borderId="48" xfId="3" applyNumberFormat="1" applyFont="1" applyBorder="1" applyAlignment="1">
      <alignment horizontal="right" vertical="center" wrapText="1"/>
    </xf>
    <xf numFmtId="167" fontId="7" fillId="5" borderId="31" xfId="3" applyNumberFormat="1" applyFont="1" applyFill="1" applyBorder="1" applyAlignment="1">
      <alignment horizontal="right" vertical="center"/>
    </xf>
    <xf numFmtId="10" fontId="7" fillId="5" borderId="36" xfId="13" applyNumberFormat="1" applyFont="1" applyFill="1" applyBorder="1" applyAlignment="1">
      <alignment horizontal="right" vertical="center"/>
    </xf>
    <xf numFmtId="0" fontId="12" fillId="5" borderId="37" xfId="3" applyFont="1" applyFill="1" applyBorder="1" applyAlignment="1">
      <alignment horizontal="right"/>
    </xf>
    <xf numFmtId="0" fontId="12" fillId="5" borderId="0" xfId="3" applyFont="1" applyFill="1" applyBorder="1" applyAlignment="1">
      <alignment horizontal="right"/>
    </xf>
    <xf numFmtId="171" fontId="7" fillId="5" borderId="38" xfId="3" applyNumberFormat="1" applyFont="1" applyFill="1" applyBorder="1" applyAlignment="1">
      <alignment horizontal="right" vertical="center"/>
    </xf>
    <xf numFmtId="0" fontId="7" fillId="0" borderId="10" xfId="3" applyFont="1" applyBorder="1" applyAlignment="1" applyProtection="1">
      <alignment horizontal="center" vertical="center"/>
      <protection locked="0"/>
    </xf>
    <xf numFmtId="0" fontId="7" fillId="9" borderId="12" xfId="3" applyFont="1" applyFill="1" applyBorder="1" applyAlignment="1" applyProtection="1">
      <alignment vertical="center" wrapText="1"/>
      <protection locked="0"/>
    </xf>
    <xf numFmtId="0" fontId="7" fillId="9" borderId="17" xfId="3" applyFont="1" applyFill="1" applyBorder="1" applyAlignment="1" applyProtection="1">
      <alignment vertical="center" wrapText="1"/>
      <protection locked="0"/>
    </xf>
    <xf numFmtId="0" fontId="7" fillId="0" borderId="12" xfId="3" applyFont="1" applyBorder="1" applyAlignment="1" applyProtection="1">
      <alignment vertical="center" wrapText="1"/>
      <protection locked="0"/>
    </xf>
    <xf numFmtId="0" fontId="7" fillId="0" borderId="13" xfId="3" applyFont="1" applyBorder="1" applyAlignment="1" applyProtection="1">
      <alignment vertical="center" wrapText="1"/>
      <protection locked="0"/>
    </xf>
    <xf numFmtId="171" fontId="7" fillId="5" borderId="50" xfId="3" applyNumberFormat="1" applyFont="1" applyFill="1" applyBorder="1" applyAlignment="1">
      <alignment horizontal="right" vertical="center"/>
    </xf>
    <xf numFmtId="0" fontId="7" fillId="0" borderId="11" xfId="14" applyBorder="1" applyAlignment="1">
      <alignment horizontal="left" vertical="center"/>
    </xf>
    <xf numFmtId="0" fontId="7" fillId="0" borderId="13" xfId="3" applyFont="1" applyBorder="1" applyAlignment="1" applyProtection="1">
      <alignment vertical="center"/>
      <protection locked="0"/>
    </xf>
    <xf numFmtId="10" fontId="7" fillId="0" borderId="48" xfId="13" applyNumberFormat="1" applyFont="1" applyBorder="1" applyAlignment="1" applyProtection="1">
      <alignment horizontal="center" vertical="center" wrapText="1"/>
      <protection locked="0"/>
    </xf>
    <xf numFmtId="10" fontId="7" fillId="5" borderId="50" xfId="13" applyNumberFormat="1" applyFont="1" applyFill="1" applyBorder="1" applyAlignment="1">
      <alignment horizontal="right" vertical="center"/>
    </xf>
    <xf numFmtId="9" fontId="7" fillId="0" borderId="10" xfId="14" applyNumberFormat="1" applyBorder="1" applyAlignment="1">
      <alignment horizontal="center" vertical="center" wrapText="1"/>
    </xf>
    <xf numFmtId="10" fontId="7" fillId="0" borderId="10" xfId="3" applyNumberFormat="1" applyFont="1" applyBorder="1" applyAlignment="1" applyProtection="1">
      <alignment horizontal="center" vertical="center"/>
      <protection locked="0"/>
    </xf>
    <xf numFmtId="164" fontId="7" fillId="0" borderId="26" xfId="3" applyNumberFormat="1" applyFont="1" applyBorder="1" applyAlignment="1" applyProtection="1">
      <alignment horizontal="center" vertical="center"/>
      <protection locked="0"/>
    </xf>
    <xf numFmtId="9" fontId="7" fillId="0" borderId="11" xfId="14" applyNumberFormat="1" applyBorder="1" applyAlignment="1">
      <alignment horizontal="center" vertical="center" wrapText="1"/>
    </xf>
    <xf numFmtId="41" fontId="7" fillId="5" borderId="26" xfId="4" applyFont="1" applyFill="1" applyBorder="1" applyAlignment="1">
      <alignment horizontal="center" vertical="center"/>
    </xf>
    <xf numFmtId="0" fontId="12" fillId="5" borderId="37" xfId="3" applyFont="1" applyFill="1" applyBorder="1"/>
    <xf numFmtId="0" fontId="7" fillId="5" borderId="0" xfId="3" applyFont="1" applyFill="1" applyBorder="1"/>
    <xf numFmtId="0" fontId="7" fillId="5" borderId="38" xfId="3" applyFont="1" applyFill="1" applyBorder="1"/>
    <xf numFmtId="0" fontId="11" fillId="10" borderId="26" xfId="3" applyFont="1" applyFill="1" applyBorder="1" applyAlignment="1">
      <alignment horizontal="center"/>
    </xf>
    <xf numFmtId="10" fontId="7" fillId="7" borderId="26" xfId="13" applyNumberFormat="1" applyFont="1" applyFill="1" applyBorder="1" applyAlignment="1">
      <alignment horizontal="center"/>
    </xf>
    <xf numFmtId="10" fontId="11" fillId="9" borderId="29" xfId="13" applyNumberFormat="1" applyFont="1" applyFill="1" applyBorder="1" applyAlignment="1">
      <alignment horizontal="center" vertical="center"/>
    </xf>
    <xf numFmtId="10" fontId="7" fillId="5" borderId="38" xfId="3" applyNumberFormat="1" applyFont="1" applyFill="1" applyBorder="1"/>
    <xf numFmtId="10" fontId="11" fillId="9" borderId="29" xfId="3" applyNumberFormat="1" applyFont="1" applyFill="1" applyBorder="1" applyAlignment="1">
      <alignment horizontal="center" vertical="center"/>
    </xf>
    <xf numFmtId="10" fontId="11" fillId="6" borderId="29" xfId="3" applyNumberFormat="1" applyFont="1" applyFill="1" applyBorder="1" applyAlignment="1">
      <alignment horizontal="center" vertical="center"/>
    </xf>
    <xf numFmtId="10" fontId="0" fillId="0" borderId="0" xfId="0" applyNumberFormat="1"/>
    <xf numFmtId="0" fontId="7" fillId="0" borderId="0" xfId="15"/>
    <xf numFmtId="0" fontId="19" fillId="11" borderId="10" xfId="15" applyFont="1" applyFill="1" applyBorder="1" applyAlignment="1">
      <alignment horizontal="center" vertical="center"/>
    </xf>
    <xf numFmtId="0" fontId="19" fillId="11" borderId="10" xfId="15" applyFont="1" applyFill="1" applyBorder="1" applyAlignment="1">
      <alignment horizontal="center" vertical="center" wrapText="1"/>
    </xf>
    <xf numFmtId="0" fontId="7" fillId="11" borderId="0" xfId="15" applyFill="1"/>
    <xf numFmtId="0" fontId="21" fillId="11" borderId="10" xfId="15" applyFont="1" applyFill="1" applyBorder="1" applyAlignment="1">
      <alignment horizontal="center" vertical="center" textRotation="90" wrapText="1"/>
    </xf>
    <xf numFmtId="0" fontId="12" fillId="11" borderId="0" xfId="15" applyFont="1" applyFill="1" applyAlignment="1">
      <alignment vertical="center"/>
    </xf>
    <xf numFmtId="0" fontId="19" fillId="11" borderId="22" xfId="15" applyFont="1" applyFill="1" applyBorder="1" applyAlignment="1">
      <alignment horizontal="center" vertical="center"/>
    </xf>
    <xf numFmtId="164" fontId="19" fillId="11" borderId="10" xfId="15" applyNumberFormat="1" applyFont="1" applyFill="1" applyBorder="1" applyAlignment="1">
      <alignment vertical="center" wrapText="1"/>
    </xf>
    <xf numFmtId="0" fontId="7" fillId="11" borderId="0" xfId="15" applyFill="1" applyAlignment="1">
      <alignment horizontal="left" vertical="center"/>
    </xf>
    <xf numFmtId="0" fontId="23" fillId="2" borderId="10" xfId="15" applyFont="1" applyFill="1" applyBorder="1" applyAlignment="1">
      <alignment horizontal="center" vertical="center"/>
    </xf>
    <xf numFmtId="0" fontId="23" fillId="2" borderId="10" xfId="15" applyFont="1" applyFill="1" applyBorder="1" applyAlignment="1">
      <alignment horizontal="left" vertical="center" wrapText="1"/>
    </xf>
    <xf numFmtId="0" fontId="23" fillId="2" borderId="10" xfId="15" applyFont="1" applyFill="1" applyBorder="1" applyAlignment="1">
      <alignment horizontal="center" vertical="center" wrapText="1"/>
    </xf>
    <xf numFmtId="0" fontId="23" fillId="2" borderId="10" xfId="15" applyFont="1" applyFill="1" applyBorder="1" applyAlignment="1">
      <alignment horizontal="left" vertical="center"/>
    </xf>
    <xf numFmtId="0" fontId="16" fillId="2" borderId="0" xfId="15" applyFont="1" applyFill="1" applyAlignment="1">
      <alignment horizontal="left" vertical="center"/>
    </xf>
    <xf numFmtId="0" fontId="19" fillId="4" borderId="10" xfId="15" applyFont="1" applyFill="1" applyBorder="1" applyAlignment="1">
      <alignment horizontal="center" vertical="center"/>
    </xf>
    <xf numFmtId="0" fontId="24" fillId="0" borderId="0" xfId="15" applyFont="1" applyAlignment="1">
      <alignment horizontal="left" vertical="center"/>
    </xf>
    <xf numFmtId="3" fontId="23" fillId="2" borderId="10" xfId="15" applyNumberFormat="1" applyFont="1" applyFill="1" applyBorder="1" applyAlignment="1">
      <alignment horizontal="left" vertical="center"/>
    </xf>
    <xf numFmtId="0" fontId="25" fillId="2" borderId="0" xfId="15" applyFont="1" applyFill="1" applyAlignment="1">
      <alignment horizontal="left" vertical="center"/>
    </xf>
    <xf numFmtId="0" fontId="16" fillId="11" borderId="0" xfId="15" applyFont="1" applyFill="1" applyAlignment="1">
      <alignment horizontal="left" vertical="center"/>
    </xf>
    <xf numFmtId="0" fontId="19" fillId="2" borderId="10" xfId="15" applyFont="1" applyFill="1" applyBorder="1" applyAlignment="1">
      <alignment horizontal="center" vertical="center"/>
    </xf>
    <xf numFmtId="175" fontId="19" fillId="2" borderId="10" xfId="15" applyNumberFormat="1" applyFont="1" applyFill="1" applyBorder="1" applyAlignment="1">
      <alignment horizontal="center" vertical="center"/>
    </xf>
    <xf numFmtId="0" fontId="24" fillId="2" borderId="0" xfId="15" applyFont="1" applyFill="1" applyAlignment="1">
      <alignment horizontal="left" vertical="center"/>
    </xf>
    <xf numFmtId="0" fontId="23" fillId="2" borderId="22" xfId="15" applyFont="1" applyFill="1" applyBorder="1" applyAlignment="1">
      <alignment horizontal="center" vertical="center" wrapText="1"/>
    </xf>
    <xf numFmtId="0" fontId="23" fillId="2" borderId="11" xfId="15" applyFont="1" applyFill="1" applyBorder="1" applyAlignment="1">
      <alignment horizontal="left" vertical="center" wrapText="1"/>
    </xf>
    <xf numFmtId="9" fontId="19" fillId="2" borderId="10" xfId="15" applyNumberFormat="1" applyFont="1" applyFill="1" applyBorder="1" applyAlignment="1">
      <alignment horizontal="center" vertical="center"/>
    </xf>
    <xf numFmtId="41" fontId="23" fillId="2" borderId="10" xfId="4" applyFont="1" applyFill="1" applyBorder="1" applyAlignment="1">
      <alignment horizontal="left" vertical="center"/>
    </xf>
    <xf numFmtId="0" fontId="7" fillId="2" borderId="0" xfId="15" applyFill="1" applyAlignment="1">
      <alignment horizontal="left" vertical="center"/>
    </xf>
    <xf numFmtId="0" fontId="26" fillId="11" borderId="0" xfId="15" applyFont="1" applyFill="1" applyAlignment="1">
      <alignment horizontal="left" vertical="center"/>
    </xf>
    <xf numFmtId="0" fontId="27" fillId="13" borderId="10" xfId="15" applyFont="1" applyFill="1" applyBorder="1" applyAlignment="1">
      <alignment horizontal="left" vertical="center" wrapText="1"/>
    </xf>
    <xf numFmtId="0" fontId="27" fillId="2" borderId="10" xfId="15" applyFont="1" applyFill="1" applyBorder="1" applyAlignment="1">
      <alignment horizontal="center" vertical="center" wrapText="1"/>
    </xf>
    <xf numFmtId="0" fontId="23" fillId="2" borderId="10" xfId="19" applyFont="1" applyFill="1" applyBorder="1" applyAlignment="1">
      <alignment horizontal="left" vertical="center" wrapText="1"/>
    </xf>
    <xf numFmtId="176" fontId="23" fillId="2" borderId="10" xfId="15" applyNumberFormat="1" applyFont="1" applyFill="1" applyBorder="1" applyAlignment="1">
      <alignment horizontal="left" vertical="center" wrapText="1"/>
    </xf>
    <xf numFmtId="164" fontId="19" fillId="14" borderId="10" xfId="15" applyNumberFormat="1" applyFont="1" applyFill="1" applyBorder="1" applyAlignment="1">
      <alignment horizontal="left" vertical="center"/>
    </xf>
    <xf numFmtId="0" fontId="16" fillId="0" borderId="0" xfId="15" applyFont="1" applyAlignment="1">
      <alignment horizontal="left" vertical="center"/>
    </xf>
    <xf numFmtId="0" fontId="23" fillId="0" borderId="10" xfId="15" applyFont="1" applyBorder="1" applyAlignment="1">
      <alignment vertical="center"/>
    </xf>
    <xf numFmtId="0" fontId="27" fillId="2" borderId="10" xfId="15" applyFont="1" applyFill="1" applyBorder="1" applyAlignment="1">
      <alignment horizontal="left" vertical="center" wrapText="1"/>
    </xf>
    <xf numFmtId="0" fontId="25" fillId="0" borderId="0" xfId="15" applyFont="1" applyAlignment="1">
      <alignment horizontal="left" vertical="center"/>
    </xf>
    <xf numFmtId="0" fontId="23" fillId="9" borderId="10" xfId="15" applyFont="1" applyFill="1" applyBorder="1" applyAlignment="1">
      <alignment horizontal="center" vertical="center"/>
    </xf>
    <xf numFmtId="164" fontId="19" fillId="9" borderId="10" xfId="15" applyNumberFormat="1" applyFont="1" applyFill="1" applyBorder="1" applyAlignment="1">
      <alignment horizontal="left" vertical="center"/>
    </xf>
    <xf numFmtId="177" fontId="23" fillId="2" borderId="10" xfId="15" applyNumberFormat="1" applyFont="1" applyFill="1" applyBorder="1" applyAlignment="1">
      <alignment horizontal="right" vertical="center"/>
    </xf>
    <xf numFmtId="3" fontId="19" fillId="2" borderId="10" xfId="15" applyNumberFormat="1" applyFont="1" applyFill="1" applyBorder="1" applyAlignment="1">
      <alignment horizontal="left" vertical="center"/>
    </xf>
    <xf numFmtId="0" fontId="28" fillId="0" borderId="0" xfId="15" applyFont="1" applyAlignment="1">
      <alignment horizontal="left" vertical="center"/>
    </xf>
    <xf numFmtId="0" fontId="28" fillId="2" borderId="0" xfId="15" applyFont="1" applyFill="1" applyAlignment="1">
      <alignment horizontal="left" vertical="center"/>
    </xf>
    <xf numFmtId="0" fontId="22" fillId="2" borderId="11" xfId="15" applyFont="1" applyFill="1" applyBorder="1" applyAlignment="1">
      <alignment vertical="center"/>
    </xf>
    <xf numFmtId="0" fontId="22" fillId="2" borderId="12" xfId="15" applyFont="1" applyFill="1" applyBorder="1" applyAlignment="1">
      <alignment vertical="center"/>
    </xf>
    <xf numFmtId="164" fontId="19" fillId="2" borderId="12" xfId="15" applyNumberFormat="1" applyFont="1" applyFill="1" applyBorder="1" applyAlignment="1">
      <alignment vertical="center"/>
    </xf>
    <xf numFmtId="0" fontId="29" fillId="2" borderId="0" xfId="15" applyFont="1" applyFill="1" applyAlignment="1">
      <alignment horizontal="left" vertical="center"/>
    </xf>
    <xf numFmtId="0" fontId="7" fillId="0" borderId="0" xfId="15" applyAlignment="1">
      <alignment horizontal="left" vertical="center"/>
    </xf>
    <xf numFmtId="0" fontId="7" fillId="0" borderId="0" xfId="15" applyAlignment="1">
      <alignment horizontal="center"/>
    </xf>
    <xf numFmtId="0" fontId="7" fillId="0" borderId="0" xfId="15" applyAlignment="1">
      <alignment wrapText="1"/>
    </xf>
    <xf numFmtId="0" fontId="7" fillId="0" borderId="0" xfId="15" applyAlignment="1">
      <alignment horizontal="center" wrapText="1"/>
    </xf>
    <xf numFmtId="0" fontId="12" fillId="0" borderId="0" xfId="15" applyFont="1"/>
    <xf numFmtId="164" fontId="12" fillId="0" borderId="0" xfId="15" applyNumberFormat="1" applyFont="1"/>
    <xf numFmtId="14" fontId="7" fillId="0" borderId="0" xfId="15" applyNumberFormat="1"/>
    <xf numFmtId="0" fontId="12" fillId="4" borderId="53" xfId="1" applyFont="1" applyFill="1" applyBorder="1" applyAlignment="1">
      <alignment horizontal="center" vertical="center"/>
    </xf>
    <xf numFmtId="44" fontId="0" fillId="0" borderId="0" xfId="21" applyFont="1"/>
    <xf numFmtId="44" fontId="0" fillId="0" borderId="0" xfId="0" applyNumberFormat="1"/>
    <xf numFmtId="44" fontId="0" fillId="15" borderId="0" xfId="21" applyFont="1" applyFill="1"/>
    <xf numFmtId="179" fontId="31" fillId="15" borderId="54" xfId="22" applyNumberFormat="1" applyFont="1" applyFill="1" applyBorder="1" applyAlignment="1">
      <alignment horizontal="left"/>
    </xf>
    <xf numFmtId="179" fontId="32" fillId="15" borderId="54" xfId="22" applyNumberFormat="1" applyFont="1" applyFill="1" applyBorder="1" applyAlignment="1">
      <alignment horizontal="left"/>
    </xf>
    <xf numFmtId="0" fontId="29" fillId="0" borderId="0" xfId="0" applyFont="1" applyAlignment="1">
      <alignment vertical="center"/>
    </xf>
    <xf numFmtId="0" fontId="7" fillId="0" borderId="0" xfId="0" applyFont="1"/>
    <xf numFmtId="164" fontId="0" fillId="0" borderId="0" xfId="0" applyNumberFormat="1"/>
    <xf numFmtId="2" fontId="0" fillId="0" borderId="0" xfId="0" applyNumberFormat="1"/>
    <xf numFmtId="10" fontId="0" fillId="0" borderId="0" xfId="23" applyNumberFormat="1" applyFont="1"/>
    <xf numFmtId="10" fontId="0" fillId="0" borderId="0" xfId="23" applyNumberFormat="1" applyFont="1" applyFill="1" applyBorder="1"/>
    <xf numFmtId="0" fontId="10" fillId="3" borderId="0" xfId="2" applyFont="1" applyFill="1" applyAlignment="1">
      <alignment horizontal="center" vertical="center"/>
    </xf>
    <xf numFmtId="0" fontId="11" fillId="3" borderId="0" xfId="7" applyFont="1" applyFill="1" applyBorder="1" applyAlignment="1">
      <alignment horizontal="center" vertical="center"/>
    </xf>
    <xf numFmtId="0" fontId="7" fillId="2" borderId="0" xfId="12" applyFont="1" applyFill="1" applyAlignment="1">
      <alignment horizontal="center"/>
    </xf>
    <xf numFmtId="0" fontId="11" fillId="9" borderId="0" xfId="3" applyFont="1" applyFill="1" applyBorder="1" applyAlignment="1">
      <alignment horizontal="center" vertical="center" wrapText="1"/>
    </xf>
    <xf numFmtId="164" fontId="7" fillId="0" borderId="42" xfId="5" applyFont="1" applyBorder="1" applyAlignment="1" applyProtection="1">
      <alignment vertical="center" wrapText="1"/>
      <protection locked="0"/>
    </xf>
    <xf numFmtId="0" fontId="11" fillId="9" borderId="2" xfId="3" applyFont="1" applyFill="1" applyBorder="1" applyAlignment="1">
      <alignment vertical="center" wrapText="1"/>
    </xf>
    <xf numFmtId="0" fontId="12" fillId="9" borderId="13" xfId="3" applyFont="1" applyFill="1" applyBorder="1" applyAlignment="1" applyProtection="1">
      <alignment vertical="center"/>
      <protection locked="0"/>
    </xf>
    <xf numFmtId="0" fontId="7" fillId="0" borderId="10" xfId="4" applyNumberFormat="1" applyFont="1" applyBorder="1" applyAlignment="1" applyProtection="1">
      <alignment horizontal="center" vertical="center" wrapText="1"/>
      <protection locked="0"/>
    </xf>
    <xf numFmtId="9" fontId="16" fillId="0" borderId="33" xfId="3" applyNumberFormat="1" applyFont="1" applyBorder="1" applyAlignment="1" applyProtection="1">
      <alignment horizontal="center" vertical="center" wrapText="1"/>
      <protection locked="0"/>
    </xf>
    <xf numFmtId="44" fontId="0" fillId="0" borderId="33" xfId="21" applyFont="1" applyBorder="1"/>
    <xf numFmtId="9" fontId="16" fillId="0" borderId="42" xfId="23" applyFont="1" applyBorder="1" applyAlignment="1" applyProtection="1">
      <alignment horizontal="center" vertical="center" wrapText="1"/>
      <protection locked="0"/>
    </xf>
    <xf numFmtId="0" fontId="7" fillId="0" borderId="10" xfId="3" applyFont="1" applyBorder="1" applyAlignment="1" applyProtection="1">
      <alignment horizontal="center" vertical="center" wrapText="1"/>
      <protection locked="0"/>
    </xf>
    <xf numFmtId="0" fontId="33" fillId="0" borderId="0" xfId="25" applyFont="1" applyAlignment="1">
      <alignment horizontal="center" vertical="center"/>
    </xf>
    <xf numFmtId="0" fontId="33" fillId="0" borderId="0" xfId="25" applyFont="1"/>
    <xf numFmtId="0" fontId="7" fillId="0" borderId="0" xfId="26" applyAlignment="1">
      <alignment vertical="center"/>
    </xf>
    <xf numFmtId="0" fontId="34" fillId="0" borderId="10" xfId="25" applyFont="1" applyBorder="1" applyAlignment="1">
      <alignment horizontal="center" vertical="center"/>
    </xf>
    <xf numFmtId="181" fontId="12" fillId="9" borderId="10" xfId="26" applyNumberFormat="1" applyFont="1" applyFill="1" applyBorder="1" applyAlignment="1">
      <alignment horizontal="center" vertical="center"/>
    </xf>
    <xf numFmtId="0" fontId="12" fillId="9" borderId="10" xfId="26" applyFont="1" applyFill="1" applyBorder="1" applyAlignment="1">
      <alignment horizontal="center" vertical="center"/>
    </xf>
    <xf numFmtId="0" fontId="12" fillId="9" borderId="10" xfId="26" applyFont="1" applyFill="1" applyBorder="1" applyAlignment="1">
      <alignment horizontal="center" vertical="center" wrapText="1"/>
    </xf>
    <xf numFmtId="0" fontId="7" fillId="0" borderId="10" xfId="26" applyBorder="1" applyAlignment="1">
      <alignment horizontal="justify" vertical="center" wrapText="1"/>
    </xf>
    <xf numFmtId="185" fontId="12" fillId="14" borderId="26" xfId="26" applyNumberFormat="1" applyFont="1" applyFill="1" applyBorder="1" applyAlignment="1">
      <alignment horizontal="right" vertical="center"/>
    </xf>
    <xf numFmtId="0" fontId="7" fillId="0" borderId="10" xfId="26" applyBorder="1" applyAlignment="1">
      <alignment horizontal="center" vertical="center"/>
    </xf>
    <xf numFmtId="0" fontId="7" fillId="18" borderId="10" xfId="26" applyFill="1" applyBorder="1" applyAlignment="1">
      <alignment horizontal="center" vertical="center" wrapText="1"/>
    </xf>
    <xf numFmtId="174" fontId="7" fillId="0" borderId="10" xfId="27" applyNumberFormat="1" applyFont="1" applyFill="1" applyBorder="1" applyAlignment="1">
      <alignment horizontal="center" vertical="center"/>
    </xf>
    <xf numFmtId="0" fontId="15" fillId="0" borderId="0" xfId="25" applyFont="1" applyAlignment="1">
      <alignment vertical="center"/>
    </xf>
    <xf numFmtId="185" fontId="12" fillId="14" borderId="36" xfId="26" applyNumberFormat="1" applyFont="1" applyFill="1" applyBorder="1" applyAlignment="1">
      <alignment horizontal="right" vertical="center"/>
    </xf>
    <xf numFmtId="181" fontId="7" fillId="0" borderId="0" xfId="26" applyNumberFormat="1" applyBorder="1" applyAlignment="1">
      <alignment horizontal="center" vertical="center"/>
    </xf>
    <xf numFmtId="0" fontId="12" fillId="0" borderId="0" xfId="26" applyFont="1" applyBorder="1" applyAlignment="1">
      <alignment horizontal="right" vertical="center"/>
    </xf>
    <xf numFmtId="181" fontId="12" fillId="0" borderId="0" xfId="26" applyNumberFormat="1" applyFont="1" applyBorder="1" applyAlignment="1">
      <alignment horizontal="center" vertical="center"/>
    </xf>
    <xf numFmtId="181" fontId="7" fillId="0" borderId="0" xfId="26" applyNumberFormat="1" applyBorder="1" applyAlignment="1">
      <alignment vertical="center"/>
    </xf>
    <xf numFmtId="4" fontId="7" fillId="0" borderId="0" xfId="26" applyNumberFormat="1" applyBorder="1" applyAlignment="1">
      <alignment vertical="center"/>
    </xf>
    <xf numFmtId="185" fontId="7" fillId="0" borderId="0" xfId="26" applyNumberFormat="1" applyBorder="1" applyAlignment="1">
      <alignment vertical="center"/>
    </xf>
    <xf numFmtId="10" fontId="15" fillId="0" borderId="0" xfId="25" applyNumberFormat="1" applyFont="1" applyAlignment="1">
      <alignment vertical="center"/>
    </xf>
    <xf numFmtId="0" fontId="7" fillId="0" borderId="0" xfId="26" applyBorder="1" applyAlignment="1">
      <alignment vertical="center"/>
    </xf>
    <xf numFmtId="185" fontId="8" fillId="14" borderId="10" xfId="26" applyNumberFormat="1" applyFont="1" applyFill="1" applyBorder="1" applyAlignment="1">
      <alignment vertical="center"/>
    </xf>
    <xf numFmtId="0" fontId="0" fillId="0" borderId="0" xfId="0" applyAlignment="1">
      <alignment horizontal="left" vertical="top"/>
    </xf>
    <xf numFmtId="44" fontId="0" fillId="0" borderId="0" xfId="21" applyFont="1" applyFill="1" applyBorder="1" applyAlignment="1">
      <alignment horizontal="left" vertical="top"/>
    </xf>
    <xf numFmtId="0" fontId="42" fillId="0" borderId="58" xfId="0" applyFont="1" applyBorder="1" applyAlignment="1">
      <alignment horizontal="left" vertical="top" wrapText="1"/>
    </xf>
    <xf numFmtId="0" fontId="42" fillId="19" borderId="58" xfId="0" applyFont="1" applyFill="1" applyBorder="1" applyAlignment="1">
      <alignment horizontal="right" vertical="top" wrapText="1" indent="1"/>
    </xf>
    <xf numFmtId="0" fontId="43" fillId="0" borderId="58" xfId="0" applyFont="1" applyBorder="1" applyAlignment="1">
      <alignment horizontal="center" vertical="center" wrapText="1"/>
    </xf>
    <xf numFmtId="0" fontId="42" fillId="19" borderId="58" xfId="0" applyFont="1" applyFill="1" applyBorder="1" applyAlignment="1">
      <alignment horizontal="right" vertical="top" wrapText="1"/>
    </xf>
    <xf numFmtId="0" fontId="42" fillId="19" borderId="58" xfId="0" applyFont="1" applyFill="1" applyBorder="1" applyAlignment="1">
      <alignment horizontal="center" vertical="top" wrapText="1"/>
    </xf>
    <xf numFmtId="0" fontId="42" fillId="19" borderId="58" xfId="0" applyFont="1" applyFill="1" applyBorder="1" applyAlignment="1">
      <alignment horizontal="left" vertical="top" wrapText="1" indent="2"/>
    </xf>
    <xf numFmtId="1" fontId="45" fillId="0" borderId="58" xfId="0" applyNumberFormat="1" applyFont="1" applyBorder="1" applyAlignment="1">
      <alignment horizontal="center" vertical="top" shrinkToFit="1"/>
    </xf>
    <xf numFmtId="0" fontId="43" fillId="0" borderId="58" xfId="0" applyFont="1" applyBorder="1" applyAlignment="1">
      <alignment horizontal="left" vertical="top" wrapText="1"/>
    </xf>
    <xf numFmtId="0" fontId="43" fillId="0" borderId="58" xfId="0" applyFont="1" applyBorder="1" applyAlignment="1">
      <alignment horizontal="center" vertical="top" wrapText="1"/>
    </xf>
    <xf numFmtId="0" fontId="0" fillId="0" borderId="58" xfId="0" applyBorder="1" applyAlignment="1">
      <alignment horizontal="left" vertical="top" wrapText="1"/>
    </xf>
    <xf numFmtId="173" fontId="45" fillId="0" borderId="58" xfId="0" applyNumberFormat="1" applyFont="1" applyBorder="1" applyAlignment="1">
      <alignment horizontal="center" vertical="top" shrinkToFit="1"/>
    </xf>
    <xf numFmtId="170" fontId="46" fillId="0" borderId="58" xfId="0" applyNumberFormat="1" applyFont="1" applyBorder="1" applyAlignment="1">
      <alignment horizontal="left" vertical="top" indent="3" shrinkToFit="1"/>
    </xf>
    <xf numFmtId="0" fontId="44" fillId="0" borderId="58" xfId="0" applyFont="1" applyBorder="1" applyAlignment="1">
      <alignment horizontal="left" vertical="top" wrapText="1"/>
    </xf>
    <xf numFmtId="0" fontId="40" fillId="0" borderId="0" xfId="0" applyFont="1" applyAlignment="1">
      <alignment horizontal="left" vertical="top"/>
    </xf>
    <xf numFmtId="0" fontId="0" fillId="0" borderId="58" xfId="0" applyBorder="1" applyAlignment="1">
      <alignment horizontal="left" wrapText="1"/>
    </xf>
    <xf numFmtId="0" fontId="0" fillId="0" borderId="59" xfId="0" applyBorder="1" applyAlignment="1">
      <alignment horizontal="left" wrapText="1"/>
    </xf>
    <xf numFmtId="188" fontId="46" fillId="0" borderId="58" xfId="0" applyNumberFormat="1" applyFont="1" applyBorder="1" applyAlignment="1">
      <alignment horizontal="right" vertical="top" indent="1" shrinkToFit="1"/>
    </xf>
    <xf numFmtId="44" fontId="45" fillId="0" borderId="59" xfId="21" applyFont="1" applyFill="1" applyBorder="1" applyAlignment="1">
      <alignment horizontal="right" vertical="top" indent="1" shrinkToFit="1"/>
    </xf>
    <xf numFmtId="170" fontId="46" fillId="19" borderId="58" xfId="0" applyNumberFormat="1" applyFont="1" applyFill="1" applyBorder="1" applyAlignment="1">
      <alignment horizontal="left" vertical="top" indent="3" shrinkToFit="1"/>
    </xf>
    <xf numFmtId="10" fontId="0" fillId="0" borderId="0" xfId="23" applyNumberFormat="1" applyFont="1" applyFill="1" applyBorder="1" applyAlignment="1">
      <alignment horizontal="left" vertical="top"/>
    </xf>
    <xf numFmtId="179" fontId="0" fillId="0" borderId="0" xfId="21" applyNumberFormat="1" applyFont="1" applyFill="1" applyBorder="1" applyAlignment="1">
      <alignment horizontal="left" vertical="top"/>
    </xf>
    <xf numFmtId="170" fontId="45" fillId="0" borderId="58" xfId="0" applyNumberFormat="1" applyFont="1" applyBorder="1" applyAlignment="1">
      <alignment horizontal="left" vertical="top" indent="3" shrinkToFit="1"/>
    </xf>
    <xf numFmtId="0" fontId="42" fillId="19" borderId="58" xfId="0" applyFont="1" applyFill="1" applyBorder="1" applyAlignment="1">
      <alignment horizontal="right" vertical="top" wrapText="1" indent="9"/>
    </xf>
    <xf numFmtId="0" fontId="0" fillId="0" borderId="58" xfId="0" applyBorder="1" applyAlignment="1">
      <alignment horizontal="left" vertical="center" wrapText="1"/>
    </xf>
    <xf numFmtId="2" fontId="45" fillId="0" borderId="58" xfId="0" applyNumberFormat="1" applyFont="1" applyBorder="1" applyAlignment="1">
      <alignment horizontal="center" vertical="top" shrinkToFit="1"/>
    </xf>
    <xf numFmtId="188" fontId="45" fillId="0" borderId="58" xfId="0" applyNumberFormat="1" applyFont="1" applyBorder="1" applyAlignment="1">
      <alignment horizontal="right" vertical="top" indent="1" shrinkToFit="1"/>
    </xf>
    <xf numFmtId="0" fontId="40" fillId="2" borderId="0" xfId="0" applyFont="1" applyFill="1" applyAlignment="1">
      <alignment horizontal="left" vertical="top"/>
    </xf>
    <xf numFmtId="0" fontId="0" fillId="2" borderId="0" xfId="0" applyFill="1" applyAlignment="1">
      <alignment horizontal="left" vertical="top"/>
    </xf>
    <xf numFmtId="44" fontId="0" fillId="17" borderId="0" xfId="21" applyFont="1" applyFill="1" applyBorder="1" applyAlignment="1">
      <alignment horizontal="left" vertical="top"/>
    </xf>
    <xf numFmtId="44" fontId="0" fillId="0" borderId="0" xfId="0" applyNumberFormat="1" applyAlignment="1">
      <alignment horizontal="left" vertical="top"/>
    </xf>
    <xf numFmtId="189" fontId="45" fillId="0" borderId="58" xfId="0" applyNumberFormat="1" applyFont="1" applyBorder="1" applyAlignment="1">
      <alignment horizontal="center" vertical="top" shrinkToFit="1"/>
    </xf>
    <xf numFmtId="170" fontId="46" fillId="0" borderId="58" xfId="0" applyNumberFormat="1" applyFont="1" applyBorder="1" applyAlignment="1">
      <alignment horizontal="left" vertical="top" indent="2" shrinkToFit="1"/>
    </xf>
    <xf numFmtId="190" fontId="45" fillId="0" borderId="58" xfId="0" applyNumberFormat="1" applyFont="1" applyBorder="1" applyAlignment="1">
      <alignment horizontal="center" vertical="top" shrinkToFit="1"/>
    </xf>
    <xf numFmtId="170" fontId="46" fillId="19" borderId="58" xfId="0" applyNumberFormat="1" applyFont="1" applyFill="1" applyBorder="1" applyAlignment="1">
      <alignment horizontal="left" vertical="top" indent="2" shrinkToFit="1"/>
    </xf>
    <xf numFmtId="44" fontId="47" fillId="0" borderId="0" xfId="21" applyFont="1" applyFill="1" applyBorder="1" applyAlignment="1">
      <alignment horizontal="left" vertical="top"/>
    </xf>
    <xf numFmtId="0" fontId="12" fillId="0" borderId="10" xfId="26" applyFont="1" applyBorder="1" applyAlignment="1">
      <alignment horizontal="center" vertical="center"/>
    </xf>
    <xf numFmtId="193" fontId="15" fillId="0" borderId="26" xfId="35" applyNumberFormat="1" applyFont="1" applyBorder="1" applyAlignment="1">
      <alignment vertical="center"/>
    </xf>
    <xf numFmtId="0" fontId="7" fillId="0" borderId="65" xfId="26" applyBorder="1" applyAlignment="1">
      <alignment vertical="center"/>
    </xf>
    <xf numFmtId="0" fontId="11" fillId="0" borderId="9" xfId="25" applyFont="1" applyBorder="1" applyAlignment="1">
      <alignment horizontal="center" vertical="center"/>
    </xf>
    <xf numFmtId="0" fontId="33" fillId="0" borderId="9" xfId="25" applyFont="1" applyBorder="1" applyAlignment="1">
      <alignment horizontal="center" vertical="center"/>
    </xf>
    <xf numFmtId="0" fontId="38" fillId="0" borderId="9" xfId="25" applyFont="1" applyBorder="1" applyAlignment="1">
      <alignment horizontal="center" vertical="center"/>
    </xf>
    <xf numFmtId="0" fontId="7" fillId="0" borderId="10" xfId="26" applyBorder="1" applyAlignment="1">
      <alignment vertical="center"/>
    </xf>
    <xf numFmtId="0" fontId="12" fillId="0" borderId="10" xfId="26" applyFont="1" applyBorder="1" applyAlignment="1">
      <alignment vertical="center"/>
    </xf>
    <xf numFmtId="0" fontId="36" fillId="0" borderId="10" xfId="25" applyFont="1" applyBorder="1" applyAlignment="1">
      <alignment horizontal="center" vertical="center"/>
    </xf>
    <xf numFmtId="0" fontId="12" fillId="0" borderId="10" xfId="26" applyFont="1" applyBorder="1" applyAlignment="1">
      <alignment horizontal="left" vertical="center"/>
    </xf>
    <xf numFmtId="0" fontId="7" fillId="0" borderId="10" xfId="26" applyBorder="1" applyAlignment="1">
      <alignment horizontal="left" vertical="center"/>
    </xf>
    <xf numFmtId="4" fontId="7" fillId="0" borderId="10" xfId="26" applyNumberFormat="1" applyBorder="1" applyAlignment="1">
      <alignment horizontal="right" vertical="center"/>
    </xf>
    <xf numFmtId="0" fontId="7" fillId="0" borderId="10" xfId="25" applyBorder="1" applyAlignment="1">
      <alignment horizontal="center" vertical="center"/>
    </xf>
    <xf numFmtId="2" fontId="7" fillId="16" borderId="10" xfId="25" applyNumberFormat="1" applyFill="1" applyBorder="1" applyAlignment="1">
      <alignment horizontal="center" vertical="center"/>
    </xf>
    <xf numFmtId="1" fontId="7" fillId="16" borderId="10" xfId="25" applyNumberFormat="1" applyFill="1" applyBorder="1" applyAlignment="1">
      <alignment horizontal="center" vertical="center"/>
    </xf>
    <xf numFmtId="182" fontId="7" fillId="17" borderId="10" xfId="25" applyNumberFormat="1" applyFill="1" applyBorder="1" applyAlignment="1">
      <alignment horizontal="center" vertical="center"/>
    </xf>
    <xf numFmtId="183" fontId="7" fillId="0" borderId="10" xfId="25" applyNumberFormat="1" applyBorder="1" applyAlignment="1">
      <alignment horizontal="center" vertical="center"/>
    </xf>
    <xf numFmtId="4" fontId="7" fillId="16" borderId="10" xfId="25" applyNumberFormat="1" applyFill="1" applyBorder="1" applyAlignment="1">
      <alignment horizontal="center" vertical="center"/>
    </xf>
    <xf numFmtId="184" fontId="7" fillId="0" borderId="10" xfId="25" applyNumberFormat="1" applyBorder="1" applyAlignment="1">
      <alignment horizontal="center" vertical="center"/>
    </xf>
    <xf numFmtId="0" fontId="12" fillId="0" borderId="10" xfId="25" applyFont="1" applyBorder="1" applyAlignment="1">
      <alignment horizontal="center" vertical="center"/>
    </xf>
    <xf numFmtId="0" fontId="12" fillId="0" borderId="10" xfId="25" applyFont="1" applyBorder="1" applyAlignment="1">
      <alignment horizontal="left" vertical="center"/>
    </xf>
    <xf numFmtId="0" fontId="7" fillId="0" borderId="10" xfId="25" applyBorder="1" applyAlignment="1">
      <alignment horizontal="left" vertical="center"/>
    </xf>
    <xf numFmtId="4" fontId="7" fillId="0" borderId="10" xfId="25" applyNumberFormat="1" applyBorder="1" applyAlignment="1">
      <alignment horizontal="right" vertical="center"/>
    </xf>
    <xf numFmtId="0" fontId="33" fillId="0" borderId="10" xfId="25" applyFont="1" applyBorder="1"/>
    <xf numFmtId="181" fontId="7" fillId="0" borderId="10" xfId="25" applyNumberFormat="1" applyBorder="1" applyAlignment="1">
      <alignment horizontal="center" vertical="center"/>
    </xf>
    <xf numFmtId="2" fontId="7" fillId="0" borderId="10" xfId="25" applyNumberFormat="1" applyBorder="1" applyAlignment="1">
      <alignment horizontal="center" vertical="center"/>
    </xf>
    <xf numFmtId="181" fontId="7" fillId="14" borderId="10" xfId="26" applyNumberFormat="1" applyFill="1" applyBorder="1" applyAlignment="1">
      <alignment horizontal="center" vertical="center"/>
    </xf>
    <xf numFmtId="0" fontId="12" fillId="14" borderId="10" xfId="26" applyFont="1" applyFill="1" applyBorder="1" applyAlignment="1">
      <alignment horizontal="right" vertical="center"/>
    </xf>
    <xf numFmtId="181" fontId="7" fillId="14" borderId="10" xfId="26" applyNumberFormat="1" applyFill="1" applyBorder="1" applyAlignment="1">
      <alignment horizontal="left" vertical="center"/>
    </xf>
    <xf numFmtId="0" fontId="7" fillId="14" borderId="10" xfId="26" applyFill="1" applyBorder="1" applyAlignment="1">
      <alignment horizontal="left" vertical="center"/>
    </xf>
    <xf numFmtId="181" fontId="7" fillId="14" borderId="10" xfId="26" applyNumberFormat="1" applyFill="1" applyBorder="1" applyAlignment="1">
      <alignment vertical="center"/>
    </xf>
    <xf numFmtId="4" fontId="7" fillId="14" borderId="10" xfId="26" applyNumberFormat="1" applyFill="1" applyBorder="1" applyAlignment="1">
      <alignment horizontal="right" vertical="center"/>
    </xf>
    <xf numFmtId="184" fontId="12" fillId="14" borderId="10" xfId="26" applyNumberFormat="1" applyFont="1" applyFill="1" applyBorder="1" applyAlignment="1">
      <alignment horizontal="right" vertical="center"/>
    </xf>
    <xf numFmtId="184" fontId="7" fillId="0" borderId="10" xfId="26" applyNumberFormat="1" applyBorder="1" applyAlignment="1">
      <alignment horizontal="right" vertical="center"/>
    </xf>
    <xf numFmtId="181" fontId="7" fillId="0" borderId="10" xfId="26" applyNumberFormat="1" applyBorder="1" applyAlignment="1">
      <alignment horizontal="center" vertical="center"/>
    </xf>
    <xf numFmtId="0" fontId="7" fillId="16" borderId="10" xfId="25" applyFill="1" applyBorder="1" applyAlignment="1">
      <alignment horizontal="center" vertical="center" wrapText="1"/>
    </xf>
    <xf numFmtId="182" fontId="7" fillId="0" borderId="10" xfId="25" applyNumberFormat="1" applyBorder="1" applyAlignment="1">
      <alignment horizontal="center" vertical="center"/>
    </xf>
    <xf numFmtId="0" fontId="33" fillId="0" borderId="1" xfId="25" applyFont="1" applyBorder="1" applyAlignment="1">
      <alignment horizontal="center" vertical="center"/>
    </xf>
    <xf numFmtId="0" fontId="7" fillId="0" borderId="26" xfId="26" applyBorder="1" applyAlignment="1">
      <alignment horizontal="center" vertical="center"/>
    </xf>
    <xf numFmtId="0" fontId="7" fillId="0" borderId="26" xfId="26" applyBorder="1" applyAlignment="1">
      <alignment vertical="center"/>
    </xf>
    <xf numFmtId="4" fontId="7" fillId="0" borderId="26" xfId="26" applyNumberFormat="1" applyBorder="1" applyAlignment="1">
      <alignment horizontal="right" vertical="center"/>
    </xf>
    <xf numFmtId="185" fontId="7" fillId="0" borderId="26" xfId="25" applyNumberFormat="1" applyBorder="1" applyAlignment="1">
      <alignment horizontal="right" vertical="center"/>
    </xf>
    <xf numFmtId="0" fontId="33" fillId="0" borderId="26" xfId="25" applyFont="1" applyBorder="1"/>
    <xf numFmtId="185" fontId="7" fillId="0" borderId="26" xfId="26" applyNumberFormat="1" applyBorder="1" applyAlignment="1">
      <alignment horizontal="right" vertical="center"/>
    </xf>
    <xf numFmtId="0" fontId="33" fillId="0" borderId="32" xfId="25" applyFont="1" applyBorder="1" applyAlignment="1">
      <alignment horizontal="center" vertical="center"/>
    </xf>
    <xf numFmtId="181" fontId="7" fillId="14" borderId="33" xfId="26" applyNumberFormat="1" applyFill="1" applyBorder="1" applyAlignment="1">
      <alignment horizontal="center" vertical="center"/>
    </xf>
    <xf numFmtId="0" fontId="12" fillId="14" borderId="33" xfId="26" applyFont="1" applyFill="1" applyBorder="1" applyAlignment="1">
      <alignment horizontal="right" vertical="center"/>
    </xf>
    <xf numFmtId="181" fontId="7" fillId="14" borderId="33" xfId="26" applyNumberFormat="1" applyFill="1" applyBorder="1" applyAlignment="1">
      <alignment horizontal="left" vertical="center"/>
    </xf>
    <xf numFmtId="0" fontId="7" fillId="14" borderId="33" xfId="26" applyFill="1" applyBorder="1" applyAlignment="1">
      <alignment horizontal="left" vertical="center"/>
    </xf>
    <xf numFmtId="181" fontId="7" fillId="14" borderId="33" xfId="26" applyNumberFormat="1" applyFill="1" applyBorder="1" applyAlignment="1">
      <alignment vertical="center"/>
    </xf>
    <xf numFmtId="4" fontId="7" fillId="14" borderId="33" xfId="26" applyNumberFormat="1" applyFill="1" applyBorder="1" applyAlignment="1">
      <alignment horizontal="right" vertical="center"/>
    </xf>
    <xf numFmtId="164" fontId="7" fillId="0" borderId="42" xfId="5" applyFont="1" applyBorder="1" applyAlignment="1" applyProtection="1">
      <alignment horizontal="center" vertical="center" wrapText="1"/>
      <protection locked="0"/>
    </xf>
    <xf numFmtId="0" fontId="11" fillId="9" borderId="46" xfId="3" applyFont="1" applyFill="1" applyBorder="1" applyAlignment="1">
      <alignment horizontal="center" vertical="center" wrapText="1"/>
    </xf>
    <xf numFmtId="0" fontId="12" fillId="5" borderId="37" xfId="3" applyFont="1" applyFill="1" applyBorder="1" applyAlignment="1"/>
    <xf numFmtId="0" fontId="12" fillId="5" borderId="0" xfId="3" applyFont="1" applyFill="1" applyBorder="1" applyAlignment="1"/>
    <xf numFmtId="171" fontId="7" fillId="5" borderId="38" xfId="3" applyNumberFormat="1" applyFont="1" applyFill="1" applyBorder="1" applyAlignment="1"/>
    <xf numFmtId="0" fontId="12" fillId="9" borderId="9" xfId="3" applyFont="1" applyFill="1" applyBorder="1" applyAlignment="1" applyProtection="1">
      <alignment wrapText="1"/>
      <protection locked="0"/>
    </xf>
    <xf numFmtId="0" fontId="12" fillId="9" borderId="13" xfId="3" applyFont="1" applyFill="1" applyBorder="1" applyAlignment="1" applyProtection="1">
      <protection locked="0"/>
    </xf>
    <xf numFmtId="1" fontId="7" fillId="0" borderId="10" xfId="0" applyNumberFormat="1" applyFont="1" applyBorder="1" applyAlignment="1">
      <alignment horizontal="center" vertical="center" wrapText="1"/>
    </xf>
    <xf numFmtId="0" fontId="0" fillId="0" borderId="10" xfId="0" applyBorder="1" applyAlignment="1">
      <alignment horizontal="center" vertical="center"/>
    </xf>
    <xf numFmtId="44" fontId="0" fillId="0" borderId="10" xfId="21" applyFont="1" applyBorder="1" applyAlignment="1">
      <alignment horizontal="center" vertical="center"/>
    </xf>
    <xf numFmtId="0" fontId="7" fillId="0" borderId="11" xfId="3" applyFont="1" applyBorder="1" applyAlignment="1" applyProtection="1">
      <alignment horizontal="center" vertical="center"/>
      <protection locked="0"/>
    </xf>
    <xf numFmtId="44" fontId="0" fillId="0" borderId="10" xfId="21" applyFont="1" applyBorder="1" applyAlignment="1">
      <alignment vertical="center"/>
    </xf>
    <xf numFmtId="0" fontId="0" fillId="0" borderId="10" xfId="0" applyBorder="1" applyAlignment="1">
      <alignment horizontal="center" vertical="center" wrapText="1"/>
    </xf>
    <xf numFmtId="0" fontId="7" fillId="0" borderId="10" xfId="0" applyFont="1" applyBorder="1" applyAlignment="1">
      <alignment horizontal="center" vertical="center" wrapText="1"/>
    </xf>
    <xf numFmtId="44" fontId="7" fillId="0" borderId="10" xfId="21" applyFont="1" applyBorder="1" applyAlignment="1">
      <alignment horizontal="center" vertical="center"/>
    </xf>
    <xf numFmtId="0" fontId="11" fillId="0" borderId="0" xfId="3" applyFont="1" applyBorder="1" applyAlignment="1">
      <alignment horizontal="left" vertical="center"/>
    </xf>
    <xf numFmtId="0" fontId="12" fillId="0" borderId="0" xfId="3" applyFont="1" applyBorder="1" applyAlignment="1">
      <alignment horizontal="left" vertical="center" wrapText="1"/>
    </xf>
    <xf numFmtId="0" fontId="7" fillId="0" borderId="0" xfId="3" applyFont="1" applyBorder="1" applyAlignment="1" applyProtection="1">
      <alignment horizontal="center" vertical="center"/>
      <protection locked="0"/>
    </xf>
    <xf numFmtId="167" fontId="7" fillId="0" borderId="0" xfId="3" applyNumberFormat="1" applyFont="1" applyBorder="1" applyAlignment="1">
      <alignment horizontal="right" vertical="center"/>
    </xf>
    <xf numFmtId="10" fontId="7" fillId="0" borderId="0" xfId="13" applyNumberFormat="1" applyFont="1" applyFill="1" applyBorder="1" applyAlignment="1">
      <alignment horizontal="right" vertical="center"/>
    </xf>
    <xf numFmtId="171" fontId="7" fillId="0" borderId="0" xfId="3" applyNumberFormat="1" applyFont="1" applyBorder="1" applyAlignment="1">
      <alignment horizontal="right" vertical="center"/>
    </xf>
    <xf numFmtId="167" fontId="7" fillId="0" borderId="0" xfId="3" applyNumberFormat="1" applyFont="1" applyBorder="1" applyAlignment="1">
      <alignment horizontal="right" vertical="center" wrapText="1"/>
    </xf>
    <xf numFmtId="10" fontId="7" fillId="0" borderId="0" xfId="13" applyNumberFormat="1" applyFont="1" applyFill="1" applyBorder="1" applyAlignment="1" applyProtection="1">
      <alignment horizontal="center" vertical="center" wrapText="1"/>
      <protection locked="0"/>
    </xf>
    <xf numFmtId="164" fontId="7" fillId="0" borderId="0" xfId="3" applyNumberFormat="1" applyFont="1" applyBorder="1" applyAlignment="1" applyProtection="1">
      <alignment horizontal="center" vertical="center"/>
      <protection locked="0"/>
    </xf>
    <xf numFmtId="0" fontId="11" fillId="0" borderId="0" xfId="3" applyFont="1" applyBorder="1" applyAlignment="1">
      <alignment horizontal="center"/>
    </xf>
    <xf numFmtId="10" fontId="7" fillId="0" borderId="0" xfId="13" applyNumberFormat="1" applyFont="1" applyFill="1" applyBorder="1" applyAlignment="1">
      <alignment horizontal="center"/>
    </xf>
    <xf numFmtId="10" fontId="11" fillId="0" borderId="0" xfId="13" applyNumberFormat="1" applyFont="1" applyFill="1" applyBorder="1" applyAlignment="1">
      <alignment horizontal="center" vertical="center"/>
    </xf>
    <xf numFmtId="10" fontId="7" fillId="0" borderId="0" xfId="3" applyNumberFormat="1" applyFont="1" applyBorder="1"/>
    <xf numFmtId="10" fontId="11" fillId="0" borderId="0" xfId="3" applyNumberFormat="1" applyFont="1" applyBorder="1" applyAlignment="1">
      <alignment horizontal="center" vertical="center"/>
    </xf>
    <xf numFmtId="10" fontId="0" fillId="0" borderId="0" xfId="23" applyNumberFormat="1" applyFont="1" applyFill="1"/>
    <xf numFmtId="0" fontId="11" fillId="9" borderId="66" xfId="3" applyFont="1" applyFill="1" applyBorder="1" applyAlignment="1">
      <alignment horizontal="center" vertical="center" wrapText="1"/>
    </xf>
    <xf numFmtId="0" fontId="11" fillId="9" borderId="66" xfId="3" applyFont="1" applyFill="1" applyBorder="1" applyAlignment="1">
      <alignment vertical="center" wrapText="1"/>
    </xf>
    <xf numFmtId="0" fontId="11" fillId="9" borderId="44" xfId="3" applyFont="1" applyFill="1" applyBorder="1" applyAlignment="1">
      <alignment horizontal="center" vertical="center" wrapText="1"/>
    </xf>
    <xf numFmtId="0" fontId="12" fillId="9" borderId="67" xfId="3" applyFont="1" applyFill="1" applyBorder="1" applyAlignment="1" applyProtection="1">
      <alignment horizontal="center" vertical="center" wrapText="1"/>
      <protection locked="0"/>
    </xf>
    <xf numFmtId="0" fontId="12" fillId="9" borderId="56" xfId="3" applyFont="1" applyFill="1" applyBorder="1" applyAlignment="1" applyProtection="1">
      <alignment vertical="center"/>
      <protection locked="0"/>
    </xf>
    <xf numFmtId="10" fontId="33" fillId="0" borderId="10" xfId="23" applyNumberFormat="1" applyFont="1" applyFill="1" applyBorder="1" applyAlignment="1">
      <alignment horizontal="center" vertical="center" wrapText="1"/>
    </xf>
    <xf numFmtId="165" fontId="33" fillId="0" borderId="48" xfId="0" applyNumberFormat="1" applyFont="1" applyBorder="1" applyAlignment="1">
      <alignment horizontal="right" vertical="center" wrapText="1"/>
    </xf>
    <xf numFmtId="0" fontId="11" fillId="9" borderId="51" xfId="3" applyFont="1" applyFill="1" applyBorder="1" applyAlignment="1">
      <alignment horizontal="center" vertical="center" wrapText="1"/>
    </xf>
    <xf numFmtId="0" fontId="7" fillId="0" borderId="14" xfId="14" applyBorder="1" applyAlignment="1">
      <alignment horizontal="left" vertical="center"/>
    </xf>
    <xf numFmtId="0" fontId="7" fillId="0" borderId="15" xfId="3" applyFont="1" applyBorder="1" applyAlignment="1" applyProtection="1">
      <alignment horizontal="left" vertical="center"/>
      <protection locked="0"/>
    </xf>
    <xf numFmtId="0" fontId="7" fillId="0" borderId="55" xfId="3" applyFont="1" applyBorder="1" applyAlignment="1" applyProtection="1">
      <alignment horizontal="left" vertical="center"/>
      <protection locked="0"/>
    </xf>
    <xf numFmtId="0" fontId="34" fillId="9" borderId="46" xfId="0" applyFont="1" applyFill="1" applyBorder="1" applyAlignment="1">
      <alignment horizontal="center" vertical="center" wrapText="1"/>
    </xf>
    <xf numFmtId="0" fontId="7" fillId="0" borderId="10" xfId="25" applyBorder="1" applyAlignment="1">
      <alignment horizontal="left" vertical="center" wrapText="1"/>
    </xf>
    <xf numFmtId="165" fontId="12" fillId="0" borderId="10" xfId="3" applyNumberFormat="1" applyFont="1" applyBorder="1" applyAlignment="1" applyProtection="1">
      <alignment vertical="center"/>
      <protection locked="0"/>
    </xf>
    <xf numFmtId="0" fontId="7" fillId="2" borderId="37" xfId="12" applyFont="1" applyFill="1" applyBorder="1" applyAlignment="1">
      <alignment horizontal="center"/>
    </xf>
    <xf numFmtId="0" fontId="7" fillId="2" borderId="38" xfId="12" applyFont="1" applyFill="1" applyBorder="1" applyAlignment="1">
      <alignment horizontal="center"/>
    </xf>
    <xf numFmtId="0" fontId="50" fillId="0" borderId="0" xfId="15" applyFont="1"/>
    <xf numFmtId="185" fontId="8" fillId="6" borderId="10" xfId="27" applyNumberFormat="1" applyFont="1" applyFill="1" applyBorder="1" applyAlignment="1">
      <alignment vertical="center"/>
    </xf>
    <xf numFmtId="185" fontId="8" fillId="0" borderId="10" xfId="27" applyNumberFormat="1" applyFont="1" applyFill="1" applyBorder="1" applyAlignment="1">
      <alignment vertical="center"/>
    </xf>
    <xf numFmtId="0" fontId="7" fillId="0" borderId="0" xfId="12" applyFont="1" applyAlignment="1">
      <alignment horizontal="center"/>
    </xf>
    <xf numFmtId="0" fontId="51" fillId="0" borderId="10" xfId="39" applyFont="1" applyBorder="1" applyAlignment="1">
      <alignment vertical="center"/>
    </xf>
    <xf numFmtId="17" fontId="52" fillId="0" borderId="10" xfId="39" applyNumberFormat="1" applyFont="1" applyBorder="1" applyAlignment="1">
      <alignment horizontal="center" vertical="center"/>
    </xf>
    <xf numFmtId="0" fontId="51" fillId="2" borderId="10" xfId="39" applyFont="1" applyFill="1" applyBorder="1" applyAlignment="1">
      <alignment vertical="center"/>
    </xf>
    <xf numFmtId="0" fontId="52" fillId="2" borderId="10" xfId="39" applyFont="1" applyFill="1" applyBorder="1" applyAlignment="1">
      <alignment horizontal="center" vertical="center"/>
    </xf>
    <xf numFmtId="165" fontId="34" fillId="0" borderId="26" xfId="0" applyNumberFormat="1" applyFont="1" applyBorder="1" applyAlignment="1">
      <alignment horizontal="right" vertical="center" wrapText="1"/>
    </xf>
    <xf numFmtId="0" fontId="7" fillId="0" borderId="68" xfId="3" applyFont="1" applyBorder="1" applyAlignment="1" applyProtection="1">
      <alignment horizontal="center" vertical="center" wrapText="1"/>
      <protection locked="0"/>
    </xf>
    <xf numFmtId="9" fontId="16" fillId="0" borderId="10" xfId="3" applyNumberFormat="1" applyFont="1" applyBorder="1" applyAlignment="1" applyProtection="1">
      <alignment horizontal="center" vertical="center" wrapText="1"/>
      <protection locked="0"/>
    </xf>
    <xf numFmtId="44" fontId="7" fillId="0" borderId="0" xfId="21" applyFont="1" applyFill="1" applyBorder="1" applyAlignment="1">
      <alignment horizontal="center"/>
    </xf>
    <xf numFmtId="9" fontId="7" fillId="5" borderId="50" xfId="23" applyFont="1" applyFill="1" applyBorder="1" applyAlignment="1">
      <alignment vertical="center"/>
    </xf>
    <xf numFmtId="10" fontId="11" fillId="9" borderId="46" xfId="3" applyNumberFormat="1" applyFont="1" applyFill="1" applyBorder="1" applyAlignment="1">
      <alignment horizontal="center" vertical="center"/>
    </xf>
    <xf numFmtId="0" fontId="7" fillId="0" borderId="69" xfId="3" applyFont="1" applyBorder="1" applyAlignment="1" applyProtection="1">
      <alignment horizontal="center" vertical="center" wrapText="1"/>
      <protection locked="0"/>
    </xf>
    <xf numFmtId="0" fontId="7" fillId="0" borderId="34" xfId="3" applyFont="1" applyBorder="1" applyAlignment="1" applyProtection="1">
      <alignment horizontal="center" vertical="center"/>
      <protection locked="0"/>
    </xf>
    <xf numFmtId="9" fontId="16" fillId="0" borderId="68" xfId="3" applyNumberFormat="1" applyFont="1" applyBorder="1" applyAlignment="1" applyProtection="1">
      <alignment horizontal="center" vertical="center" wrapText="1"/>
      <protection locked="0"/>
    </xf>
    <xf numFmtId="0" fontId="0" fillId="0" borderId="33" xfId="0" applyBorder="1" applyAlignment="1">
      <alignment horizontal="center" vertical="center"/>
    </xf>
    <xf numFmtId="0" fontId="7" fillId="0" borderId="68" xfId="4" applyNumberFormat="1" applyFont="1" applyBorder="1" applyAlignment="1" applyProtection="1">
      <alignment horizontal="center" vertical="center" wrapText="1"/>
      <protection locked="0"/>
    </xf>
    <xf numFmtId="44" fontId="0" fillId="0" borderId="33" xfId="21" applyFont="1" applyBorder="1" applyAlignment="1">
      <alignment horizontal="center" vertical="center"/>
    </xf>
    <xf numFmtId="0" fontId="7" fillId="0" borderId="1" xfId="0" applyFont="1" applyBorder="1" applyAlignment="1">
      <alignment wrapText="1"/>
    </xf>
    <xf numFmtId="0" fontId="7" fillId="0" borderId="2" xfId="3" applyFont="1" applyBorder="1" applyAlignment="1" applyProtection="1">
      <alignment horizontal="center" vertical="center" wrapText="1"/>
      <protection locked="0"/>
    </xf>
    <xf numFmtId="9" fontId="16" fillId="0" borderId="2" xfId="3" applyNumberFormat="1" applyFont="1" applyBorder="1" applyAlignment="1" applyProtection="1">
      <alignment horizontal="center" vertical="center" wrapText="1"/>
      <protection locked="0"/>
    </xf>
    <xf numFmtId="0" fontId="7" fillId="0" borderId="2" xfId="4" applyNumberFormat="1" applyFont="1" applyBorder="1" applyAlignment="1" applyProtection="1">
      <alignment horizontal="center" vertical="center" wrapText="1"/>
      <protection locked="0"/>
    </xf>
    <xf numFmtId="164" fontId="7" fillId="0" borderId="2" xfId="5" applyFont="1" applyBorder="1" applyAlignment="1" applyProtection="1">
      <alignment vertical="center" wrapText="1"/>
      <protection locked="0"/>
    </xf>
    <xf numFmtId="0" fontId="7" fillId="0" borderId="25" xfId="3" applyFont="1" applyBorder="1" applyAlignment="1" applyProtection="1">
      <alignment vertical="center"/>
      <protection locked="0"/>
    </xf>
    <xf numFmtId="0" fontId="7" fillId="0" borderId="25" xfId="3" applyFont="1" applyBorder="1" applyAlignment="1" applyProtection="1">
      <alignment vertical="center" wrapText="1"/>
      <protection locked="0"/>
    </xf>
    <xf numFmtId="0" fontId="7" fillId="0" borderId="64" xfId="3" applyFont="1" applyBorder="1" applyAlignment="1" applyProtection="1">
      <alignment vertical="center" wrapText="1"/>
      <protection locked="0"/>
    </xf>
    <xf numFmtId="0" fontId="52" fillId="0" borderId="10" xfId="39" applyFont="1" applyBorder="1" applyAlignment="1">
      <alignment horizontal="center" vertical="center"/>
    </xf>
    <xf numFmtId="0" fontId="12" fillId="0" borderId="0" xfId="15" applyFont="1" applyAlignment="1">
      <alignment vertical="center"/>
    </xf>
    <xf numFmtId="0" fontId="7" fillId="11" borderId="70" xfId="15" applyFill="1" applyBorder="1"/>
    <xf numFmtId="0" fontId="12" fillId="11" borderId="71" xfId="15" applyFont="1" applyFill="1" applyBorder="1" applyAlignment="1">
      <alignment vertical="center"/>
    </xf>
    <xf numFmtId="0" fontId="26" fillId="0" borderId="10" xfId="15" applyFont="1" applyBorder="1"/>
    <xf numFmtId="0" fontId="26" fillId="2" borderId="10" xfId="15" applyFont="1" applyFill="1" applyBorder="1" applyAlignment="1">
      <alignment horizontal="left" vertical="center"/>
    </xf>
    <xf numFmtId="0" fontId="26" fillId="0" borderId="10" xfId="15" applyFont="1" applyBorder="1" applyAlignment="1">
      <alignment horizontal="left" vertical="center"/>
    </xf>
    <xf numFmtId="165" fontId="7" fillId="0" borderId="12" xfId="3" applyNumberFormat="1" applyFont="1" applyBorder="1" applyAlignment="1" applyProtection="1">
      <alignment vertical="center" wrapText="1"/>
      <protection locked="0"/>
    </xf>
    <xf numFmtId="0" fontId="54" fillId="0" borderId="0" xfId="29" applyFont="1"/>
    <xf numFmtId="0" fontId="54" fillId="0" borderId="0" xfId="29" applyFont="1" applyAlignment="1">
      <alignment horizontal="center"/>
    </xf>
    <xf numFmtId="0" fontId="23" fillId="0" borderId="0" xfId="29" applyFont="1"/>
    <xf numFmtId="0" fontId="54" fillId="0" borderId="72" xfId="29" applyFont="1" applyBorder="1"/>
    <xf numFmtId="0" fontId="54" fillId="0" borderId="73" xfId="29" applyFont="1" applyBorder="1"/>
    <xf numFmtId="0" fontId="54" fillId="0" borderId="73" xfId="29" applyFont="1" applyBorder="1" applyAlignment="1">
      <alignment horizontal="center"/>
    </xf>
    <xf numFmtId="0" fontId="54" fillId="0" borderId="74" xfId="29" applyFont="1" applyBorder="1"/>
    <xf numFmtId="0" fontId="54" fillId="0" borderId="75" xfId="29" applyFont="1" applyBorder="1"/>
    <xf numFmtId="0" fontId="37" fillId="0" borderId="78" xfId="0" applyFont="1" applyBorder="1" applyAlignment="1">
      <alignment horizontal="left" vertical="center"/>
    </xf>
    <xf numFmtId="0" fontId="48" fillId="0" borderId="79" xfId="0" applyFont="1" applyBorder="1" applyAlignment="1">
      <alignment horizontal="left" vertical="center"/>
    </xf>
    <xf numFmtId="0" fontId="37" fillId="0" borderId="79" xfId="0" applyFont="1" applyBorder="1" applyAlignment="1">
      <alignment horizontal="left" vertical="center"/>
    </xf>
    <xf numFmtId="0" fontId="54" fillId="0" borderId="80" xfId="29" applyFont="1" applyBorder="1"/>
    <xf numFmtId="0" fontId="11" fillId="0" borderId="0" xfId="30" applyFont="1" applyAlignment="1">
      <alignment horizontal="center" vertical="center"/>
    </xf>
    <xf numFmtId="0" fontId="11" fillId="0" borderId="0" xfId="30" applyFont="1" applyAlignment="1">
      <alignment horizontal="center"/>
    </xf>
    <xf numFmtId="0" fontId="54" fillId="2" borderId="0" xfId="29" applyFont="1" applyFill="1"/>
    <xf numFmtId="0" fontId="54" fillId="2" borderId="75" xfId="29" applyFont="1" applyFill="1" applyBorder="1"/>
    <xf numFmtId="0" fontId="54" fillId="2" borderId="80" xfId="29" applyFont="1" applyFill="1" applyBorder="1"/>
    <xf numFmtId="0" fontId="23" fillId="2" borderId="0" xfId="29" applyFont="1" applyFill="1"/>
    <xf numFmtId="0" fontId="11" fillId="6" borderId="68" xfId="31" applyFont="1" applyFill="1" applyBorder="1" applyAlignment="1">
      <alignment horizontal="left" vertical="center"/>
    </xf>
    <xf numFmtId="0" fontId="11" fillId="6" borderId="41" xfId="31" applyFont="1" applyFill="1" applyBorder="1" applyAlignment="1">
      <alignment horizontal="left" vertical="center"/>
    </xf>
    <xf numFmtId="0" fontId="11" fillId="0" borderId="33" xfId="32" applyFont="1" applyBorder="1" applyAlignment="1">
      <alignment horizontal="center" vertical="center" wrapText="1"/>
    </xf>
    <xf numFmtId="0" fontId="11" fillId="6" borderId="85" xfId="31" applyFont="1" applyFill="1" applyBorder="1" applyAlignment="1">
      <alignment vertical="center"/>
    </xf>
    <xf numFmtId="0" fontId="11" fillId="6" borderId="44" xfId="31" applyFont="1" applyFill="1" applyBorder="1" applyAlignment="1">
      <alignment vertical="center"/>
    </xf>
    <xf numFmtId="0" fontId="11" fillId="6" borderId="66" xfId="31" applyFont="1" applyFill="1" applyBorder="1" applyAlignment="1">
      <alignment vertical="center"/>
    </xf>
    <xf numFmtId="0" fontId="11" fillId="6" borderId="45" xfId="31" applyFont="1" applyFill="1" applyBorder="1" applyAlignment="1">
      <alignment vertical="center"/>
    </xf>
    <xf numFmtId="0" fontId="15" fillId="0" borderId="86" xfId="31" applyFont="1" applyBorder="1" applyAlignment="1">
      <alignment horizontal="center" vertical="center"/>
    </xf>
    <xf numFmtId="0" fontId="15" fillId="0" borderId="10" xfId="31" applyFont="1" applyBorder="1" applyAlignment="1">
      <alignment horizontal="center" vertical="center"/>
    </xf>
    <xf numFmtId="0" fontId="15" fillId="0" borderId="10" xfId="31" applyFont="1" applyBorder="1" applyAlignment="1">
      <alignment horizontal="left" vertical="center" wrapText="1"/>
    </xf>
    <xf numFmtId="4" fontId="15" fillId="0" borderId="10" xfId="33" applyNumberFormat="1" applyFont="1" applyBorder="1" applyAlignment="1">
      <alignment vertical="center" wrapText="1"/>
    </xf>
    <xf numFmtId="194" fontId="15" fillId="0" borderId="10" xfId="11" applyNumberFormat="1" applyFont="1" applyBorder="1" applyAlignment="1">
      <alignment horizontal="right" vertical="center" wrapText="1"/>
    </xf>
    <xf numFmtId="194" fontId="15" fillId="0" borderId="11" xfId="11" applyNumberFormat="1" applyFont="1" applyBorder="1" applyAlignment="1">
      <alignment horizontal="right" vertical="center" wrapText="1"/>
    </xf>
    <xf numFmtId="166" fontId="12" fillId="0" borderId="10" xfId="5" applyNumberFormat="1" applyFont="1" applyFill="1" applyBorder="1" applyAlignment="1">
      <alignment vertical="center"/>
    </xf>
    <xf numFmtId="194" fontId="15" fillId="0" borderId="17" xfId="11" applyNumberFormat="1" applyFont="1" applyBorder="1" applyAlignment="1">
      <alignment horizontal="right" vertical="center" wrapText="1"/>
    </xf>
    <xf numFmtId="44" fontId="23" fillId="0" borderId="0" xfId="21" applyFont="1"/>
    <xf numFmtId="0" fontId="15" fillId="0" borderId="82" xfId="31" applyFont="1" applyBorder="1" applyAlignment="1">
      <alignment horizontal="left" vertical="center"/>
    </xf>
    <xf numFmtId="0" fontId="15" fillId="0" borderId="40" xfId="31" applyFont="1" applyBorder="1" applyAlignment="1">
      <alignment horizontal="center" vertical="center"/>
    </xf>
    <xf numFmtId="0" fontId="15" fillId="0" borderId="40" xfId="31" applyFont="1" applyBorder="1" applyAlignment="1">
      <alignment horizontal="left" vertical="center" wrapText="1"/>
    </xf>
    <xf numFmtId="194" fontId="15" fillId="0" borderId="87" xfId="11" applyNumberFormat="1" applyFont="1" applyBorder="1" applyAlignment="1">
      <alignment horizontal="right" vertical="center" wrapText="1"/>
    </xf>
    <xf numFmtId="195" fontId="11" fillId="0" borderId="88" xfId="33" applyNumberFormat="1" applyFont="1" applyBorder="1" applyAlignment="1">
      <alignment horizontal="right" vertical="center"/>
    </xf>
    <xf numFmtId="194" fontId="15" fillId="0" borderId="68" xfId="11" applyNumberFormat="1" applyFont="1" applyBorder="1" applyAlignment="1">
      <alignment horizontal="right" vertical="center" wrapText="1"/>
    </xf>
    <xf numFmtId="195" fontId="11" fillId="0" borderId="41" xfId="33" applyNumberFormat="1" applyFont="1" applyBorder="1" applyAlignment="1">
      <alignment horizontal="right" vertical="center"/>
    </xf>
    <xf numFmtId="0" fontId="11" fillId="21" borderId="44" xfId="31" applyFont="1" applyFill="1" applyBorder="1" applyAlignment="1">
      <alignment vertical="center"/>
    </xf>
    <xf numFmtId="0" fontId="15" fillId="0" borderId="40" xfId="29" applyFont="1" applyBorder="1"/>
    <xf numFmtId="0" fontId="15" fillId="0" borderId="40" xfId="29" applyFont="1" applyBorder="1" applyAlignment="1">
      <alignment horizontal="center"/>
    </xf>
    <xf numFmtId="0" fontId="15" fillId="0" borderId="68" xfId="29" applyFont="1" applyBorder="1"/>
    <xf numFmtId="0" fontId="54" fillId="0" borderId="0" xfId="34" applyFont="1"/>
    <xf numFmtId="0" fontId="54" fillId="0" borderId="75" xfId="34" applyFont="1" applyBorder="1"/>
    <xf numFmtId="0" fontId="54" fillId="0" borderId="80" xfId="34" applyFont="1" applyBorder="1"/>
    <xf numFmtId="0" fontId="20" fillId="0" borderId="0" xfId="34" applyFont="1"/>
    <xf numFmtId="2" fontId="15" fillId="0" borderId="40" xfId="31" applyNumberFormat="1" applyFont="1" applyBorder="1" applyAlignment="1">
      <alignment horizontal="center" vertical="center"/>
    </xf>
    <xf numFmtId="0" fontId="15" fillId="0" borderId="40" xfId="31" applyFont="1" applyBorder="1" applyAlignment="1">
      <alignment horizontal="left" vertical="center"/>
    </xf>
    <xf numFmtId="0" fontId="15" fillId="0" borderId="89" xfId="31" applyFont="1" applyBorder="1" applyAlignment="1">
      <alignment horizontal="left" vertical="center"/>
    </xf>
    <xf numFmtId="0" fontId="15" fillId="0" borderId="0" xfId="31" applyFont="1" applyAlignment="1">
      <alignment horizontal="center" vertical="center"/>
    </xf>
    <xf numFmtId="0" fontId="15" fillId="0" borderId="0" xfId="31" applyFont="1" applyAlignment="1">
      <alignment horizontal="left" vertical="center" wrapText="1"/>
    </xf>
    <xf numFmtId="194" fontId="15" fillId="0" borderId="65" xfId="11" applyNumberFormat="1" applyFont="1" applyBorder="1" applyAlignment="1">
      <alignment horizontal="right" vertical="center" wrapText="1"/>
    </xf>
    <xf numFmtId="195" fontId="11" fillId="0" borderId="53" xfId="33" applyNumberFormat="1" applyFont="1" applyBorder="1" applyAlignment="1">
      <alignment horizontal="right" vertical="center"/>
    </xf>
    <xf numFmtId="194" fontId="15" fillId="0" borderId="90" xfId="11" applyNumberFormat="1" applyFont="1" applyBorder="1" applyAlignment="1">
      <alignment horizontal="right" vertical="center" wrapText="1"/>
    </xf>
    <xf numFmtId="195" fontId="11" fillId="0" borderId="38" xfId="33" applyNumberFormat="1" applyFont="1" applyBorder="1" applyAlignment="1">
      <alignment horizontal="right" vertical="center"/>
    </xf>
    <xf numFmtId="196" fontId="54" fillId="0" borderId="80" xfId="34" applyNumberFormat="1" applyFont="1" applyBorder="1"/>
    <xf numFmtId="197" fontId="54" fillId="0" borderId="80" xfId="34" applyNumberFormat="1" applyFont="1" applyBorder="1"/>
    <xf numFmtId="197" fontId="54" fillId="0" borderId="91" xfId="34" applyNumberFormat="1" applyFont="1" applyBorder="1"/>
    <xf numFmtId="198" fontId="11" fillId="6" borderId="44" xfId="31" applyNumberFormat="1" applyFont="1" applyFill="1" applyBorder="1" applyAlignment="1">
      <alignment vertical="center"/>
    </xf>
    <xf numFmtId="198" fontId="11" fillId="6" borderId="66" xfId="31" applyNumberFormat="1" applyFont="1" applyFill="1" applyBorder="1" applyAlignment="1">
      <alignment vertical="center"/>
    </xf>
    <xf numFmtId="198" fontId="11" fillId="6" borderId="45" xfId="31" applyNumberFormat="1" applyFont="1" applyFill="1" applyBorder="1" applyAlignment="1">
      <alignment vertical="center"/>
    </xf>
    <xf numFmtId="49" fontId="11" fillId="0" borderId="75" xfId="40" applyNumberFormat="1" applyFont="1" applyBorder="1" applyAlignment="1">
      <alignment horizontal="right" vertical="center"/>
    </xf>
    <xf numFmtId="49" fontId="11" fillId="0" borderId="0" xfId="40" applyNumberFormat="1" applyFont="1" applyAlignment="1">
      <alignment horizontal="right" vertical="center"/>
    </xf>
    <xf numFmtId="199" fontId="11" fillId="0" borderId="0" xfId="40" applyNumberFormat="1" applyFont="1" applyAlignment="1">
      <alignment vertical="center"/>
    </xf>
    <xf numFmtId="0" fontId="23" fillId="0" borderId="80" xfId="29" applyFont="1" applyBorder="1"/>
    <xf numFmtId="0" fontId="15" fillId="0" borderId="75" xfId="34" applyFont="1" applyBorder="1"/>
    <xf numFmtId="0" fontId="15" fillId="0" borderId="0" xfId="34" applyFont="1" applyAlignment="1">
      <alignment horizontal="center"/>
    </xf>
    <xf numFmtId="0" fontId="15" fillId="0" borderId="0" xfId="34" applyFont="1"/>
    <xf numFmtId="0" fontId="15" fillId="0" borderId="25" xfId="34" applyFont="1" applyBorder="1" applyAlignment="1">
      <alignment horizontal="left" vertical="center"/>
    </xf>
    <xf numFmtId="200" fontId="15" fillId="0" borderId="12" xfId="35" applyNumberFormat="1" applyFont="1" applyBorder="1" applyAlignment="1">
      <alignment horizontal="center" vertical="center"/>
    </xf>
    <xf numFmtId="0" fontId="11" fillId="0" borderId="12" xfId="34" applyFont="1" applyBorder="1" applyAlignment="1">
      <alignment vertical="center"/>
    </xf>
    <xf numFmtId="0" fontId="11" fillId="0" borderId="13" xfId="34" applyFont="1" applyBorder="1" applyAlignment="1">
      <alignment horizontal="right" vertical="center"/>
    </xf>
    <xf numFmtId="193" fontId="15" fillId="0" borderId="0" xfId="35" applyNumberFormat="1" applyFont="1" applyBorder="1" applyAlignment="1">
      <alignment vertical="center"/>
    </xf>
    <xf numFmtId="9" fontId="15" fillId="0" borderId="12" xfId="35" applyNumberFormat="1" applyFont="1" applyBorder="1" applyAlignment="1">
      <alignment horizontal="center" vertical="center"/>
    </xf>
    <xf numFmtId="0" fontId="11" fillId="0" borderId="25" xfId="34" applyFont="1" applyBorder="1" applyAlignment="1">
      <alignment horizontal="left" vertical="center"/>
    </xf>
    <xf numFmtId="0" fontId="15" fillId="0" borderId="0" xfId="32" applyFont="1" applyAlignment="1">
      <alignment horizontal="center" vertical="center"/>
    </xf>
    <xf numFmtId="193" fontId="15" fillId="0" borderId="12" xfId="35" applyNumberFormat="1" applyFont="1" applyBorder="1" applyAlignment="1">
      <alignment vertical="center"/>
    </xf>
    <xf numFmtId="0" fontId="15" fillId="0" borderId="13" xfId="34" applyFont="1" applyBorder="1" applyAlignment="1">
      <alignment vertical="center"/>
    </xf>
    <xf numFmtId="193" fontId="11" fillId="0" borderId="26" xfId="35" applyNumberFormat="1" applyFont="1" applyBorder="1" applyAlignment="1">
      <alignment vertical="center"/>
    </xf>
    <xf numFmtId="44" fontId="23" fillId="0" borderId="0" xfId="29" applyNumberFormat="1" applyFont="1"/>
    <xf numFmtId="193" fontId="11" fillId="0" borderId="0" xfId="35" applyNumberFormat="1" applyFont="1" applyBorder="1" applyAlignment="1">
      <alignment vertical="center"/>
    </xf>
    <xf numFmtId="0" fontId="15" fillId="0" borderId="25" xfId="34" applyFont="1" applyBorder="1" applyAlignment="1">
      <alignment horizontal="left" vertical="center" wrapText="1"/>
    </xf>
    <xf numFmtId="0" fontId="15" fillId="0" borderId="13" xfId="34" applyFont="1" applyBorder="1" applyAlignment="1">
      <alignment horizontal="right" vertical="center"/>
    </xf>
    <xf numFmtId="193" fontId="15" fillId="0" borderId="38" xfId="35" applyNumberFormat="1" applyFont="1" applyBorder="1" applyAlignment="1">
      <alignment vertical="center"/>
    </xf>
    <xf numFmtId="0" fontId="11" fillId="0" borderId="27" xfId="34" applyFont="1" applyBorder="1" applyAlignment="1">
      <alignment horizontal="left" vertical="center"/>
    </xf>
    <xf numFmtId="9" fontId="15" fillId="0" borderId="28" xfId="35" applyNumberFormat="1" applyFont="1" applyBorder="1" applyAlignment="1">
      <alignment horizontal="center" vertical="center"/>
    </xf>
    <xf numFmtId="193" fontId="11" fillId="0" borderId="28" xfId="35" applyNumberFormat="1" applyFont="1" applyBorder="1" applyAlignment="1">
      <alignment vertical="center"/>
    </xf>
    <xf numFmtId="0" fontId="15" fillId="0" borderId="35" xfId="34" applyFont="1" applyBorder="1" applyAlignment="1">
      <alignment vertical="center"/>
    </xf>
    <xf numFmtId="198" fontId="11" fillId="0" borderId="0" xfId="31" applyNumberFormat="1" applyFont="1" applyAlignment="1">
      <alignment vertical="center"/>
    </xf>
    <xf numFmtId="201" fontId="11" fillId="0" borderId="0" xfId="31" applyNumberFormat="1" applyFont="1" applyAlignment="1">
      <alignment vertical="center"/>
    </xf>
    <xf numFmtId="0" fontId="11" fillId="0" borderId="92" xfId="36" applyFont="1" applyBorder="1" applyAlignment="1">
      <alignment vertical="center"/>
    </xf>
    <xf numFmtId="0" fontId="15" fillId="0" borderId="0" xfId="36" applyFont="1" applyAlignment="1">
      <alignment horizontal="center" vertical="center"/>
    </xf>
    <xf numFmtId="199" fontId="11" fillId="8" borderId="48" xfId="41" applyNumberFormat="1" applyFont="1" applyFill="1" applyBorder="1" applyAlignment="1">
      <alignment horizontal="center" vertical="center"/>
    </xf>
    <xf numFmtId="199" fontId="11" fillId="0" borderId="0" xfId="41" applyNumberFormat="1" applyFont="1" applyFill="1" applyBorder="1" applyAlignment="1">
      <alignment horizontal="center" vertical="center"/>
    </xf>
    <xf numFmtId="199" fontId="11" fillId="8" borderId="10" xfId="41" applyNumberFormat="1" applyFont="1" applyFill="1" applyBorder="1" applyAlignment="1">
      <alignment horizontal="center" vertical="center"/>
    </xf>
    <xf numFmtId="10" fontId="15" fillId="0" borderId="0" xfId="38" applyNumberFormat="1" applyFont="1" applyFill="1" applyBorder="1" applyAlignment="1">
      <alignment horizontal="center" vertical="center"/>
    </xf>
    <xf numFmtId="9" fontId="15" fillId="4" borderId="26" xfId="38" applyFont="1" applyFill="1" applyBorder="1" applyAlignment="1">
      <alignment horizontal="center" vertical="center"/>
    </xf>
    <xf numFmtId="9" fontId="15" fillId="0" borderId="0" xfId="38" applyFont="1" applyFill="1" applyBorder="1" applyAlignment="1">
      <alignment horizontal="center" vertical="center"/>
    </xf>
    <xf numFmtId="0" fontId="15" fillId="0" borderId="94" xfId="0" applyFont="1" applyBorder="1" applyAlignment="1">
      <alignment vertical="center" wrapText="1"/>
    </xf>
    <xf numFmtId="0" fontId="15" fillId="0" borderId="19" xfId="0" applyFont="1" applyBorder="1" applyAlignment="1">
      <alignment vertical="center" wrapText="1"/>
    </xf>
    <xf numFmtId="0" fontId="15" fillId="0" borderId="24" xfId="0" applyFont="1" applyBorder="1" applyAlignment="1">
      <alignment vertical="center" wrapText="1"/>
    </xf>
    <xf numFmtId="0" fontId="15" fillId="0" borderId="75" xfId="0" applyFont="1" applyBorder="1" applyAlignment="1">
      <alignment vertical="center" wrapText="1"/>
    </xf>
    <xf numFmtId="0" fontId="15" fillId="0" borderId="0" xfId="0" applyFont="1" applyAlignment="1">
      <alignment vertical="center" wrapText="1"/>
    </xf>
    <xf numFmtId="0" fontId="15" fillId="0" borderId="65" xfId="0" applyFont="1" applyBorder="1" applyAlignment="1">
      <alignment vertical="center" wrapText="1"/>
    </xf>
    <xf numFmtId="10" fontId="23" fillId="0" borderId="80" xfId="29" applyNumberFormat="1" applyFont="1" applyBorder="1"/>
    <xf numFmtId="10" fontId="23" fillId="0" borderId="0" xfId="29" applyNumberFormat="1" applyFont="1"/>
    <xf numFmtId="0" fontId="15" fillId="0" borderId="40" xfId="0" applyFont="1" applyBorder="1" applyAlignment="1">
      <alignment vertical="center" wrapText="1"/>
    </xf>
    <xf numFmtId="0" fontId="15" fillId="0" borderId="87" xfId="0" applyFont="1" applyBorder="1" applyAlignment="1">
      <alignment vertical="center" wrapText="1"/>
    </xf>
    <xf numFmtId="0" fontId="15" fillId="0" borderId="0" xfId="30" applyFont="1" applyAlignment="1">
      <alignment horizontal="center" vertical="center" wrapText="1"/>
    </xf>
    <xf numFmtId="0" fontId="15" fillId="2" borderId="81" xfId="30" applyFont="1" applyFill="1" applyBorder="1" applyAlignment="1">
      <alignment horizontal="center" vertical="center" wrapText="1"/>
    </xf>
    <xf numFmtId="0" fontId="15" fillId="2" borderId="0" xfId="30" applyFont="1" applyFill="1" applyAlignment="1">
      <alignment horizontal="center" vertical="center" wrapText="1"/>
    </xf>
    <xf numFmtId="0" fontId="15" fillId="2" borderId="7" xfId="30" applyFont="1" applyFill="1" applyBorder="1" applyAlignment="1">
      <alignment horizontal="center" vertical="center" wrapText="1"/>
    </xf>
    <xf numFmtId="0" fontId="54" fillId="0" borderId="95" xfId="29" applyFont="1" applyBorder="1"/>
    <xf numFmtId="0" fontId="54" fillId="0" borderId="96" xfId="29" applyFont="1" applyBorder="1"/>
    <xf numFmtId="0" fontId="54" fillId="0" borderId="96" xfId="29" applyFont="1" applyBorder="1" applyAlignment="1">
      <alignment horizontal="center"/>
    </xf>
    <xf numFmtId="203" fontId="54" fillId="0" borderId="96" xfId="24" applyNumberFormat="1" applyFont="1" applyBorder="1"/>
    <xf numFmtId="0" fontId="23" fillId="0" borderId="97" xfId="29" applyFont="1" applyBorder="1"/>
    <xf numFmtId="0" fontId="23" fillId="0" borderId="0" xfId="29" applyFont="1" applyAlignment="1">
      <alignment horizontal="center"/>
    </xf>
    <xf numFmtId="167" fontId="23" fillId="0" borderId="0" xfId="29" applyNumberFormat="1" applyFont="1"/>
    <xf numFmtId="204" fontId="23" fillId="0" borderId="0" xfId="21" applyNumberFormat="1" applyFont="1"/>
    <xf numFmtId="167" fontId="0" fillId="0" borderId="0" xfId="0" applyNumberFormat="1"/>
    <xf numFmtId="44" fontId="7" fillId="2" borderId="0" xfId="21" applyFont="1" applyFill="1" applyAlignment="1">
      <alignment horizontal="center"/>
    </xf>
    <xf numFmtId="2" fontId="34" fillId="0" borderId="36" xfId="0" applyNumberFormat="1" applyFont="1" applyBorder="1" applyAlignment="1">
      <alignment horizontal="right" vertical="center" wrapText="1"/>
    </xf>
    <xf numFmtId="44" fontId="7" fillId="2" borderId="0" xfId="21" applyFont="1" applyFill="1" applyBorder="1" applyAlignment="1">
      <alignment horizontal="center"/>
    </xf>
    <xf numFmtId="165" fontId="7" fillId="0" borderId="0" xfId="12" applyNumberFormat="1" applyFont="1" applyAlignment="1">
      <alignment horizontal="center"/>
    </xf>
    <xf numFmtId="44" fontId="7" fillId="0" borderId="0" xfId="3" applyNumberFormat="1" applyFont="1" applyBorder="1"/>
    <xf numFmtId="165" fontId="7" fillId="5" borderId="0" xfId="23" applyNumberFormat="1" applyFont="1" applyFill="1" applyBorder="1" applyAlignment="1">
      <alignment vertical="center"/>
    </xf>
    <xf numFmtId="0" fontId="15" fillId="0" borderId="10" xfId="31" applyFont="1" applyBorder="1" applyAlignment="1">
      <alignment horizontal="center" vertical="center" wrapText="1"/>
    </xf>
    <xf numFmtId="0" fontId="56" fillId="0" borderId="0" xfId="29" applyFont="1"/>
    <xf numFmtId="171" fontId="56" fillId="0" borderId="0" xfId="29" applyNumberFormat="1" applyFont="1"/>
    <xf numFmtId="44" fontId="56" fillId="0" borderId="0" xfId="29" applyNumberFormat="1" applyFont="1"/>
    <xf numFmtId="44" fontId="7" fillId="0" borderId="0" xfId="21" applyFont="1" applyBorder="1"/>
    <xf numFmtId="206" fontId="0" fillId="0" borderId="0" xfId="23" applyNumberFormat="1" applyFont="1"/>
    <xf numFmtId="205" fontId="0" fillId="0" borderId="0" xfId="23" applyNumberFormat="1" applyFont="1" applyFill="1"/>
    <xf numFmtId="44" fontId="12" fillId="5" borderId="0" xfId="21" applyFont="1" applyFill="1" applyBorder="1" applyAlignment="1">
      <alignment horizontal="right"/>
    </xf>
    <xf numFmtId="44" fontId="7" fillId="0" borderId="0" xfId="13" applyNumberFormat="1" applyFont="1" applyFill="1" applyBorder="1" applyAlignment="1" applyProtection="1">
      <alignment horizontal="center" vertical="center" wrapText="1"/>
      <protection locked="0"/>
    </xf>
    <xf numFmtId="205" fontId="11" fillId="9" borderId="46" xfId="13" applyNumberFormat="1" applyFont="1" applyFill="1" applyBorder="1" applyAlignment="1">
      <alignment horizontal="center" vertical="center"/>
    </xf>
    <xf numFmtId="205" fontId="15" fillId="4" borderId="26" xfId="38" applyNumberFormat="1" applyFont="1" applyFill="1" applyBorder="1" applyAlignment="1">
      <alignment horizontal="center" vertical="center"/>
    </xf>
    <xf numFmtId="194" fontId="15" fillId="0" borderId="10" xfId="11" applyNumberFormat="1" applyFont="1" applyFill="1" applyBorder="1" applyAlignment="1">
      <alignment horizontal="right" vertical="center" wrapText="1"/>
    </xf>
    <xf numFmtId="0" fontId="0" fillId="8" borderId="0" xfId="0" applyFill="1" applyAlignment="1">
      <alignment horizontal="left" vertical="top"/>
    </xf>
    <xf numFmtId="164" fontId="23" fillId="2" borderId="10" xfId="43" applyFont="1" applyFill="1" applyBorder="1" applyAlignment="1">
      <alignment horizontal="left" vertical="center"/>
    </xf>
    <xf numFmtId="9" fontId="23" fillId="2" borderId="10" xfId="44" applyFont="1" applyFill="1" applyBorder="1" applyAlignment="1">
      <alignment horizontal="center" vertical="center"/>
    </xf>
    <xf numFmtId="164" fontId="19" fillId="2" borderId="10" xfId="43" applyFont="1" applyFill="1" applyBorder="1" applyAlignment="1">
      <alignment horizontal="left" vertical="center"/>
    </xf>
    <xf numFmtId="175" fontId="6" fillId="0" borderId="10" xfId="45" applyNumberFormat="1" applyFont="1" applyBorder="1" applyAlignment="1">
      <alignment horizontal="center" vertical="center"/>
    </xf>
    <xf numFmtId="9" fontId="23" fillId="0" borderId="10" xfId="44" applyFont="1" applyFill="1" applyBorder="1" applyAlignment="1">
      <alignment horizontal="center" vertical="center"/>
    </xf>
    <xf numFmtId="164" fontId="19" fillId="0" borderId="10" xfId="43" applyFont="1" applyFill="1" applyBorder="1" applyAlignment="1">
      <alignment horizontal="center" vertical="center"/>
    </xf>
    <xf numFmtId="175" fontId="6" fillId="0" borderId="10" xfId="45" applyNumberFormat="1" applyFont="1" applyBorder="1"/>
    <xf numFmtId="164" fontId="23" fillId="0" borderId="10" xfId="43" applyFont="1" applyFill="1" applyBorder="1" applyAlignment="1">
      <alignment horizontal="left" vertical="center"/>
    </xf>
    <xf numFmtId="164" fontId="19" fillId="0" borderId="10" xfId="43" applyFont="1" applyFill="1" applyBorder="1" applyAlignment="1">
      <alignment horizontal="left" vertical="center"/>
    </xf>
    <xf numFmtId="164" fontId="19" fillId="11" borderId="10" xfId="43" applyFont="1" applyFill="1" applyBorder="1" applyAlignment="1">
      <alignment horizontal="left" vertical="center"/>
    </xf>
    <xf numFmtId="164" fontId="19" fillId="9" borderId="10" xfId="43" applyFont="1" applyFill="1" applyBorder="1" applyAlignment="1">
      <alignment horizontal="left" vertical="center"/>
    </xf>
    <xf numFmtId="172" fontId="7" fillId="0" borderId="0" xfId="46" applyFont="1" applyAlignment="1">
      <alignment horizontal="left" vertical="center"/>
    </xf>
    <xf numFmtId="164" fontId="49" fillId="12" borderId="10" xfId="43" applyFont="1" applyFill="1" applyBorder="1" applyAlignment="1">
      <alignment horizontal="left" vertical="center"/>
    </xf>
    <xf numFmtId="178" fontId="7" fillId="0" borderId="0" xfId="46" applyNumberFormat="1" applyFont="1" applyAlignment="1">
      <alignment horizontal="center"/>
    </xf>
    <xf numFmtId="44" fontId="1" fillId="0" borderId="0" xfId="47" applyFont="1" applyAlignment="1">
      <alignment horizontal="center" vertical="center" wrapText="1"/>
    </xf>
    <xf numFmtId="10" fontId="12" fillId="9" borderId="10" xfId="48" applyNumberFormat="1" applyFont="1" applyFill="1" applyBorder="1" applyAlignment="1">
      <alignment vertical="center"/>
    </xf>
    <xf numFmtId="0" fontId="7" fillId="0" borderId="0" xfId="25" applyAlignment="1">
      <alignment horizontal="left" vertical="top"/>
    </xf>
    <xf numFmtId="44" fontId="0" fillId="0" borderId="0" xfId="47" applyFont="1" applyFill="1" applyBorder="1" applyAlignment="1">
      <alignment horizontal="left" vertical="top"/>
    </xf>
    <xf numFmtId="0" fontId="7" fillId="0" borderId="59" xfId="25" applyBorder="1" applyAlignment="1">
      <alignment horizontal="left" wrapText="1"/>
    </xf>
    <xf numFmtId="180" fontId="0" fillId="20" borderId="0" xfId="49" applyNumberFormat="1" applyFont="1" applyFill="1" applyBorder="1" applyAlignment="1">
      <alignment horizontal="center" vertical="top"/>
    </xf>
    <xf numFmtId="0" fontId="42" fillId="0" borderId="58" xfId="25" applyFont="1" applyBorder="1" applyAlignment="1">
      <alignment horizontal="left" vertical="top" wrapText="1"/>
    </xf>
    <xf numFmtId="0" fontId="42" fillId="19" borderId="58" xfId="25" applyFont="1" applyFill="1" applyBorder="1" applyAlignment="1">
      <alignment horizontal="right" vertical="top" wrapText="1" indent="1"/>
    </xf>
    <xf numFmtId="0" fontId="43" fillId="0" borderId="58" xfId="25" applyFont="1" applyBorder="1" applyAlignment="1">
      <alignment horizontal="center" vertical="center" wrapText="1"/>
    </xf>
    <xf numFmtId="0" fontId="42" fillId="19" borderId="58" xfId="25" applyFont="1" applyFill="1" applyBorder="1" applyAlignment="1">
      <alignment horizontal="right" vertical="top" wrapText="1"/>
    </xf>
    <xf numFmtId="0" fontId="42" fillId="19" borderId="58" xfId="25" applyFont="1" applyFill="1" applyBorder="1" applyAlignment="1">
      <alignment horizontal="center" vertical="top" wrapText="1"/>
    </xf>
    <xf numFmtId="0" fontId="42" fillId="19" borderId="58" xfId="25" applyFont="1" applyFill="1" applyBorder="1" applyAlignment="1">
      <alignment horizontal="left" vertical="top" wrapText="1" indent="2"/>
    </xf>
    <xf numFmtId="1" fontId="45" fillId="0" borderId="58" xfId="25" applyNumberFormat="1" applyFont="1" applyBorder="1" applyAlignment="1">
      <alignment horizontal="center" vertical="top" shrinkToFit="1"/>
    </xf>
    <xf numFmtId="0" fontId="43" fillId="0" borderId="58" xfId="25" applyFont="1" applyBorder="1" applyAlignment="1">
      <alignment horizontal="left" vertical="top" wrapText="1"/>
    </xf>
    <xf numFmtId="0" fontId="43" fillId="0" borderId="58" xfId="25" applyFont="1" applyBorder="1" applyAlignment="1">
      <alignment horizontal="center" vertical="top" wrapText="1"/>
    </xf>
    <xf numFmtId="187" fontId="45" fillId="0" borderId="58" xfId="25" applyNumberFormat="1" applyFont="1" applyBorder="1" applyAlignment="1">
      <alignment horizontal="center" vertical="top" shrinkToFit="1"/>
    </xf>
    <xf numFmtId="43" fontId="45" fillId="0" borderId="59" xfId="49" applyFont="1" applyFill="1" applyBorder="1" applyAlignment="1">
      <alignment horizontal="right" vertical="top" indent="1" shrinkToFit="1"/>
    </xf>
    <xf numFmtId="178" fontId="31" fillId="2" borderId="54" xfId="47" applyNumberFormat="1" applyFont="1" applyFill="1" applyBorder="1" applyAlignment="1">
      <alignment horizontal="right" vertical="center"/>
    </xf>
    <xf numFmtId="0" fontId="7" fillId="0" borderId="58" xfId="25" applyBorder="1" applyAlignment="1">
      <alignment horizontal="left" vertical="top" wrapText="1"/>
    </xf>
    <xf numFmtId="173" fontId="45" fillId="0" borderId="58" xfId="25" applyNumberFormat="1" applyFont="1" applyBorder="1" applyAlignment="1">
      <alignment horizontal="center" vertical="top" shrinkToFit="1"/>
    </xf>
    <xf numFmtId="0" fontId="44" fillId="0" borderId="58" xfId="25" applyFont="1" applyBorder="1" applyAlignment="1">
      <alignment horizontal="center" vertical="top" wrapText="1"/>
    </xf>
    <xf numFmtId="170" fontId="46" fillId="0" borderId="58" xfId="25" applyNumberFormat="1" applyFont="1" applyBorder="1" applyAlignment="1">
      <alignment horizontal="left" vertical="top" indent="3" shrinkToFit="1"/>
    </xf>
    <xf numFmtId="0" fontId="44" fillId="0" borderId="58" xfId="25" applyFont="1" applyBorder="1" applyAlignment="1">
      <alignment horizontal="left" vertical="top" wrapText="1"/>
    </xf>
    <xf numFmtId="0" fontId="40" fillId="0" borderId="0" xfId="25" applyFont="1" applyAlignment="1">
      <alignment horizontal="left" vertical="top"/>
    </xf>
    <xf numFmtId="0" fontId="7" fillId="0" borderId="58" xfId="25" applyBorder="1" applyAlignment="1">
      <alignment horizontal="left" wrapText="1"/>
    </xf>
    <xf numFmtId="188" fontId="46" fillId="0" borderId="58" xfId="25" applyNumberFormat="1" applyFont="1" applyBorder="1" applyAlignment="1">
      <alignment horizontal="right" vertical="top" indent="1" shrinkToFit="1"/>
    </xf>
    <xf numFmtId="44" fontId="45" fillId="0" borderId="59" xfId="47" applyFont="1" applyFill="1" applyBorder="1" applyAlignment="1">
      <alignment horizontal="right" vertical="top" indent="1" shrinkToFit="1"/>
    </xf>
    <xf numFmtId="44" fontId="0" fillId="0" borderId="0" xfId="47" applyFont="1"/>
    <xf numFmtId="0" fontId="7" fillId="0" borderId="0" xfId="25"/>
    <xf numFmtId="170" fontId="46" fillId="19" borderId="58" xfId="25" applyNumberFormat="1" applyFont="1" applyFill="1" applyBorder="1" applyAlignment="1">
      <alignment horizontal="left" vertical="top" indent="3" shrinkToFit="1"/>
    </xf>
    <xf numFmtId="207" fontId="15" fillId="0" borderId="0" xfId="23" applyNumberFormat="1" applyFont="1" applyBorder="1" applyAlignment="1">
      <alignment vertical="center"/>
    </xf>
    <xf numFmtId="208" fontId="15" fillId="0" borderId="0" xfId="23" applyNumberFormat="1" applyFont="1" applyBorder="1" applyAlignment="1">
      <alignment vertical="center"/>
    </xf>
    <xf numFmtId="209" fontId="15" fillId="0" borderId="0" xfId="23" applyNumberFormat="1" applyFont="1" applyBorder="1" applyAlignment="1">
      <alignment vertical="center"/>
    </xf>
    <xf numFmtId="207" fontId="11" fillId="6" borderId="46" xfId="3" applyNumberFormat="1" applyFont="1" applyFill="1" applyBorder="1" applyAlignment="1">
      <alignment horizontal="center" vertical="center"/>
    </xf>
    <xf numFmtId="193" fontId="15" fillId="0" borderId="0" xfId="38" applyNumberFormat="1" applyFont="1" applyFill="1" applyBorder="1" applyAlignment="1">
      <alignment horizontal="center" vertical="center"/>
    </xf>
    <xf numFmtId="194" fontId="15" fillId="0" borderId="10" xfId="11" quotePrefix="1" applyNumberFormat="1" applyFont="1" applyFill="1" applyBorder="1" applyAlignment="1">
      <alignment horizontal="right" vertical="center" wrapText="1"/>
    </xf>
    <xf numFmtId="0" fontId="15" fillId="2" borderId="33" xfId="30" applyFont="1" applyFill="1" applyBorder="1" applyAlignment="1">
      <alignment horizontal="center" vertical="center" wrapText="1"/>
    </xf>
    <xf numFmtId="0" fontId="15" fillId="2" borderId="36" xfId="30" applyFont="1" applyFill="1" applyBorder="1" applyAlignment="1">
      <alignment horizontal="center" vertical="center" wrapText="1"/>
    </xf>
    <xf numFmtId="0" fontId="15" fillId="8" borderId="93" xfId="30" applyFont="1" applyFill="1" applyBorder="1" applyAlignment="1">
      <alignment vertical="center" wrapText="1"/>
    </xf>
    <xf numFmtId="0" fontId="15" fillId="8" borderId="10" xfId="30" applyFont="1" applyFill="1" applyBorder="1" applyAlignment="1">
      <alignment vertical="center" wrapText="1"/>
    </xf>
    <xf numFmtId="3" fontId="11" fillId="8" borderId="10" xfId="30" applyNumberFormat="1" applyFont="1" applyFill="1" applyBorder="1" applyAlignment="1">
      <alignment horizontal="center" vertical="center"/>
    </xf>
    <xf numFmtId="0" fontId="11" fillId="8" borderId="10" xfId="30" applyFont="1" applyFill="1" applyBorder="1" applyAlignment="1">
      <alignment horizontal="center" vertical="center" wrapText="1"/>
    </xf>
    <xf numFmtId="0" fontId="11" fillId="8" borderId="10" xfId="30" applyFont="1" applyFill="1" applyBorder="1" applyAlignment="1">
      <alignment horizontal="center" vertical="center"/>
    </xf>
    <xf numFmtId="3" fontId="11" fillId="8" borderId="10" xfId="30" applyNumberFormat="1" applyFont="1" applyFill="1" applyBorder="1" applyAlignment="1">
      <alignment horizontal="center" vertical="center" wrapText="1"/>
    </xf>
    <xf numFmtId="3" fontId="11" fillId="8" borderId="42" xfId="30" applyNumberFormat="1" applyFont="1" applyFill="1" applyBorder="1" applyAlignment="1">
      <alignment horizontal="center" vertical="center" wrapText="1"/>
    </xf>
    <xf numFmtId="4" fontId="11" fillId="2" borderId="2" xfId="31" applyNumberFormat="1" applyFont="1" applyFill="1" applyBorder="1" applyAlignment="1">
      <alignment horizontal="center" vertical="center" wrapText="1"/>
    </xf>
    <xf numFmtId="4" fontId="11" fillId="2" borderId="33" xfId="31" applyNumberFormat="1" applyFont="1" applyFill="1" applyBorder="1" applyAlignment="1">
      <alignment horizontal="center" vertical="center" wrapText="1"/>
    </xf>
    <xf numFmtId="4" fontId="11" fillId="2" borderId="3" xfId="31" applyNumberFormat="1" applyFont="1" applyFill="1" applyBorder="1" applyAlignment="1">
      <alignment horizontal="center" vertical="center" wrapText="1"/>
    </xf>
    <xf numFmtId="4" fontId="11" fillId="2" borderId="34" xfId="31" applyNumberFormat="1" applyFont="1" applyFill="1" applyBorder="1" applyAlignment="1">
      <alignment horizontal="center" vertical="center" wrapText="1"/>
    </xf>
    <xf numFmtId="9" fontId="11" fillId="0" borderId="11" xfId="38" applyFont="1" applyBorder="1" applyAlignment="1">
      <alignment horizontal="center" vertical="center"/>
    </xf>
    <xf numFmtId="9" fontId="11" fillId="0" borderId="13" xfId="38" applyFont="1" applyBorder="1" applyAlignment="1">
      <alignment horizontal="center" vertical="center"/>
    </xf>
    <xf numFmtId="0" fontId="15" fillId="0" borderId="25" xfId="34" applyFont="1" applyBorder="1" applyAlignment="1">
      <alignment horizontal="left" vertical="center" wrapText="1"/>
    </xf>
    <xf numFmtId="0" fontId="15" fillId="0" borderId="12" xfId="34" applyFont="1" applyBorder="1" applyAlignment="1">
      <alignment horizontal="left" vertical="center" wrapText="1"/>
    </xf>
    <xf numFmtId="0" fontId="15" fillId="0" borderId="13" xfId="34" applyFont="1" applyBorder="1" applyAlignment="1">
      <alignment horizontal="left" vertical="center" wrapText="1"/>
    </xf>
    <xf numFmtId="0" fontId="15" fillId="0" borderId="4" xfId="36" applyFont="1" applyBorder="1" applyAlignment="1">
      <alignment horizontal="center" vertical="center"/>
    </xf>
    <xf numFmtId="0" fontId="15" fillId="0" borderId="52" xfId="36" applyFont="1" applyBorder="1" applyAlignment="1">
      <alignment horizontal="center" vertical="center"/>
    </xf>
    <xf numFmtId="4" fontId="11" fillId="2" borderId="52" xfId="31" applyNumberFormat="1" applyFont="1" applyFill="1" applyBorder="1" applyAlignment="1">
      <alignment horizontal="center" vertical="center" wrapText="1"/>
    </xf>
    <xf numFmtId="4" fontId="11" fillId="2" borderId="29" xfId="31" applyNumberFormat="1" applyFont="1" applyFill="1" applyBorder="1" applyAlignment="1">
      <alignment horizontal="center" vertical="center" wrapText="1"/>
    </xf>
    <xf numFmtId="0" fontId="11" fillId="6" borderId="85" xfId="31" applyFont="1" applyFill="1" applyBorder="1" applyAlignment="1">
      <alignment horizontal="right" vertical="center"/>
    </xf>
    <xf numFmtId="0" fontId="11" fillId="6" borderId="44" xfId="31" applyFont="1" applyFill="1" applyBorder="1" applyAlignment="1">
      <alignment horizontal="right" vertical="center"/>
    </xf>
    <xf numFmtId="0" fontId="11" fillId="6" borderId="56" xfId="31" applyFont="1" applyFill="1" applyBorder="1" applyAlignment="1">
      <alignment horizontal="right" vertical="center"/>
    </xf>
    <xf numFmtId="205" fontId="11" fillId="0" borderId="11" xfId="38" applyNumberFormat="1" applyFont="1" applyBorder="1" applyAlignment="1">
      <alignment horizontal="center" vertical="center"/>
    </xf>
    <xf numFmtId="205" fontId="11" fillId="0" borderId="13" xfId="38" applyNumberFormat="1" applyFont="1" applyBorder="1" applyAlignment="1">
      <alignment horizontal="center" vertical="center"/>
    </xf>
    <xf numFmtId="0" fontId="11" fillId="2" borderId="83" xfId="31" applyFont="1" applyFill="1" applyBorder="1" applyAlignment="1">
      <alignment horizontal="center" vertical="center" wrapText="1"/>
    </xf>
    <xf numFmtId="0" fontId="11" fillId="2" borderId="84" xfId="31" applyFont="1" applyFill="1" applyBorder="1" applyAlignment="1">
      <alignment horizontal="center" vertical="center" wrapText="1"/>
    </xf>
    <xf numFmtId="0" fontId="11" fillId="2" borderId="2" xfId="31" applyFont="1" applyFill="1" applyBorder="1" applyAlignment="1">
      <alignment horizontal="center" vertical="center" wrapText="1"/>
    </xf>
    <xf numFmtId="0" fontId="11" fillId="2" borderId="33" xfId="31" applyFont="1" applyFill="1" applyBorder="1" applyAlignment="1">
      <alignment horizontal="center" vertical="center" wrapText="1"/>
    </xf>
    <xf numFmtId="0" fontId="11" fillId="0" borderId="2" xfId="32" applyFont="1" applyBorder="1" applyAlignment="1">
      <alignment horizontal="center" vertical="center" wrapText="1"/>
    </xf>
    <xf numFmtId="0" fontId="11" fillId="2" borderId="1" xfId="31" applyFont="1" applyFill="1" applyBorder="1" applyAlignment="1">
      <alignment horizontal="center" vertical="center" wrapText="1"/>
    </xf>
    <xf numFmtId="0" fontId="11" fillId="2" borderId="32" xfId="31" applyFont="1" applyFill="1" applyBorder="1" applyAlignment="1">
      <alignment horizontal="center" vertical="center" wrapText="1"/>
    </xf>
    <xf numFmtId="0" fontId="11" fillId="6" borderId="82" xfId="31" applyFont="1" applyFill="1" applyBorder="1" applyAlignment="1">
      <alignment horizontal="left" vertical="center"/>
    </xf>
    <xf numFmtId="0" fontId="11" fillId="6" borderId="40" xfId="31" applyFont="1" applyFill="1" applyBorder="1" applyAlignment="1">
      <alignment horizontal="left" vertical="center"/>
    </xf>
    <xf numFmtId="0" fontId="16" fillId="0" borderId="76" xfId="29" applyFont="1" applyBorder="1" applyAlignment="1">
      <alignment horizontal="center" wrapText="1"/>
    </xf>
    <xf numFmtId="0" fontId="16" fillId="0" borderId="77" xfId="29" applyFont="1" applyBorder="1" applyAlignment="1">
      <alignment horizontal="center" wrapText="1"/>
    </xf>
    <xf numFmtId="0" fontId="11" fillId="0" borderId="75" xfId="30" applyFont="1" applyBorder="1" applyAlignment="1">
      <alignment horizontal="center" vertical="center"/>
    </xf>
    <xf numFmtId="0" fontId="11" fillId="0" borderId="0" xfId="30" applyFont="1" applyAlignment="1">
      <alignment horizontal="center" vertical="center"/>
    </xf>
    <xf numFmtId="0" fontId="11" fillId="0" borderId="75" xfId="30" applyFont="1" applyBorder="1" applyAlignment="1">
      <alignment horizontal="center"/>
    </xf>
    <xf numFmtId="0" fontId="11" fillId="0" borderId="0" xfId="30" applyFont="1" applyAlignment="1">
      <alignment horizontal="center"/>
    </xf>
    <xf numFmtId="0" fontId="15" fillId="4" borderId="81" xfId="29" applyFont="1" applyFill="1" applyBorder="1" applyAlignment="1">
      <alignment horizontal="center" wrapText="1"/>
    </xf>
    <xf numFmtId="0" fontId="15" fillId="4" borderId="7" xfId="29" applyFont="1" applyFill="1" applyBorder="1" applyAlignment="1">
      <alignment horizontal="center" wrapText="1"/>
    </xf>
    <xf numFmtId="0" fontId="15" fillId="4" borderId="8" xfId="29" applyFont="1" applyFill="1" applyBorder="1" applyAlignment="1">
      <alignment horizontal="center" wrapText="1"/>
    </xf>
    <xf numFmtId="0" fontId="15" fillId="4" borderId="75" xfId="29" applyFont="1" applyFill="1" applyBorder="1" applyAlignment="1">
      <alignment horizontal="center" wrapText="1"/>
    </xf>
    <xf numFmtId="0" fontId="15" fillId="4" borderId="0" xfId="29" applyFont="1" applyFill="1" applyAlignment="1">
      <alignment horizontal="center" wrapText="1"/>
    </xf>
    <xf numFmtId="0" fontId="15" fillId="4" borderId="38" xfId="29" applyFont="1" applyFill="1" applyBorder="1" applyAlignment="1">
      <alignment horizontal="center" wrapText="1"/>
    </xf>
    <xf numFmtId="0" fontId="15" fillId="8" borderId="75" xfId="29" applyFont="1" applyFill="1" applyBorder="1" applyAlignment="1">
      <alignment horizontal="center" wrapText="1"/>
    </xf>
    <xf numFmtId="0" fontId="15" fillId="8" borderId="0" xfId="29" applyFont="1" applyFill="1" applyAlignment="1">
      <alignment horizontal="center" wrapText="1"/>
    </xf>
    <xf numFmtId="0" fontId="15" fillId="8" borderId="38" xfId="29" applyFont="1" applyFill="1" applyBorder="1" applyAlignment="1">
      <alignment horizontal="center" wrapText="1"/>
    </xf>
    <xf numFmtId="0" fontId="7" fillId="0" borderId="10" xfId="3" applyFont="1" applyBorder="1" applyAlignment="1">
      <alignment horizontal="justify" vertical="center" wrapText="1"/>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10" xfId="1" applyFont="1" applyFill="1" applyBorder="1" applyAlignment="1">
      <alignment horizontal="center" vertical="center"/>
    </xf>
    <xf numFmtId="0" fontId="8" fillId="3" borderId="3"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10" fillId="3" borderId="6" xfId="2" applyFont="1" applyFill="1" applyBorder="1" applyAlignment="1">
      <alignment horizontal="center" vertical="center"/>
    </xf>
    <xf numFmtId="0" fontId="10" fillId="3" borderId="7" xfId="2" applyFont="1" applyFill="1" applyBorder="1" applyAlignment="1">
      <alignment horizontal="center" vertical="center"/>
    </xf>
    <xf numFmtId="0" fontId="10" fillId="3" borderId="8" xfId="2" applyFont="1" applyFill="1" applyBorder="1" applyAlignment="1">
      <alignment horizontal="center" vertical="center"/>
    </xf>
    <xf numFmtId="0" fontId="10" fillId="3" borderId="14" xfId="2" applyFont="1" applyFill="1" applyBorder="1" applyAlignment="1">
      <alignment horizontal="center" vertical="center"/>
    </xf>
    <xf numFmtId="0" fontId="10" fillId="3" borderId="15" xfId="2" applyFont="1" applyFill="1" applyBorder="1" applyAlignment="1">
      <alignment horizontal="center" vertical="center"/>
    </xf>
    <xf numFmtId="0" fontId="10" fillId="3" borderId="16" xfId="2" applyFont="1" applyFill="1" applyBorder="1" applyAlignment="1">
      <alignment horizontal="center" vertical="center"/>
    </xf>
    <xf numFmtId="9" fontId="8" fillId="3" borderId="11" xfId="1" applyNumberFormat="1" applyFont="1" applyFill="1" applyBorder="1" applyAlignment="1">
      <alignment horizontal="center" vertical="center"/>
    </xf>
    <xf numFmtId="0" fontId="8" fillId="3" borderId="12" xfId="1" applyFont="1" applyFill="1" applyBorder="1" applyAlignment="1">
      <alignment horizontal="center" vertical="center"/>
    </xf>
    <xf numFmtId="0" fontId="8" fillId="3" borderId="13" xfId="1" applyFont="1" applyFill="1" applyBorder="1" applyAlignment="1">
      <alignment horizontal="center" vertical="center"/>
    </xf>
    <xf numFmtId="0" fontId="8" fillId="3" borderId="11" xfId="1" applyFont="1" applyFill="1" applyBorder="1" applyAlignment="1">
      <alignment horizontal="center" vertical="center"/>
    </xf>
    <xf numFmtId="0" fontId="11" fillId="3" borderId="11" xfId="2" applyFont="1" applyFill="1" applyBorder="1" applyAlignment="1">
      <alignment horizontal="center" vertical="center"/>
    </xf>
    <xf numFmtId="0" fontId="11" fillId="3" borderId="17" xfId="2" applyFont="1" applyFill="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20" xfId="1" applyFont="1" applyBorder="1" applyAlignment="1">
      <alignment horizontal="center" vertical="center"/>
    </xf>
    <xf numFmtId="0" fontId="12" fillId="4" borderId="23" xfId="1" applyFont="1" applyFill="1" applyBorder="1" applyAlignment="1">
      <alignment horizontal="center" vertical="center"/>
    </xf>
    <xf numFmtId="0" fontId="12" fillId="4" borderId="19" xfId="1" applyFont="1" applyFill="1" applyBorder="1" applyAlignment="1">
      <alignment horizontal="center" vertical="center"/>
    </xf>
    <xf numFmtId="0" fontId="12" fillId="4" borderId="24" xfId="1" applyFont="1" applyFill="1" applyBorder="1" applyAlignment="1">
      <alignment horizontal="center" vertical="center"/>
    </xf>
    <xf numFmtId="0" fontId="7" fillId="0" borderId="11" xfId="3" applyFont="1" applyBorder="1" applyAlignment="1">
      <alignment horizontal="justify" vertical="center" wrapText="1"/>
    </xf>
    <xf numFmtId="0" fontId="7" fillId="0" borderId="12" xfId="3" applyFont="1" applyBorder="1" applyAlignment="1">
      <alignment horizontal="justify" vertical="center" wrapText="1"/>
    </xf>
    <xf numFmtId="0" fontId="7" fillId="0" borderId="13" xfId="3" applyFont="1" applyBorder="1" applyAlignment="1">
      <alignment horizontal="justify" vertical="center" wrapText="1"/>
    </xf>
    <xf numFmtId="0" fontId="12" fillId="0" borderId="9" xfId="3" applyFont="1" applyBorder="1" applyAlignment="1">
      <alignment horizontal="right" vertical="center"/>
    </xf>
    <xf numFmtId="0" fontId="12" fillId="0" borderId="10" xfId="3" applyFont="1" applyBorder="1" applyAlignment="1">
      <alignment horizontal="right" vertical="center"/>
    </xf>
    <xf numFmtId="0" fontId="12" fillId="4" borderId="25" xfId="3" applyFont="1" applyFill="1" applyBorder="1" applyAlignment="1">
      <alignment horizontal="center" vertical="center"/>
    </xf>
    <xf numFmtId="0" fontId="12" fillId="4" borderId="12" xfId="3" applyFont="1" applyFill="1" applyBorder="1" applyAlignment="1">
      <alignment horizontal="center" vertical="center"/>
    </xf>
    <xf numFmtId="0" fontId="12" fillId="4" borderId="10" xfId="3" applyFont="1" applyFill="1" applyBorder="1" applyAlignment="1">
      <alignment horizontal="right" vertical="center"/>
    </xf>
    <xf numFmtId="0" fontId="12" fillId="4" borderId="9" xfId="3" applyFont="1" applyFill="1" applyBorder="1" applyAlignment="1">
      <alignment horizontal="right" vertical="center"/>
    </xf>
    <xf numFmtId="0" fontId="12" fillId="0" borderId="25" xfId="3" applyFont="1" applyBorder="1" applyAlignment="1">
      <alignment horizontal="right" vertical="center"/>
    </xf>
    <xf numFmtId="0" fontId="12" fillId="0" borderId="12" xfId="3" applyFont="1" applyBorder="1" applyAlignment="1">
      <alignment horizontal="right" vertical="center"/>
    </xf>
    <xf numFmtId="0" fontId="12" fillId="0" borderId="13" xfId="3" applyFont="1" applyBorder="1" applyAlignment="1">
      <alignment horizontal="right" vertical="center"/>
    </xf>
    <xf numFmtId="0" fontId="7" fillId="2" borderId="27" xfId="6" applyFont="1" applyFill="1" applyBorder="1" applyAlignment="1">
      <alignment horizontal="center"/>
    </xf>
    <xf numFmtId="0" fontId="7" fillId="2" borderId="28" xfId="6" applyFont="1" applyFill="1" applyBorder="1" applyAlignment="1">
      <alignment horizontal="center"/>
    </xf>
    <xf numFmtId="0" fontId="7" fillId="2" borderId="29" xfId="6" applyFont="1" applyFill="1" applyBorder="1" applyAlignment="1">
      <alignment horizontal="center"/>
    </xf>
    <xf numFmtId="0" fontId="11" fillId="6" borderId="1" xfId="3" applyFont="1" applyFill="1" applyBorder="1" applyAlignment="1">
      <alignment horizontal="center" vertical="center"/>
    </xf>
    <xf numFmtId="0" fontId="11" fillId="6" borderId="2" xfId="3" applyFont="1" applyFill="1" applyBorder="1" applyAlignment="1">
      <alignment horizontal="center" vertical="center"/>
    </xf>
    <xf numFmtId="0" fontId="11" fillId="6" borderId="3" xfId="3" applyFont="1" applyFill="1" applyBorder="1" applyAlignment="1">
      <alignment horizontal="center" vertical="center" wrapText="1"/>
    </xf>
    <xf numFmtId="0" fontId="11" fillId="6" borderId="4" xfId="3" applyFont="1" applyFill="1" applyBorder="1" applyAlignment="1">
      <alignment horizontal="center" vertical="center" wrapText="1"/>
    </xf>
    <xf numFmtId="0" fontId="11" fillId="6" borderId="5" xfId="3" applyFont="1" applyFill="1" applyBorder="1" applyAlignment="1">
      <alignment horizontal="center" vertical="center" wrapText="1"/>
    </xf>
    <xf numFmtId="0" fontId="11" fillId="6" borderId="3" xfId="3" applyFont="1" applyFill="1" applyBorder="1" applyAlignment="1">
      <alignment horizontal="center" vertical="center"/>
    </xf>
    <xf numFmtId="0" fontId="11" fillId="6" borderId="5" xfId="3" applyFont="1" applyFill="1" applyBorder="1" applyAlignment="1">
      <alignment horizontal="center" vertical="center"/>
    </xf>
    <xf numFmtId="0" fontId="11" fillId="7" borderId="32" xfId="3" applyFont="1" applyFill="1" applyBorder="1" applyAlignment="1">
      <alignment horizontal="center" vertical="center" wrapText="1"/>
    </xf>
    <xf numFmtId="0" fontId="11" fillId="7" borderId="33" xfId="3" applyFont="1" applyFill="1" applyBorder="1" applyAlignment="1">
      <alignment horizontal="center" vertical="center" wrapText="1"/>
    </xf>
    <xf numFmtId="0" fontId="11" fillId="7" borderId="34" xfId="3" applyFont="1" applyFill="1" applyBorder="1" applyAlignment="1">
      <alignment horizontal="center" vertical="center" wrapText="1"/>
    </xf>
    <xf numFmtId="0" fontId="11" fillId="7" borderId="28" xfId="3" applyFont="1" applyFill="1" applyBorder="1" applyAlignment="1">
      <alignment horizontal="center" vertical="center" wrapText="1"/>
    </xf>
    <xf numFmtId="0" fontId="11" fillId="7" borderId="35" xfId="3" applyFont="1" applyFill="1" applyBorder="1" applyAlignment="1">
      <alignment horizontal="center" vertical="center" wrapText="1"/>
    </xf>
    <xf numFmtId="0" fontId="7" fillId="2" borderId="1" xfId="6" applyFont="1" applyFill="1" applyBorder="1" applyAlignment="1">
      <alignment horizontal="center"/>
    </xf>
    <xf numFmtId="0" fontId="7" fillId="2" borderId="2" xfId="6" applyFont="1" applyFill="1" applyBorder="1" applyAlignment="1">
      <alignment horizontal="center"/>
    </xf>
    <xf numFmtId="0" fontId="7" fillId="2" borderId="9" xfId="6" applyFont="1" applyFill="1" applyBorder="1" applyAlignment="1">
      <alignment horizontal="center"/>
    </xf>
    <xf numFmtId="0" fontId="7" fillId="2" borderId="10" xfId="6" applyFont="1" applyFill="1" applyBorder="1" applyAlignment="1">
      <alignment horizontal="center"/>
    </xf>
    <xf numFmtId="0" fontId="8" fillId="3" borderId="2" xfId="6" applyFont="1" applyFill="1" applyBorder="1" applyAlignment="1">
      <alignment horizontal="center" vertical="center" wrapText="1"/>
    </xf>
    <xf numFmtId="0" fontId="8" fillId="3" borderId="10" xfId="6" applyFont="1" applyFill="1" applyBorder="1" applyAlignment="1">
      <alignment horizontal="center" vertical="center"/>
    </xf>
    <xf numFmtId="0" fontId="11" fillId="3" borderId="11" xfId="7" applyFont="1" applyFill="1" applyBorder="1" applyAlignment="1">
      <alignment horizontal="center" vertical="center"/>
    </xf>
    <xf numFmtId="0" fontId="11" fillId="3" borderId="12" xfId="7" applyFont="1" applyFill="1" applyBorder="1" applyAlignment="1">
      <alignment horizontal="center" vertical="center"/>
    </xf>
    <xf numFmtId="0" fontId="11" fillId="3" borderId="17" xfId="7" applyFont="1" applyFill="1" applyBorder="1" applyAlignment="1">
      <alignment horizontal="center" vertical="center"/>
    </xf>
    <xf numFmtId="0" fontId="11" fillId="0" borderId="25" xfId="3" applyFont="1" applyBorder="1" applyAlignment="1">
      <alignment horizontal="center" vertical="center"/>
    </xf>
    <xf numFmtId="0" fontId="11" fillId="0" borderId="12" xfId="3" applyFont="1" applyBorder="1" applyAlignment="1">
      <alignment horizontal="center" vertical="center"/>
    </xf>
    <xf numFmtId="0" fontId="11" fillId="0" borderId="17" xfId="3" applyFont="1" applyBorder="1" applyAlignment="1">
      <alignment horizontal="center" vertical="center"/>
    </xf>
    <xf numFmtId="0" fontId="11" fillId="0" borderId="25" xfId="3" applyFont="1" applyBorder="1" applyAlignment="1">
      <alignment horizontal="right" vertical="center"/>
    </xf>
    <xf numFmtId="0" fontId="11" fillId="0" borderId="13" xfId="3" applyFont="1" applyBorder="1" applyAlignment="1">
      <alignment horizontal="right" vertical="center"/>
    </xf>
    <xf numFmtId="0" fontId="15" fillId="0" borderId="11" xfId="3" applyFont="1" applyBorder="1" applyAlignment="1">
      <alignment horizontal="left" vertical="center"/>
    </xf>
    <xf numFmtId="0" fontId="15" fillId="0" borderId="12" xfId="3" applyFont="1" applyBorder="1" applyAlignment="1">
      <alignment horizontal="left" vertical="center"/>
    </xf>
    <xf numFmtId="0" fontId="15" fillId="0" borderId="13" xfId="3" applyFont="1" applyBorder="1" applyAlignment="1">
      <alignment horizontal="left" vertical="center"/>
    </xf>
    <xf numFmtId="0" fontId="11" fillId="0" borderId="10" xfId="3" applyFont="1" applyBorder="1" applyAlignment="1">
      <alignment horizontal="right" vertical="center"/>
    </xf>
    <xf numFmtId="0" fontId="15" fillId="0" borderId="17" xfId="3" applyFont="1" applyBorder="1" applyAlignment="1">
      <alignment horizontal="left" vertical="center"/>
    </xf>
    <xf numFmtId="0" fontId="11" fillId="0" borderId="0" xfId="3" applyFont="1" applyBorder="1" applyAlignment="1" applyProtection="1">
      <alignment horizontal="center" vertical="center" wrapText="1"/>
      <protection locked="0"/>
    </xf>
    <xf numFmtId="0" fontId="7" fillId="8" borderId="10" xfId="3" applyFont="1" applyFill="1" applyBorder="1" applyAlignment="1" applyProtection="1">
      <alignment horizontal="right" vertical="center"/>
      <protection locked="0"/>
    </xf>
    <xf numFmtId="0" fontId="11" fillId="0" borderId="37" xfId="3" applyFont="1" applyBorder="1" applyAlignment="1" applyProtection="1">
      <alignment horizontal="center" vertical="center" wrapText="1"/>
      <protection locked="0"/>
    </xf>
    <xf numFmtId="0" fontId="11" fillId="0" borderId="38" xfId="3" applyFont="1" applyBorder="1" applyAlignment="1" applyProtection="1">
      <alignment horizontal="center" vertical="center" wrapText="1"/>
      <protection locked="0"/>
    </xf>
    <xf numFmtId="0" fontId="11" fillId="0" borderId="0" xfId="3" applyFont="1" applyBorder="1" applyAlignment="1" applyProtection="1">
      <alignment horizontal="center" vertical="center"/>
      <protection locked="0"/>
    </xf>
    <xf numFmtId="0" fontId="11" fillId="0" borderId="37" xfId="3" applyFont="1" applyBorder="1" applyAlignment="1" applyProtection="1">
      <alignment horizontal="center" vertical="center"/>
      <protection locked="0"/>
    </xf>
    <xf numFmtId="0" fontId="11" fillId="0" borderId="0" xfId="3" applyFont="1" applyBorder="1" applyAlignment="1" applyProtection="1">
      <alignment horizontal="right" vertical="center" wrapText="1"/>
      <protection locked="0"/>
    </xf>
    <xf numFmtId="0" fontId="7" fillId="4" borderId="11" xfId="3" applyFont="1" applyFill="1" applyBorder="1" applyAlignment="1" applyProtection="1">
      <alignment horizontal="center" vertical="center" wrapText="1"/>
      <protection locked="0"/>
    </xf>
    <xf numFmtId="0" fontId="7" fillId="4" borderId="12" xfId="3" applyFont="1" applyFill="1" applyBorder="1" applyAlignment="1" applyProtection="1">
      <alignment horizontal="center" vertical="center" wrapText="1"/>
      <protection locked="0"/>
    </xf>
    <xf numFmtId="0" fontId="7" fillId="4" borderId="13" xfId="3" applyFont="1" applyFill="1" applyBorder="1" applyAlignment="1" applyProtection="1">
      <alignment horizontal="center" vertical="center" wrapText="1"/>
      <protection locked="0"/>
    </xf>
    <xf numFmtId="0" fontId="7" fillId="0" borderId="10" xfId="3" applyFont="1" applyBorder="1" applyAlignment="1" applyProtection="1">
      <alignment horizontal="left" vertical="center" wrapText="1"/>
      <protection locked="0"/>
    </xf>
    <xf numFmtId="0" fontId="7" fillId="2" borderId="1" xfId="12" applyFont="1" applyFill="1" applyBorder="1" applyAlignment="1">
      <alignment horizontal="center"/>
    </xf>
    <xf numFmtId="0" fontId="7" fillId="2" borderId="2" xfId="12" applyFont="1" applyFill="1" applyBorder="1" applyAlignment="1">
      <alignment horizontal="center"/>
    </xf>
    <xf numFmtId="0" fontId="7" fillId="2" borderId="9" xfId="12" applyFont="1" applyFill="1" applyBorder="1" applyAlignment="1">
      <alignment horizontal="center"/>
    </xf>
    <xf numFmtId="0" fontId="7" fillId="2" borderId="10" xfId="12" applyFont="1" applyFill="1" applyBorder="1" applyAlignment="1">
      <alignment horizontal="center"/>
    </xf>
    <xf numFmtId="0" fontId="8" fillId="3" borderId="2" xfId="12" applyFont="1" applyFill="1" applyBorder="1" applyAlignment="1">
      <alignment horizontal="center" wrapText="1"/>
    </xf>
    <xf numFmtId="9" fontId="8" fillId="3" borderId="10" xfId="12" applyNumberFormat="1" applyFont="1" applyFill="1" applyBorder="1" applyAlignment="1">
      <alignment horizontal="center" vertical="center"/>
    </xf>
    <xf numFmtId="0" fontId="8" fillId="3" borderId="10" xfId="12" applyFont="1" applyFill="1" applyBorder="1" applyAlignment="1">
      <alignment horizontal="center" vertical="center"/>
    </xf>
    <xf numFmtId="0" fontId="7" fillId="2" borderId="27" xfId="12" applyFont="1" applyFill="1" applyBorder="1" applyAlignment="1">
      <alignment horizontal="center"/>
    </xf>
    <xf numFmtId="0" fontId="7" fillId="2" borderId="28" xfId="12" applyFont="1" applyFill="1" applyBorder="1" applyAlignment="1">
      <alignment horizontal="center"/>
    </xf>
    <xf numFmtId="0" fontId="7" fillId="2" borderId="29" xfId="12" applyFont="1" applyFill="1" applyBorder="1" applyAlignment="1">
      <alignment horizontal="center"/>
    </xf>
    <xf numFmtId="164" fontId="11" fillId="2" borderId="43" xfId="5" applyFont="1" applyFill="1" applyBorder="1" applyAlignment="1">
      <alignment horizontal="center"/>
    </xf>
    <xf numFmtId="164" fontId="11" fillId="2" borderId="45" xfId="5" applyFont="1" applyFill="1" applyBorder="1" applyAlignment="1">
      <alignment horizontal="center"/>
    </xf>
    <xf numFmtId="0" fontId="11" fillId="6" borderId="43" xfId="3" applyFont="1" applyFill="1" applyBorder="1" applyAlignment="1">
      <alignment horizontal="center"/>
    </xf>
    <xf numFmtId="0" fontId="11" fillId="6" borderId="44" xfId="3" applyFont="1" applyFill="1" applyBorder="1" applyAlignment="1">
      <alignment horizontal="center"/>
    </xf>
    <xf numFmtId="0" fontId="11" fillId="6" borderId="27" xfId="3" applyFont="1" applyFill="1" applyBorder="1" applyAlignment="1">
      <alignment horizontal="left" vertical="center"/>
    </xf>
    <xf numFmtId="0" fontId="11" fillId="6" borderId="28" xfId="3" applyFont="1" applyFill="1" applyBorder="1" applyAlignment="1">
      <alignment horizontal="left" vertical="center"/>
    </xf>
    <xf numFmtId="0" fontId="11" fillId="6" borderId="29" xfId="3" applyFont="1" applyFill="1" applyBorder="1" applyAlignment="1">
      <alignment horizontal="left" vertical="center"/>
    </xf>
    <xf numFmtId="0" fontId="11" fillId="9" borderId="3" xfId="3" applyFont="1" applyFill="1" applyBorder="1" applyAlignment="1">
      <alignment horizontal="left" vertical="center" wrapText="1"/>
    </xf>
    <xf numFmtId="0" fontId="11" fillId="9" borderId="4" xfId="3" applyFont="1" applyFill="1" applyBorder="1" applyAlignment="1">
      <alignment horizontal="left" vertical="center" wrapText="1"/>
    </xf>
    <xf numFmtId="0" fontId="11" fillId="9" borderId="2" xfId="3" applyFont="1" applyFill="1" applyBorder="1" applyAlignment="1">
      <alignment horizontal="center" vertical="center" wrapText="1"/>
    </xf>
    <xf numFmtId="0" fontId="12" fillId="0" borderId="25" xfId="3" applyFont="1" applyBorder="1" applyAlignment="1">
      <alignment horizontal="left" vertical="center" wrapText="1"/>
    </xf>
    <xf numFmtId="0" fontId="12" fillId="0" borderId="12" xfId="3" applyFont="1" applyBorder="1" applyAlignment="1">
      <alignment horizontal="left" vertical="center" wrapText="1"/>
    </xf>
    <xf numFmtId="0" fontId="12" fillId="0" borderId="17" xfId="3" applyFont="1" applyBorder="1" applyAlignment="1">
      <alignment horizontal="left" vertical="center" wrapText="1"/>
    </xf>
    <xf numFmtId="0" fontId="12" fillId="9" borderId="11" xfId="3" applyFont="1" applyFill="1" applyBorder="1" applyAlignment="1" applyProtection="1">
      <alignment horizontal="center" vertical="center"/>
      <protection locked="0"/>
    </xf>
    <xf numFmtId="0" fontId="12" fillId="9" borderId="12" xfId="3" applyFont="1" applyFill="1" applyBorder="1" applyAlignment="1" applyProtection="1">
      <alignment horizontal="center" vertical="center"/>
      <protection locked="0"/>
    </xf>
    <xf numFmtId="0" fontId="12" fillId="9" borderId="13" xfId="3" applyFont="1" applyFill="1" applyBorder="1" applyAlignment="1" applyProtection="1">
      <alignment horizontal="center" vertical="center"/>
      <protection locked="0"/>
    </xf>
    <xf numFmtId="0" fontId="12" fillId="9" borderId="11" xfId="3" applyFont="1" applyFill="1" applyBorder="1" applyAlignment="1" applyProtection="1">
      <alignment horizontal="left" vertical="center"/>
      <protection locked="0"/>
    </xf>
    <xf numFmtId="0" fontId="12" fillId="9" borderId="13" xfId="3" applyFont="1" applyFill="1" applyBorder="1" applyAlignment="1" applyProtection="1">
      <alignment horizontal="left" vertical="center"/>
      <protection locked="0"/>
    </xf>
    <xf numFmtId="0" fontId="7" fillId="9" borderId="11" xfId="3" applyFont="1" applyFill="1" applyBorder="1" applyAlignment="1" applyProtection="1">
      <alignment horizontal="center" vertical="center" wrapText="1"/>
      <protection locked="0"/>
    </xf>
    <xf numFmtId="0" fontId="7" fillId="9" borderId="12" xfId="3" applyFont="1" applyFill="1" applyBorder="1" applyAlignment="1" applyProtection="1">
      <alignment horizontal="center" vertical="center" wrapText="1"/>
      <protection locked="0"/>
    </xf>
    <xf numFmtId="0" fontId="7" fillId="9" borderId="17" xfId="3" applyFont="1" applyFill="1" applyBorder="1" applyAlignment="1" applyProtection="1">
      <alignment horizontal="center" vertical="center" wrapText="1"/>
      <protection locked="0"/>
    </xf>
    <xf numFmtId="0" fontId="0" fillId="0" borderId="10" xfId="0" applyBorder="1" applyAlignment="1">
      <alignment horizontal="center" wrapText="1"/>
    </xf>
    <xf numFmtId="164" fontId="7" fillId="0" borderId="42" xfId="5" applyFont="1" applyBorder="1" applyAlignment="1" applyProtection="1">
      <alignment horizontal="center" vertical="center" wrapText="1"/>
      <protection locked="0"/>
    </xf>
    <xf numFmtId="0" fontId="7" fillId="0" borderId="21" xfId="3" applyFont="1" applyBorder="1" applyAlignment="1" applyProtection="1">
      <alignment horizontal="center" vertical="center"/>
      <protection locked="0"/>
    </xf>
    <xf numFmtId="0" fontId="7" fillId="0" borderId="22" xfId="3" applyFont="1" applyBorder="1" applyAlignment="1" applyProtection="1">
      <alignment horizontal="center" vertical="center"/>
      <protection locked="0"/>
    </xf>
    <xf numFmtId="0" fontId="7" fillId="0" borderId="49" xfId="3" applyFont="1" applyBorder="1" applyAlignment="1" applyProtection="1">
      <alignment horizontal="center" vertical="center"/>
      <protection locked="0"/>
    </xf>
    <xf numFmtId="0" fontId="12" fillId="5" borderId="1" xfId="3" applyFont="1" applyFill="1" applyBorder="1" applyAlignment="1">
      <alignment horizontal="right"/>
    </xf>
    <xf numFmtId="0" fontId="12" fillId="5" borderId="2" xfId="3" applyFont="1" applyFill="1" applyBorder="1" applyAlignment="1">
      <alignment horizontal="right"/>
    </xf>
    <xf numFmtId="0" fontId="12" fillId="5" borderId="32" xfId="3" applyFont="1" applyFill="1" applyBorder="1" applyAlignment="1">
      <alignment horizontal="right"/>
    </xf>
    <xf numFmtId="0" fontId="12" fillId="5" borderId="33" xfId="3" applyFont="1" applyFill="1" applyBorder="1" applyAlignment="1">
      <alignment horizontal="right"/>
    </xf>
    <xf numFmtId="0" fontId="7" fillId="0" borderId="11" xfId="3" applyFont="1" applyBorder="1" applyAlignment="1" applyProtection="1">
      <alignment horizontal="left" vertical="center"/>
      <protection locked="0"/>
    </xf>
    <xf numFmtId="0" fontId="7" fillId="0" borderId="13" xfId="3" applyFont="1" applyBorder="1" applyAlignment="1" applyProtection="1">
      <alignment horizontal="left" vertical="center"/>
      <protection locked="0"/>
    </xf>
    <xf numFmtId="0" fontId="7" fillId="0" borderId="9" xfId="3" applyFont="1" applyBorder="1" applyAlignment="1" applyProtection="1">
      <alignment horizontal="center" vertical="center"/>
      <protection locked="0"/>
    </xf>
    <xf numFmtId="0" fontId="7" fillId="0" borderId="10" xfId="3" applyFont="1" applyBorder="1" applyAlignment="1" applyProtection="1">
      <alignment horizontal="center" vertical="center"/>
      <protection locked="0"/>
    </xf>
    <xf numFmtId="0" fontId="7" fillId="0" borderId="26" xfId="3" applyFont="1" applyBorder="1" applyAlignment="1" applyProtection="1">
      <alignment horizontal="center" vertical="center"/>
      <protection locked="0"/>
    </xf>
    <xf numFmtId="0" fontId="11" fillId="9" borderId="2" xfId="3" applyFont="1" applyFill="1" applyBorder="1" applyAlignment="1">
      <alignment horizontal="left" vertical="center" wrapText="1"/>
    </xf>
    <xf numFmtId="0" fontId="11" fillId="9" borderId="5" xfId="3" applyFont="1" applyFill="1" applyBorder="1" applyAlignment="1">
      <alignment horizontal="left" vertical="center" wrapText="1"/>
    </xf>
    <xf numFmtId="0" fontId="12" fillId="9" borderId="12" xfId="3" applyFont="1" applyFill="1" applyBorder="1" applyAlignment="1" applyProtection="1">
      <alignment horizontal="left" vertical="center"/>
      <protection locked="0"/>
    </xf>
    <xf numFmtId="0" fontId="7" fillId="0" borderId="11" xfId="3" applyFont="1" applyBorder="1" applyAlignment="1" applyProtection="1">
      <alignment vertical="center" wrapText="1"/>
      <protection locked="0"/>
    </xf>
    <xf numFmtId="0" fontId="7" fillId="0" borderId="12" xfId="3" applyFont="1" applyBorder="1" applyAlignment="1" applyProtection="1">
      <alignment vertical="center" wrapText="1"/>
      <protection locked="0"/>
    </xf>
    <xf numFmtId="0" fontId="7" fillId="0" borderId="13" xfId="3" applyFont="1" applyBorder="1" applyAlignment="1" applyProtection="1">
      <alignment vertical="center" wrapText="1"/>
      <protection locked="0"/>
    </xf>
    <xf numFmtId="0" fontId="12" fillId="5" borderId="39" xfId="3" applyFont="1" applyFill="1" applyBorder="1" applyAlignment="1">
      <alignment horizontal="right"/>
    </xf>
    <xf numFmtId="0" fontId="12" fillId="5" borderId="40" xfId="3" applyFont="1" applyFill="1" applyBorder="1" applyAlignment="1">
      <alignment horizontal="right"/>
    </xf>
    <xf numFmtId="0" fontId="12" fillId="5" borderId="41" xfId="3" applyFont="1" applyFill="1" applyBorder="1" applyAlignment="1">
      <alignment horizontal="right"/>
    </xf>
    <xf numFmtId="0" fontId="11" fillId="9" borderId="3" xfId="3" applyFont="1" applyFill="1" applyBorder="1" applyAlignment="1">
      <alignment horizontal="center" vertical="center" wrapText="1"/>
    </xf>
    <xf numFmtId="0" fontId="11" fillId="9" borderId="5" xfId="3" applyFont="1" applyFill="1" applyBorder="1" applyAlignment="1">
      <alignment horizontal="center" vertical="center" wrapText="1"/>
    </xf>
    <xf numFmtId="0" fontId="7" fillId="0" borderId="10" xfId="14" applyBorder="1" applyAlignment="1">
      <alignment horizontal="left" vertical="center" wrapText="1"/>
    </xf>
    <xf numFmtId="0" fontId="7" fillId="0" borderId="10" xfId="14" applyBorder="1" applyAlignment="1">
      <alignment horizontal="center" vertical="center" wrapText="1"/>
    </xf>
    <xf numFmtId="164" fontId="7" fillId="0" borderId="11" xfId="3" applyNumberFormat="1" applyFont="1" applyBorder="1" applyAlignment="1" applyProtection="1">
      <alignment horizontal="center" vertical="center"/>
      <protection locked="0"/>
    </xf>
    <xf numFmtId="0" fontId="7" fillId="0" borderId="13" xfId="3" applyFont="1" applyBorder="1" applyAlignment="1" applyProtection="1">
      <alignment horizontal="center" vertical="center"/>
      <protection locked="0"/>
    </xf>
    <xf numFmtId="174" fontId="7" fillId="0" borderId="11" xfId="3" applyNumberFormat="1" applyFont="1" applyBorder="1" applyAlignment="1" applyProtection="1">
      <alignment horizontal="center" vertical="center"/>
      <protection locked="0"/>
    </xf>
    <xf numFmtId="174" fontId="7" fillId="0" borderId="13" xfId="3" applyNumberFormat="1" applyFont="1" applyBorder="1" applyAlignment="1" applyProtection="1">
      <alignment horizontal="center" vertical="center"/>
      <protection locked="0"/>
    </xf>
    <xf numFmtId="0" fontId="7" fillId="7" borderId="10" xfId="3" applyFont="1" applyFill="1" applyBorder="1" applyAlignment="1">
      <alignment horizontal="right"/>
    </xf>
    <xf numFmtId="0" fontId="12" fillId="5" borderId="9" xfId="3" applyFont="1" applyFill="1" applyBorder="1" applyAlignment="1">
      <alignment horizontal="right"/>
    </xf>
    <xf numFmtId="0" fontId="12" fillId="5" borderId="10" xfId="3" applyFont="1" applyFill="1" applyBorder="1" applyAlignment="1">
      <alignment horizontal="right"/>
    </xf>
    <xf numFmtId="0" fontId="11" fillId="10" borderId="10" xfId="3" applyFont="1" applyFill="1" applyBorder="1" applyAlignment="1">
      <alignment horizontal="right"/>
    </xf>
    <xf numFmtId="0" fontId="11" fillId="6" borderId="27" xfId="3" applyFont="1" applyFill="1" applyBorder="1" applyAlignment="1">
      <alignment horizontal="right" vertical="center"/>
    </xf>
    <xf numFmtId="0" fontId="11" fillId="6" borderId="28" xfId="3" applyFont="1" applyFill="1" applyBorder="1" applyAlignment="1">
      <alignment horizontal="right" vertical="center"/>
    </xf>
    <xf numFmtId="0" fontId="11" fillId="9" borderId="27" xfId="3" applyFont="1" applyFill="1" applyBorder="1" applyAlignment="1">
      <alignment horizontal="right" vertical="center"/>
    </xf>
    <xf numFmtId="0" fontId="11" fillId="9" borderId="28" xfId="3" applyFont="1" applyFill="1" applyBorder="1" applyAlignment="1">
      <alignment horizontal="right" vertical="center"/>
    </xf>
    <xf numFmtId="0" fontId="0" fillId="0" borderId="51" xfId="0" applyBorder="1" applyAlignment="1">
      <alignment horizontal="center"/>
    </xf>
    <xf numFmtId="0" fontId="0" fillId="0" borderId="4" xfId="0" applyBorder="1" applyAlignment="1">
      <alignment horizontal="center"/>
    </xf>
    <xf numFmtId="0" fontId="0" fillId="0" borderId="52" xfId="0" applyBorder="1" applyAlignment="1">
      <alignment horizontal="center"/>
    </xf>
    <xf numFmtId="10" fontId="7" fillId="5" borderId="28" xfId="13" applyNumberFormat="1" applyFont="1" applyFill="1" applyBorder="1" applyAlignment="1">
      <alignment horizontal="right" vertical="center"/>
    </xf>
    <xf numFmtId="10" fontId="7" fillId="5" borderId="29" xfId="13" applyNumberFormat="1" applyFont="1" applyFill="1" applyBorder="1" applyAlignment="1">
      <alignment horizontal="right" vertical="center"/>
    </xf>
    <xf numFmtId="0" fontId="7" fillId="0" borderId="11" xfId="0" applyFont="1" applyBorder="1" applyAlignment="1">
      <alignment horizontal="center" vertical="center" wrapText="1"/>
    </xf>
    <xf numFmtId="0" fontId="0" fillId="0" borderId="13" xfId="0" applyBorder="1" applyAlignment="1">
      <alignment horizontal="center" vertical="center" wrapText="1"/>
    </xf>
    <xf numFmtId="0" fontId="11" fillId="6" borderId="43" xfId="3" applyFont="1" applyFill="1" applyBorder="1" applyAlignment="1">
      <alignment horizontal="left" vertical="center"/>
    </xf>
    <xf numFmtId="0" fontId="11" fillId="6" borderId="44" xfId="3" applyFont="1" applyFill="1" applyBorder="1" applyAlignment="1">
      <alignment horizontal="left" vertical="center"/>
    </xf>
    <xf numFmtId="0" fontId="11" fillId="6" borderId="45" xfId="3" applyFont="1" applyFill="1" applyBorder="1" applyAlignment="1">
      <alignment horizontal="left" vertical="center"/>
    </xf>
    <xf numFmtId="0" fontId="11" fillId="9" borderId="44" xfId="3" applyFont="1" applyFill="1" applyBorder="1" applyAlignment="1">
      <alignment horizontal="center" vertical="center" wrapText="1"/>
    </xf>
    <xf numFmtId="0" fontId="11" fillId="9" borderId="57" xfId="3" applyFont="1" applyFill="1" applyBorder="1" applyAlignment="1">
      <alignment horizontal="center" vertical="center" wrapText="1"/>
    </xf>
    <xf numFmtId="0" fontId="11" fillId="9" borderId="45" xfId="3" applyFont="1" applyFill="1" applyBorder="1" applyAlignment="1">
      <alignment horizontal="center" vertical="center" wrapText="1"/>
    </xf>
    <xf numFmtId="167" fontId="7" fillId="0" borderId="10" xfId="3" applyNumberFormat="1" applyFont="1" applyBorder="1" applyAlignment="1">
      <alignment horizontal="center" vertical="center" wrapText="1"/>
    </xf>
    <xf numFmtId="167" fontId="7" fillId="0" borderId="26" xfId="3" applyNumberFormat="1" applyFont="1" applyBorder="1" applyAlignment="1">
      <alignment horizontal="center" vertical="center" wrapText="1"/>
    </xf>
    <xf numFmtId="0" fontId="7" fillId="0" borderId="51" xfId="3" applyFont="1" applyBorder="1" applyAlignment="1" applyProtection="1">
      <alignment horizontal="right" vertical="center"/>
      <protection locked="0"/>
    </xf>
    <xf numFmtId="0" fontId="7" fillId="0" borderId="4" xfId="3" applyFont="1" applyBorder="1" applyAlignment="1" applyProtection="1">
      <alignment horizontal="right" vertical="center"/>
      <protection locked="0"/>
    </xf>
    <xf numFmtId="0" fontId="7" fillId="0" borderId="52" xfId="3" applyFont="1" applyBorder="1" applyAlignment="1" applyProtection="1">
      <alignment horizontal="right" vertical="center"/>
      <protection locked="0"/>
    </xf>
    <xf numFmtId="0" fontId="11" fillId="9" borderId="52" xfId="3" applyFont="1" applyFill="1" applyBorder="1" applyAlignment="1">
      <alignment horizontal="center" vertical="center" wrapText="1"/>
    </xf>
    <xf numFmtId="0" fontId="12" fillId="0" borderId="25" xfId="3" applyFont="1" applyBorder="1" applyAlignment="1">
      <alignment wrapText="1"/>
    </xf>
    <xf numFmtId="0" fontId="12" fillId="0" borderId="12" xfId="3" applyFont="1" applyBorder="1" applyAlignment="1">
      <alignment wrapText="1"/>
    </xf>
    <xf numFmtId="0" fontId="12" fillId="0" borderId="17" xfId="3" applyFont="1" applyBorder="1" applyAlignment="1">
      <alignment wrapText="1"/>
    </xf>
    <xf numFmtId="0" fontId="6" fillId="0" borderId="1" xfId="0" applyFont="1" applyBorder="1" applyAlignment="1">
      <alignment horizontal="center"/>
    </xf>
    <xf numFmtId="0" fontId="6" fillId="0" borderId="2"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32" xfId="0" applyFont="1" applyBorder="1" applyAlignment="1">
      <alignment horizontal="center"/>
    </xf>
    <xf numFmtId="0" fontId="6" fillId="0" borderId="33" xfId="0" applyFont="1" applyBorder="1" applyAlignment="1">
      <alignment horizontal="center"/>
    </xf>
    <xf numFmtId="0" fontId="12" fillId="0" borderId="43" xfId="3" applyFont="1" applyBorder="1" applyAlignment="1">
      <alignment horizontal="left" vertical="center" wrapText="1"/>
    </xf>
    <xf numFmtId="0" fontId="12" fillId="0" borderId="44" xfId="3" applyFont="1" applyBorder="1" applyAlignment="1">
      <alignment horizontal="left" vertical="center" wrapText="1"/>
    </xf>
    <xf numFmtId="0" fontId="12" fillId="0" borderId="45" xfId="3" applyFont="1" applyBorder="1" applyAlignment="1">
      <alignment horizontal="left" vertical="center" wrapText="1"/>
    </xf>
    <xf numFmtId="0" fontId="12" fillId="9" borderId="57" xfId="3" applyFont="1" applyFill="1" applyBorder="1" applyAlignment="1" applyProtection="1">
      <alignment horizontal="left" vertical="center"/>
      <protection locked="0"/>
    </xf>
    <xf numFmtId="0" fontId="12" fillId="9" borderId="56" xfId="3" applyFont="1" applyFill="1" applyBorder="1" applyAlignment="1" applyProtection="1">
      <alignment horizontal="left" vertical="center"/>
      <protection locked="0"/>
    </xf>
    <xf numFmtId="0" fontId="7" fillId="9" borderId="57" xfId="3" applyFont="1" applyFill="1" applyBorder="1" applyAlignment="1" applyProtection="1">
      <alignment horizontal="center" vertical="center" wrapText="1"/>
      <protection locked="0"/>
    </xf>
    <xf numFmtId="0" fontId="7" fillId="9" borderId="44" xfId="3" applyFont="1" applyFill="1" applyBorder="1" applyAlignment="1" applyProtection="1">
      <alignment horizontal="center" vertical="center" wrapText="1"/>
      <protection locked="0"/>
    </xf>
    <xf numFmtId="0" fontId="7" fillId="9" borderId="45" xfId="3" applyFont="1" applyFill="1" applyBorder="1" applyAlignment="1" applyProtection="1">
      <alignment horizontal="center" vertical="center" wrapText="1"/>
      <protection locked="0"/>
    </xf>
    <xf numFmtId="0" fontId="7" fillId="0" borderId="14" xfId="0" applyFont="1" applyBorder="1" applyAlignment="1">
      <alignment horizontal="center" wrapText="1"/>
    </xf>
    <xf numFmtId="0" fontId="0" fillId="0" borderId="15" xfId="0" applyBorder="1" applyAlignment="1">
      <alignment horizontal="center" wrapText="1"/>
    </xf>
    <xf numFmtId="0" fontId="12" fillId="9" borderId="57" xfId="3" applyFont="1" applyFill="1" applyBorder="1" applyAlignment="1" applyProtection="1">
      <alignment horizontal="center" vertical="center"/>
      <protection locked="0"/>
    </xf>
    <xf numFmtId="0" fontId="12" fillId="9" borderId="44" xfId="3" applyFont="1" applyFill="1" applyBorder="1" applyAlignment="1" applyProtection="1">
      <alignment horizontal="center" vertical="center"/>
      <protection locked="0"/>
    </xf>
    <xf numFmtId="167" fontId="7" fillId="0" borderId="2" xfId="3" applyNumberFormat="1" applyFont="1" applyBorder="1" applyAlignment="1">
      <alignment horizontal="center" vertical="center" wrapText="1"/>
    </xf>
    <xf numFmtId="167" fontId="7" fillId="0" borderId="31" xfId="3" applyNumberFormat="1" applyFont="1" applyBorder="1" applyAlignment="1">
      <alignment horizontal="center" vertical="center" wrapText="1"/>
    </xf>
    <xf numFmtId="167" fontId="7" fillId="0" borderId="11" xfId="3" applyNumberFormat="1" applyFont="1" applyBorder="1" applyAlignment="1">
      <alignment horizontal="center" vertical="center" wrapText="1"/>
    </xf>
    <xf numFmtId="167" fontId="7" fillId="0" borderId="17" xfId="3" applyNumberFormat="1" applyFont="1" applyBorder="1" applyAlignment="1">
      <alignment horizontal="center" vertical="center" wrapText="1"/>
    </xf>
    <xf numFmtId="0" fontId="0" fillId="0" borderId="14" xfId="0" applyBorder="1" applyAlignment="1">
      <alignment horizontal="center" wrapText="1"/>
    </xf>
    <xf numFmtId="0" fontId="12" fillId="5" borderId="64" xfId="3" applyFont="1" applyFill="1" applyBorder="1" applyAlignment="1">
      <alignment horizontal="right"/>
    </xf>
    <xf numFmtId="0" fontId="12" fillId="5" borderId="15" xfId="3" applyFont="1" applyFill="1" applyBorder="1" applyAlignment="1">
      <alignment horizontal="right"/>
    </xf>
    <xf numFmtId="0" fontId="12" fillId="5" borderId="55" xfId="3" applyFont="1" applyFill="1" applyBorder="1" applyAlignment="1">
      <alignment horizontal="right"/>
    </xf>
    <xf numFmtId="0" fontId="12" fillId="5" borderId="27" xfId="3" applyFont="1" applyFill="1" applyBorder="1" applyAlignment="1">
      <alignment horizontal="right"/>
    </xf>
    <xf numFmtId="0" fontId="12" fillId="5" borderId="28" xfId="3" applyFont="1" applyFill="1" applyBorder="1" applyAlignment="1">
      <alignment horizontal="right"/>
    </xf>
    <xf numFmtId="0" fontId="12" fillId="5" borderId="51" xfId="3" applyFont="1" applyFill="1" applyBorder="1" applyAlignment="1">
      <alignment horizontal="right"/>
    </xf>
    <xf numFmtId="0" fontId="12" fillId="5" borderId="4" xfId="3" applyFont="1" applyFill="1" applyBorder="1" applyAlignment="1">
      <alignment horizontal="right"/>
    </xf>
    <xf numFmtId="167" fontId="7" fillId="0" borderId="34" xfId="3" applyNumberFormat="1" applyFont="1" applyBorder="1" applyAlignment="1">
      <alignment horizontal="center" vertical="center" wrapText="1"/>
    </xf>
    <xf numFmtId="167" fontId="7" fillId="0" borderId="29" xfId="3" applyNumberFormat="1"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167" fontId="7" fillId="5" borderId="14" xfId="3" applyNumberFormat="1" applyFont="1" applyFill="1" applyBorder="1" applyAlignment="1">
      <alignment horizontal="center" vertical="center"/>
    </xf>
    <xf numFmtId="167" fontId="7" fillId="5" borderId="16" xfId="3" applyNumberFormat="1" applyFont="1" applyFill="1" applyBorder="1" applyAlignment="1">
      <alignment horizontal="center" vertical="center"/>
    </xf>
    <xf numFmtId="0" fontId="0" fillId="0" borderId="8" xfId="0" applyBorder="1" applyAlignment="1">
      <alignment horizontal="center"/>
    </xf>
    <xf numFmtId="0" fontId="7" fillId="0" borderId="25" xfId="3" applyFont="1" applyBorder="1" applyAlignment="1" applyProtection="1">
      <alignment horizontal="center" vertical="center"/>
      <protection locked="0"/>
    </xf>
    <xf numFmtId="0" fontId="7" fillId="0" borderId="12" xfId="3" applyFont="1" applyBorder="1" applyAlignment="1" applyProtection="1">
      <alignment horizontal="center" vertical="center"/>
      <protection locked="0"/>
    </xf>
    <xf numFmtId="0" fontId="7" fillId="0" borderId="17" xfId="3" applyFont="1" applyBorder="1" applyAlignment="1" applyProtection="1">
      <alignment horizontal="center" vertical="center"/>
      <protection locked="0"/>
    </xf>
    <xf numFmtId="0" fontId="7" fillId="0" borderId="11" xfId="0" applyFont="1" applyBorder="1" applyAlignment="1">
      <alignment horizontal="center" wrapText="1"/>
    </xf>
    <xf numFmtId="0" fontId="0" fillId="0" borderId="13" xfId="0" applyBorder="1" applyAlignment="1">
      <alignment horizontal="center" wrapText="1"/>
    </xf>
    <xf numFmtId="0" fontId="7" fillId="0" borderId="23" xfId="14" applyBorder="1" applyAlignment="1">
      <alignment horizontal="center" vertical="center" wrapText="1"/>
    </xf>
    <xf numFmtId="0" fontId="7" fillId="0" borderId="24" xfId="14" applyBorder="1" applyAlignment="1">
      <alignment horizontal="center" vertical="center" wrapText="1"/>
    </xf>
    <xf numFmtId="0" fontId="7" fillId="0" borderId="53" xfId="14" applyBorder="1" applyAlignment="1">
      <alignment horizontal="center" vertical="center" wrapText="1"/>
    </xf>
    <xf numFmtId="0" fontId="7" fillId="0" borderId="65" xfId="14" applyBorder="1" applyAlignment="1">
      <alignment horizontal="center" vertical="center" wrapText="1"/>
    </xf>
    <xf numFmtId="0" fontId="12" fillId="0" borderId="25" xfId="3" applyFont="1" applyBorder="1" applyAlignment="1" applyProtection="1">
      <alignment horizontal="right" vertical="center"/>
      <protection locked="0"/>
    </xf>
    <xf numFmtId="0" fontId="12" fillId="0" borderId="12" xfId="3" applyFont="1" applyBorder="1" applyAlignment="1" applyProtection="1">
      <alignment horizontal="right" vertical="center"/>
      <protection locked="0"/>
    </xf>
    <xf numFmtId="0" fontId="12" fillId="0" borderId="13" xfId="3" applyFont="1" applyBorder="1" applyAlignment="1" applyProtection="1">
      <alignment horizontal="right" vertical="center"/>
      <protection locked="0"/>
    </xf>
    <xf numFmtId="164" fontId="7" fillId="0" borderId="13" xfId="3" applyNumberFormat="1" applyFont="1" applyBorder="1" applyAlignment="1" applyProtection="1">
      <alignment horizontal="center" vertical="center"/>
      <protection locked="0"/>
    </xf>
    <xf numFmtId="0" fontId="12" fillId="0" borderId="0" xfId="0" applyFont="1" applyAlignment="1">
      <alignment horizontal="center" vertical="center"/>
    </xf>
    <xf numFmtId="0" fontId="11" fillId="9" borderId="4" xfId="3" applyFont="1" applyFill="1" applyBorder="1" applyAlignment="1">
      <alignment horizontal="center" vertical="center" wrapText="1"/>
    </xf>
    <xf numFmtId="0" fontId="11" fillId="9" borderId="43" xfId="3" applyFont="1" applyFill="1" applyBorder="1" applyAlignment="1">
      <alignment horizontal="left" vertical="center" wrapText="1"/>
    </xf>
    <xf numFmtId="0" fontId="11" fillId="9" borderId="44" xfId="3" applyFont="1" applyFill="1" applyBorder="1" applyAlignment="1">
      <alignment horizontal="left" vertical="center" wrapText="1"/>
    </xf>
    <xf numFmtId="0" fontId="0" fillId="0" borderId="11" xfId="0" applyBorder="1" applyAlignment="1">
      <alignment horizontal="center" wrapText="1"/>
    </xf>
    <xf numFmtId="0" fontId="0" fillId="0" borderId="12" xfId="0" applyBorder="1" applyAlignment="1">
      <alignment horizontal="center" wrapText="1"/>
    </xf>
    <xf numFmtId="0" fontId="7" fillId="0" borderId="11" xfId="0" applyFont="1" applyBorder="1" applyAlignment="1">
      <alignment vertical="center" wrapText="1"/>
    </xf>
    <xf numFmtId="0" fontId="0" fillId="0" borderId="13" xfId="0" applyBorder="1" applyAlignment="1">
      <alignment vertical="center" wrapText="1"/>
    </xf>
    <xf numFmtId="0" fontId="12" fillId="9" borderId="11" xfId="3" applyFont="1" applyFill="1" applyBorder="1" applyAlignment="1" applyProtection="1">
      <protection locked="0"/>
    </xf>
    <xf numFmtId="0" fontId="12" fillId="9" borderId="12" xfId="3" applyFont="1" applyFill="1" applyBorder="1" applyAlignment="1" applyProtection="1">
      <protection locked="0"/>
    </xf>
    <xf numFmtId="167" fontId="7" fillId="0" borderId="53" xfId="3" applyNumberFormat="1" applyFont="1" applyBorder="1" applyAlignment="1">
      <alignment horizontal="center" vertical="center" wrapText="1"/>
    </xf>
    <xf numFmtId="167" fontId="7" fillId="0" borderId="38" xfId="3" applyNumberFormat="1" applyFont="1" applyBorder="1" applyAlignment="1">
      <alignment horizontal="center" vertical="center" wrapText="1"/>
    </xf>
    <xf numFmtId="0" fontId="12" fillId="5" borderId="51" xfId="3" applyFont="1" applyFill="1" applyBorder="1" applyAlignment="1">
      <alignment horizontal="right" vertical="center"/>
    </xf>
    <xf numFmtId="0" fontId="12" fillId="5" borderId="4" xfId="3" applyFont="1" applyFill="1" applyBorder="1" applyAlignment="1">
      <alignment horizontal="right" vertical="center"/>
    </xf>
    <xf numFmtId="0" fontId="12" fillId="5" borderId="15" xfId="3" applyFont="1" applyFill="1" applyBorder="1" applyAlignment="1">
      <alignment horizontal="right" vertical="center"/>
    </xf>
    <xf numFmtId="0" fontId="12" fillId="5" borderId="55" xfId="3" applyFont="1" applyFill="1" applyBorder="1" applyAlignment="1">
      <alignment horizontal="right" vertical="center"/>
    </xf>
    <xf numFmtId="167" fontId="7" fillId="5" borderId="3" xfId="3" applyNumberFormat="1" applyFont="1" applyFill="1" applyBorder="1" applyAlignment="1">
      <alignment horizontal="center" vertical="center"/>
    </xf>
    <xf numFmtId="167" fontId="7" fillId="5" borderId="52" xfId="3" applyNumberFormat="1" applyFont="1" applyFill="1" applyBorder="1" applyAlignment="1">
      <alignment horizontal="center" vertical="center"/>
    </xf>
    <xf numFmtId="167" fontId="7" fillId="0" borderId="10" xfId="3" applyNumberFormat="1" applyFont="1" applyBorder="1" applyAlignment="1">
      <alignment vertical="center" wrapText="1"/>
    </xf>
    <xf numFmtId="167" fontId="12" fillId="5" borderId="14" xfId="3" applyNumberFormat="1" applyFont="1" applyFill="1" applyBorder="1" applyAlignment="1">
      <alignment horizontal="center" vertical="center"/>
    </xf>
    <xf numFmtId="167" fontId="12" fillId="5" borderId="16" xfId="3" applyNumberFormat="1" applyFont="1" applyFill="1" applyBorder="1" applyAlignment="1">
      <alignment horizontal="center" vertical="center"/>
    </xf>
    <xf numFmtId="9" fontId="53" fillId="3" borderId="25" xfId="12" applyNumberFormat="1" applyFont="1" applyFill="1" applyBorder="1" applyAlignment="1">
      <alignment horizontal="center" vertical="center"/>
    </xf>
    <xf numFmtId="9" fontId="53" fillId="3" borderId="12" xfId="12" applyNumberFormat="1" applyFont="1" applyFill="1" applyBorder="1" applyAlignment="1">
      <alignment horizontal="center" vertical="center"/>
    </xf>
    <xf numFmtId="9" fontId="53" fillId="3" borderId="13" xfId="12" applyNumberFormat="1" applyFont="1" applyFill="1" applyBorder="1" applyAlignment="1">
      <alignment horizontal="center" vertical="center"/>
    </xf>
    <xf numFmtId="0" fontId="6" fillId="0" borderId="9" xfId="0" applyFont="1" applyBorder="1" applyAlignment="1">
      <alignment horizontal="center" wrapText="1"/>
    </xf>
    <xf numFmtId="0" fontId="6" fillId="0" borderId="10" xfId="0" applyFont="1" applyBorder="1" applyAlignment="1">
      <alignment horizontal="center" wrapText="1"/>
    </xf>
    <xf numFmtId="0" fontId="52" fillId="0" borderId="10" xfId="39" applyFont="1" applyBorder="1" applyAlignment="1">
      <alignment horizontal="center" vertical="center"/>
    </xf>
    <xf numFmtId="0" fontId="51" fillId="0" borderId="10" xfId="39" applyFont="1" applyBorder="1" applyAlignment="1">
      <alignment horizontal="center" vertical="center"/>
    </xf>
    <xf numFmtId="9" fontId="8" fillId="3" borderId="25" xfId="12" applyNumberFormat="1" applyFont="1" applyFill="1" applyBorder="1" applyAlignment="1">
      <alignment horizontal="center" vertical="center"/>
    </xf>
    <xf numFmtId="9" fontId="8" fillId="3" borderId="12" xfId="12" applyNumberFormat="1" applyFont="1" applyFill="1" applyBorder="1" applyAlignment="1">
      <alignment horizontal="center" vertical="center"/>
    </xf>
    <xf numFmtId="9" fontId="8" fillId="3" borderId="13" xfId="12" applyNumberFormat="1" applyFont="1" applyFill="1" applyBorder="1" applyAlignment="1">
      <alignment horizontal="center" vertical="center"/>
    </xf>
    <xf numFmtId="0" fontId="7" fillId="2" borderId="25" xfId="12" applyFont="1" applyFill="1" applyBorder="1" applyAlignment="1">
      <alignment horizontal="center" wrapText="1"/>
    </xf>
    <xf numFmtId="0" fontId="7" fillId="2" borderId="12" xfId="12" applyFont="1" applyFill="1" applyBorder="1" applyAlignment="1">
      <alignment horizontal="center"/>
    </xf>
    <xf numFmtId="0" fontId="7" fillId="2" borderId="13" xfId="12" applyFont="1" applyFill="1" applyBorder="1" applyAlignment="1">
      <alignment horizontal="center"/>
    </xf>
    <xf numFmtId="0" fontId="6" fillId="0" borderId="25" xfId="0" applyFont="1" applyBorder="1" applyAlignment="1">
      <alignment horizontal="center"/>
    </xf>
    <xf numFmtId="0" fontId="6" fillId="0" borderId="13" xfId="0" applyFont="1" applyBorder="1" applyAlignment="1">
      <alignment horizontal="center"/>
    </xf>
    <xf numFmtId="0" fontId="17" fillId="0" borderId="11" xfId="15" applyFont="1" applyBorder="1" applyAlignment="1">
      <alignment horizontal="center" vertical="center" wrapText="1"/>
    </xf>
    <xf numFmtId="0" fontId="17" fillId="0" borderId="13" xfId="15" applyFont="1" applyBorder="1" applyAlignment="1">
      <alignment horizontal="center" vertical="center" wrapText="1"/>
    </xf>
    <xf numFmtId="0" fontId="18" fillId="0" borderId="11" xfId="15" applyFont="1" applyBorder="1" applyAlignment="1">
      <alignment horizontal="center" vertical="center" wrapText="1"/>
    </xf>
    <xf numFmtId="0" fontId="18" fillId="0" borderId="12" xfId="15" applyFont="1" applyBorder="1" applyAlignment="1">
      <alignment horizontal="center" vertical="center" wrapText="1"/>
    </xf>
    <xf numFmtId="0" fontId="20" fillId="0" borderId="12" xfId="15" applyFont="1" applyBorder="1" applyAlignment="1">
      <alignment horizontal="center"/>
    </xf>
    <xf numFmtId="0" fontId="20" fillId="0" borderId="13" xfId="15" applyFont="1" applyBorder="1" applyAlignment="1">
      <alignment horizontal="center"/>
    </xf>
    <xf numFmtId="0" fontId="17" fillId="0" borderId="12" xfId="15" applyFont="1" applyBorder="1" applyAlignment="1">
      <alignment horizontal="center" vertical="center" wrapText="1"/>
    </xf>
    <xf numFmtId="0" fontId="19" fillId="11" borderId="10" xfId="15" applyFont="1" applyFill="1" applyBorder="1" applyAlignment="1">
      <alignment horizontal="center" vertical="center"/>
    </xf>
    <xf numFmtId="0" fontId="19" fillId="11" borderId="10" xfId="15" applyFont="1" applyFill="1" applyBorder="1" applyAlignment="1">
      <alignment horizontal="center" vertical="center" wrapText="1"/>
    </xf>
    <xf numFmtId="0" fontId="19" fillId="11" borderId="11" xfId="15" applyFont="1" applyFill="1" applyBorder="1" applyAlignment="1">
      <alignment horizontal="center" vertical="center" wrapText="1"/>
    </xf>
    <xf numFmtId="0" fontId="19" fillId="11" borderId="12" xfId="15" applyFont="1" applyFill="1" applyBorder="1" applyAlignment="1">
      <alignment horizontal="center" vertical="center" wrapText="1"/>
    </xf>
    <xf numFmtId="0" fontId="19" fillId="11" borderId="13" xfId="15" applyFont="1" applyFill="1" applyBorder="1" applyAlignment="1">
      <alignment horizontal="center" vertical="center" wrapText="1"/>
    </xf>
    <xf numFmtId="0" fontId="19" fillId="11" borderId="11" xfId="15" applyFont="1" applyFill="1" applyBorder="1" applyAlignment="1">
      <alignment horizontal="left" vertical="center" wrapText="1"/>
    </xf>
    <xf numFmtId="0" fontId="19" fillId="11" borderId="12" xfId="15" applyFont="1" applyFill="1" applyBorder="1" applyAlignment="1">
      <alignment horizontal="left" vertical="center" wrapText="1"/>
    </xf>
    <xf numFmtId="0" fontId="19" fillId="11" borderId="13" xfId="15" applyFont="1" applyFill="1" applyBorder="1" applyAlignment="1">
      <alignment horizontal="left" vertical="center" wrapText="1"/>
    </xf>
    <xf numFmtId="0" fontId="22" fillId="12" borderId="10" xfId="15" applyFont="1" applyFill="1" applyBorder="1" applyAlignment="1">
      <alignment horizontal="left" vertical="center" wrapText="1"/>
    </xf>
    <xf numFmtId="0" fontId="19" fillId="11" borderId="22" xfId="15" applyFont="1" applyFill="1" applyBorder="1" applyAlignment="1">
      <alignment horizontal="center" vertical="center"/>
    </xf>
    <xf numFmtId="0" fontId="19" fillId="11" borderId="42" xfId="15" applyFont="1" applyFill="1" applyBorder="1" applyAlignment="1">
      <alignment horizontal="center" vertical="center"/>
    </xf>
    <xf numFmtId="0" fontId="19" fillId="11" borderId="23" xfId="15" applyFont="1" applyFill="1" applyBorder="1" applyAlignment="1">
      <alignment horizontal="left" vertical="center" wrapText="1"/>
    </xf>
    <xf numFmtId="0" fontId="19" fillId="11" borderId="19" xfId="15" applyFont="1" applyFill="1" applyBorder="1" applyAlignment="1">
      <alignment horizontal="left" vertical="center" wrapText="1"/>
    </xf>
    <xf numFmtId="0" fontId="19" fillId="11" borderId="14" xfId="15" applyFont="1" applyFill="1" applyBorder="1" applyAlignment="1">
      <alignment horizontal="left" vertical="center" wrapText="1"/>
    </xf>
    <xf numFmtId="0" fontId="19" fillId="11" borderId="15" xfId="15" applyFont="1" applyFill="1" applyBorder="1" applyAlignment="1">
      <alignment horizontal="left" vertical="center" wrapText="1"/>
    </xf>
    <xf numFmtId="0" fontId="19" fillId="9" borderId="11" xfId="15" applyFont="1" applyFill="1" applyBorder="1" applyAlignment="1">
      <alignment horizontal="left" vertical="center" wrapText="1"/>
    </xf>
    <xf numFmtId="0" fontId="19" fillId="9" borderId="12" xfId="15" applyFont="1" applyFill="1" applyBorder="1" applyAlignment="1">
      <alignment horizontal="left" vertical="center" wrapText="1"/>
    </xf>
    <xf numFmtId="0" fontId="19" fillId="9" borderId="13" xfId="15" applyFont="1" applyFill="1" applyBorder="1" applyAlignment="1">
      <alignment horizontal="left" vertical="center" wrapText="1"/>
    </xf>
    <xf numFmtId="0" fontId="23" fillId="2" borderId="10" xfId="15" applyFont="1" applyFill="1" applyBorder="1" applyAlignment="1">
      <alignment horizontal="center" vertical="center" wrapText="1"/>
    </xf>
    <xf numFmtId="0" fontId="19" fillId="11" borderId="11" xfId="15" applyFont="1" applyFill="1" applyBorder="1" applyAlignment="1">
      <alignment horizontal="left" vertical="center"/>
    </xf>
    <xf numFmtId="0" fontId="19" fillId="11" borderId="12" xfId="15" applyFont="1" applyFill="1" applyBorder="1" applyAlignment="1">
      <alignment horizontal="left" vertical="center"/>
    </xf>
    <xf numFmtId="0" fontId="19" fillId="11" borderId="13" xfId="15" applyFont="1" applyFill="1" applyBorder="1" applyAlignment="1">
      <alignment horizontal="left" vertical="center"/>
    </xf>
    <xf numFmtId="0" fontId="19" fillId="2" borderId="11" xfId="15" applyFont="1" applyFill="1" applyBorder="1" applyAlignment="1">
      <alignment horizontal="center" vertical="center"/>
    </xf>
    <xf numFmtId="0" fontId="19" fillId="2" borderId="12" xfId="15" applyFont="1" applyFill="1" applyBorder="1" applyAlignment="1">
      <alignment horizontal="center" vertical="center"/>
    </xf>
    <xf numFmtId="0" fontId="19" fillId="2" borderId="13" xfId="15" applyFont="1" applyFill="1" applyBorder="1" applyAlignment="1">
      <alignment horizontal="center" vertical="center"/>
    </xf>
    <xf numFmtId="0" fontId="19" fillId="9" borderId="10" xfId="15" applyFont="1" applyFill="1" applyBorder="1" applyAlignment="1">
      <alignment horizontal="right" vertical="center" indent="1"/>
    </xf>
    <xf numFmtId="0" fontId="22" fillId="12" borderId="10" xfId="15" applyFont="1" applyFill="1" applyBorder="1" applyAlignment="1">
      <alignment horizontal="right" vertical="center" indent="1"/>
    </xf>
    <xf numFmtId="0" fontId="35" fillId="0" borderId="2" xfId="25" applyFont="1" applyBorder="1" applyAlignment="1">
      <alignment horizontal="center" vertical="center" wrapText="1"/>
    </xf>
    <xf numFmtId="0" fontId="35" fillId="0" borderId="31" xfId="25" applyFont="1" applyBorder="1" applyAlignment="1">
      <alignment horizontal="center" vertical="center" wrapText="1"/>
    </xf>
    <xf numFmtId="0" fontId="33" fillId="0" borderId="10" xfId="25" applyFont="1" applyBorder="1" applyAlignment="1">
      <alignment horizontal="center" vertical="center"/>
    </xf>
    <xf numFmtId="0" fontId="34" fillId="0" borderId="7" xfId="25" applyFont="1" applyBorder="1" applyAlignment="1">
      <alignment horizontal="center" vertical="center"/>
    </xf>
    <xf numFmtId="0" fontId="34" fillId="0" borderId="0" xfId="25" applyFont="1" applyAlignment="1">
      <alignment horizontal="center" vertical="center"/>
    </xf>
    <xf numFmtId="0" fontId="34" fillId="0" borderId="40" xfId="25" applyFont="1" applyBorder="1" applyAlignment="1">
      <alignment horizontal="center" vertical="center"/>
    </xf>
    <xf numFmtId="0" fontId="33" fillId="0" borderId="2" xfId="25" applyFont="1" applyBorder="1" applyAlignment="1">
      <alignment horizontal="center"/>
    </xf>
    <xf numFmtId="0" fontId="33" fillId="0" borderId="31" xfId="25" applyFont="1" applyBorder="1" applyAlignment="1">
      <alignment horizontal="center"/>
    </xf>
    <xf numFmtId="0" fontId="33" fillId="0" borderId="10" xfId="25" applyFont="1" applyBorder="1" applyAlignment="1">
      <alignment horizontal="center"/>
    </xf>
    <xf numFmtId="0" fontId="33" fillId="0" borderId="26" xfId="25" applyFont="1" applyBorder="1" applyAlignment="1">
      <alignment horizontal="center"/>
    </xf>
    <xf numFmtId="0" fontId="33" fillId="0" borderId="33" xfId="25" applyFont="1" applyBorder="1" applyAlignment="1">
      <alignment horizontal="center"/>
    </xf>
    <xf numFmtId="0" fontId="33" fillId="0" borderId="36" xfId="25" applyFont="1" applyBorder="1" applyAlignment="1">
      <alignment horizontal="center"/>
    </xf>
    <xf numFmtId="0" fontId="34" fillId="0" borderId="44" xfId="25" applyFont="1" applyBorder="1" applyAlignment="1">
      <alignment horizontal="center" vertical="center"/>
    </xf>
    <xf numFmtId="0" fontId="34" fillId="0" borderId="56" xfId="25" applyFont="1" applyBorder="1" applyAlignment="1">
      <alignment horizontal="center" vertical="center"/>
    </xf>
    <xf numFmtId="0" fontId="7" fillId="0" borderId="57" xfId="26" applyBorder="1" applyAlignment="1">
      <alignment horizontal="center" vertical="center" wrapText="1"/>
    </xf>
    <xf numFmtId="0" fontId="7" fillId="0" borderId="44" xfId="26" applyBorder="1" applyAlignment="1">
      <alignment horizontal="center" vertical="center" wrapText="1"/>
    </xf>
    <xf numFmtId="0" fontId="7" fillId="0" borderId="45" xfId="26" applyBorder="1" applyAlignment="1">
      <alignment horizontal="center" vertical="center" wrapText="1"/>
    </xf>
    <xf numFmtId="0" fontId="12" fillId="9" borderId="10" xfId="26" applyFont="1" applyFill="1" applyBorder="1" applyAlignment="1">
      <alignment horizontal="center" vertical="center"/>
    </xf>
    <xf numFmtId="0" fontId="12" fillId="9" borderId="10" xfId="26" applyFont="1" applyFill="1" applyBorder="1" applyAlignment="1">
      <alignment horizontal="center" vertical="center" wrapText="1"/>
    </xf>
    <xf numFmtId="0" fontId="12" fillId="9" borderId="11" xfId="26" applyFont="1" applyFill="1" applyBorder="1" applyAlignment="1">
      <alignment horizontal="center" vertical="center"/>
    </xf>
    <xf numFmtId="0" fontId="12" fillId="9" borderId="12" xfId="26" applyFont="1" applyFill="1" applyBorder="1" applyAlignment="1">
      <alignment horizontal="center" vertical="center"/>
    </xf>
    <xf numFmtId="0" fontId="12" fillId="9" borderId="13" xfId="26" applyFont="1" applyFill="1" applyBorder="1" applyAlignment="1">
      <alignment horizontal="center" vertical="center"/>
    </xf>
    <xf numFmtId="4" fontId="12" fillId="9" borderId="11" xfId="26" applyNumberFormat="1" applyFont="1" applyFill="1" applyBorder="1" applyAlignment="1">
      <alignment horizontal="center" vertical="center"/>
    </xf>
    <xf numFmtId="4" fontId="12" fillId="9" borderId="12" xfId="26" applyNumberFormat="1" applyFont="1" applyFill="1" applyBorder="1" applyAlignment="1">
      <alignment horizontal="center" vertical="center"/>
    </xf>
    <xf numFmtId="4" fontId="12" fillId="9" borderId="13" xfId="26" applyNumberFormat="1" applyFont="1" applyFill="1" applyBorder="1" applyAlignment="1">
      <alignment horizontal="center" vertical="center"/>
    </xf>
    <xf numFmtId="0" fontId="12" fillId="0" borderId="10" xfId="26" applyFont="1" applyBorder="1" applyAlignment="1">
      <alignment horizontal="center" vertical="center"/>
    </xf>
    <xf numFmtId="0" fontId="36" fillId="0" borderId="10" xfId="25" applyFont="1" applyBorder="1" applyAlignment="1">
      <alignment horizontal="center" vertical="center"/>
    </xf>
    <xf numFmtId="0" fontId="12" fillId="0" borderId="26" xfId="26" applyFont="1" applyBorder="1" applyAlignment="1">
      <alignment horizontal="center" vertical="center"/>
    </xf>
    <xf numFmtId="0" fontId="37" fillId="9" borderId="10" xfId="26" applyFont="1" applyFill="1" applyBorder="1" applyAlignment="1">
      <alignment horizontal="center" vertical="center" wrapText="1"/>
    </xf>
    <xf numFmtId="0" fontId="12" fillId="9" borderId="26" xfId="26" applyFont="1" applyFill="1" applyBorder="1" applyAlignment="1">
      <alignment horizontal="center" vertical="center"/>
    </xf>
    <xf numFmtId="0" fontId="7" fillId="0" borderId="59" xfId="25" applyBorder="1" applyAlignment="1">
      <alignment horizontal="left" wrapText="1"/>
    </xf>
    <xf numFmtId="0" fontId="7" fillId="0" borderId="61" xfId="25" applyBorder="1" applyAlignment="1">
      <alignment horizontal="left" wrapText="1"/>
    </xf>
    <xf numFmtId="0" fontId="7" fillId="0" borderId="62" xfId="25" applyBorder="1" applyAlignment="1">
      <alignment horizontal="left" vertical="top" wrapText="1"/>
    </xf>
    <xf numFmtId="0" fontId="7" fillId="0" borderId="63" xfId="25" applyBorder="1" applyAlignment="1">
      <alignment horizontal="left" vertical="top" wrapText="1"/>
    </xf>
    <xf numFmtId="0" fontId="39" fillId="0" borderId="59" xfId="25" applyFont="1" applyBorder="1" applyAlignment="1">
      <alignment horizontal="left" vertical="top" wrapText="1"/>
    </xf>
    <xf numFmtId="0" fontId="39" fillId="0" borderId="61" xfId="25" applyFont="1" applyBorder="1" applyAlignment="1">
      <alignment horizontal="left" vertical="top" wrapText="1"/>
    </xf>
    <xf numFmtId="0" fontId="39" fillId="0" borderId="60" xfId="25" applyFont="1" applyBorder="1" applyAlignment="1">
      <alignment horizontal="left" vertical="top" wrapText="1"/>
    </xf>
    <xf numFmtId="0" fontId="7" fillId="0" borderId="59" xfId="25" applyBorder="1" applyAlignment="1">
      <alignment horizontal="left" vertical="top" wrapText="1"/>
    </xf>
    <xf numFmtId="0" fontId="7" fillId="0" borderId="60" xfId="25" applyBorder="1" applyAlignment="1">
      <alignment horizontal="left" vertical="top" wrapText="1"/>
    </xf>
    <xf numFmtId="0" fontId="39" fillId="0" borderId="59" xfId="25" applyFont="1" applyBorder="1" applyAlignment="1">
      <alignment horizontal="left" vertical="top" wrapText="1" indent="12"/>
    </xf>
    <xf numFmtId="0" fontId="39" fillId="0" borderId="61" xfId="25" applyFont="1" applyBorder="1" applyAlignment="1">
      <alignment horizontal="left" vertical="top" wrapText="1" indent="12"/>
    </xf>
    <xf numFmtId="0" fontId="39" fillId="0" borderId="60" xfId="25" applyFont="1" applyBorder="1" applyAlignment="1">
      <alignment horizontal="left" vertical="top" wrapText="1" indent="12"/>
    </xf>
    <xf numFmtId="0" fontId="39" fillId="0" borderId="59" xfId="25" applyFont="1" applyBorder="1" applyAlignment="1">
      <alignment horizontal="left" vertical="top" wrapText="1" indent="2"/>
    </xf>
    <xf numFmtId="0" fontId="39" fillId="0" borderId="60" xfId="25" applyFont="1" applyBorder="1" applyAlignment="1">
      <alignment horizontal="left" vertical="top" wrapText="1" indent="2"/>
    </xf>
    <xf numFmtId="170" fontId="45" fillId="11" borderId="59" xfId="25" applyNumberFormat="1" applyFont="1" applyFill="1" applyBorder="1" applyAlignment="1">
      <alignment horizontal="left" vertical="top" indent="5" shrinkToFit="1"/>
    </xf>
    <xf numFmtId="170" fontId="45" fillId="11" borderId="60" xfId="25" applyNumberFormat="1" applyFont="1" applyFill="1" applyBorder="1" applyAlignment="1">
      <alignment horizontal="left" vertical="top" indent="5" shrinkToFit="1"/>
    </xf>
    <xf numFmtId="0" fontId="41" fillId="19" borderId="59" xfId="25" applyFont="1" applyFill="1" applyBorder="1" applyAlignment="1">
      <alignment horizontal="left" vertical="top" wrapText="1" indent="28"/>
    </xf>
    <xf numFmtId="0" fontId="41" fillId="19" borderId="61" xfId="25" applyFont="1" applyFill="1" applyBorder="1" applyAlignment="1">
      <alignment horizontal="left" vertical="top" wrapText="1" indent="28"/>
    </xf>
    <xf numFmtId="0" fontId="41" fillId="19" borderId="60" xfId="25" applyFont="1" applyFill="1" applyBorder="1" applyAlignment="1">
      <alignment horizontal="left" vertical="top" wrapText="1" indent="28"/>
    </xf>
    <xf numFmtId="0" fontId="48" fillId="0" borderId="59" xfId="25" applyFont="1" applyBorder="1" applyAlignment="1">
      <alignment horizontal="left" vertical="top" wrapText="1"/>
    </xf>
    <xf numFmtId="0" fontId="48" fillId="0" borderId="61" xfId="25" applyFont="1" applyBorder="1" applyAlignment="1">
      <alignment horizontal="left" vertical="top" wrapText="1"/>
    </xf>
    <xf numFmtId="0" fontId="48" fillId="0" borderId="60" xfId="25" applyFont="1" applyBorder="1" applyAlignment="1">
      <alignment horizontal="left" vertical="top" wrapText="1"/>
    </xf>
    <xf numFmtId="0" fontId="42" fillId="19" borderId="59" xfId="25" applyFont="1" applyFill="1" applyBorder="1" applyAlignment="1">
      <alignment horizontal="center" vertical="top" wrapText="1"/>
    </xf>
    <xf numFmtId="0" fontId="42" fillId="19" borderId="61" xfId="25" applyFont="1" applyFill="1" applyBorder="1" applyAlignment="1">
      <alignment horizontal="center" vertical="top" wrapText="1"/>
    </xf>
    <xf numFmtId="0" fontId="42" fillId="19" borderId="60" xfId="25" applyFont="1" applyFill="1" applyBorder="1" applyAlignment="1">
      <alignment horizontal="center" vertical="top" wrapText="1"/>
    </xf>
    <xf numFmtId="0" fontId="42" fillId="19" borderId="59" xfId="25" applyFont="1" applyFill="1" applyBorder="1" applyAlignment="1">
      <alignment horizontal="left" vertical="top" wrapText="1" indent="1"/>
    </xf>
    <xf numFmtId="0" fontId="42" fillId="19" borderId="60" xfId="25" applyFont="1" applyFill="1" applyBorder="1" applyAlignment="1">
      <alignment horizontal="left" vertical="top" wrapText="1" indent="1"/>
    </xf>
    <xf numFmtId="0" fontId="43" fillId="0" borderId="61" xfId="25" applyFont="1" applyBorder="1" applyAlignment="1">
      <alignment horizontal="left" vertical="top" wrapText="1"/>
    </xf>
    <xf numFmtId="0" fontId="43" fillId="0" borderId="60" xfId="25" applyFont="1" applyBorder="1" applyAlignment="1">
      <alignment horizontal="left" vertical="top" wrapText="1"/>
    </xf>
    <xf numFmtId="0" fontId="43" fillId="0" borderId="59" xfId="25" applyFont="1" applyBorder="1" applyAlignment="1">
      <alignment horizontal="center" vertical="center" wrapText="1"/>
    </xf>
    <xf numFmtId="0" fontId="43" fillId="0" borderId="60" xfId="25" applyFont="1" applyBorder="1" applyAlignment="1">
      <alignment horizontal="center" vertical="center" wrapText="1"/>
    </xf>
    <xf numFmtId="0" fontId="42" fillId="19" borderId="59" xfId="25" applyFont="1" applyFill="1" applyBorder="1" applyAlignment="1">
      <alignment horizontal="left" vertical="top" wrapText="1"/>
    </xf>
    <xf numFmtId="0" fontId="42" fillId="19" borderId="61" xfId="25" applyFont="1" applyFill="1" applyBorder="1" applyAlignment="1">
      <alignment horizontal="left" vertical="top" wrapText="1"/>
    </xf>
    <xf numFmtId="0" fontId="42" fillId="19" borderId="59" xfId="25" applyFont="1" applyFill="1" applyBorder="1" applyAlignment="1">
      <alignment horizontal="left" vertical="top" wrapText="1" indent="2"/>
    </xf>
    <xf numFmtId="0" fontId="42" fillId="19" borderId="60" xfId="25" applyFont="1" applyFill="1" applyBorder="1" applyAlignment="1">
      <alignment horizontal="left" vertical="top" wrapText="1" indent="2"/>
    </xf>
    <xf numFmtId="0" fontId="42" fillId="0" borderId="59" xfId="25" applyFont="1" applyBorder="1" applyAlignment="1">
      <alignment horizontal="right" vertical="top" wrapText="1"/>
    </xf>
    <xf numFmtId="0" fontId="42" fillId="0" borderId="61" xfId="25" applyFont="1" applyBorder="1" applyAlignment="1">
      <alignment horizontal="right" vertical="top" wrapText="1"/>
    </xf>
    <xf numFmtId="0" fontId="42" fillId="0" borderId="60" xfId="25" applyFont="1" applyBorder="1" applyAlignment="1">
      <alignment horizontal="right" vertical="top" wrapText="1"/>
    </xf>
    <xf numFmtId="170" fontId="45" fillId="11" borderId="59" xfId="25" applyNumberFormat="1" applyFont="1" applyFill="1" applyBorder="1" applyAlignment="1">
      <alignment horizontal="left" vertical="top" indent="4" shrinkToFit="1"/>
    </xf>
    <xf numFmtId="170" fontId="45" fillId="11" borderId="60" xfId="25" applyNumberFormat="1" applyFont="1" applyFill="1" applyBorder="1" applyAlignment="1">
      <alignment horizontal="left" vertical="top" indent="4" shrinkToFit="1"/>
    </xf>
    <xf numFmtId="0" fontId="42" fillId="19" borderId="60" xfId="25" applyFont="1" applyFill="1" applyBorder="1" applyAlignment="1">
      <alignment horizontal="left" vertical="top" wrapText="1"/>
    </xf>
    <xf numFmtId="0" fontId="7" fillId="0" borderId="60" xfId="25" applyBorder="1" applyAlignment="1">
      <alignment horizontal="left" wrapText="1"/>
    </xf>
    <xf numFmtId="0" fontId="42" fillId="19" borderId="59" xfId="25" applyFont="1" applyFill="1" applyBorder="1" applyAlignment="1">
      <alignment horizontal="right" vertical="top" wrapText="1"/>
    </xf>
    <xf numFmtId="0" fontId="42" fillId="19" borderId="61" xfId="25" applyFont="1" applyFill="1" applyBorder="1" applyAlignment="1">
      <alignment horizontal="right" vertical="top" wrapText="1"/>
    </xf>
    <xf numFmtId="0" fontId="42" fillId="19" borderId="60" xfId="25" applyFont="1" applyFill="1" applyBorder="1" applyAlignment="1">
      <alignment horizontal="right" vertical="top" wrapText="1"/>
    </xf>
    <xf numFmtId="0" fontId="0" fillId="0" borderId="59" xfId="0" applyBorder="1" applyAlignment="1">
      <alignment horizontal="left" wrapText="1"/>
    </xf>
    <xf numFmtId="0" fontId="0" fillId="0" borderId="61" xfId="0" applyBorder="1" applyAlignment="1">
      <alignment horizontal="left" wrapText="1"/>
    </xf>
    <xf numFmtId="0" fontId="0" fillId="0" borderId="62" xfId="0" applyBorder="1" applyAlignment="1">
      <alignment horizontal="left" vertical="top" wrapText="1"/>
    </xf>
    <xf numFmtId="0" fontId="0" fillId="0" borderId="63" xfId="0" applyBorder="1" applyAlignment="1">
      <alignment horizontal="left" vertical="top" wrapText="1"/>
    </xf>
    <xf numFmtId="0" fontId="39" fillId="0" borderId="59" xfId="0" applyFont="1" applyBorder="1" applyAlignment="1">
      <alignment horizontal="left" vertical="top" wrapText="1"/>
    </xf>
    <xf numFmtId="0" fontId="39" fillId="0" borderId="61" xfId="0" applyFont="1" applyBorder="1" applyAlignment="1">
      <alignment horizontal="left" vertical="top" wrapText="1"/>
    </xf>
    <xf numFmtId="0" fontId="39" fillId="0" borderId="60" xfId="0" applyFont="1" applyBorder="1" applyAlignment="1">
      <alignment horizontal="left" vertical="top" wrapText="1"/>
    </xf>
    <xf numFmtId="0" fontId="0" fillId="0" borderId="59" xfId="0" applyBorder="1" applyAlignment="1">
      <alignment horizontal="left" vertical="top" wrapText="1"/>
    </xf>
    <xf numFmtId="0" fontId="0" fillId="0" borderId="60" xfId="0" applyBorder="1" applyAlignment="1">
      <alignment horizontal="left" vertical="top" wrapText="1"/>
    </xf>
    <xf numFmtId="0" fontId="39" fillId="0" borderId="59" xfId="0" applyFont="1" applyBorder="1" applyAlignment="1">
      <alignment horizontal="left" vertical="top" wrapText="1" indent="12"/>
    </xf>
    <xf numFmtId="0" fontId="39" fillId="0" borderId="61" xfId="0" applyFont="1" applyBorder="1" applyAlignment="1">
      <alignment horizontal="left" vertical="top" wrapText="1" indent="12"/>
    </xf>
    <xf numFmtId="0" fontId="39" fillId="0" borderId="60" xfId="0" applyFont="1" applyBorder="1" applyAlignment="1">
      <alignment horizontal="left" vertical="top" wrapText="1" indent="12"/>
    </xf>
    <xf numFmtId="0" fontId="39" fillId="0" borderId="59" xfId="0" applyFont="1" applyBorder="1" applyAlignment="1">
      <alignment horizontal="left" vertical="top" wrapText="1" indent="2"/>
    </xf>
    <xf numFmtId="0" fontId="39" fillId="0" borderId="60" xfId="0" applyFont="1" applyBorder="1" applyAlignment="1">
      <alignment horizontal="left" vertical="top" wrapText="1" indent="2"/>
    </xf>
    <xf numFmtId="170" fontId="45" fillId="11" borderId="59" xfId="0" applyNumberFormat="1" applyFont="1" applyFill="1" applyBorder="1" applyAlignment="1">
      <alignment horizontal="left" vertical="top" indent="5" shrinkToFit="1"/>
    </xf>
    <xf numFmtId="170" fontId="45" fillId="11" borderId="60" xfId="0" applyNumberFormat="1" applyFont="1" applyFill="1" applyBorder="1" applyAlignment="1">
      <alignment horizontal="left" vertical="top" indent="5" shrinkToFit="1"/>
    </xf>
    <xf numFmtId="0" fontId="41" fillId="19" borderId="59" xfId="0" applyFont="1" applyFill="1" applyBorder="1" applyAlignment="1">
      <alignment horizontal="left" vertical="top" wrapText="1" indent="28"/>
    </xf>
    <xf numFmtId="0" fontId="41" fillId="19" borderId="61" xfId="0" applyFont="1" applyFill="1" applyBorder="1" applyAlignment="1">
      <alignment horizontal="left" vertical="top" wrapText="1" indent="28"/>
    </xf>
    <xf numFmtId="0" fontId="41" fillId="19" borderId="60" xfId="0" applyFont="1" applyFill="1" applyBorder="1" applyAlignment="1">
      <alignment horizontal="left" vertical="top" wrapText="1" indent="28"/>
    </xf>
    <xf numFmtId="0" fontId="48" fillId="0" borderId="59" xfId="0" applyFont="1" applyBorder="1" applyAlignment="1">
      <alignment horizontal="left" vertical="top" wrapText="1"/>
    </xf>
    <xf numFmtId="0" fontId="48" fillId="0" borderId="61" xfId="0" applyFont="1" applyBorder="1" applyAlignment="1">
      <alignment horizontal="left" vertical="top" wrapText="1"/>
    </xf>
    <xf numFmtId="0" fontId="48" fillId="0" borderId="60" xfId="0" applyFont="1" applyBorder="1" applyAlignment="1">
      <alignment horizontal="left" vertical="top" wrapText="1"/>
    </xf>
    <xf numFmtId="0" fontId="42" fillId="19" borderId="59" xfId="0" applyFont="1" applyFill="1" applyBorder="1" applyAlignment="1">
      <alignment horizontal="center" vertical="top" wrapText="1"/>
    </xf>
    <xf numFmtId="0" fontId="42" fillId="19" borderId="61" xfId="0" applyFont="1" applyFill="1" applyBorder="1" applyAlignment="1">
      <alignment horizontal="center" vertical="top" wrapText="1"/>
    </xf>
    <xf numFmtId="0" fontId="42" fillId="19" borderId="60" xfId="0" applyFont="1" applyFill="1" applyBorder="1" applyAlignment="1">
      <alignment horizontal="center" vertical="top" wrapText="1"/>
    </xf>
    <xf numFmtId="0" fontId="42" fillId="19" borderId="59" xfId="0" applyFont="1" applyFill="1" applyBorder="1" applyAlignment="1">
      <alignment horizontal="left" vertical="top" wrapText="1" indent="1"/>
    </xf>
    <xf numFmtId="0" fontId="42" fillId="19" borderId="60" xfId="0" applyFont="1" applyFill="1" applyBorder="1" applyAlignment="1">
      <alignment horizontal="left" vertical="top" wrapText="1" indent="1"/>
    </xf>
    <xf numFmtId="0" fontId="0" fillId="0" borderId="61" xfId="0" applyBorder="1" applyAlignment="1">
      <alignment horizontal="center" vertical="top" wrapText="1"/>
    </xf>
    <xf numFmtId="0" fontId="0" fillId="0" borderId="60" xfId="0" applyBorder="1" applyAlignment="1">
      <alignment horizontal="center" vertical="top" wrapText="1"/>
    </xf>
    <xf numFmtId="0" fontId="43" fillId="0" borderId="59" xfId="0" applyFont="1" applyBorder="1" applyAlignment="1">
      <alignment horizontal="center" vertical="center" wrapText="1"/>
    </xf>
    <xf numFmtId="0" fontId="43" fillId="0" borderId="60" xfId="0" applyFont="1" applyBorder="1" applyAlignment="1">
      <alignment horizontal="center" vertical="center" wrapText="1"/>
    </xf>
    <xf numFmtId="0" fontId="42" fillId="19" borderId="59" xfId="0" applyFont="1" applyFill="1" applyBorder="1" applyAlignment="1">
      <alignment horizontal="left" vertical="top" wrapText="1"/>
    </xf>
    <xf numFmtId="0" fontId="42" fillId="19" borderId="61" xfId="0" applyFont="1" applyFill="1" applyBorder="1" applyAlignment="1">
      <alignment horizontal="left" vertical="top" wrapText="1"/>
    </xf>
    <xf numFmtId="0" fontId="42" fillId="19" borderId="59" xfId="0" applyFont="1" applyFill="1" applyBorder="1" applyAlignment="1">
      <alignment horizontal="left" vertical="top" wrapText="1" indent="2"/>
    </xf>
    <xf numFmtId="0" fontId="42" fillId="19" borderId="60" xfId="0" applyFont="1" applyFill="1" applyBorder="1" applyAlignment="1">
      <alignment horizontal="left" vertical="top" wrapText="1" indent="2"/>
    </xf>
    <xf numFmtId="170" fontId="45" fillId="11" borderId="59" xfId="0" applyNumberFormat="1" applyFont="1" applyFill="1" applyBorder="1" applyAlignment="1">
      <alignment horizontal="left" vertical="top" indent="4" shrinkToFit="1"/>
    </xf>
    <xf numFmtId="170" fontId="45" fillId="11" borderId="60" xfId="0" applyNumberFormat="1" applyFont="1" applyFill="1" applyBorder="1" applyAlignment="1">
      <alignment horizontal="left" vertical="top" indent="4" shrinkToFit="1"/>
    </xf>
    <xf numFmtId="0" fontId="42" fillId="0" borderId="59" xfId="0" applyFont="1" applyBorder="1" applyAlignment="1">
      <alignment horizontal="right" vertical="top" wrapText="1"/>
    </xf>
    <xf numFmtId="0" fontId="42" fillId="0" borderId="61" xfId="0" applyFont="1" applyBorder="1" applyAlignment="1">
      <alignment horizontal="right" vertical="top" wrapText="1"/>
    </xf>
    <xf numFmtId="0" fontId="42" fillId="0" borderId="60" xfId="0" applyFont="1" applyBorder="1" applyAlignment="1">
      <alignment horizontal="right" vertical="top" wrapText="1"/>
    </xf>
    <xf numFmtId="0" fontId="42" fillId="19" borderId="60" xfId="0" applyFont="1" applyFill="1" applyBorder="1" applyAlignment="1">
      <alignment horizontal="left" vertical="top" wrapText="1"/>
    </xf>
    <xf numFmtId="188" fontId="45" fillId="11" borderId="59" xfId="0" applyNumberFormat="1" applyFont="1" applyFill="1" applyBorder="1" applyAlignment="1">
      <alignment horizontal="left" vertical="top" indent="6" shrinkToFit="1"/>
    </xf>
    <xf numFmtId="188" fontId="45" fillId="11" borderId="60" xfId="0" applyNumberFormat="1" applyFont="1" applyFill="1" applyBorder="1" applyAlignment="1">
      <alignment horizontal="left" vertical="top" indent="6" shrinkToFit="1"/>
    </xf>
    <xf numFmtId="0" fontId="42" fillId="19" borderId="59" xfId="0" applyFont="1" applyFill="1" applyBorder="1" applyAlignment="1">
      <alignment horizontal="right" vertical="top" wrapText="1"/>
    </xf>
    <xf numFmtId="0" fontId="42" fillId="19" borderId="61" xfId="0" applyFont="1" applyFill="1" applyBorder="1" applyAlignment="1">
      <alignment horizontal="right" vertical="top" wrapText="1"/>
    </xf>
    <xf numFmtId="0" fontId="42" fillId="19" borderId="60" xfId="0" applyFont="1" applyFill="1" applyBorder="1" applyAlignment="1">
      <alignment horizontal="right" vertical="top" wrapText="1"/>
    </xf>
    <xf numFmtId="0" fontId="0" fillId="0" borderId="60" xfId="0" applyBorder="1" applyAlignment="1">
      <alignment horizontal="left" wrapText="1"/>
    </xf>
    <xf numFmtId="0" fontId="43" fillId="0" borderId="59" xfId="0" applyFont="1" applyBorder="1" applyAlignment="1">
      <alignment horizontal="left" vertical="top" wrapText="1" indent="3"/>
    </xf>
    <xf numFmtId="0" fontId="43" fillId="0" borderId="61" xfId="0" applyFont="1" applyBorder="1" applyAlignment="1">
      <alignment horizontal="left" vertical="top" wrapText="1" indent="3"/>
    </xf>
    <xf numFmtId="0" fontId="43" fillId="0" borderId="60" xfId="0" applyFont="1" applyBorder="1" applyAlignment="1">
      <alignment horizontal="left" vertical="top" wrapText="1" indent="3"/>
    </xf>
    <xf numFmtId="0" fontId="43" fillId="0" borderId="59" xfId="0" applyFont="1" applyBorder="1" applyAlignment="1">
      <alignment horizontal="left" vertical="center" wrapText="1" indent="5"/>
    </xf>
    <xf numFmtId="0" fontId="43" fillId="0" borderId="61" xfId="0" applyFont="1" applyBorder="1" applyAlignment="1">
      <alignment horizontal="left" vertical="center" wrapText="1" indent="5"/>
    </xf>
    <xf numFmtId="0" fontId="43" fillId="0" borderId="60" xfId="0" applyFont="1" applyBorder="1" applyAlignment="1">
      <alignment horizontal="left" vertical="center" wrapText="1" indent="5"/>
    </xf>
    <xf numFmtId="0" fontId="0" fillId="0" borderId="59" xfId="0" applyBorder="1" applyAlignment="1">
      <alignment horizontal="left" vertical="center" wrapText="1"/>
    </xf>
    <xf numFmtId="0" fontId="0" fillId="0" borderId="60" xfId="0" applyBorder="1" applyAlignment="1">
      <alignment horizontal="left" vertical="center" wrapText="1"/>
    </xf>
    <xf numFmtId="0" fontId="43" fillId="0" borderId="59" xfId="0" applyFont="1" applyBorder="1" applyAlignment="1">
      <alignment horizontal="left" vertical="top" wrapText="1"/>
    </xf>
    <xf numFmtId="0" fontId="43" fillId="0" borderId="61" xfId="0" applyFont="1" applyBorder="1" applyAlignment="1">
      <alignment horizontal="left" vertical="top" wrapText="1"/>
    </xf>
    <xf numFmtId="0" fontId="43" fillId="0" borderId="60" xfId="0" applyFont="1" applyBorder="1" applyAlignment="1">
      <alignment horizontal="left" vertical="top" wrapText="1"/>
    </xf>
  </cellXfs>
  <cellStyles count="50">
    <cellStyle name="Hipervínculo" xfId="7" builtinId="8"/>
    <cellStyle name="Millares" xfId="24" builtinId="3"/>
    <cellStyle name="Millares [0] 2" xfId="4" xr:uid="{00000000-0005-0000-0000-000002000000}"/>
    <cellStyle name="Millares 2" xfId="33" xr:uid="{00000000-0005-0000-0000-000003000000}"/>
    <cellStyle name="Millares 3" xfId="49" xr:uid="{00000000-0005-0000-0000-000004000000}"/>
    <cellStyle name="Millares_FORMULARIO 4 - M-OFERENTE PPTA ECONOMICA" xfId="41" xr:uid="{00000000-0005-0000-0000-000005000000}"/>
    <cellStyle name="Moneda" xfId="21" builtinId="4"/>
    <cellStyle name="Moneda [0] 2" xfId="5" xr:uid="{00000000-0005-0000-0000-000007000000}"/>
    <cellStyle name="Moneda [0] 3 2" xfId="16" xr:uid="{00000000-0005-0000-0000-000008000000}"/>
    <cellStyle name="Moneda [0] 3 2 2" xfId="43" xr:uid="{00000000-0005-0000-0000-000009000000}"/>
    <cellStyle name="Moneda 2" xfId="11" xr:uid="{00000000-0005-0000-0000-00000A000000}"/>
    <cellStyle name="Moneda 2 2 2 2 2" xfId="35" xr:uid="{00000000-0005-0000-0000-00000B000000}"/>
    <cellStyle name="Moneda 3" xfId="47" xr:uid="{00000000-0005-0000-0000-00000C000000}"/>
    <cellStyle name="Moneda 3 2" xfId="20" xr:uid="{00000000-0005-0000-0000-00000D000000}"/>
    <cellStyle name="Moneda 3 2 2" xfId="46" xr:uid="{00000000-0005-0000-0000-00000E000000}"/>
    <cellStyle name="Moneda 4 2" xfId="22" xr:uid="{00000000-0005-0000-0000-00000F000000}"/>
    <cellStyle name="Moneda_PPTO TOTAL-VERSION-15-OCT-2009" xfId="27" xr:uid="{00000000-0005-0000-0000-000010000000}"/>
    <cellStyle name="Normal" xfId="0" builtinId="0"/>
    <cellStyle name="Normal 10" xfId="25" xr:uid="{00000000-0005-0000-0000-000012000000}"/>
    <cellStyle name="Normal 11" xfId="42" xr:uid="{00000000-0005-0000-0000-000013000000}"/>
    <cellStyle name="Normal 12 2 2 2" xfId="39" xr:uid="{00000000-0005-0000-0000-000014000000}"/>
    <cellStyle name="Normal 14" xfId="9" xr:uid="{00000000-0005-0000-0000-000015000000}"/>
    <cellStyle name="Normal 2" xfId="3" xr:uid="{00000000-0005-0000-0000-000016000000}"/>
    <cellStyle name="Normal 2 10 2 2" xfId="31" xr:uid="{00000000-0005-0000-0000-000017000000}"/>
    <cellStyle name="Normal 2 10 3" xfId="32" xr:uid="{00000000-0005-0000-0000-000018000000}"/>
    <cellStyle name="Normal 2 2 2" xfId="36" xr:uid="{00000000-0005-0000-0000-000019000000}"/>
    <cellStyle name="Normal 2 2 3 2" xfId="15" xr:uid="{00000000-0005-0000-0000-00001A000000}"/>
    <cellStyle name="Normal 3" xfId="29" xr:uid="{00000000-0005-0000-0000-00001B000000}"/>
    <cellStyle name="Normal 3 11" xfId="30" xr:uid="{00000000-0005-0000-0000-00001C000000}"/>
    <cellStyle name="Normal 3 2 2" xfId="34" xr:uid="{00000000-0005-0000-0000-00001D000000}"/>
    <cellStyle name="Normal 3 3" xfId="12" xr:uid="{00000000-0005-0000-0000-00001E000000}"/>
    <cellStyle name="Normal 3 4 2" xfId="6" xr:uid="{00000000-0005-0000-0000-00001F000000}"/>
    <cellStyle name="Normal 3 5" xfId="1" xr:uid="{00000000-0005-0000-0000-000020000000}"/>
    <cellStyle name="Normal 5" xfId="18" xr:uid="{00000000-0005-0000-0000-000021000000}"/>
    <cellStyle name="Normal 5 2" xfId="45" xr:uid="{00000000-0005-0000-0000-000022000000}"/>
    <cellStyle name="Normal_modelo ACTA OBRA y MODIFICACION" xfId="2" xr:uid="{00000000-0005-0000-0000-000023000000}"/>
    <cellStyle name="Normal_PPTO-ETAPA- I-07-SEPTIEMBRE-12" xfId="14" xr:uid="{00000000-0005-0000-0000-000024000000}"/>
    <cellStyle name="Normal_Presup AIU FdC PMT Amb Obra Redes" xfId="26" xr:uid="{00000000-0005-0000-0000-000025000000}"/>
    <cellStyle name="Normal_PRESUPUESTOS Preliminares_PPTO-ETAPA- I-16-MAYO-12-PREPLIEGO" xfId="19" xr:uid="{00000000-0005-0000-0000-000026000000}"/>
    <cellStyle name="Normal_PTO OFICIAL PREPLIEGO (CORREGIDO) 2" xfId="40" xr:uid="{00000000-0005-0000-0000-000027000000}"/>
    <cellStyle name="Porcentaje" xfId="23" builtinId="5"/>
    <cellStyle name="Porcentaje 2" xfId="8" xr:uid="{00000000-0005-0000-0000-000029000000}"/>
    <cellStyle name="Porcentaje 2 2" xfId="38" xr:uid="{00000000-0005-0000-0000-00002A000000}"/>
    <cellStyle name="Porcentaje 2 4 2" xfId="28" xr:uid="{00000000-0005-0000-0000-00002B000000}"/>
    <cellStyle name="Porcentaje 2 4 2 2" xfId="48" xr:uid="{00000000-0005-0000-0000-00002C000000}"/>
    <cellStyle name="Porcentaje 3" xfId="13" xr:uid="{00000000-0005-0000-0000-00002D000000}"/>
    <cellStyle name="Porcentaje 4 2" xfId="17" xr:uid="{00000000-0005-0000-0000-00002E000000}"/>
    <cellStyle name="Porcentaje 4 2 2" xfId="44" xr:uid="{00000000-0005-0000-0000-00002F000000}"/>
    <cellStyle name="Porcentual 9" xfId="10" xr:uid="{00000000-0005-0000-0000-000030000000}"/>
    <cellStyle name="Porcentual_CALCULO DEL AIU-2012" xfId="37"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117" Type="http://schemas.openxmlformats.org/officeDocument/2006/relationships/theme" Target="theme/theme1.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84" Type="http://schemas.openxmlformats.org/officeDocument/2006/relationships/externalLink" Target="externalLinks/externalLink71.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6" Type="http://schemas.openxmlformats.org/officeDocument/2006/relationships/externalLink" Target="externalLinks/externalLink3.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styles" Target="styles.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sharedStrings" Target="sharedStrings.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microsoft.com/office/2007/relationships/hdphoto" Target="../media/hdphoto1.wdp"/><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2.png"/><Relationship Id="rId16" Type="http://schemas.openxmlformats.org/officeDocument/2006/relationships/image" Target="../media/image15.png"/><Relationship Id="rId1" Type="http://schemas.openxmlformats.org/officeDocument/2006/relationships/image" Target="../media/image1.png"/><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_rels/drawing5.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8.png"/></Relationships>
</file>

<file path=xl/drawings/_rels/drawing6.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1" Type="http://schemas.openxmlformats.org/officeDocument/2006/relationships/image" Target="../media/image1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9.png"/></Relationships>
</file>

<file path=xl/drawings/_rels/drawing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oneCell">
    <xdr:from>
      <xdr:col>8</xdr:col>
      <xdr:colOff>112057</xdr:colOff>
      <xdr:row>0</xdr:row>
      <xdr:rowOff>190501</xdr:rowOff>
    </xdr:from>
    <xdr:to>
      <xdr:col>10</xdr:col>
      <xdr:colOff>893373</xdr:colOff>
      <xdr:row>1</xdr:row>
      <xdr:rowOff>168088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151032" y="190501"/>
          <a:ext cx="2600591" cy="625287"/>
        </a:xfrm>
        <a:prstGeom prst="rect">
          <a:avLst/>
        </a:prstGeom>
      </xdr:spPr>
    </xdr:pic>
    <xdr:clientData/>
  </xdr:twoCellAnchor>
  <xdr:twoCellAnchor editAs="oneCell">
    <xdr:from>
      <xdr:col>0</xdr:col>
      <xdr:colOff>56073</xdr:colOff>
      <xdr:row>0</xdr:row>
      <xdr:rowOff>213386</xdr:rowOff>
    </xdr:from>
    <xdr:to>
      <xdr:col>1</xdr:col>
      <xdr:colOff>816170</xdr:colOff>
      <xdr:row>2</xdr:row>
      <xdr:rowOff>78442</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biLevel thresh="75000"/>
          <a:extLst>
            <a:ext uri="{BEBA8EAE-BF5A-486C-A8C5-ECC9F3942E4B}">
              <a14:imgProps xmlns:a14="http://schemas.microsoft.com/office/drawing/2010/main">
                <a14:imgLayer r:embed="rId3">
                  <a14:imgEffect>
                    <a14:backgroundRemoval t="1533" b="98084" l="0" r="100000">
                      <a14:foregroundMark x1="18605" y1="62835" x2="79070" y2="62069"/>
                      <a14:foregroundMark x1="22384" y1="75479" x2="76163" y2="73180"/>
                      <a14:foregroundMark x1="13372" y1="56705" x2="81977" y2="61686"/>
                      <a14:foregroundMark x1="2326" y1="84674" x2="97674" y2="81609"/>
                      <a14:foregroundMark x1="49709" y1="83142" x2="49419" y2="76628"/>
                      <a14:foregroundMark x1="4360" y1="80843" x2="97674" y2="80843"/>
                      <a14:foregroundMark x1="97674" y1="86207" x2="2907" y2="84674"/>
                      <a14:foregroundMark x1="4070" y1="87739" x2="6395" y2="83908"/>
                      <a14:foregroundMark x1="3488" y1="88506" x2="2907" y2="81992"/>
                      <a14:foregroundMark x1="22093" y1="94253" x2="80233" y2="93103"/>
                      <a14:foregroundMark x1="79942" y1="92337" x2="21802" y2="90421"/>
                      <a14:foregroundMark x1="55814" y1="90805" x2="77326" y2="93103"/>
                      <a14:foregroundMark x1="72384" y1="91954" x2="71802" y2="96169"/>
                      <a14:foregroundMark x1="56977" y1="90421" x2="82267" y2="90805"/>
                      <a14:foregroundMark x1="21802" y1="93870" x2="21221" y2="88123"/>
                      <a14:foregroundMark x1="21221" y1="94253" x2="79070" y2="94253"/>
                      <a14:foregroundMark x1="74419" y1="77011" x2="22384" y2="77778"/>
                      <a14:foregroundMark x1="22674" y1="72797" x2="76453" y2="71264"/>
                      <a14:foregroundMark x1="62791" y1="70115" x2="22384" y2="71648"/>
                      <a14:foregroundMark x1="19767" y1="67050" x2="81686" y2="65517"/>
                      <a14:foregroundMark x1="78488" y1="59387" x2="68605" y2="62452"/>
                      <a14:foregroundMark x1="69477" y1="60153" x2="75581" y2="59387"/>
                      <a14:foregroundMark x1="80814" y1="67433" x2="76744" y2="65134"/>
                      <a14:foregroundMark x1="74419" y1="76628" x2="76453" y2="77778"/>
                      <a14:foregroundMark x1="1744" y1="80460" x2="3488" y2="87356"/>
                      <a14:foregroundMark x1="95058" y1="83908" x2="98256" y2="83908"/>
                      <a14:foregroundMark x1="97965" y1="88123" x2="581" y2="86973"/>
                      <a14:foregroundMark x1="13953" y1="88889" x2="872" y2="88506"/>
                      <a14:foregroundMark x1="13953" y1="88506" x2="22674" y2="88506"/>
                      <a14:foregroundMark x1="3198" y1="90421" x2="6105" y2="86590"/>
                      <a14:foregroundMark x1="1453" y1="88123" x2="10465" y2="87356"/>
                      <a14:backgroundMark x1="3779" y1="88506" x2="4360" y2="86973"/>
                    </a14:backgroundRemoval>
                  </a14:imgEffect>
                </a14:imgLayer>
              </a14:imgProps>
            </a:ext>
          </a:extLst>
        </a:blip>
        <a:stretch>
          <a:fillRect/>
        </a:stretch>
      </xdr:blipFill>
      <xdr:spPr>
        <a:xfrm>
          <a:off x="56073" y="213386"/>
          <a:ext cx="1102997" cy="8366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78439</xdr:colOff>
      <xdr:row>0</xdr:row>
      <xdr:rowOff>224118</xdr:rowOff>
    </xdr:from>
    <xdr:to>
      <xdr:col>12</xdr:col>
      <xdr:colOff>739970</xdr:colOff>
      <xdr:row>1</xdr:row>
      <xdr:rowOff>145676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555689" y="224118"/>
          <a:ext cx="2356981" cy="569258"/>
        </a:xfrm>
        <a:prstGeom prst="rect">
          <a:avLst/>
        </a:prstGeom>
      </xdr:spPr>
    </xdr:pic>
    <xdr:clientData/>
  </xdr:twoCellAnchor>
  <xdr:twoCellAnchor editAs="oneCell">
    <xdr:from>
      <xdr:col>4</xdr:col>
      <xdr:colOff>0</xdr:colOff>
      <xdr:row>100</xdr:row>
      <xdr:rowOff>0</xdr:rowOff>
    </xdr:from>
    <xdr:to>
      <xdr:col>4</xdr:col>
      <xdr:colOff>304800</xdr:colOff>
      <xdr:row>101</xdr:row>
      <xdr:rowOff>109255</xdr:rowOff>
    </xdr:to>
    <xdr:sp macro="" textlink="">
      <xdr:nvSpPr>
        <xdr:cNvPr id="3" name="AutoShape 1" descr="blob:https://web.whatsapp.com/1ac8df6f-f324-4cc8-92dc-814a1cf4b515">
          <a:extLst>
            <a:ext uri="{FF2B5EF4-FFF2-40B4-BE49-F238E27FC236}">
              <a16:creationId xmlns:a16="http://schemas.microsoft.com/office/drawing/2014/main" id="{00000000-0008-0000-0100-000003000000}"/>
            </a:ext>
          </a:extLst>
        </xdr:cNvPr>
        <xdr:cNvSpPr>
          <a:spLocks noChangeAspect="1" noChangeArrowheads="1"/>
        </xdr:cNvSpPr>
      </xdr:nvSpPr>
      <xdr:spPr bwMode="auto">
        <a:xfrm>
          <a:off x="3390900" y="1788795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100</xdr:row>
      <xdr:rowOff>0</xdr:rowOff>
    </xdr:from>
    <xdr:to>
      <xdr:col>3</xdr:col>
      <xdr:colOff>304800</xdr:colOff>
      <xdr:row>101</xdr:row>
      <xdr:rowOff>109255</xdr:rowOff>
    </xdr:to>
    <xdr:sp macro="" textlink="">
      <xdr:nvSpPr>
        <xdr:cNvPr id="4" name="AutoShape 3" descr="blob:https://web.whatsapp.com/1ac8df6f-f324-4cc8-92dc-814a1cf4b515">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543175" y="1788795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100</xdr:row>
      <xdr:rowOff>0</xdr:rowOff>
    </xdr:from>
    <xdr:to>
      <xdr:col>5</xdr:col>
      <xdr:colOff>304800</xdr:colOff>
      <xdr:row>101</xdr:row>
      <xdr:rowOff>114298</xdr:rowOff>
    </xdr:to>
    <xdr:sp macro="" textlink="">
      <xdr:nvSpPr>
        <xdr:cNvPr id="5" name="AutoShape 5" descr="blob:https://web.whatsapp.com/1ac8df6f-f324-4cc8-92dc-814a1cf4b515">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4238625" y="1788795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134471</xdr:colOff>
      <xdr:row>0</xdr:row>
      <xdr:rowOff>89647</xdr:rowOff>
    </xdr:from>
    <xdr:to>
      <xdr:col>1</xdr:col>
      <xdr:colOff>686421</xdr:colOff>
      <xdr:row>2</xdr:row>
      <xdr:rowOff>179293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biLevel thresh="75000"/>
          <a:extLst>
            <a:ext uri="{BEBA8EAE-BF5A-486C-A8C5-ECC9F3942E4B}">
              <a14:imgProps xmlns:a14="http://schemas.microsoft.com/office/drawing/2010/main">
                <a14:imgLayer r:embed="rId3">
                  <a14:imgEffect>
                    <a14:backgroundRemoval t="1533" b="98084" l="0" r="100000">
                      <a14:foregroundMark x1="18605" y1="62835" x2="79070" y2="62069"/>
                      <a14:foregroundMark x1="22384" y1="75479" x2="76163" y2="73180"/>
                      <a14:foregroundMark x1="13372" y1="56705" x2="81977" y2="61686"/>
                      <a14:foregroundMark x1="2326" y1="84674" x2="97674" y2="81609"/>
                      <a14:foregroundMark x1="49709" y1="83142" x2="49419" y2="76628"/>
                      <a14:foregroundMark x1="4360" y1="80843" x2="97674" y2="80843"/>
                      <a14:foregroundMark x1="97674" y1="86207" x2="2907" y2="84674"/>
                      <a14:foregroundMark x1="4070" y1="87739" x2="6395" y2="83908"/>
                      <a14:foregroundMark x1="3488" y1="88506" x2="2907" y2="81992"/>
                      <a14:foregroundMark x1="22093" y1="94253" x2="80233" y2="93103"/>
                      <a14:foregroundMark x1="79942" y1="92337" x2="21802" y2="90421"/>
                      <a14:foregroundMark x1="55814" y1="90805" x2="77326" y2="93103"/>
                      <a14:foregroundMark x1="72384" y1="91954" x2="71802" y2="96169"/>
                      <a14:foregroundMark x1="56977" y1="90421" x2="82267" y2="90805"/>
                      <a14:foregroundMark x1="21802" y1="93870" x2="21221" y2="88123"/>
                      <a14:foregroundMark x1="21221" y1="94253" x2="79070" y2="94253"/>
                      <a14:foregroundMark x1="74419" y1="77011" x2="22384" y2="77778"/>
                      <a14:foregroundMark x1="22674" y1="72797" x2="76453" y2="71264"/>
                      <a14:foregroundMark x1="62791" y1="70115" x2="22384" y2="71648"/>
                      <a14:foregroundMark x1="19767" y1="67050" x2="81686" y2="65517"/>
                      <a14:foregroundMark x1="78488" y1="59387" x2="68605" y2="62452"/>
                      <a14:foregroundMark x1="69477" y1="60153" x2="75581" y2="59387"/>
                      <a14:foregroundMark x1="80814" y1="67433" x2="76744" y2="65134"/>
                      <a14:foregroundMark x1="74419" y1="76628" x2="76453" y2="77778"/>
                      <a14:foregroundMark x1="1744" y1="80460" x2="3488" y2="87356"/>
                      <a14:foregroundMark x1="95058" y1="83908" x2="98256" y2="83908"/>
                      <a14:foregroundMark x1="97965" y1="88123" x2="581" y2="86973"/>
                      <a14:foregroundMark x1="13953" y1="88889" x2="872" y2="88506"/>
                      <a14:foregroundMark x1="13953" y1="88506" x2="22674" y2="88506"/>
                      <a14:foregroundMark x1="3198" y1="90421" x2="6105" y2="86590"/>
                      <a14:foregroundMark x1="1453" y1="88123" x2="10465" y2="87356"/>
                      <a14:backgroundMark x1="3779" y1="88506" x2="4360" y2="86973"/>
                    </a14:backgroundRemoval>
                  </a14:imgEffect>
                </a14:imgLayer>
              </a14:imgProps>
            </a:ext>
          </a:extLst>
        </a:blip>
        <a:stretch>
          <a:fillRect/>
        </a:stretch>
      </xdr:blipFill>
      <xdr:spPr>
        <a:xfrm>
          <a:off x="134471" y="89647"/>
          <a:ext cx="1399675" cy="1061196"/>
        </a:xfrm>
        <a:prstGeom prst="rect">
          <a:avLst/>
        </a:prstGeom>
      </xdr:spPr>
    </xdr:pic>
    <xdr:clientData/>
  </xdr:twoCellAnchor>
  <xdr:oneCellAnchor>
    <xdr:from>
      <xdr:col>4</xdr:col>
      <xdr:colOff>0</xdr:colOff>
      <xdr:row>186</xdr:row>
      <xdr:rowOff>0</xdr:rowOff>
    </xdr:from>
    <xdr:ext cx="304800" cy="299755"/>
    <xdr:sp macro="" textlink="">
      <xdr:nvSpPr>
        <xdr:cNvPr id="7" name="AutoShape 1" descr="blob:https://web.whatsapp.com/1ac8df6f-f324-4cc8-92dc-814a1cf4b515">
          <a:extLst>
            <a:ext uri="{FF2B5EF4-FFF2-40B4-BE49-F238E27FC236}">
              <a16:creationId xmlns:a16="http://schemas.microsoft.com/office/drawing/2014/main" id="{00000000-0008-0000-0100-000007000000}"/>
            </a:ext>
          </a:extLst>
        </xdr:cNvPr>
        <xdr:cNvSpPr>
          <a:spLocks noChangeAspect="1" noChangeArrowheads="1"/>
        </xdr:cNvSpPr>
      </xdr:nvSpPr>
      <xdr:spPr bwMode="auto">
        <a:xfrm>
          <a:off x="3390900" y="342900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186</xdr:row>
      <xdr:rowOff>0</xdr:rowOff>
    </xdr:from>
    <xdr:ext cx="304800" cy="299755"/>
    <xdr:sp macro="" textlink="">
      <xdr:nvSpPr>
        <xdr:cNvPr id="8" name="AutoShape 3" descr="blob:https://web.whatsapp.com/1ac8df6f-f324-4cc8-92dc-814a1cf4b515">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2543175" y="342900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186</xdr:row>
      <xdr:rowOff>0</xdr:rowOff>
    </xdr:from>
    <xdr:ext cx="304800" cy="304798"/>
    <xdr:sp macro="" textlink="">
      <xdr:nvSpPr>
        <xdr:cNvPr id="9" name="AutoShape 5" descr="blob:https://web.whatsapp.com/1ac8df6f-f324-4cc8-92dc-814a1cf4b515">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4238625" y="34290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186</xdr:row>
      <xdr:rowOff>0</xdr:rowOff>
    </xdr:from>
    <xdr:ext cx="304800" cy="299755"/>
    <xdr:sp macro="" textlink="">
      <xdr:nvSpPr>
        <xdr:cNvPr id="10" name="AutoShape 1" descr="blob:https://web.whatsapp.com/1ac8df6f-f324-4cc8-92dc-814a1cf4b515">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3390900" y="342900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186</xdr:row>
      <xdr:rowOff>0</xdr:rowOff>
    </xdr:from>
    <xdr:ext cx="304800" cy="299755"/>
    <xdr:sp macro="" textlink="">
      <xdr:nvSpPr>
        <xdr:cNvPr id="11" name="AutoShape 3" descr="blob:https://web.whatsapp.com/1ac8df6f-f324-4cc8-92dc-814a1cf4b515">
          <a:extLst>
            <a:ext uri="{FF2B5EF4-FFF2-40B4-BE49-F238E27FC236}">
              <a16:creationId xmlns:a16="http://schemas.microsoft.com/office/drawing/2014/main" id="{00000000-0008-0000-0100-00000B000000}"/>
            </a:ext>
          </a:extLst>
        </xdr:cNvPr>
        <xdr:cNvSpPr>
          <a:spLocks noChangeAspect="1" noChangeArrowheads="1"/>
        </xdr:cNvSpPr>
      </xdr:nvSpPr>
      <xdr:spPr bwMode="auto">
        <a:xfrm>
          <a:off x="2543175" y="342900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186</xdr:row>
      <xdr:rowOff>0</xdr:rowOff>
    </xdr:from>
    <xdr:ext cx="304800" cy="304798"/>
    <xdr:sp macro="" textlink="">
      <xdr:nvSpPr>
        <xdr:cNvPr id="12" name="AutoShape 5" descr="blob:https://web.whatsapp.com/1ac8df6f-f324-4cc8-92dc-814a1cf4b515">
          <a:extLst>
            <a:ext uri="{FF2B5EF4-FFF2-40B4-BE49-F238E27FC236}">
              <a16:creationId xmlns:a16="http://schemas.microsoft.com/office/drawing/2014/main" id="{00000000-0008-0000-0100-00000C000000}"/>
            </a:ext>
          </a:extLst>
        </xdr:cNvPr>
        <xdr:cNvSpPr>
          <a:spLocks noChangeAspect="1" noChangeArrowheads="1"/>
        </xdr:cNvSpPr>
      </xdr:nvSpPr>
      <xdr:spPr bwMode="auto">
        <a:xfrm>
          <a:off x="4238625" y="34290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276</xdr:row>
      <xdr:rowOff>0</xdr:rowOff>
    </xdr:from>
    <xdr:ext cx="304800" cy="299755"/>
    <xdr:sp macro="" textlink="">
      <xdr:nvSpPr>
        <xdr:cNvPr id="13" name="AutoShape 1" descr="blob:https://web.whatsapp.com/1ac8df6f-f324-4cc8-92dc-814a1cf4b515">
          <a:extLst>
            <a:ext uri="{FF2B5EF4-FFF2-40B4-BE49-F238E27FC236}">
              <a16:creationId xmlns:a16="http://schemas.microsoft.com/office/drawing/2014/main" id="{00000000-0008-0000-0100-00000D000000}"/>
            </a:ext>
          </a:extLst>
        </xdr:cNvPr>
        <xdr:cNvSpPr>
          <a:spLocks noChangeAspect="1" noChangeArrowheads="1"/>
        </xdr:cNvSpPr>
      </xdr:nvSpPr>
      <xdr:spPr bwMode="auto">
        <a:xfrm>
          <a:off x="3390900" y="507492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276</xdr:row>
      <xdr:rowOff>0</xdr:rowOff>
    </xdr:from>
    <xdr:ext cx="304800" cy="299755"/>
    <xdr:sp macro="" textlink="">
      <xdr:nvSpPr>
        <xdr:cNvPr id="14" name="AutoShape 3" descr="blob:https://web.whatsapp.com/1ac8df6f-f324-4cc8-92dc-814a1cf4b515">
          <a:extLst>
            <a:ext uri="{FF2B5EF4-FFF2-40B4-BE49-F238E27FC236}">
              <a16:creationId xmlns:a16="http://schemas.microsoft.com/office/drawing/2014/main" id="{00000000-0008-0000-0100-00000E000000}"/>
            </a:ext>
          </a:extLst>
        </xdr:cNvPr>
        <xdr:cNvSpPr>
          <a:spLocks noChangeAspect="1" noChangeArrowheads="1"/>
        </xdr:cNvSpPr>
      </xdr:nvSpPr>
      <xdr:spPr bwMode="auto">
        <a:xfrm>
          <a:off x="2543175" y="507492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276</xdr:row>
      <xdr:rowOff>0</xdr:rowOff>
    </xdr:from>
    <xdr:ext cx="304800" cy="304798"/>
    <xdr:sp macro="" textlink="">
      <xdr:nvSpPr>
        <xdr:cNvPr id="15" name="AutoShape 5" descr="blob:https://web.whatsapp.com/1ac8df6f-f324-4cc8-92dc-814a1cf4b515">
          <a:extLst>
            <a:ext uri="{FF2B5EF4-FFF2-40B4-BE49-F238E27FC236}">
              <a16:creationId xmlns:a16="http://schemas.microsoft.com/office/drawing/2014/main" id="{00000000-0008-0000-0100-00000F000000}"/>
            </a:ext>
          </a:extLst>
        </xdr:cNvPr>
        <xdr:cNvSpPr>
          <a:spLocks noChangeAspect="1" noChangeArrowheads="1"/>
        </xdr:cNvSpPr>
      </xdr:nvSpPr>
      <xdr:spPr bwMode="auto">
        <a:xfrm>
          <a:off x="4238625" y="507492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372</xdr:row>
      <xdr:rowOff>0</xdr:rowOff>
    </xdr:from>
    <xdr:ext cx="304800" cy="299755"/>
    <xdr:sp macro="" textlink="">
      <xdr:nvSpPr>
        <xdr:cNvPr id="16" name="AutoShape 1" descr="blob:https://web.whatsapp.com/1ac8df6f-f324-4cc8-92dc-814a1cf4b515">
          <a:extLst>
            <a:ext uri="{FF2B5EF4-FFF2-40B4-BE49-F238E27FC236}">
              <a16:creationId xmlns:a16="http://schemas.microsoft.com/office/drawing/2014/main" id="{00000000-0008-0000-0100-000010000000}"/>
            </a:ext>
          </a:extLst>
        </xdr:cNvPr>
        <xdr:cNvSpPr>
          <a:spLocks noChangeAspect="1" noChangeArrowheads="1"/>
        </xdr:cNvSpPr>
      </xdr:nvSpPr>
      <xdr:spPr bwMode="auto">
        <a:xfrm>
          <a:off x="3390900" y="671703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372</xdr:row>
      <xdr:rowOff>0</xdr:rowOff>
    </xdr:from>
    <xdr:ext cx="304800" cy="299755"/>
    <xdr:sp macro="" textlink="">
      <xdr:nvSpPr>
        <xdr:cNvPr id="17" name="AutoShape 3" descr="blob:https://web.whatsapp.com/1ac8df6f-f324-4cc8-92dc-814a1cf4b515">
          <a:extLst>
            <a:ext uri="{FF2B5EF4-FFF2-40B4-BE49-F238E27FC236}">
              <a16:creationId xmlns:a16="http://schemas.microsoft.com/office/drawing/2014/main" id="{00000000-0008-0000-0100-000011000000}"/>
            </a:ext>
          </a:extLst>
        </xdr:cNvPr>
        <xdr:cNvSpPr>
          <a:spLocks noChangeAspect="1" noChangeArrowheads="1"/>
        </xdr:cNvSpPr>
      </xdr:nvSpPr>
      <xdr:spPr bwMode="auto">
        <a:xfrm>
          <a:off x="2543175" y="671703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372</xdr:row>
      <xdr:rowOff>0</xdr:rowOff>
    </xdr:from>
    <xdr:ext cx="304800" cy="304798"/>
    <xdr:sp macro="" textlink="">
      <xdr:nvSpPr>
        <xdr:cNvPr id="18" name="AutoShape 5" descr="blob:https://web.whatsapp.com/1ac8df6f-f324-4cc8-92dc-814a1cf4b515">
          <a:extLst>
            <a:ext uri="{FF2B5EF4-FFF2-40B4-BE49-F238E27FC236}">
              <a16:creationId xmlns:a16="http://schemas.microsoft.com/office/drawing/2014/main" id="{00000000-0008-0000-0100-000012000000}"/>
            </a:ext>
          </a:extLst>
        </xdr:cNvPr>
        <xdr:cNvSpPr>
          <a:spLocks noChangeAspect="1" noChangeArrowheads="1"/>
        </xdr:cNvSpPr>
      </xdr:nvSpPr>
      <xdr:spPr bwMode="auto">
        <a:xfrm>
          <a:off x="4238625" y="671703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467</xdr:row>
      <xdr:rowOff>0</xdr:rowOff>
    </xdr:from>
    <xdr:ext cx="304800" cy="299755"/>
    <xdr:sp macro="" textlink="">
      <xdr:nvSpPr>
        <xdr:cNvPr id="19" name="AutoShape 1" descr="blob:https://web.whatsapp.com/1ac8df6f-f324-4cc8-92dc-814a1cf4b515">
          <a:extLst>
            <a:ext uri="{FF2B5EF4-FFF2-40B4-BE49-F238E27FC236}">
              <a16:creationId xmlns:a16="http://schemas.microsoft.com/office/drawing/2014/main" id="{00000000-0008-0000-0100-000013000000}"/>
            </a:ext>
          </a:extLst>
        </xdr:cNvPr>
        <xdr:cNvSpPr>
          <a:spLocks noChangeAspect="1" noChangeArrowheads="1"/>
        </xdr:cNvSpPr>
      </xdr:nvSpPr>
      <xdr:spPr bwMode="auto">
        <a:xfrm>
          <a:off x="3390900" y="83629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467</xdr:row>
      <xdr:rowOff>0</xdr:rowOff>
    </xdr:from>
    <xdr:ext cx="304800" cy="299755"/>
    <xdr:sp macro="" textlink="">
      <xdr:nvSpPr>
        <xdr:cNvPr id="20" name="AutoShape 3" descr="blob:https://web.whatsapp.com/1ac8df6f-f324-4cc8-92dc-814a1cf4b515">
          <a:extLst>
            <a:ext uri="{FF2B5EF4-FFF2-40B4-BE49-F238E27FC236}">
              <a16:creationId xmlns:a16="http://schemas.microsoft.com/office/drawing/2014/main" id="{00000000-0008-0000-0100-000014000000}"/>
            </a:ext>
          </a:extLst>
        </xdr:cNvPr>
        <xdr:cNvSpPr>
          <a:spLocks noChangeAspect="1" noChangeArrowheads="1"/>
        </xdr:cNvSpPr>
      </xdr:nvSpPr>
      <xdr:spPr bwMode="auto">
        <a:xfrm>
          <a:off x="2543175" y="83629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467</xdr:row>
      <xdr:rowOff>0</xdr:rowOff>
    </xdr:from>
    <xdr:ext cx="304800" cy="304798"/>
    <xdr:sp macro="" textlink="">
      <xdr:nvSpPr>
        <xdr:cNvPr id="21" name="AutoShape 5" descr="blob:https://web.whatsapp.com/1ac8df6f-f324-4cc8-92dc-814a1cf4b515">
          <a:extLst>
            <a:ext uri="{FF2B5EF4-FFF2-40B4-BE49-F238E27FC236}">
              <a16:creationId xmlns:a16="http://schemas.microsoft.com/office/drawing/2014/main" id="{00000000-0008-0000-0100-000015000000}"/>
            </a:ext>
          </a:extLst>
        </xdr:cNvPr>
        <xdr:cNvSpPr>
          <a:spLocks noChangeAspect="1" noChangeArrowheads="1"/>
        </xdr:cNvSpPr>
      </xdr:nvSpPr>
      <xdr:spPr bwMode="auto">
        <a:xfrm>
          <a:off x="4238625" y="83629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661</xdr:row>
      <xdr:rowOff>0</xdr:rowOff>
    </xdr:from>
    <xdr:ext cx="304800" cy="299755"/>
    <xdr:sp macro="" textlink="">
      <xdr:nvSpPr>
        <xdr:cNvPr id="22" name="AutoShape 1" descr="blob:https://web.whatsapp.com/1ac8df6f-f324-4cc8-92dc-814a1cf4b515">
          <a:extLst>
            <a:ext uri="{FF2B5EF4-FFF2-40B4-BE49-F238E27FC236}">
              <a16:creationId xmlns:a16="http://schemas.microsoft.com/office/drawing/2014/main" id="{00000000-0008-0000-0100-000016000000}"/>
            </a:ext>
          </a:extLst>
        </xdr:cNvPr>
        <xdr:cNvSpPr>
          <a:spLocks noChangeAspect="1" noChangeArrowheads="1"/>
        </xdr:cNvSpPr>
      </xdr:nvSpPr>
      <xdr:spPr bwMode="auto">
        <a:xfrm>
          <a:off x="3390900" y="1164336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661</xdr:row>
      <xdr:rowOff>0</xdr:rowOff>
    </xdr:from>
    <xdr:ext cx="304800" cy="299755"/>
    <xdr:sp macro="" textlink="">
      <xdr:nvSpPr>
        <xdr:cNvPr id="23" name="AutoShape 3" descr="blob:https://web.whatsapp.com/1ac8df6f-f324-4cc8-92dc-814a1cf4b515">
          <a:extLst>
            <a:ext uri="{FF2B5EF4-FFF2-40B4-BE49-F238E27FC236}">
              <a16:creationId xmlns:a16="http://schemas.microsoft.com/office/drawing/2014/main" id="{00000000-0008-0000-0100-000017000000}"/>
            </a:ext>
          </a:extLst>
        </xdr:cNvPr>
        <xdr:cNvSpPr>
          <a:spLocks noChangeAspect="1" noChangeArrowheads="1"/>
        </xdr:cNvSpPr>
      </xdr:nvSpPr>
      <xdr:spPr bwMode="auto">
        <a:xfrm>
          <a:off x="2543175" y="1164336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661</xdr:row>
      <xdr:rowOff>0</xdr:rowOff>
    </xdr:from>
    <xdr:ext cx="304800" cy="304798"/>
    <xdr:sp macro="" textlink="">
      <xdr:nvSpPr>
        <xdr:cNvPr id="24" name="AutoShape 5" descr="blob:https://web.whatsapp.com/1ac8df6f-f324-4cc8-92dc-814a1cf4b515">
          <a:extLst>
            <a:ext uri="{FF2B5EF4-FFF2-40B4-BE49-F238E27FC236}">
              <a16:creationId xmlns:a16="http://schemas.microsoft.com/office/drawing/2014/main" id="{00000000-0008-0000-0100-000018000000}"/>
            </a:ext>
          </a:extLst>
        </xdr:cNvPr>
        <xdr:cNvSpPr>
          <a:spLocks noChangeAspect="1" noChangeArrowheads="1"/>
        </xdr:cNvSpPr>
      </xdr:nvSpPr>
      <xdr:spPr bwMode="auto">
        <a:xfrm>
          <a:off x="4238625" y="1164336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756</xdr:row>
      <xdr:rowOff>0</xdr:rowOff>
    </xdr:from>
    <xdr:ext cx="304800" cy="299755"/>
    <xdr:sp macro="" textlink="">
      <xdr:nvSpPr>
        <xdr:cNvPr id="25" name="AutoShape 1" descr="blob:https://web.whatsapp.com/1ac8df6f-f324-4cc8-92dc-814a1cf4b515">
          <a:extLst>
            <a:ext uri="{FF2B5EF4-FFF2-40B4-BE49-F238E27FC236}">
              <a16:creationId xmlns:a16="http://schemas.microsoft.com/office/drawing/2014/main" id="{00000000-0008-0000-0100-000019000000}"/>
            </a:ext>
          </a:extLst>
        </xdr:cNvPr>
        <xdr:cNvSpPr>
          <a:spLocks noChangeAspect="1" noChangeArrowheads="1"/>
        </xdr:cNvSpPr>
      </xdr:nvSpPr>
      <xdr:spPr bwMode="auto">
        <a:xfrm>
          <a:off x="3390900" y="132778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756</xdr:row>
      <xdr:rowOff>0</xdr:rowOff>
    </xdr:from>
    <xdr:ext cx="304800" cy="299755"/>
    <xdr:sp macro="" textlink="">
      <xdr:nvSpPr>
        <xdr:cNvPr id="26" name="AutoShape 3" descr="blob:https://web.whatsapp.com/1ac8df6f-f324-4cc8-92dc-814a1cf4b515">
          <a:extLst>
            <a:ext uri="{FF2B5EF4-FFF2-40B4-BE49-F238E27FC236}">
              <a16:creationId xmlns:a16="http://schemas.microsoft.com/office/drawing/2014/main" id="{00000000-0008-0000-0100-00001A000000}"/>
            </a:ext>
          </a:extLst>
        </xdr:cNvPr>
        <xdr:cNvSpPr>
          <a:spLocks noChangeAspect="1" noChangeArrowheads="1"/>
        </xdr:cNvSpPr>
      </xdr:nvSpPr>
      <xdr:spPr bwMode="auto">
        <a:xfrm>
          <a:off x="2543175" y="132778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756</xdr:row>
      <xdr:rowOff>0</xdr:rowOff>
    </xdr:from>
    <xdr:ext cx="304800" cy="304798"/>
    <xdr:sp macro="" textlink="">
      <xdr:nvSpPr>
        <xdr:cNvPr id="27" name="AutoShape 5" descr="blob:https://web.whatsapp.com/1ac8df6f-f324-4cc8-92dc-814a1cf4b515">
          <a:extLst>
            <a:ext uri="{FF2B5EF4-FFF2-40B4-BE49-F238E27FC236}">
              <a16:creationId xmlns:a16="http://schemas.microsoft.com/office/drawing/2014/main" id="{00000000-0008-0000-0100-00001B000000}"/>
            </a:ext>
          </a:extLst>
        </xdr:cNvPr>
        <xdr:cNvSpPr>
          <a:spLocks noChangeAspect="1" noChangeArrowheads="1"/>
        </xdr:cNvSpPr>
      </xdr:nvSpPr>
      <xdr:spPr bwMode="auto">
        <a:xfrm>
          <a:off x="4238625" y="132778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563</xdr:row>
      <xdr:rowOff>0</xdr:rowOff>
    </xdr:from>
    <xdr:ext cx="304800" cy="299755"/>
    <xdr:sp macro="" textlink="">
      <xdr:nvSpPr>
        <xdr:cNvPr id="28" name="AutoShape 1" descr="blob:https://web.whatsapp.com/1ac8df6f-f324-4cc8-92dc-814a1cf4b515">
          <a:extLst>
            <a:ext uri="{FF2B5EF4-FFF2-40B4-BE49-F238E27FC236}">
              <a16:creationId xmlns:a16="http://schemas.microsoft.com/office/drawing/2014/main" id="{00000000-0008-0000-0100-00001C000000}"/>
            </a:ext>
          </a:extLst>
        </xdr:cNvPr>
        <xdr:cNvSpPr>
          <a:spLocks noChangeAspect="1" noChangeArrowheads="1"/>
        </xdr:cNvSpPr>
      </xdr:nvSpPr>
      <xdr:spPr bwMode="auto">
        <a:xfrm>
          <a:off x="3390900" y="10003155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563</xdr:row>
      <xdr:rowOff>0</xdr:rowOff>
    </xdr:from>
    <xdr:ext cx="304800" cy="299755"/>
    <xdr:sp macro="" textlink="">
      <xdr:nvSpPr>
        <xdr:cNvPr id="29" name="AutoShape 3" descr="blob:https://web.whatsapp.com/1ac8df6f-f324-4cc8-92dc-814a1cf4b515">
          <a:extLst>
            <a:ext uri="{FF2B5EF4-FFF2-40B4-BE49-F238E27FC236}">
              <a16:creationId xmlns:a16="http://schemas.microsoft.com/office/drawing/2014/main" id="{00000000-0008-0000-0100-00001D000000}"/>
            </a:ext>
          </a:extLst>
        </xdr:cNvPr>
        <xdr:cNvSpPr>
          <a:spLocks noChangeAspect="1" noChangeArrowheads="1"/>
        </xdr:cNvSpPr>
      </xdr:nvSpPr>
      <xdr:spPr bwMode="auto">
        <a:xfrm>
          <a:off x="2543175" y="10003155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563</xdr:row>
      <xdr:rowOff>0</xdr:rowOff>
    </xdr:from>
    <xdr:ext cx="304800" cy="304798"/>
    <xdr:sp macro="" textlink="">
      <xdr:nvSpPr>
        <xdr:cNvPr id="30" name="AutoShape 5" descr="blob:https://web.whatsapp.com/1ac8df6f-f324-4cc8-92dc-814a1cf4b515">
          <a:extLst>
            <a:ext uri="{FF2B5EF4-FFF2-40B4-BE49-F238E27FC236}">
              <a16:creationId xmlns:a16="http://schemas.microsoft.com/office/drawing/2014/main" id="{00000000-0008-0000-0100-00001E000000}"/>
            </a:ext>
          </a:extLst>
        </xdr:cNvPr>
        <xdr:cNvSpPr>
          <a:spLocks noChangeAspect="1" noChangeArrowheads="1"/>
        </xdr:cNvSpPr>
      </xdr:nvSpPr>
      <xdr:spPr bwMode="auto">
        <a:xfrm>
          <a:off x="4238625" y="10003155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837</xdr:row>
      <xdr:rowOff>0</xdr:rowOff>
    </xdr:from>
    <xdr:ext cx="304800" cy="299755"/>
    <xdr:sp macro="" textlink="">
      <xdr:nvSpPr>
        <xdr:cNvPr id="31" name="AutoShape 1" descr="blob:https://web.whatsapp.com/1ac8df6f-f324-4cc8-92dc-814a1cf4b515">
          <a:extLst>
            <a:ext uri="{FF2B5EF4-FFF2-40B4-BE49-F238E27FC236}">
              <a16:creationId xmlns:a16="http://schemas.microsoft.com/office/drawing/2014/main" id="{00000000-0008-0000-0100-00001F000000}"/>
            </a:ext>
          </a:extLst>
        </xdr:cNvPr>
        <xdr:cNvSpPr>
          <a:spLocks noChangeAspect="1" noChangeArrowheads="1"/>
        </xdr:cNvSpPr>
      </xdr:nvSpPr>
      <xdr:spPr bwMode="auto">
        <a:xfrm>
          <a:off x="3390900" y="14919007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837</xdr:row>
      <xdr:rowOff>0</xdr:rowOff>
    </xdr:from>
    <xdr:ext cx="304800" cy="299755"/>
    <xdr:sp macro="" textlink="">
      <xdr:nvSpPr>
        <xdr:cNvPr id="32" name="AutoShape 3" descr="blob:https://web.whatsapp.com/1ac8df6f-f324-4cc8-92dc-814a1cf4b515">
          <a:extLst>
            <a:ext uri="{FF2B5EF4-FFF2-40B4-BE49-F238E27FC236}">
              <a16:creationId xmlns:a16="http://schemas.microsoft.com/office/drawing/2014/main" id="{00000000-0008-0000-0100-000020000000}"/>
            </a:ext>
          </a:extLst>
        </xdr:cNvPr>
        <xdr:cNvSpPr>
          <a:spLocks noChangeAspect="1" noChangeArrowheads="1"/>
        </xdr:cNvSpPr>
      </xdr:nvSpPr>
      <xdr:spPr bwMode="auto">
        <a:xfrm>
          <a:off x="2543175" y="14919007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837</xdr:row>
      <xdr:rowOff>0</xdr:rowOff>
    </xdr:from>
    <xdr:ext cx="304800" cy="304798"/>
    <xdr:sp macro="" textlink="">
      <xdr:nvSpPr>
        <xdr:cNvPr id="33" name="AutoShape 5" descr="blob:https://web.whatsapp.com/1ac8df6f-f324-4cc8-92dc-814a1cf4b515">
          <a:extLst>
            <a:ext uri="{FF2B5EF4-FFF2-40B4-BE49-F238E27FC236}">
              <a16:creationId xmlns:a16="http://schemas.microsoft.com/office/drawing/2014/main" id="{00000000-0008-0000-0100-000021000000}"/>
            </a:ext>
          </a:extLst>
        </xdr:cNvPr>
        <xdr:cNvSpPr>
          <a:spLocks noChangeAspect="1" noChangeArrowheads="1"/>
        </xdr:cNvSpPr>
      </xdr:nvSpPr>
      <xdr:spPr bwMode="auto">
        <a:xfrm>
          <a:off x="4238625" y="149190075"/>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1001</xdr:row>
      <xdr:rowOff>0</xdr:rowOff>
    </xdr:from>
    <xdr:ext cx="304800" cy="299755"/>
    <xdr:sp macro="" textlink="">
      <xdr:nvSpPr>
        <xdr:cNvPr id="34" name="AutoShape 1" descr="blob:https://web.whatsapp.com/1ac8df6f-f324-4cc8-92dc-814a1cf4b515">
          <a:extLst>
            <a:ext uri="{FF2B5EF4-FFF2-40B4-BE49-F238E27FC236}">
              <a16:creationId xmlns:a16="http://schemas.microsoft.com/office/drawing/2014/main" id="{00000000-0008-0000-0100-000022000000}"/>
            </a:ext>
          </a:extLst>
        </xdr:cNvPr>
        <xdr:cNvSpPr>
          <a:spLocks noChangeAspect="1" noChangeArrowheads="1"/>
        </xdr:cNvSpPr>
      </xdr:nvSpPr>
      <xdr:spPr bwMode="auto">
        <a:xfrm>
          <a:off x="3390900" y="18197512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1001</xdr:row>
      <xdr:rowOff>0</xdr:rowOff>
    </xdr:from>
    <xdr:ext cx="304800" cy="299755"/>
    <xdr:sp macro="" textlink="">
      <xdr:nvSpPr>
        <xdr:cNvPr id="35" name="AutoShape 3" descr="blob:https://web.whatsapp.com/1ac8df6f-f324-4cc8-92dc-814a1cf4b515">
          <a:extLst>
            <a:ext uri="{FF2B5EF4-FFF2-40B4-BE49-F238E27FC236}">
              <a16:creationId xmlns:a16="http://schemas.microsoft.com/office/drawing/2014/main" id="{00000000-0008-0000-0100-000023000000}"/>
            </a:ext>
          </a:extLst>
        </xdr:cNvPr>
        <xdr:cNvSpPr>
          <a:spLocks noChangeAspect="1" noChangeArrowheads="1"/>
        </xdr:cNvSpPr>
      </xdr:nvSpPr>
      <xdr:spPr bwMode="auto">
        <a:xfrm>
          <a:off x="2543175" y="18197512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1001</xdr:row>
      <xdr:rowOff>0</xdr:rowOff>
    </xdr:from>
    <xdr:ext cx="304800" cy="304798"/>
    <xdr:sp macro="" textlink="">
      <xdr:nvSpPr>
        <xdr:cNvPr id="36" name="AutoShape 5" descr="blob:https://web.whatsapp.com/1ac8df6f-f324-4cc8-92dc-814a1cf4b515">
          <a:extLst>
            <a:ext uri="{FF2B5EF4-FFF2-40B4-BE49-F238E27FC236}">
              <a16:creationId xmlns:a16="http://schemas.microsoft.com/office/drawing/2014/main" id="{00000000-0008-0000-0100-000024000000}"/>
            </a:ext>
          </a:extLst>
        </xdr:cNvPr>
        <xdr:cNvSpPr>
          <a:spLocks noChangeAspect="1" noChangeArrowheads="1"/>
        </xdr:cNvSpPr>
      </xdr:nvSpPr>
      <xdr:spPr bwMode="auto">
        <a:xfrm>
          <a:off x="4238625" y="181975125"/>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837</xdr:row>
      <xdr:rowOff>0</xdr:rowOff>
    </xdr:from>
    <xdr:ext cx="304800" cy="299755"/>
    <xdr:sp macro="" textlink="">
      <xdr:nvSpPr>
        <xdr:cNvPr id="37" name="AutoShape 1" descr="blob:https://web.whatsapp.com/1ac8df6f-f324-4cc8-92dc-814a1cf4b515">
          <a:extLst>
            <a:ext uri="{FF2B5EF4-FFF2-40B4-BE49-F238E27FC236}">
              <a16:creationId xmlns:a16="http://schemas.microsoft.com/office/drawing/2014/main" id="{00000000-0008-0000-0100-000025000000}"/>
            </a:ext>
          </a:extLst>
        </xdr:cNvPr>
        <xdr:cNvSpPr>
          <a:spLocks noChangeAspect="1" noChangeArrowheads="1"/>
        </xdr:cNvSpPr>
      </xdr:nvSpPr>
      <xdr:spPr bwMode="auto">
        <a:xfrm>
          <a:off x="3390900" y="14919007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837</xdr:row>
      <xdr:rowOff>0</xdr:rowOff>
    </xdr:from>
    <xdr:ext cx="304800" cy="299755"/>
    <xdr:sp macro="" textlink="">
      <xdr:nvSpPr>
        <xdr:cNvPr id="38" name="AutoShape 3" descr="blob:https://web.whatsapp.com/1ac8df6f-f324-4cc8-92dc-814a1cf4b515">
          <a:extLst>
            <a:ext uri="{FF2B5EF4-FFF2-40B4-BE49-F238E27FC236}">
              <a16:creationId xmlns:a16="http://schemas.microsoft.com/office/drawing/2014/main" id="{00000000-0008-0000-0100-000026000000}"/>
            </a:ext>
          </a:extLst>
        </xdr:cNvPr>
        <xdr:cNvSpPr>
          <a:spLocks noChangeAspect="1" noChangeArrowheads="1"/>
        </xdr:cNvSpPr>
      </xdr:nvSpPr>
      <xdr:spPr bwMode="auto">
        <a:xfrm>
          <a:off x="2543175" y="149190075"/>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837</xdr:row>
      <xdr:rowOff>0</xdr:rowOff>
    </xdr:from>
    <xdr:ext cx="304800" cy="304798"/>
    <xdr:sp macro="" textlink="">
      <xdr:nvSpPr>
        <xdr:cNvPr id="39" name="AutoShape 5" descr="blob:https://web.whatsapp.com/1ac8df6f-f324-4cc8-92dc-814a1cf4b515">
          <a:extLst>
            <a:ext uri="{FF2B5EF4-FFF2-40B4-BE49-F238E27FC236}">
              <a16:creationId xmlns:a16="http://schemas.microsoft.com/office/drawing/2014/main" id="{00000000-0008-0000-0100-000027000000}"/>
            </a:ext>
          </a:extLst>
        </xdr:cNvPr>
        <xdr:cNvSpPr>
          <a:spLocks noChangeAspect="1" noChangeArrowheads="1"/>
        </xdr:cNvSpPr>
      </xdr:nvSpPr>
      <xdr:spPr bwMode="auto">
        <a:xfrm>
          <a:off x="4238625" y="149190075"/>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919</xdr:row>
      <xdr:rowOff>0</xdr:rowOff>
    </xdr:from>
    <xdr:ext cx="304800" cy="299755"/>
    <xdr:sp macro="" textlink="">
      <xdr:nvSpPr>
        <xdr:cNvPr id="40" name="AutoShape 1" descr="blob:https://web.whatsapp.com/1ac8df6f-f324-4cc8-92dc-814a1cf4b515">
          <a:extLst>
            <a:ext uri="{FF2B5EF4-FFF2-40B4-BE49-F238E27FC236}">
              <a16:creationId xmlns:a16="http://schemas.microsoft.com/office/drawing/2014/main" id="{00000000-0008-0000-0100-000028000000}"/>
            </a:ext>
          </a:extLst>
        </xdr:cNvPr>
        <xdr:cNvSpPr>
          <a:spLocks noChangeAspect="1" noChangeArrowheads="1"/>
        </xdr:cNvSpPr>
      </xdr:nvSpPr>
      <xdr:spPr bwMode="auto">
        <a:xfrm>
          <a:off x="3390900" y="165544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919</xdr:row>
      <xdr:rowOff>0</xdr:rowOff>
    </xdr:from>
    <xdr:ext cx="304800" cy="299755"/>
    <xdr:sp macro="" textlink="">
      <xdr:nvSpPr>
        <xdr:cNvPr id="41" name="AutoShape 3" descr="blob:https://web.whatsapp.com/1ac8df6f-f324-4cc8-92dc-814a1cf4b515">
          <a:extLst>
            <a:ext uri="{FF2B5EF4-FFF2-40B4-BE49-F238E27FC236}">
              <a16:creationId xmlns:a16="http://schemas.microsoft.com/office/drawing/2014/main" id="{00000000-0008-0000-0100-000029000000}"/>
            </a:ext>
          </a:extLst>
        </xdr:cNvPr>
        <xdr:cNvSpPr>
          <a:spLocks noChangeAspect="1" noChangeArrowheads="1"/>
        </xdr:cNvSpPr>
      </xdr:nvSpPr>
      <xdr:spPr bwMode="auto">
        <a:xfrm>
          <a:off x="2543175" y="165544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919</xdr:row>
      <xdr:rowOff>0</xdr:rowOff>
    </xdr:from>
    <xdr:ext cx="304800" cy="304798"/>
    <xdr:sp macro="" textlink="">
      <xdr:nvSpPr>
        <xdr:cNvPr id="42" name="AutoShape 5" descr="blob:https://web.whatsapp.com/1ac8df6f-f324-4cc8-92dc-814a1cf4b515">
          <a:extLst>
            <a:ext uri="{FF2B5EF4-FFF2-40B4-BE49-F238E27FC236}">
              <a16:creationId xmlns:a16="http://schemas.microsoft.com/office/drawing/2014/main" id="{00000000-0008-0000-0100-00002A000000}"/>
            </a:ext>
          </a:extLst>
        </xdr:cNvPr>
        <xdr:cNvSpPr>
          <a:spLocks noChangeAspect="1" noChangeArrowheads="1"/>
        </xdr:cNvSpPr>
      </xdr:nvSpPr>
      <xdr:spPr bwMode="auto">
        <a:xfrm>
          <a:off x="4238625" y="165544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919</xdr:row>
      <xdr:rowOff>0</xdr:rowOff>
    </xdr:from>
    <xdr:ext cx="304800" cy="299755"/>
    <xdr:sp macro="" textlink="">
      <xdr:nvSpPr>
        <xdr:cNvPr id="43" name="AutoShape 1" descr="blob:https://web.whatsapp.com/1ac8df6f-f324-4cc8-92dc-814a1cf4b515">
          <a:extLst>
            <a:ext uri="{FF2B5EF4-FFF2-40B4-BE49-F238E27FC236}">
              <a16:creationId xmlns:a16="http://schemas.microsoft.com/office/drawing/2014/main" id="{00000000-0008-0000-0100-00002B000000}"/>
            </a:ext>
          </a:extLst>
        </xdr:cNvPr>
        <xdr:cNvSpPr>
          <a:spLocks noChangeAspect="1" noChangeArrowheads="1"/>
        </xdr:cNvSpPr>
      </xdr:nvSpPr>
      <xdr:spPr bwMode="auto">
        <a:xfrm>
          <a:off x="3390900" y="165544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919</xdr:row>
      <xdr:rowOff>0</xdr:rowOff>
    </xdr:from>
    <xdr:ext cx="304800" cy="299755"/>
    <xdr:sp macro="" textlink="">
      <xdr:nvSpPr>
        <xdr:cNvPr id="44" name="AutoShape 3" descr="blob:https://web.whatsapp.com/1ac8df6f-f324-4cc8-92dc-814a1cf4b515">
          <a:extLst>
            <a:ext uri="{FF2B5EF4-FFF2-40B4-BE49-F238E27FC236}">
              <a16:creationId xmlns:a16="http://schemas.microsoft.com/office/drawing/2014/main" id="{00000000-0008-0000-0100-00002C000000}"/>
            </a:ext>
          </a:extLst>
        </xdr:cNvPr>
        <xdr:cNvSpPr>
          <a:spLocks noChangeAspect="1" noChangeArrowheads="1"/>
        </xdr:cNvSpPr>
      </xdr:nvSpPr>
      <xdr:spPr bwMode="auto">
        <a:xfrm>
          <a:off x="2543175" y="165544500"/>
          <a:ext cx="304800" cy="2997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919</xdr:row>
      <xdr:rowOff>0</xdr:rowOff>
    </xdr:from>
    <xdr:ext cx="304800" cy="304798"/>
    <xdr:sp macro="" textlink="">
      <xdr:nvSpPr>
        <xdr:cNvPr id="45" name="AutoShape 5" descr="blob:https://web.whatsapp.com/1ac8df6f-f324-4cc8-92dc-814a1cf4b515">
          <a:extLst>
            <a:ext uri="{FF2B5EF4-FFF2-40B4-BE49-F238E27FC236}">
              <a16:creationId xmlns:a16="http://schemas.microsoft.com/office/drawing/2014/main" id="{00000000-0008-0000-0100-00002D000000}"/>
            </a:ext>
          </a:extLst>
        </xdr:cNvPr>
        <xdr:cNvSpPr>
          <a:spLocks noChangeAspect="1" noChangeArrowheads="1"/>
        </xdr:cNvSpPr>
      </xdr:nvSpPr>
      <xdr:spPr bwMode="auto">
        <a:xfrm>
          <a:off x="4238625" y="165544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324969</xdr:colOff>
      <xdr:row>12</xdr:row>
      <xdr:rowOff>100852</xdr:rowOff>
    </xdr:from>
    <xdr:to>
      <xdr:col>4</xdr:col>
      <xdr:colOff>740502</xdr:colOff>
      <xdr:row>28</xdr:row>
      <xdr:rowOff>33619</xdr:rowOff>
    </xdr:to>
    <xdr:pic>
      <xdr:nvPicPr>
        <xdr:cNvPr id="46" name="Imagen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4"/>
        <a:stretch>
          <a:fillRect/>
        </a:stretch>
      </xdr:blipFill>
      <xdr:spPr>
        <a:xfrm>
          <a:off x="324969" y="3177427"/>
          <a:ext cx="3806433" cy="2523567"/>
        </a:xfrm>
        <a:prstGeom prst="rect">
          <a:avLst/>
        </a:prstGeom>
      </xdr:spPr>
    </xdr:pic>
    <xdr:clientData/>
  </xdr:twoCellAnchor>
  <xdr:twoCellAnchor editAs="oneCell">
    <xdr:from>
      <xdr:col>5</xdr:col>
      <xdr:colOff>100851</xdr:colOff>
      <xdr:row>12</xdr:row>
      <xdr:rowOff>11206</xdr:rowOff>
    </xdr:from>
    <xdr:to>
      <xdr:col>7</xdr:col>
      <xdr:colOff>536870</xdr:colOff>
      <xdr:row>28</xdr:row>
      <xdr:rowOff>134090</xdr:rowOff>
    </xdr:to>
    <xdr:pic>
      <xdr:nvPicPr>
        <xdr:cNvPr id="47" name="Imagen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5"/>
        <a:stretch>
          <a:fillRect/>
        </a:stretch>
      </xdr:blipFill>
      <xdr:spPr>
        <a:xfrm>
          <a:off x="4339476" y="3087781"/>
          <a:ext cx="2131469" cy="2713684"/>
        </a:xfrm>
        <a:prstGeom prst="rect">
          <a:avLst/>
        </a:prstGeom>
      </xdr:spPr>
    </xdr:pic>
    <xdr:clientData/>
  </xdr:twoCellAnchor>
  <xdr:twoCellAnchor editAs="oneCell">
    <xdr:from>
      <xdr:col>8</xdr:col>
      <xdr:colOff>123264</xdr:colOff>
      <xdr:row>11</xdr:row>
      <xdr:rowOff>134470</xdr:rowOff>
    </xdr:from>
    <xdr:to>
      <xdr:col>12</xdr:col>
      <xdr:colOff>354770</xdr:colOff>
      <xdr:row>29</xdr:row>
      <xdr:rowOff>62968</xdr:rowOff>
    </xdr:to>
    <xdr:pic>
      <xdr:nvPicPr>
        <xdr:cNvPr id="48" name="Imagen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6"/>
        <a:stretch>
          <a:fillRect/>
        </a:stretch>
      </xdr:blipFill>
      <xdr:spPr>
        <a:xfrm>
          <a:off x="6905064" y="3049120"/>
          <a:ext cx="3622406" cy="2843148"/>
        </a:xfrm>
        <a:prstGeom prst="rect">
          <a:avLst/>
        </a:prstGeom>
      </xdr:spPr>
    </xdr:pic>
    <xdr:clientData/>
  </xdr:twoCellAnchor>
  <xdr:twoCellAnchor editAs="oneCell">
    <xdr:from>
      <xdr:col>4</xdr:col>
      <xdr:colOff>840443</xdr:colOff>
      <xdr:row>106</xdr:row>
      <xdr:rowOff>67235</xdr:rowOff>
    </xdr:from>
    <xdr:to>
      <xdr:col>7</xdr:col>
      <xdr:colOff>821742</xdr:colOff>
      <xdr:row>122</xdr:row>
      <xdr:rowOff>33617</xdr:rowOff>
    </xdr:to>
    <xdr:pic>
      <xdr:nvPicPr>
        <xdr:cNvPr id="49" name="Imagen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7"/>
        <a:stretch>
          <a:fillRect/>
        </a:stretch>
      </xdr:blipFill>
      <xdr:spPr>
        <a:xfrm>
          <a:off x="4231343" y="19498235"/>
          <a:ext cx="2524474" cy="2557182"/>
        </a:xfrm>
        <a:prstGeom prst="rect">
          <a:avLst/>
        </a:prstGeom>
      </xdr:spPr>
    </xdr:pic>
    <xdr:clientData/>
  </xdr:twoCellAnchor>
  <xdr:twoCellAnchor editAs="oneCell">
    <xdr:from>
      <xdr:col>0</xdr:col>
      <xdr:colOff>123265</xdr:colOff>
      <xdr:row>193</xdr:row>
      <xdr:rowOff>67234</xdr:rowOff>
    </xdr:from>
    <xdr:to>
      <xdr:col>4</xdr:col>
      <xdr:colOff>40486</xdr:colOff>
      <xdr:row>206</xdr:row>
      <xdr:rowOff>103954</xdr:rowOff>
    </xdr:to>
    <xdr:pic>
      <xdr:nvPicPr>
        <xdr:cNvPr id="50" name="Imagen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8"/>
        <a:stretch>
          <a:fillRect/>
        </a:stretch>
      </xdr:blipFill>
      <xdr:spPr>
        <a:xfrm>
          <a:off x="123265" y="36119359"/>
          <a:ext cx="3308121" cy="2141745"/>
        </a:xfrm>
        <a:prstGeom prst="rect">
          <a:avLst/>
        </a:prstGeom>
      </xdr:spPr>
    </xdr:pic>
    <xdr:clientData/>
  </xdr:twoCellAnchor>
  <xdr:twoCellAnchor editAs="oneCell">
    <xdr:from>
      <xdr:col>4</xdr:col>
      <xdr:colOff>235324</xdr:colOff>
      <xdr:row>193</xdr:row>
      <xdr:rowOff>44823</xdr:rowOff>
    </xdr:from>
    <xdr:to>
      <xdr:col>7</xdr:col>
      <xdr:colOff>70859</xdr:colOff>
      <xdr:row>207</xdr:row>
      <xdr:rowOff>38945</xdr:rowOff>
    </xdr:to>
    <xdr:pic>
      <xdr:nvPicPr>
        <xdr:cNvPr id="51" name="Imagen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9"/>
        <a:stretch>
          <a:fillRect/>
        </a:stretch>
      </xdr:blipFill>
      <xdr:spPr>
        <a:xfrm>
          <a:off x="3626224" y="36096948"/>
          <a:ext cx="2378710" cy="2261072"/>
        </a:xfrm>
        <a:prstGeom prst="rect">
          <a:avLst/>
        </a:prstGeom>
      </xdr:spPr>
    </xdr:pic>
    <xdr:clientData/>
  </xdr:twoCellAnchor>
  <xdr:twoCellAnchor editAs="oneCell">
    <xdr:from>
      <xdr:col>7</xdr:col>
      <xdr:colOff>840443</xdr:colOff>
      <xdr:row>192</xdr:row>
      <xdr:rowOff>100853</xdr:rowOff>
    </xdr:from>
    <xdr:to>
      <xdr:col>11</xdr:col>
      <xdr:colOff>529092</xdr:colOff>
      <xdr:row>208</xdr:row>
      <xdr:rowOff>9782</xdr:rowOff>
    </xdr:to>
    <xdr:pic>
      <xdr:nvPicPr>
        <xdr:cNvPr id="52" name="Imagen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10"/>
        <a:stretch>
          <a:fillRect/>
        </a:stretch>
      </xdr:blipFill>
      <xdr:spPr>
        <a:xfrm>
          <a:off x="6774518" y="35991053"/>
          <a:ext cx="3079549" cy="2499730"/>
        </a:xfrm>
        <a:prstGeom prst="rect">
          <a:avLst/>
        </a:prstGeom>
      </xdr:spPr>
    </xdr:pic>
    <xdr:clientData/>
  </xdr:twoCellAnchor>
  <xdr:twoCellAnchor editAs="oneCell">
    <xdr:from>
      <xdr:col>2</xdr:col>
      <xdr:colOff>549088</xdr:colOff>
      <xdr:row>213</xdr:row>
      <xdr:rowOff>100854</xdr:rowOff>
    </xdr:from>
    <xdr:to>
      <xdr:col>9</xdr:col>
      <xdr:colOff>435177</xdr:colOff>
      <xdr:row>225</xdr:row>
      <xdr:rowOff>65883</xdr:rowOff>
    </xdr:to>
    <xdr:pic>
      <xdr:nvPicPr>
        <xdr:cNvPr id="53" name="Imagen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11"/>
        <a:stretch>
          <a:fillRect/>
        </a:stretch>
      </xdr:blipFill>
      <xdr:spPr>
        <a:xfrm>
          <a:off x="2244538" y="39420054"/>
          <a:ext cx="5820164" cy="1908129"/>
        </a:xfrm>
        <a:prstGeom prst="rect">
          <a:avLst/>
        </a:prstGeom>
      </xdr:spPr>
    </xdr:pic>
    <xdr:clientData/>
  </xdr:twoCellAnchor>
  <xdr:twoCellAnchor editAs="oneCell">
    <xdr:from>
      <xdr:col>3</xdr:col>
      <xdr:colOff>67235</xdr:colOff>
      <xdr:row>282</xdr:row>
      <xdr:rowOff>67236</xdr:rowOff>
    </xdr:from>
    <xdr:to>
      <xdr:col>6</xdr:col>
      <xdr:colOff>140865</xdr:colOff>
      <xdr:row>298</xdr:row>
      <xdr:rowOff>147594</xdr:rowOff>
    </xdr:to>
    <xdr:pic>
      <xdr:nvPicPr>
        <xdr:cNvPr id="54" name="Imagen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12"/>
        <a:stretch>
          <a:fillRect/>
        </a:stretch>
      </xdr:blipFill>
      <xdr:spPr>
        <a:xfrm>
          <a:off x="2610410" y="52349961"/>
          <a:ext cx="2616805" cy="2671158"/>
        </a:xfrm>
        <a:prstGeom prst="rect">
          <a:avLst/>
        </a:prstGeom>
      </xdr:spPr>
    </xdr:pic>
    <xdr:clientData/>
  </xdr:twoCellAnchor>
  <xdr:twoCellAnchor editAs="oneCell">
    <xdr:from>
      <xdr:col>6</xdr:col>
      <xdr:colOff>773206</xdr:colOff>
      <xdr:row>282</xdr:row>
      <xdr:rowOff>33618</xdr:rowOff>
    </xdr:from>
    <xdr:to>
      <xdr:col>9</xdr:col>
      <xdr:colOff>754504</xdr:colOff>
      <xdr:row>298</xdr:row>
      <xdr:rowOff>0</xdr:rowOff>
    </xdr:to>
    <xdr:pic>
      <xdr:nvPicPr>
        <xdr:cNvPr id="55" name="Imagen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7"/>
        <a:stretch>
          <a:fillRect/>
        </a:stretch>
      </xdr:blipFill>
      <xdr:spPr>
        <a:xfrm>
          <a:off x="5859556" y="52316343"/>
          <a:ext cx="2524473" cy="2557182"/>
        </a:xfrm>
        <a:prstGeom prst="rect">
          <a:avLst/>
        </a:prstGeom>
      </xdr:spPr>
    </xdr:pic>
    <xdr:clientData/>
  </xdr:twoCellAnchor>
  <xdr:twoCellAnchor editAs="oneCell">
    <xdr:from>
      <xdr:col>0</xdr:col>
      <xdr:colOff>134471</xdr:colOff>
      <xdr:row>377</xdr:row>
      <xdr:rowOff>56029</xdr:rowOff>
    </xdr:from>
    <xdr:to>
      <xdr:col>6</xdr:col>
      <xdr:colOff>803469</xdr:colOff>
      <xdr:row>398</xdr:row>
      <xdr:rowOff>6060</xdr:rowOff>
    </xdr:to>
    <xdr:pic>
      <xdr:nvPicPr>
        <xdr:cNvPr id="56" name="Imagen 55">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13"/>
        <a:stretch>
          <a:fillRect/>
        </a:stretch>
      </xdr:blipFill>
      <xdr:spPr>
        <a:xfrm>
          <a:off x="134471" y="68426479"/>
          <a:ext cx="5755348" cy="3344395"/>
        </a:xfrm>
        <a:prstGeom prst="rect">
          <a:avLst/>
        </a:prstGeom>
      </xdr:spPr>
    </xdr:pic>
    <xdr:clientData/>
  </xdr:twoCellAnchor>
  <xdr:twoCellAnchor editAs="oneCell">
    <xdr:from>
      <xdr:col>7</xdr:col>
      <xdr:colOff>235325</xdr:colOff>
      <xdr:row>376</xdr:row>
      <xdr:rowOff>78440</xdr:rowOff>
    </xdr:from>
    <xdr:to>
      <xdr:col>12</xdr:col>
      <xdr:colOff>713731</xdr:colOff>
      <xdr:row>398</xdr:row>
      <xdr:rowOff>112058</xdr:rowOff>
    </xdr:to>
    <xdr:pic>
      <xdr:nvPicPr>
        <xdr:cNvPr id="57" name="Imagen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14"/>
        <a:stretch>
          <a:fillRect/>
        </a:stretch>
      </xdr:blipFill>
      <xdr:spPr>
        <a:xfrm>
          <a:off x="6169400" y="68258390"/>
          <a:ext cx="4717031" cy="3624543"/>
        </a:xfrm>
        <a:prstGeom prst="rect">
          <a:avLst/>
        </a:prstGeom>
      </xdr:spPr>
    </xdr:pic>
    <xdr:clientData/>
  </xdr:twoCellAnchor>
  <xdr:twoCellAnchor editAs="oneCell">
    <xdr:from>
      <xdr:col>0</xdr:col>
      <xdr:colOff>0</xdr:colOff>
      <xdr:row>474</xdr:row>
      <xdr:rowOff>112060</xdr:rowOff>
    </xdr:from>
    <xdr:to>
      <xdr:col>6</xdr:col>
      <xdr:colOff>668998</xdr:colOff>
      <xdr:row>495</xdr:row>
      <xdr:rowOff>56031</xdr:rowOff>
    </xdr:to>
    <xdr:pic>
      <xdr:nvPicPr>
        <xdr:cNvPr id="58" name="Imagen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3"/>
        <a:stretch>
          <a:fillRect/>
        </a:stretch>
      </xdr:blipFill>
      <xdr:spPr>
        <a:xfrm>
          <a:off x="0" y="85046485"/>
          <a:ext cx="5755348" cy="3344396"/>
        </a:xfrm>
        <a:prstGeom prst="rect">
          <a:avLst/>
        </a:prstGeom>
      </xdr:spPr>
    </xdr:pic>
    <xdr:clientData/>
  </xdr:twoCellAnchor>
  <xdr:twoCellAnchor editAs="oneCell">
    <xdr:from>
      <xdr:col>7</xdr:col>
      <xdr:colOff>100854</xdr:colOff>
      <xdr:row>473</xdr:row>
      <xdr:rowOff>100853</xdr:rowOff>
    </xdr:from>
    <xdr:to>
      <xdr:col>12</xdr:col>
      <xdr:colOff>579260</xdr:colOff>
      <xdr:row>496</xdr:row>
      <xdr:rowOff>11206</xdr:rowOff>
    </xdr:to>
    <xdr:pic>
      <xdr:nvPicPr>
        <xdr:cNvPr id="59" name="Imagen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4"/>
        <a:stretch>
          <a:fillRect/>
        </a:stretch>
      </xdr:blipFill>
      <xdr:spPr>
        <a:xfrm>
          <a:off x="6034929" y="84873353"/>
          <a:ext cx="4717031" cy="3634628"/>
        </a:xfrm>
        <a:prstGeom prst="rect">
          <a:avLst/>
        </a:prstGeom>
      </xdr:spPr>
    </xdr:pic>
    <xdr:clientData/>
  </xdr:twoCellAnchor>
  <xdr:twoCellAnchor editAs="oneCell">
    <xdr:from>
      <xdr:col>5</xdr:col>
      <xdr:colOff>89647</xdr:colOff>
      <xdr:row>569</xdr:row>
      <xdr:rowOff>78442</xdr:rowOff>
    </xdr:from>
    <xdr:to>
      <xdr:col>8</xdr:col>
      <xdr:colOff>163277</xdr:colOff>
      <xdr:row>586</xdr:row>
      <xdr:rowOff>1917</xdr:rowOff>
    </xdr:to>
    <xdr:pic>
      <xdr:nvPicPr>
        <xdr:cNvPr id="60" name="Imagen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12"/>
        <a:stretch>
          <a:fillRect/>
        </a:stretch>
      </xdr:blipFill>
      <xdr:spPr>
        <a:xfrm>
          <a:off x="4328272" y="101252992"/>
          <a:ext cx="2616805" cy="2676201"/>
        </a:xfrm>
        <a:prstGeom prst="rect">
          <a:avLst/>
        </a:prstGeom>
      </xdr:spPr>
    </xdr:pic>
    <xdr:clientData/>
  </xdr:twoCellAnchor>
  <xdr:twoCellAnchor editAs="oneCell">
    <xdr:from>
      <xdr:col>5</xdr:col>
      <xdr:colOff>0</xdr:colOff>
      <xdr:row>668</xdr:row>
      <xdr:rowOff>0</xdr:rowOff>
    </xdr:from>
    <xdr:to>
      <xdr:col>8</xdr:col>
      <xdr:colOff>73630</xdr:colOff>
      <xdr:row>684</xdr:row>
      <xdr:rowOff>80358</xdr:rowOff>
    </xdr:to>
    <xdr:pic>
      <xdr:nvPicPr>
        <xdr:cNvPr id="61" name="Imagen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12"/>
        <a:stretch>
          <a:fillRect/>
        </a:stretch>
      </xdr:blipFill>
      <xdr:spPr>
        <a:xfrm>
          <a:off x="4238625" y="118167150"/>
          <a:ext cx="2616805" cy="2671157"/>
        </a:xfrm>
        <a:prstGeom prst="rect">
          <a:avLst/>
        </a:prstGeom>
      </xdr:spPr>
    </xdr:pic>
    <xdr:clientData/>
  </xdr:twoCellAnchor>
  <xdr:twoCellAnchor editAs="oneCell">
    <xdr:from>
      <xdr:col>0</xdr:col>
      <xdr:colOff>112059</xdr:colOff>
      <xdr:row>763</xdr:row>
      <xdr:rowOff>44825</xdr:rowOff>
    </xdr:from>
    <xdr:to>
      <xdr:col>6</xdr:col>
      <xdr:colOff>781057</xdr:colOff>
      <xdr:row>783</xdr:row>
      <xdr:rowOff>145679</xdr:rowOff>
    </xdr:to>
    <xdr:pic>
      <xdr:nvPicPr>
        <xdr:cNvPr id="62" name="Imagen 61">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13"/>
        <a:stretch>
          <a:fillRect/>
        </a:stretch>
      </xdr:blipFill>
      <xdr:spPr>
        <a:xfrm>
          <a:off x="112059" y="134594975"/>
          <a:ext cx="5755348" cy="3339353"/>
        </a:xfrm>
        <a:prstGeom prst="rect">
          <a:avLst/>
        </a:prstGeom>
      </xdr:spPr>
    </xdr:pic>
    <xdr:clientData/>
  </xdr:twoCellAnchor>
  <xdr:twoCellAnchor editAs="oneCell">
    <xdr:from>
      <xdr:col>7</xdr:col>
      <xdr:colOff>212913</xdr:colOff>
      <xdr:row>762</xdr:row>
      <xdr:rowOff>33618</xdr:rowOff>
    </xdr:from>
    <xdr:to>
      <xdr:col>12</xdr:col>
      <xdr:colOff>691319</xdr:colOff>
      <xdr:row>784</xdr:row>
      <xdr:rowOff>100854</xdr:rowOff>
    </xdr:to>
    <xdr:pic>
      <xdr:nvPicPr>
        <xdr:cNvPr id="63" name="Imagen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14"/>
        <a:stretch>
          <a:fillRect/>
        </a:stretch>
      </xdr:blipFill>
      <xdr:spPr>
        <a:xfrm>
          <a:off x="6146988" y="134421843"/>
          <a:ext cx="4717031" cy="3629586"/>
        </a:xfrm>
        <a:prstGeom prst="rect">
          <a:avLst/>
        </a:prstGeom>
      </xdr:spPr>
    </xdr:pic>
    <xdr:clientData/>
  </xdr:twoCellAnchor>
  <xdr:twoCellAnchor editAs="oneCell">
    <xdr:from>
      <xdr:col>0</xdr:col>
      <xdr:colOff>795617</xdr:colOff>
      <xdr:row>789</xdr:row>
      <xdr:rowOff>78441</xdr:rowOff>
    </xdr:from>
    <xdr:to>
      <xdr:col>3</xdr:col>
      <xdr:colOff>776916</xdr:colOff>
      <xdr:row>805</xdr:row>
      <xdr:rowOff>44824</xdr:rowOff>
    </xdr:to>
    <xdr:pic>
      <xdr:nvPicPr>
        <xdr:cNvPr id="64" name="Imagen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7"/>
        <a:stretch>
          <a:fillRect/>
        </a:stretch>
      </xdr:blipFill>
      <xdr:spPr>
        <a:xfrm>
          <a:off x="795617" y="138867216"/>
          <a:ext cx="2524474" cy="2557183"/>
        </a:xfrm>
        <a:prstGeom prst="rect">
          <a:avLst/>
        </a:prstGeom>
      </xdr:spPr>
    </xdr:pic>
    <xdr:clientData/>
  </xdr:twoCellAnchor>
  <xdr:oneCellAnchor>
    <xdr:from>
      <xdr:col>0</xdr:col>
      <xdr:colOff>112059</xdr:colOff>
      <xdr:row>844</xdr:row>
      <xdr:rowOff>44825</xdr:rowOff>
    </xdr:from>
    <xdr:ext cx="5778880" cy="3238500"/>
    <xdr:pic>
      <xdr:nvPicPr>
        <xdr:cNvPr id="65" name="Imagen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13"/>
        <a:stretch>
          <a:fillRect/>
        </a:stretch>
      </xdr:blipFill>
      <xdr:spPr>
        <a:xfrm>
          <a:off x="112059" y="150949400"/>
          <a:ext cx="5778880" cy="3238500"/>
        </a:xfrm>
        <a:prstGeom prst="rect">
          <a:avLst/>
        </a:prstGeom>
      </xdr:spPr>
    </xdr:pic>
    <xdr:clientData/>
  </xdr:oneCellAnchor>
  <xdr:oneCellAnchor>
    <xdr:from>
      <xdr:col>7</xdr:col>
      <xdr:colOff>212913</xdr:colOff>
      <xdr:row>843</xdr:row>
      <xdr:rowOff>33618</xdr:rowOff>
    </xdr:from>
    <xdr:ext cx="4736642" cy="3518648"/>
    <xdr:pic>
      <xdr:nvPicPr>
        <xdr:cNvPr id="66" name="Imagen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14"/>
        <a:stretch>
          <a:fillRect/>
        </a:stretch>
      </xdr:blipFill>
      <xdr:spPr>
        <a:xfrm>
          <a:off x="6146988" y="150776268"/>
          <a:ext cx="4736642" cy="3518648"/>
        </a:xfrm>
        <a:prstGeom prst="rect">
          <a:avLst/>
        </a:prstGeom>
      </xdr:spPr>
    </xdr:pic>
    <xdr:clientData/>
  </xdr:oneCellAnchor>
  <xdr:oneCellAnchor>
    <xdr:from>
      <xdr:col>1</xdr:col>
      <xdr:colOff>0</xdr:colOff>
      <xdr:row>869</xdr:row>
      <xdr:rowOff>89647</xdr:rowOff>
    </xdr:from>
    <xdr:ext cx="2536240" cy="2476500"/>
    <xdr:pic>
      <xdr:nvPicPr>
        <xdr:cNvPr id="67" name="Imagen 6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7"/>
        <a:stretch>
          <a:fillRect/>
        </a:stretch>
      </xdr:blipFill>
      <xdr:spPr>
        <a:xfrm>
          <a:off x="847725" y="155070922"/>
          <a:ext cx="2536240" cy="2476500"/>
        </a:xfrm>
        <a:prstGeom prst="rect">
          <a:avLst/>
        </a:prstGeom>
      </xdr:spPr>
    </xdr:pic>
    <xdr:clientData/>
  </xdr:oneCellAnchor>
  <xdr:twoCellAnchor editAs="oneCell">
    <xdr:from>
      <xdr:col>7</xdr:col>
      <xdr:colOff>515471</xdr:colOff>
      <xdr:row>870</xdr:row>
      <xdr:rowOff>89647</xdr:rowOff>
    </xdr:from>
    <xdr:to>
      <xdr:col>10</xdr:col>
      <xdr:colOff>351005</xdr:colOff>
      <xdr:row>884</xdr:row>
      <xdr:rowOff>83770</xdr:rowOff>
    </xdr:to>
    <xdr:pic>
      <xdr:nvPicPr>
        <xdr:cNvPr id="68" name="Imagen 67">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9"/>
        <a:stretch>
          <a:fillRect/>
        </a:stretch>
      </xdr:blipFill>
      <xdr:spPr>
        <a:xfrm>
          <a:off x="6449546" y="155232847"/>
          <a:ext cx="2378709" cy="2261073"/>
        </a:xfrm>
        <a:prstGeom prst="rect">
          <a:avLst/>
        </a:prstGeom>
      </xdr:spPr>
    </xdr:pic>
    <xdr:clientData/>
  </xdr:twoCellAnchor>
  <xdr:twoCellAnchor editAs="oneCell">
    <xdr:from>
      <xdr:col>0</xdr:col>
      <xdr:colOff>369794</xdr:colOff>
      <xdr:row>926</xdr:row>
      <xdr:rowOff>56030</xdr:rowOff>
    </xdr:from>
    <xdr:to>
      <xdr:col>4</xdr:col>
      <xdr:colOff>287015</xdr:colOff>
      <xdr:row>939</xdr:row>
      <xdr:rowOff>92749</xdr:rowOff>
    </xdr:to>
    <xdr:pic>
      <xdr:nvPicPr>
        <xdr:cNvPr id="69" name="Imagen 68">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8"/>
        <a:stretch>
          <a:fillRect/>
        </a:stretch>
      </xdr:blipFill>
      <xdr:spPr>
        <a:xfrm>
          <a:off x="369794" y="166905455"/>
          <a:ext cx="3308121" cy="2141743"/>
        </a:xfrm>
        <a:prstGeom prst="rect">
          <a:avLst/>
        </a:prstGeom>
      </xdr:spPr>
    </xdr:pic>
    <xdr:clientData/>
  </xdr:twoCellAnchor>
  <xdr:twoCellAnchor editAs="oneCell">
    <xdr:from>
      <xdr:col>4</xdr:col>
      <xdr:colOff>481853</xdr:colOff>
      <xdr:row>926</xdr:row>
      <xdr:rowOff>33619</xdr:rowOff>
    </xdr:from>
    <xdr:to>
      <xdr:col>7</xdr:col>
      <xdr:colOff>317388</xdr:colOff>
      <xdr:row>940</xdr:row>
      <xdr:rowOff>27742</xdr:rowOff>
    </xdr:to>
    <xdr:pic>
      <xdr:nvPicPr>
        <xdr:cNvPr id="70" name="Imagen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9"/>
        <a:stretch>
          <a:fillRect/>
        </a:stretch>
      </xdr:blipFill>
      <xdr:spPr>
        <a:xfrm>
          <a:off x="3872753" y="166883044"/>
          <a:ext cx="2378710" cy="2261073"/>
        </a:xfrm>
        <a:prstGeom prst="rect">
          <a:avLst/>
        </a:prstGeom>
      </xdr:spPr>
    </xdr:pic>
    <xdr:clientData/>
  </xdr:twoCellAnchor>
  <xdr:twoCellAnchor editAs="oneCell">
    <xdr:from>
      <xdr:col>0</xdr:col>
      <xdr:colOff>672353</xdr:colOff>
      <xdr:row>947</xdr:row>
      <xdr:rowOff>11206</xdr:rowOff>
    </xdr:from>
    <xdr:to>
      <xdr:col>4</xdr:col>
      <xdr:colOff>361003</xdr:colOff>
      <xdr:row>962</xdr:row>
      <xdr:rowOff>77018</xdr:rowOff>
    </xdr:to>
    <xdr:pic>
      <xdr:nvPicPr>
        <xdr:cNvPr id="71" name="Imagen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10"/>
        <a:stretch>
          <a:fillRect/>
        </a:stretch>
      </xdr:blipFill>
      <xdr:spPr>
        <a:xfrm>
          <a:off x="672353" y="170289631"/>
          <a:ext cx="3079550" cy="2494686"/>
        </a:xfrm>
        <a:prstGeom prst="rect">
          <a:avLst/>
        </a:prstGeom>
      </xdr:spPr>
    </xdr:pic>
    <xdr:clientData/>
  </xdr:twoCellAnchor>
  <xdr:twoCellAnchor editAs="oneCell">
    <xdr:from>
      <xdr:col>5</xdr:col>
      <xdr:colOff>470645</xdr:colOff>
      <xdr:row>947</xdr:row>
      <xdr:rowOff>22413</xdr:rowOff>
    </xdr:from>
    <xdr:to>
      <xdr:col>12</xdr:col>
      <xdr:colOff>356734</xdr:colOff>
      <xdr:row>958</xdr:row>
      <xdr:rowOff>144326</xdr:rowOff>
    </xdr:to>
    <xdr:pic>
      <xdr:nvPicPr>
        <xdr:cNvPr id="72" name="Imagen 71">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11"/>
        <a:stretch>
          <a:fillRect/>
        </a:stretch>
      </xdr:blipFill>
      <xdr:spPr>
        <a:xfrm>
          <a:off x="4709270" y="170300838"/>
          <a:ext cx="5820164" cy="1903088"/>
        </a:xfrm>
        <a:prstGeom prst="rect">
          <a:avLst/>
        </a:prstGeom>
      </xdr:spPr>
    </xdr:pic>
    <xdr:clientData/>
  </xdr:twoCellAnchor>
  <xdr:oneCellAnchor>
    <xdr:from>
      <xdr:col>9</xdr:col>
      <xdr:colOff>112060</xdr:colOff>
      <xdr:row>925</xdr:row>
      <xdr:rowOff>134471</xdr:rowOff>
    </xdr:from>
    <xdr:ext cx="2536240" cy="2476500"/>
    <xdr:pic>
      <xdr:nvPicPr>
        <xdr:cNvPr id="73" name="Imagen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7"/>
        <a:stretch>
          <a:fillRect/>
        </a:stretch>
      </xdr:blipFill>
      <xdr:spPr>
        <a:xfrm>
          <a:off x="7741585" y="166821971"/>
          <a:ext cx="2536240" cy="2476500"/>
        </a:xfrm>
        <a:prstGeom prst="rect">
          <a:avLst/>
        </a:prstGeom>
      </xdr:spPr>
    </xdr:pic>
    <xdr:clientData/>
  </xdr:oneCellAnchor>
  <xdr:twoCellAnchor editAs="oneCell">
    <xdr:from>
      <xdr:col>2</xdr:col>
      <xdr:colOff>437029</xdr:colOff>
      <xdr:row>1007</xdr:row>
      <xdr:rowOff>56030</xdr:rowOff>
    </xdr:from>
    <xdr:to>
      <xdr:col>11</xdr:col>
      <xdr:colOff>332782</xdr:colOff>
      <xdr:row>1028</xdr:row>
      <xdr:rowOff>127833</xdr:rowOff>
    </xdr:to>
    <xdr:pic>
      <xdr:nvPicPr>
        <xdr:cNvPr id="74" name="Imagen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15"/>
        <a:stretch>
          <a:fillRect/>
        </a:stretch>
      </xdr:blipFill>
      <xdr:spPr>
        <a:xfrm>
          <a:off x="2132479" y="183174155"/>
          <a:ext cx="7525278" cy="3472227"/>
        </a:xfrm>
        <a:prstGeom prst="rect">
          <a:avLst/>
        </a:prstGeom>
      </xdr:spPr>
    </xdr:pic>
    <xdr:clientData/>
  </xdr:twoCellAnchor>
  <xdr:oneCellAnchor>
    <xdr:from>
      <xdr:col>4</xdr:col>
      <xdr:colOff>0</xdr:colOff>
      <xdr:row>1091</xdr:row>
      <xdr:rowOff>0</xdr:rowOff>
    </xdr:from>
    <xdr:ext cx="304800" cy="299755"/>
    <xdr:sp macro="" textlink="">
      <xdr:nvSpPr>
        <xdr:cNvPr id="75" name="AutoShape 1" descr="blob:https://web.whatsapp.com/1ac8df6f-f324-4cc8-92dc-814a1cf4b515">
          <a:extLst>
            <a:ext uri="{FF2B5EF4-FFF2-40B4-BE49-F238E27FC236}">
              <a16:creationId xmlns:a16="http://schemas.microsoft.com/office/drawing/2014/main" id="{00000000-0008-0000-0100-00004B000000}"/>
            </a:ext>
          </a:extLst>
        </xdr:cNvPr>
        <xdr:cNvSpPr>
          <a:spLocks noChangeAspect="1" noChangeArrowheads="1"/>
        </xdr:cNvSpPr>
      </xdr:nvSpPr>
      <xdr:spPr bwMode="auto">
        <a:xfrm>
          <a:off x="3390900" y="198377175"/>
          <a:ext cx="304800" cy="29975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oneCellAnchor>
  <xdr:oneCellAnchor>
    <xdr:from>
      <xdr:col>3</xdr:col>
      <xdr:colOff>0</xdr:colOff>
      <xdr:row>1091</xdr:row>
      <xdr:rowOff>0</xdr:rowOff>
    </xdr:from>
    <xdr:ext cx="304800" cy="299755"/>
    <xdr:sp macro="" textlink="">
      <xdr:nvSpPr>
        <xdr:cNvPr id="76" name="AutoShape 3" descr="blob:https://web.whatsapp.com/1ac8df6f-f324-4cc8-92dc-814a1cf4b515">
          <a:extLst>
            <a:ext uri="{FF2B5EF4-FFF2-40B4-BE49-F238E27FC236}">
              <a16:creationId xmlns:a16="http://schemas.microsoft.com/office/drawing/2014/main" id="{00000000-0008-0000-0100-00004C000000}"/>
            </a:ext>
          </a:extLst>
        </xdr:cNvPr>
        <xdr:cNvSpPr>
          <a:spLocks noChangeAspect="1" noChangeArrowheads="1"/>
        </xdr:cNvSpPr>
      </xdr:nvSpPr>
      <xdr:spPr bwMode="auto">
        <a:xfrm>
          <a:off x="2543175" y="198377175"/>
          <a:ext cx="304800" cy="29975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oneCellAnchor>
  <xdr:oneCellAnchor>
    <xdr:from>
      <xdr:col>5</xdr:col>
      <xdr:colOff>0</xdr:colOff>
      <xdr:row>1091</xdr:row>
      <xdr:rowOff>0</xdr:rowOff>
    </xdr:from>
    <xdr:ext cx="304800" cy="304798"/>
    <xdr:sp macro="" textlink="">
      <xdr:nvSpPr>
        <xdr:cNvPr id="77" name="AutoShape 5" descr="blob:https://web.whatsapp.com/1ac8df6f-f324-4cc8-92dc-814a1cf4b515">
          <a:extLst>
            <a:ext uri="{FF2B5EF4-FFF2-40B4-BE49-F238E27FC236}">
              <a16:creationId xmlns:a16="http://schemas.microsoft.com/office/drawing/2014/main" id="{00000000-0008-0000-0100-00004D000000}"/>
            </a:ext>
          </a:extLst>
        </xdr:cNvPr>
        <xdr:cNvSpPr>
          <a:spLocks noChangeAspect="1" noChangeArrowheads="1"/>
        </xdr:cNvSpPr>
      </xdr:nvSpPr>
      <xdr:spPr bwMode="auto">
        <a:xfrm>
          <a:off x="4238625" y="198377175"/>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1091</xdr:row>
      <xdr:rowOff>0</xdr:rowOff>
    </xdr:from>
    <xdr:ext cx="304800" cy="299755"/>
    <xdr:sp macro="" textlink="">
      <xdr:nvSpPr>
        <xdr:cNvPr id="78" name="AutoShape 1" descr="blob:https://web.whatsapp.com/1ac8df6f-f324-4cc8-92dc-814a1cf4b515">
          <a:extLst>
            <a:ext uri="{FF2B5EF4-FFF2-40B4-BE49-F238E27FC236}">
              <a16:creationId xmlns:a16="http://schemas.microsoft.com/office/drawing/2014/main" id="{00000000-0008-0000-0100-00004E000000}"/>
            </a:ext>
          </a:extLst>
        </xdr:cNvPr>
        <xdr:cNvSpPr>
          <a:spLocks noChangeAspect="1" noChangeArrowheads="1"/>
        </xdr:cNvSpPr>
      </xdr:nvSpPr>
      <xdr:spPr bwMode="auto">
        <a:xfrm>
          <a:off x="3390900" y="198377175"/>
          <a:ext cx="304800" cy="29975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oneCellAnchor>
  <xdr:oneCellAnchor>
    <xdr:from>
      <xdr:col>3</xdr:col>
      <xdr:colOff>0</xdr:colOff>
      <xdr:row>1091</xdr:row>
      <xdr:rowOff>0</xdr:rowOff>
    </xdr:from>
    <xdr:ext cx="304800" cy="299755"/>
    <xdr:sp macro="" textlink="">
      <xdr:nvSpPr>
        <xdr:cNvPr id="79" name="AutoShape 3" descr="blob:https://web.whatsapp.com/1ac8df6f-f324-4cc8-92dc-814a1cf4b515">
          <a:extLst>
            <a:ext uri="{FF2B5EF4-FFF2-40B4-BE49-F238E27FC236}">
              <a16:creationId xmlns:a16="http://schemas.microsoft.com/office/drawing/2014/main" id="{00000000-0008-0000-0100-00004F000000}"/>
            </a:ext>
          </a:extLst>
        </xdr:cNvPr>
        <xdr:cNvSpPr>
          <a:spLocks noChangeAspect="1" noChangeArrowheads="1"/>
        </xdr:cNvSpPr>
      </xdr:nvSpPr>
      <xdr:spPr bwMode="auto">
        <a:xfrm>
          <a:off x="2543175" y="198377175"/>
          <a:ext cx="304800" cy="29975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oneCellAnchor>
  <xdr:oneCellAnchor>
    <xdr:from>
      <xdr:col>5</xdr:col>
      <xdr:colOff>0</xdr:colOff>
      <xdr:row>1091</xdr:row>
      <xdr:rowOff>0</xdr:rowOff>
    </xdr:from>
    <xdr:ext cx="304800" cy="304798"/>
    <xdr:sp macro="" textlink="">
      <xdr:nvSpPr>
        <xdr:cNvPr id="80" name="AutoShape 5" descr="blob:https://web.whatsapp.com/1ac8df6f-f324-4cc8-92dc-814a1cf4b515">
          <a:extLst>
            <a:ext uri="{FF2B5EF4-FFF2-40B4-BE49-F238E27FC236}">
              <a16:creationId xmlns:a16="http://schemas.microsoft.com/office/drawing/2014/main" id="{00000000-0008-0000-0100-000050000000}"/>
            </a:ext>
          </a:extLst>
        </xdr:cNvPr>
        <xdr:cNvSpPr>
          <a:spLocks noChangeAspect="1" noChangeArrowheads="1"/>
        </xdr:cNvSpPr>
      </xdr:nvSpPr>
      <xdr:spPr bwMode="auto">
        <a:xfrm>
          <a:off x="4238625" y="198377175"/>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1097</xdr:row>
      <xdr:rowOff>0</xdr:rowOff>
    </xdr:from>
    <xdr:ext cx="4999153" cy="4886201"/>
    <xdr:pic>
      <xdr:nvPicPr>
        <xdr:cNvPr id="81" name="Imagen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16"/>
        <a:stretch>
          <a:fillRect/>
        </a:stretch>
      </xdr:blipFill>
      <xdr:spPr>
        <a:xfrm>
          <a:off x="3390900" y="199520175"/>
          <a:ext cx="4999153" cy="488620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9</xdr:col>
      <xdr:colOff>78440</xdr:colOff>
      <xdr:row>0</xdr:row>
      <xdr:rowOff>224118</xdr:rowOff>
    </xdr:from>
    <xdr:to>
      <xdr:col>11</xdr:col>
      <xdr:colOff>941677</xdr:colOff>
      <xdr:row>1</xdr:row>
      <xdr:rowOff>145676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831790" y="224118"/>
          <a:ext cx="2368187" cy="569258"/>
        </a:xfrm>
        <a:prstGeom prst="rect">
          <a:avLst/>
        </a:prstGeom>
      </xdr:spPr>
    </xdr:pic>
    <xdr:clientData/>
  </xdr:twoCellAnchor>
  <xdr:twoCellAnchor editAs="oneCell">
    <xdr:from>
      <xdr:col>0</xdr:col>
      <xdr:colOff>145678</xdr:colOff>
      <xdr:row>0</xdr:row>
      <xdr:rowOff>134470</xdr:rowOff>
    </xdr:from>
    <xdr:to>
      <xdr:col>1</xdr:col>
      <xdr:colOff>652384</xdr:colOff>
      <xdr:row>2</xdr:row>
      <xdr:rowOff>123264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biLevel thresh="75000"/>
          <a:extLst>
            <a:ext uri="{BEBA8EAE-BF5A-486C-A8C5-ECC9F3942E4B}">
              <a14:imgProps xmlns:a14="http://schemas.microsoft.com/office/drawing/2010/main">
                <a14:imgLayer r:embed="rId3">
                  <a14:imgEffect>
                    <a14:backgroundRemoval t="1533" b="98084" l="0" r="100000">
                      <a14:foregroundMark x1="18605" y1="62835" x2="79070" y2="62069"/>
                      <a14:foregroundMark x1="22384" y1="75479" x2="76163" y2="73180"/>
                      <a14:foregroundMark x1="13372" y1="56705" x2="81977" y2="61686"/>
                      <a14:foregroundMark x1="2326" y1="84674" x2="97674" y2="81609"/>
                      <a14:foregroundMark x1="49709" y1="83142" x2="49419" y2="76628"/>
                      <a14:foregroundMark x1="4360" y1="80843" x2="97674" y2="80843"/>
                      <a14:foregroundMark x1="97674" y1="86207" x2="2907" y2="84674"/>
                      <a14:foregroundMark x1="4070" y1="87739" x2="6395" y2="83908"/>
                      <a14:foregroundMark x1="3488" y1="88506" x2="2907" y2="81992"/>
                      <a14:foregroundMark x1="22093" y1="94253" x2="80233" y2="93103"/>
                      <a14:foregroundMark x1="79942" y1="92337" x2="21802" y2="90421"/>
                      <a14:foregroundMark x1="55814" y1="90805" x2="77326" y2="93103"/>
                      <a14:foregroundMark x1="72384" y1="91954" x2="71802" y2="96169"/>
                      <a14:foregroundMark x1="56977" y1="90421" x2="82267" y2="90805"/>
                      <a14:foregroundMark x1="21802" y1="93870" x2="21221" y2="88123"/>
                      <a14:foregroundMark x1="21221" y1="94253" x2="79070" y2="94253"/>
                      <a14:foregroundMark x1="74419" y1="77011" x2="22384" y2="77778"/>
                      <a14:foregroundMark x1="22674" y1="72797" x2="76453" y2="71264"/>
                      <a14:foregroundMark x1="62791" y1="70115" x2="22384" y2="71648"/>
                      <a14:foregroundMark x1="19767" y1="67050" x2="81686" y2="65517"/>
                      <a14:foregroundMark x1="78488" y1="59387" x2="68605" y2="62452"/>
                      <a14:foregroundMark x1="69477" y1="60153" x2="75581" y2="59387"/>
                      <a14:foregroundMark x1="80814" y1="67433" x2="76744" y2="65134"/>
                      <a14:foregroundMark x1="74419" y1="76628" x2="76453" y2="77778"/>
                      <a14:foregroundMark x1="1744" y1="80460" x2="3488" y2="87356"/>
                      <a14:foregroundMark x1="95058" y1="83908" x2="98256" y2="83908"/>
                      <a14:foregroundMark x1="97965" y1="88123" x2="581" y2="86973"/>
                      <a14:foregroundMark x1="13953" y1="88889" x2="872" y2="88506"/>
                      <a14:foregroundMark x1="13953" y1="88506" x2="22674" y2="88506"/>
                      <a14:foregroundMark x1="3198" y1="90421" x2="6105" y2="86590"/>
                      <a14:foregroundMark x1="1453" y1="88123" x2="10465" y2="87356"/>
                      <a14:backgroundMark x1="3779" y1="88506" x2="4360" y2="86973"/>
                    </a14:backgroundRemoval>
                  </a14:imgEffect>
                </a14:imgLayer>
              </a14:imgProps>
            </a:ext>
          </a:extLst>
        </a:blip>
        <a:stretch>
          <a:fillRect/>
        </a:stretch>
      </xdr:blipFill>
      <xdr:spPr>
        <a:xfrm>
          <a:off x="145678" y="134470"/>
          <a:ext cx="1268706" cy="96034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6</xdr:row>
      <xdr:rowOff>0</xdr:rowOff>
    </xdr:from>
    <xdr:to>
      <xdr:col>3</xdr:col>
      <xdr:colOff>1699932</xdr:colOff>
      <xdr:row>6</xdr:row>
      <xdr:rowOff>1143000</xdr:rowOff>
    </xdr:to>
    <xdr:pic>
      <xdr:nvPicPr>
        <xdr:cNvPr id="4" name="Imagen 2">
          <a:extLst>
            <a:ext uri="{FF2B5EF4-FFF2-40B4-BE49-F238E27FC236}">
              <a16:creationId xmlns:a16="http://schemas.microsoft.com/office/drawing/2014/main" id="{31803D03-E709-4E0F-B4D5-79563750C2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9012" b="29225"/>
        <a:stretch>
          <a:fillRect/>
        </a:stretch>
      </xdr:blipFill>
      <xdr:spPr bwMode="auto">
        <a:xfrm>
          <a:off x="762000" y="750794"/>
          <a:ext cx="3223932" cy="114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3216088</xdr:colOff>
      <xdr:row>6</xdr:row>
      <xdr:rowOff>89647</xdr:rowOff>
    </xdr:from>
    <xdr:to>
      <xdr:col>6</xdr:col>
      <xdr:colOff>1081367</xdr:colOff>
      <xdr:row>6</xdr:row>
      <xdr:rowOff>1089772</xdr:rowOff>
    </xdr:to>
    <xdr:pic>
      <xdr:nvPicPr>
        <xdr:cNvPr id="5" name="Imagen 3">
          <a:extLst>
            <a:ext uri="{FF2B5EF4-FFF2-40B4-BE49-F238E27FC236}">
              <a16:creationId xmlns:a16="http://schemas.microsoft.com/office/drawing/2014/main" id="{6E5E9DF9-1A59-40AC-9913-3E624B593A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10464" b="15697"/>
        <a:stretch>
          <a:fillRect/>
        </a:stretch>
      </xdr:blipFill>
      <xdr:spPr bwMode="auto">
        <a:xfrm>
          <a:off x="5502088" y="840441"/>
          <a:ext cx="2864783"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1176618</xdr:colOff>
      <xdr:row>6</xdr:row>
      <xdr:rowOff>56030</xdr:rowOff>
    </xdr:from>
    <xdr:to>
      <xdr:col>9</xdr:col>
      <xdr:colOff>625849</xdr:colOff>
      <xdr:row>6</xdr:row>
      <xdr:rowOff>1275230</xdr:rowOff>
    </xdr:to>
    <xdr:pic>
      <xdr:nvPicPr>
        <xdr:cNvPr id="6" name="Imagen 4">
          <a:extLst>
            <a:ext uri="{FF2B5EF4-FFF2-40B4-BE49-F238E27FC236}">
              <a16:creationId xmlns:a16="http://schemas.microsoft.com/office/drawing/2014/main" id="{8310527B-AC97-4E77-BDF9-DCBB56A857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10886" b="11899"/>
        <a:stretch>
          <a:fillRect/>
        </a:stretch>
      </xdr:blipFill>
      <xdr:spPr bwMode="auto">
        <a:xfrm>
          <a:off x="10858500" y="806824"/>
          <a:ext cx="1748118"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597330</xdr:colOff>
      <xdr:row>0</xdr:row>
      <xdr:rowOff>161440</xdr:rowOff>
    </xdr:from>
    <xdr:to>
      <xdr:col>16</xdr:col>
      <xdr:colOff>1540037</xdr:colOff>
      <xdr:row>0</xdr:row>
      <xdr:rowOff>1386990</xdr:rowOff>
    </xdr:to>
    <xdr:pic>
      <xdr:nvPicPr>
        <xdr:cNvPr id="2" name="Imagen 4">
          <a:extLst>
            <a:ext uri="{FF2B5EF4-FFF2-40B4-BE49-F238E27FC236}">
              <a16:creationId xmlns:a16="http://schemas.microsoft.com/office/drawing/2014/main" id="{34410F0D-3DD3-4B74-840C-5BB3DD2117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0886" b="11899"/>
        <a:stretch>
          <a:fillRect/>
        </a:stretch>
      </xdr:blipFill>
      <xdr:spPr bwMode="auto">
        <a:xfrm>
          <a:off x="19059955" y="164615"/>
          <a:ext cx="2292082" cy="1222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1000932</xdr:colOff>
      <xdr:row>0</xdr:row>
      <xdr:rowOff>129153</xdr:rowOff>
    </xdr:from>
    <xdr:to>
      <xdr:col>1</xdr:col>
      <xdr:colOff>3470975</xdr:colOff>
      <xdr:row>0</xdr:row>
      <xdr:rowOff>1581312</xdr:rowOff>
    </xdr:to>
    <xdr:pic>
      <xdr:nvPicPr>
        <xdr:cNvPr id="3" name="Imagen 3">
          <a:extLst>
            <a:ext uri="{FF2B5EF4-FFF2-40B4-BE49-F238E27FC236}">
              <a16:creationId xmlns:a16="http://schemas.microsoft.com/office/drawing/2014/main" id="{6C909D66-350F-4555-8748-F123A671D3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10464" b="15697"/>
        <a:stretch>
          <a:fillRect/>
        </a:stretch>
      </xdr:blipFill>
      <xdr:spPr bwMode="auto">
        <a:xfrm>
          <a:off x="1004107" y="129153"/>
          <a:ext cx="3755918" cy="1452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1</xdr:rowOff>
    </xdr:from>
    <xdr:to>
      <xdr:col>1</xdr:col>
      <xdr:colOff>2131785</xdr:colOff>
      <xdr:row>5</xdr:row>
      <xdr:rowOff>1</xdr:rowOff>
    </xdr:to>
    <xdr:pic>
      <xdr:nvPicPr>
        <xdr:cNvPr id="2" name="Imagen 3">
          <a:extLst>
            <a:ext uri="{FF2B5EF4-FFF2-40B4-BE49-F238E27FC236}">
              <a16:creationId xmlns:a16="http://schemas.microsoft.com/office/drawing/2014/main" id="{73F60388-13E1-4728-865C-4EBACA5178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0464" b="15697"/>
        <a:stretch>
          <a:fillRect/>
        </a:stretch>
      </xdr:blipFill>
      <xdr:spPr bwMode="auto">
        <a:xfrm>
          <a:off x="107950" y="190501"/>
          <a:ext cx="213178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170089</xdr:colOff>
      <xdr:row>1</xdr:row>
      <xdr:rowOff>0</xdr:rowOff>
    </xdr:from>
    <xdr:to>
      <xdr:col>12</xdr:col>
      <xdr:colOff>1103086</xdr:colOff>
      <xdr:row>4</xdr:row>
      <xdr:rowOff>555625</xdr:rowOff>
    </xdr:to>
    <xdr:pic>
      <xdr:nvPicPr>
        <xdr:cNvPr id="3" name="Imagen 4">
          <a:extLst>
            <a:ext uri="{FF2B5EF4-FFF2-40B4-BE49-F238E27FC236}">
              <a16:creationId xmlns:a16="http://schemas.microsoft.com/office/drawing/2014/main" id="{A7844DF1-6546-4DAD-B602-7297E07B61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10886" b="11899"/>
        <a:stretch>
          <a:fillRect/>
        </a:stretch>
      </xdr:blipFill>
      <xdr:spPr bwMode="auto">
        <a:xfrm>
          <a:off x="11187339" y="190500"/>
          <a:ext cx="1536247" cy="1108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51257</xdr:colOff>
      <xdr:row>0</xdr:row>
      <xdr:rowOff>55033</xdr:rowOff>
    </xdr:from>
    <xdr:ext cx="646328" cy="435168"/>
    <xdr:pic>
      <xdr:nvPicPr>
        <xdr:cNvPr id="2" name="image1.png">
          <a:extLst>
            <a:ext uri="{FF2B5EF4-FFF2-40B4-BE49-F238E27FC236}">
              <a16:creationId xmlns:a16="http://schemas.microsoft.com/office/drawing/2014/main" id="{DE5252DF-C9F2-4606-B906-86A6B4CCCA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432" y="55033"/>
          <a:ext cx="646328" cy="435168"/>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51257</xdr:colOff>
      <xdr:row>0</xdr:row>
      <xdr:rowOff>55033</xdr:rowOff>
    </xdr:from>
    <xdr:ext cx="646328" cy="435168"/>
    <xdr:pic>
      <xdr:nvPicPr>
        <xdr:cNvPr id="2" name="image1.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57" y="55033"/>
          <a:ext cx="646328" cy="435168"/>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51257</xdr:colOff>
      <xdr:row>0</xdr:row>
      <xdr:rowOff>55051</xdr:rowOff>
    </xdr:from>
    <xdr:ext cx="646328" cy="434778"/>
    <xdr:pic>
      <xdr:nvPicPr>
        <xdr:cNvPr id="2" name="image1.png">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57" y="55051"/>
          <a:ext cx="646328" cy="434778"/>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51257</xdr:colOff>
      <xdr:row>0</xdr:row>
      <xdr:rowOff>55051</xdr:rowOff>
    </xdr:from>
    <xdr:ext cx="646328" cy="434778"/>
    <xdr:pic>
      <xdr:nvPicPr>
        <xdr:cNvPr id="2" name="image1.png">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57" y="55051"/>
          <a:ext cx="646328" cy="434778"/>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51257</xdr:colOff>
      <xdr:row>0</xdr:row>
      <xdr:rowOff>55051</xdr:rowOff>
    </xdr:from>
    <xdr:ext cx="646328" cy="434778"/>
    <xdr:pic>
      <xdr:nvPicPr>
        <xdr:cNvPr id="2" name="image1.png">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57" y="55051"/>
          <a:ext cx="646328" cy="434778"/>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parra\usr\excel\COTIZACIONES\MIAMI\ELECONWIRE\Amir\Catalogo\MV_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ocuments%20and%20Settings\Henri.Escobar.ELCONDOR\Configuraci&#243;n%20local\Archivos%20temporales%20de%20Internet\Content.IE5\QQEWOC06\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E31CE0\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BC3B553\a%20%20aaInformaci&#243;n%20GRUPO"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87BB01D3\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Nuevo%20informe%20mensual%20-%20Mayo\datos\Datos%202005\Costos\Costos%202005\Facturacion%20Obr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9B3F8506\BASE%20DATOS%20UNITARIOS%20Borrador%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C5FB44F\OBRAS%20PUENTE%20ARMAD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D324083\Cantidades%20Zona%20Sur-Parras-Ajizal-Sabane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ONSULVIALES\PUENTE%20GOMEZ-PUENTE%20CUERVO\DISE&#209;O%20V2\INFORME\ANEXO%20DISE&#209;O%20PUENTE%20GOMEZ-PUENTE%20CUERVO\ANEXO%205%20-%20CANTIDADES%20DE%20MOVIMIENTO%20DE%20MASA%20SECTORIZADOX.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41AC244\Base%20Presupuest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CONSULVIALES\LA%20DONJUANA-CHINACOTA\DONJUANA-CHINACOTA\DISE&#209;O%20GEOMETRICO\EAGLE\INFORME\CALCULO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aparra\usr\excel\COTIZACIONES\MIAMI\ELECONWIRE\CATALOGO\BAJA%20TENSION\BT.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74975E85\GP-184%20-%20APU%20-%20V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2CE5489\AIU.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aparra\Familia%20Monsalvo%20Diaz\Equipo%20Anterior\Rossana\IDU%2050.19\An&#225;lisis%20de%20precios%20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Documents%20and%20Settings\ccastrod\Escritorio\PLANTILLAS\EJEMPLOS%20APUS\META\APUS_META_2013-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Users\mac\Documents\amv\presupuestos%20para%20atenci&#243;n%20de%20emergencias%20por%20ola%20invernal%202010%20y%202011\PRESUPUESTOS%20EMERGENCIAS%20OFICIAL%20BARBOSA%20CISNEROS%20PTO%20BERRIO%20JULIO%2027%20201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saenz\Documents%20and%20Settings\NUBIA\Escritorio\Users\rodrel\AppData\Local\Microsoft\Windows\Temporary%20Internet%20Files\Content.IE5\90ZIF8WU\Cantidade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6B95AD9\GP-183%20-%20Presupuesto%20preliminar%20V1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2F6D9F6A\GP-204%20-%20Anexo%20puentes%20V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aparra\Trab\PROP\47L8%20Siemens%20FCS%20Mexico\47L8008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1B21B13\Presupuesto%20DIQUES%20T-202C-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61BFCDF\precios_La%20Mata_Bosconia_enviado%20a%20FRAFUENT.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Users\Usuario\AppData\Local\Microsoft\Windows\Temporary%20Internet%20Files\Content.Outlook\SGGGIAVJ\Users\KMA\Documents\ADM%20VIAL%2003%20-%20CORDOBA\ESTADO%20DE%20RED\2103mar%2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bernal\nover\Cod.precios\Especif_Part\BASET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Users\Pereira\Downloads\Tabla_conpes_371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079FE68\REDES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0D72C02B\Estructura%20APU%202012%20ANTIOQUIA%20(version%2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temp\OBRA%206205\APU%20Y%20PRESUPUESTO%202012-2014%20BARBOSA%20-%20CISNEROS%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PROYECTO%20AV%20POBLADO%20METROPLUS\00PRESUPUESTO%20AV%20EL%20POBLADO\PPOS%20ENTREGADOS%20X%20HECTOR%20A%20METROPLUS\NVBRE27-14\A\unitario.XLW"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PROYECTO%20AV%20POBLADO%20METROPLUS\00PRESUPUESTO%20AV%20EL%20POBLADO\PPOS%20ENTREGADOS%20X%20HECTOR%20A%20METROPLUS\NVBRE27-14\Users\Efra\Downloads\Nclwfap1\data\ECOGAS\bas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YOPAL\INFORME%20V-YOPAL\1.%20DISE&#209;O%20GEOM&#201;TRICO%20Y%20SE&#209;ALIZACI&#211;N\ANEXOS%20CORREDOR\ANEXO%203%20-%20CANTIDADES%20DE%20MOVIMIENTO%20DE%20MAS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Documents%20and%20Settings\Henri.Escobar.ELCONDOR\Configuraci&#243;n%20local\Archivos%20temporales%20de%20Internet\Content.IE5\QQEWOC06\disco2\DATOS\LABORATORIO\Pavimento\N&#250;cle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JorgeF\Documents\amv%20grupo%203%20boyaca%202009\PRECIOS%20UNITARIOS\corregidos\2011\LICITACIONES%20AGOSTO%202011\apus%20boyaca%20VIA%20chiquinquira%20-%20TUNJ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ocuments%20and%20Settings\Usuario\Mis%20documentos\AMVDIADCOL\ANALIS%20DE%20PRECIOS%20UNITARIOS%20-%202011%20TERRITORIAL%20ANTIOQUA\Estructura%20APU%202012%20ANTIOQUIA%20(version%20definiti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japarra\Documents%20and%20Settings\pc-30\Mis%20documentos\Downloads\cantidades%20HIDRAULICA-B1%20(3).xlsm"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2A4A290\SIMULACI&#211;NEDIFICIO.ok.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WINNT\Profiles\mvelezs\Configuraci&#243;n%20local\Archivos%20temporales%20de%20Internet\OLK295\ConsolidadoSubcircuito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PROYECTO%20AV%20POBLADO%20METROPLUS\00PRESUPUESTO%20AV%20EL%20POBLADO\PPOS%20ENTREGADOS%20X%20HECTOR%20A%20METROPLUS\NVBRE27-14\AREA\Calle4sur\dise&#241;os\WINDOWS\TEMP\330-001-02%20-%20Etapa%201%20-%20Tipo%20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97.xml.rels><?xml version="1.0" encoding="UTF-8" standalone="yes"?>
<Relationships xmlns="http://schemas.openxmlformats.org/package/2006/relationships"><Relationship Id="rId2" Type="http://schemas.openxmlformats.org/officeDocument/2006/relationships/externalLinkPath" Target="../../../../../../../../Users/ANDRES%20VARGAS/Desktop/AV/PROYECTOS/012-PUENTES%20SUMAPAZ/240430%20Presupuesto%20final/240226%20V2%20Presupuesto%20consolidado%20(ajustado%20obs%20supervisi&#243;n)_F.xlsx" TargetMode="External"/><Relationship Id="rId1" Type="http://schemas.openxmlformats.org/officeDocument/2006/relationships/externalLinkPath" Target="/Users/ANDRES%20VARGAS/Desktop/AV/PROYECTOS/012-PUENTES%20SUMAPAZ/240430%20Presupuesto%20final/240226%20V2%20Presupuesto%20consolidado%20(ajustado%20obs%20supervisi&#243;n)_F.xlsx"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Users/ANDRES%20VARGAS/Desktop/AV/PROYECTOS/012-PUENTES%20SUMAPAZ/230918%20Presupuesto%20V0/(depurado)%201.%201_A-Visor-de-Precios-Unitarios-de-Referencia-2023.xlsx" TargetMode="External"/><Relationship Id="rId1" Type="http://schemas.openxmlformats.org/officeDocument/2006/relationships/externalLinkPath" Target="/Users/ANDRES%20VARGAS/Desktop/AV/PROYECTOS/012-PUENTES%20SUMAPAZ/230918%20Presupuesto%20V0/(depurado)%201.%201_A-Visor-de-Precios-Unitarios-de-Referencia-2023.xlsx"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Users/ANDRES%20VARGAS/Desktop/AV/PROYECTOS/012-PUENTES%20SUMAPAZ/240226%20Presupuesto%20V2/(depurado)%201.%201_A-Visor-de-Precios-Unitarios-de-Referencia-2024.xlsx" TargetMode="External"/><Relationship Id="rId1" Type="http://schemas.openxmlformats.org/officeDocument/2006/relationships/externalLinkPath" Target="/Users/ANDRES%20VARGAS/Desktop/AV/PROYECTOS/012-PUENTES%20SUMAPAZ/240226%20Presupuesto%20V2/(depurado)%201.%201_A-Visor-de-Precios-Unitarios-de-Referencia-2024.xlsx"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Users/ANDRES%20VARGAS/Desktop/AV/PROYECTOS/012-PUENTES%20SUMAPAZ/230925%20Presupuesto%20V0/(depurado)%201.%201_A-Visor-de-Precios-Unitarios-de-Referencia-2023.xlsx" TargetMode="External"/><Relationship Id="rId1" Type="http://schemas.openxmlformats.org/officeDocument/2006/relationships/externalLinkPath" Target="/Users/ANDRES%20VARGAS/Desktop/AV/PROYECTOS/012-PUENTES%20SUMAPAZ/230925%20Presupuesto%20V0/(depurado)%201.%201_A-Visor-de-Precios-Unitarios-de-Referencia-2023.xlsx"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Users/Lenovo/Downloads/ESTUDIO%20DE%20MERCADO%20Y%20PRESUPUESTO%20OFICIAL%20sep%2014.xlsx" TargetMode="External"/><Relationship Id="rId1" Type="http://schemas.openxmlformats.org/officeDocument/2006/relationships/externalLinkPath" Target="/Users/Lenovo/Downloads/ESTUDIO%20DE%20MERCADO%20Y%20PRESUPUESTO%20OFICIAL%20sep%2014.xlsx" TargetMode="External"/></Relationships>
</file>

<file path=xl/externalLinks/_rels/externalLink102.xml.rels><?xml version="1.0" encoding="UTF-8" standalone="yes"?>
<Relationships xmlns="http://schemas.openxmlformats.org/package/2006/relationships"><Relationship Id="rId2" Type="http://schemas.openxmlformats.org/officeDocument/2006/relationships/externalLinkPath" Target="../../../../../../../../Users/ANDRES%20VARGAS/Desktop/AV/PROYECTOS/012-PUENTES%20SUMAPAZ/2312xx%20Presupuesto%20V1/Presupuesto%20PMA.xlsx" TargetMode="External"/><Relationship Id="rId1" Type="http://schemas.openxmlformats.org/officeDocument/2006/relationships/externalLinkPath" Target="/Users/ANDRES%20VARGAS/Desktop/AV/PROYECTOS/012-PUENTES%20SUMAPAZ/2312xx%20Presupuesto%20V1/Presupuesto%20PMA.xlsx" TargetMode="External"/></Relationships>
</file>

<file path=xl/externalLinks/_rels/externalLink103.xml.rels><?xml version="1.0" encoding="UTF-8" standalone="yes"?>
<Relationships xmlns="http://schemas.openxmlformats.org/package/2006/relationships"><Relationship Id="rId2" Type="http://schemas.openxmlformats.org/officeDocument/2006/relationships/externalLinkPath" Target="../../../../../../../../ALCALDIA%20DE%20SANTA%20FE/FORMULACION%20MALLA%20VIAL%202020/DOCUMENTOS%20A%20TENER%20CUENTA/MODELO%20PPTO%20MIXTO%20EJEMPLO%20-%20ENSAYOS%20Y%20AJUSTES.xls" TargetMode="External"/><Relationship Id="rId1" Type="http://schemas.openxmlformats.org/officeDocument/2006/relationships/externalLinkPath" Target="/ALCALDIA%20DE%20SANTA%20FE/FORMULACION%20MALLA%20VIAL%202020/DOCUMENTOS%20A%20TENER%20CUENTA/MODELO%20PPTO%20MIXTO%20EJEMPLO%20-%20ENSAYOS%20Y%20AJUST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Causa Posible"/>
      <sheetName val="Base de Datos"/>
      <sheetName val="Elementos Involucrados"/>
      <sheetName val="Tramo 2"/>
      <sheetName val="TARIFAS MATERIALES"/>
      <sheetName val="TARIFAS EQUIPOS "/>
      <sheetName val="TARIFA SALARIOS"/>
      <sheetName val="ó&gt;_x005f_x0000__x005f_x0001__x005f_x0000__x005f_x0000__"/>
      <sheetName val="PRES"/>
      <sheetName val="PRESU"/>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RESISTENCIA_"/>
      <sheetName val="Memorias"/>
      <sheetName val="CANOBRA"/>
      <sheetName val="INCREMENTOS"/>
      <sheetName val="LISTMATE"/>
      <sheetName val="MATERIALES"/>
      <sheetName val="CONSTANTES"/>
      <sheetName val="LISTAS"/>
      <sheetName val="CONSTANTES_"/>
      <sheetName val="CRA.MODI"/>
      <sheetName val="Lista ICCU"/>
      <sheetName val="BASE DE DATOS DE PRECIOS"/>
      <sheetName val="AMOBLAMINE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ral. 1"/>
      <sheetName val="Paral. 2"/>
      <sheetName val="Paral. 3"/>
      <sheetName val="Paral.4"/>
      <sheetName val="MATERIALES Y RECURSOS"/>
      <sheetName val="ó&gt;????j0$?#???j_$?#???LÓu????"/>
      <sheetName val="CORTE DE OBRA N° 1"/>
      <sheetName val="memoria"/>
      <sheetName val="memoria 1"/>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_x0000_㈀㰰⌀_x0000_㈀㰮⌀_x0000_䰀଒v_x0000__x0000__x0000_頀"/>
      <sheetName val="sap"/>
      <sheetName val="P2"/>
      <sheetName val="P1"/>
      <sheetName val="31-05-18"/>
      <sheetName val="F-7857-308"/>
      <sheetName val="Equipo Menor"/>
      <sheetName val="ALQUILADO F-7857-308 "/>
      <sheetName val="Real Para tarifas"/>
      <sheetName val="REAJUSTESACTA1PROVI"/>
      <sheetName val="ó&gt;"/>
      <sheetName val="Patrimonio neto personal"/>
      <sheetName val="Cálculos"/>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resum96"/>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RELACION DE PRECIOS"/>
      <sheetName val="ACTA 5"/>
      <sheetName val="MODIF. 2"/>
      <sheetName val="MODIF. 3"/>
      <sheetName val="cant"/>
      <sheetName val="par mar19"/>
      <sheetName val="par"/>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ogramacion"/>
      <sheetName val="EMPRESAS"/>
      <sheetName val="ó&gt;_x0000__x0001__x0000__x0000__"/>
      <sheetName val="INSUMOS"/>
      <sheetName val="TRANS"/>
      <sheetName val="CUADRI"/>
      <sheetName val="EQU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ZF"/>
      <sheetName val="HE-BA"/>
      <sheetName val="for2-consor"/>
      <sheetName val="MC SF GAVIONES"/>
      <sheetName val="Dominios"/>
      <sheetName val="M.OBRA"/>
      <sheetName val="Base de datos cuadrillas"/>
      <sheetName val="V3 (1000m)"/>
      <sheetName val="CANT OBRA"/>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Listas de apoyo Social"/>
      <sheetName val="Listas de apoyo"/>
      <sheetName val="BASE"/>
      <sheetName val="Base de Diseño"/>
      <sheetName val="civ_roma"/>
      <sheetName val="octubre"/>
      <sheetName val="[PRESUPUESTOS-R_x0000_耽1._x0000__x0000_㙊辎簎䣼ꦱ_xdb30_疏揤S"/>
      <sheetName val="PREACTA 28"/>
      <sheetName val="G.G"/>
      <sheetName val="strsumm0"/>
      <sheetName val="M-NP-12"/>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efreshError="1"/>
      <sheetData sheetId="853" refreshError="1"/>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ow r="2">
          <cell r="A2">
            <v>0</v>
          </cell>
        </row>
      </sheetData>
      <sheetData sheetId="1068"/>
      <sheetData sheetId="1069"/>
      <sheetData sheetId="1070"/>
      <sheetData sheetId="1071"/>
      <sheetData sheetId="1072"/>
      <sheetData sheetId="1073">
        <row r="2">
          <cell r="A2">
            <v>0</v>
          </cell>
        </row>
      </sheetData>
      <sheetData sheetId="1074"/>
      <sheetData sheetId="1075">
        <row r="2">
          <cell r="A2">
            <v>0</v>
          </cell>
        </row>
      </sheetData>
      <sheetData sheetId="1076"/>
      <sheetData sheetId="1077">
        <row r="2">
          <cell r="A2">
            <v>0</v>
          </cell>
        </row>
      </sheetData>
      <sheetData sheetId="1078">
        <row r="5">
          <cell r="B5">
            <v>0</v>
          </cell>
        </row>
      </sheetData>
      <sheetData sheetId="1079"/>
      <sheetData sheetId="1080">
        <row r="2">
          <cell r="A2">
            <v>0</v>
          </cell>
        </row>
      </sheetData>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efreshError="1"/>
      <sheetData sheetId="1107" refreshError="1"/>
      <sheetData sheetId="1108" refreshError="1"/>
      <sheetData sheetId="1109" refreshError="1"/>
      <sheetData sheetId="1110" refreshError="1"/>
      <sheetData sheetId="1111" refreshError="1"/>
      <sheetData sheetId="1112"/>
      <sheetData sheetId="1113">
        <row r="2">
          <cell r="A2">
            <v>0</v>
          </cell>
        </row>
      </sheetData>
      <sheetData sheetId="1114">
        <row r="2">
          <cell r="A2">
            <v>0</v>
          </cell>
        </row>
      </sheetData>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efreshError="1"/>
      <sheetData sheetId="1743">
        <row r="2">
          <cell r="A2">
            <v>0</v>
          </cell>
        </row>
      </sheetData>
      <sheetData sheetId="1744">
        <row r="2">
          <cell r="A2">
            <v>0</v>
          </cell>
        </row>
      </sheetData>
      <sheetData sheetId="1745">
        <row r="2">
          <cell r="A2">
            <v>0</v>
          </cell>
        </row>
      </sheetData>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sheetData sheetId="3325"/>
      <sheetData sheetId="3326"/>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row r="2">
          <cell r="A2">
            <v>0</v>
          </cell>
        </row>
      </sheetData>
      <sheetData sheetId="4092"/>
      <sheetData sheetId="4093"/>
      <sheetData sheetId="4094"/>
      <sheetData sheetId="4095"/>
      <sheetData sheetId="4096">
        <row r="2">
          <cell r="A2">
            <v>0</v>
          </cell>
        </row>
      </sheetData>
      <sheetData sheetId="4097"/>
      <sheetData sheetId="4098"/>
      <sheetData sheetId="4099"/>
      <sheetData sheetId="4100"/>
      <sheetData sheetId="4101">
        <row r="2">
          <cell r="A2">
            <v>0</v>
          </cell>
        </row>
      </sheetData>
      <sheetData sheetId="4102"/>
      <sheetData sheetId="4103">
        <row r="2">
          <cell r="A2">
            <v>0</v>
          </cell>
        </row>
      </sheetData>
      <sheetData sheetId="4104"/>
      <sheetData sheetId="4105"/>
      <sheetData sheetId="4106">
        <row r="2">
          <cell r="A2">
            <v>0</v>
          </cell>
        </row>
      </sheetData>
      <sheetData sheetId="4107"/>
      <sheetData sheetId="4108"/>
      <sheetData sheetId="4109"/>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row r="2">
          <cell r="A2">
            <v>0</v>
          </cell>
        </row>
      </sheetData>
      <sheetData sheetId="4125"/>
      <sheetData sheetId="4126"/>
      <sheetData sheetId="4127"/>
      <sheetData sheetId="4128"/>
      <sheetData sheetId="4129"/>
      <sheetData sheetId="4130"/>
      <sheetData sheetId="4131"/>
      <sheetData sheetId="4132">
        <row r="2">
          <cell r="A2">
            <v>0</v>
          </cell>
        </row>
      </sheetData>
      <sheetData sheetId="4133">
        <row r="2">
          <cell r="A2">
            <v>0</v>
          </cell>
        </row>
      </sheetData>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row r="2">
          <cell r="A2">
            <v>0</v>
          </cell>
        </row>
      </sheetData>
      <sheetData sheetId="4145"/>
      <sheetData sheetId="4146"/>
      <sheetData sheetId="4147">
        <row r="2">
          <cell r="A2">
            <v>0</v>
          </cell>
        </row>
      </sheetData>
      <sheetData sheetId="4148">
        <row r="2">
          <cell r="A2">
            <v>0</v>
          </cell>
        </row>
      </sheetData>
      <sheetData sheetId="4149"/>
      <sheetData sheetId="4150">
        <row r="2">
          <cell r="A2">
            <v>0</v>
          </cell>
        </row>
      </sheetData>
      <sheetData sheetId="4151"/>
      <sheetData sheetId="4152"/>
      <sheetData sheetId="4153"/>
      <sheetData sheetId="4154">
        <row r="2">
          <cell r="A2">
            <v>0</v>
          </cell>
        </row>
      </sheetData>
      <sheetData sheetId="4155">
        <row r="2">
          <cell r="A2">
            <v>0</v>
          </cell>
        </row>
      </sheetData>
      <sheetData sheetId="4156"/>
      <sheetData sheetId="4157"/>
      <sheetData sheetId="4158"/>
      <sheetData sheetId="4159">
        <row r="2">
          <cell r="A2">
            <v>0</v>
          </cell>
        </row>
      </sheetData>
      <sheetData sheetId="4160">
        <row r="2">
          <cell r="A2">
            <v>0</v>
          </cell>
        </row>
      </sheetData>
      <sheetData sheetId="4161"/>
      <sheetData sheetId="4162"/>
      <sheetData sheetId="4163"/>
      <sheetData sheetId="4164"/>
      <sheetData sheetId="4165"/>
      <sheetData sheetId="4166"/>
      <sheetData sheetId="4167">
        <row r="2">
          <cell r="A2">
            <v>0</v>
          </cell>
        </row>
      </sheetData>
      <sheetData sheetId="4168">
        <row r="2">
          <cell r="A2">
            <v>0</v>
          </cell>
        </row>
      </sheetData>
      <sheetData sheetId="4169"/>
      <sheetData sheetId="4170"/>
      <sheetData sheetId="4171"/>
      <sheetData sheetId="4172">
        <row r="2">
          <cell r="A2">
            <v>0</v>
          </cell>
        </row>
      </sheetData>
      <sheetData sheetId="4173">
        <row r="2">
          <cell r="A2">
            <v>0</v>
          </cell>
        </row>
      </sheetData>
      <sheetData sheetId="4174"/>
      <sheetData sheetId="4175"/>
      <sheetData sheetId="4176"/>
      <sheetData sheetId="4177">
        <row r="2">
          <cell r="A2">
            <v>0</v>
          </cell>
        </row>
      </sheetData>
      <sheetData sheetId="4178">
        <row r="2">
          <cell r="A2">
            <v>0</v>
          </cell>
        </row>
      </sheetData>
      <sheetData sheetId="4179">
        <row r="2">
          <cell r="A2">
            <v>0</v>
          </cell>
        </row>
      </sheetData>
      <sheetData sheetId="4180"/>
      <sheetData sheetId="4181"/>
      <sheetData sheetId="4182">
        <row r="2">
          <cell r="A2">
            <v>0</v>
          </cell>
        </row>
      </sheetData>
      <sheetData sheetId="4183">
        <row r="2">
          <cell r="A2">
            <v>0</v>
          </cell>
        </row>
      </sheetData>
      <sheetData sheetId="4184"/>
      <sheetData sheetId="4185"/>
      <sheetData sheetId="4186"/>
      <sheetData sheetId="4187">
        <row r="2">
          <cell r="A2">
            <v>0</v>
          </cell>
        </row>
      </sheetData>
      <sheetData sheetId="4188">
        <row r="2">
          <cell r="A2">
            <v>0</v>
          </cell>
        </row>
      </sheetData>
      <sheetData sheetId="4189"/>
      <sheetData sheetId="4190"/>
      <sheetData sheetId="4191"/>
      <sheetData sheetId="4192">
        <row r="2">
          <cell r="A2">
            <v>0</v>
          </cell>
        </row>
      </sheetData>
      <sheetData sheetId="4193">
        <row r="2">
          <cell r="A2">
            <v>0</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row r="2">
          <cell r="A2">
            <v>0</v>
          </cell>
        </row>
      </sheetData>
      <sheetData sheetId="4218"/>
      <sheetData sheetId="4219"/>
      <sheetData sheetId="4220"/>
      <sheetData sheetId="4221"/>
      <sheetData sheetId="4222"/>
      <sheetData sheetId="4223"/>
      <sheetData sheetId="4224"/>
      <sheetData sheetId="4225">
        <row r="2">
          <cell r="A2">
            <v>0</v>
          </cell>
        </row>
      </sheetData>
      <sheetData sheetId="4226"/>
      <sheetData sheetId="4227">
        <row r="2">
          <cell r="A2">
            <v>0</v>
          </cell>
        </row>
      </sheetData>
      <sheetData sheetId="4228"/>
      <sheetData sheetId="4229"/>
      <sheetData sheetId="4230"/>
      <sheetData sheetId="4231"/>
      <sheetData sheetId="4232"/>
      <sheetData sheetId="4233">
        <row r="2">
          <cell r="A2">
            <v>0</v>
          </cell>
        </row>
      </sheetData>
      <sheetData sheetId="4234"/>
      <sheetData sheetId="4235">
        <row r="2">
          <cell r="A2">
            <v>0</v>
          </cell>
        </row>
      </sheetData>
      <sheetData sheetId="4236"/>
      <sheetData sheetId="4237"/>
      <sheetData sheetId="4238"/>
      <sheetData sheetId="4239"/>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ow r="2">
          <cell r="A2">
            <v>0</v>
          </cell>
        </row>
      </sheetData>
      <sheetData sheetId="4264"/>
      <sheetData sheetId="4265"/>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sheetData sheetId="4276">
        <row r="2">
          <cell r="A2">
            <v>0</v>
          </cell>
        </row>
      </sheetData>
      <sheetData sheetId="4277"/>
      <sheetData sheetId="4278"/>
      <sheetData sheetId="4279">
        <row r="2">
          <cell r="A2">
            <v>0</v>
          </cell>
        </row>
      </sheetData>
      <sheetData sheetId="4280"/>
      <sheetData sheetId="4281">
        <row r="2">
          <cell r="A2">
            <v>0</v>
          </cell>
        </row>
      </sheetData>
      <sheetData sheetId="4282"/>
      <sheetData sheetId="4283">
        <row r="2">
          <cell r="A2">
            <v>0</v>
          </cell>
        </row>
      </sheetData>
      <sheetData sheetId="4284"/>
      <sheetData sheetId="4285"/>
      <sheetData sheetId="4286">
        <row r="2">
          <cell r="A2">
            <v>0</v>
          </cell>
        </row>
      </sheetData>
      <sheetData sheetId="4287"/>
      <sheetData sheetId="4288"/>
      <sheetData sheetId="4289">
        <row r="2">
          <cell r="A2">
            <v>0</v>
          </cell>
        </row>
      </sheetData>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row r="2">
          <cell r="A2">
            <v>0</v>
          </cell>
        </row>
      </sheetData>
      <sheetData sheetId="4318">
        <row r="2">
          <cell r="A2">
            <v>0</v>
          </cell>
        </row>
      </sheetData>
      <sheetData sheetId="4319">
        <row r="2">
          <cell r="A2">
            <v>0</v>
          </cell>
        </row>
      </sheetData>
      <sheetData sheetId="4320"/>
      <sheetData sheetId="4321"/>
      <sheetData sheetId="4322">
        <row r="2">
          <cell r="A2">
            <v>0</v>
          </cell>
        </row>
      </sheetData>
      <sheetData sheetId="4323">
        <row r="2">
          <cell r="A2">
            <v>0</v>
          </cell>
        </row>
      </sheetData>
      <sheetData sheetId="4324"/>
      <sheetData sheetId="4325">
        <row r="2">
          <cell r="A2">
            <v>0</v>
          </cell>
        </row>
      </sheetData>
      <sheetData sheetId="4326"/>
      <sheetData sheetId="4327">
        <row r="2">
          <cell r="A2">
            <v>0</v>
          </cell>
        </row>
      </sheetData>
      <sheetData sheetId="4328">
        <row r="2">
          <cell r="A2">
            <v>0</v>
          </cell>
        </row>
      </sheetData>
      <sheetData sheetId="4329">
        <row r="2">
          <cell r="A2">
            <v>0</v>
          </cell>
        </row>
      </sheetData>
      <sheetData sheetId="4330"/>
      <sheetData sheetId="4331"/>
      <sheetData sheetId="4332">
        <row r="2">
          <cell r="A2">
            <v>0</v>
          </cell>
        </row>
      </sheetData>
      <sheetData sheetId="4333">
        <row r="2">
          <cell r="A2">
            <v>0</v>
          </cell>
        </row>
      </sheetData>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row r="2">
          <cell r="A2">
            <v>0</v>
          </cell>
        </row>
      </sheetData>
      <sheetData sheetId="4364"/>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sheetData sheetId="4451"/>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sheetData sheetId="4473">
        <row r="2">
          <cell r="A2">
            <v>0</v>
          </cell>
        </row>
      </sheetData>
      <sheetData sheetId="4474">
        <row r="2">
          <cell r="A2">
            <v>0</v>
          </cell>
        </row>
      </sheetData>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row r="2">
          <cell r="A2">
            <v>0</v>
          </cell>
        </row>
      </sheetData>
      <sheetData sheetId="4503">
        <row r="2">
          <cell r="A2">
            <v>0</v>
          </cell>
        </row>
      </sheetData>
      <sheetData sheetId="4504">
        <row r="2">
          <cell r="A2">
            <v>0</v>
          </cell>
        </row>
      </sheetData>
      <sheetData sheetId="4505"/>
      <sheetData sheetId="4506"/>
      <sheetData sheetId="4507"/>
      <sheetData sheetId="4508">
        <row r="2">
          <cell r="A2">
            <v>0</v>
          </cell>
        </row>
      </sheetData>
      <sheetData sheetId="4509"/>
      <sheetData sheetId="4510">
        <row r="2">
          <cell r="A2">
            <v>0</v>
          </cell>
        </row>
      </sheetData>
      <sheetData sheetId="4511"/>
      <sheetData sheetId="4512">
        <row r="2">
          <cell r="A2">
            <v>0</v>
          </cell>
        </row>
      </sheetData>
      <sheetData sheetId="4513">
        <row r="2">
          <cell r="A2">
            <v>0</v>
          </cell>
        </row>
      </sheetData>
      <sheetData sheetId="4514">
        <row r="2">
          <cell r="A2">
            <v>0</v>
          </cell>
        </row>
      </sheetData>
      <sheetData sheetId="4515"/>
      <sheetData sheetId="4516"/>
      <sheetData sheetId="4517"/>
      <sheetData sheetId="4518">
        <row r="2">
          <cell r="A2">
            <v>0</v>
          </cell>
        </row>
      </sheetData>
      <sheetData sheetId="4519"/>
      <sheetData sheetId="4520">
        <row r="2">
          <cell r="A2">
            <v>0</v>
          </cell>
        </row>
      </sheetData>
      <sheetData sheetId="4521"/>
      <sheetData sheetId="4522">
        <row r="2">
          <cell r="A2">
            <v>0</v>
          </cell>
        </row>
      </sheetData>
      <sheetData sheetId="4523"/>
      <sheetData sheetId="4524"/>
      <sheetData sheetId="4525">
        <row r="2">
          <cell r="A2">
            <v>0</v>
          </cell>
        </row>
      </sheetData>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row r="2">
          <cell r="A2">
            <v>0</v>
          </cell>
        </row>
      </sheetData>
      <sheetData sheetId="4544"/>
      <sheetData sheetId="4545"/>
      <sheetData sheetId="4546"/>
      <sheetData sheetId="4547"/>
      <sheetData sheetId="4548">
        <row r="2">
          <cell r="A2">
            <v>0</v>
          </cell>
        </row>
      </sheetData>
      <sheetData sheetId="4549">
        <row r="2">
          <cell r="A2">
            <v>0</v>
          </cell>
        </row>
      </sheetData>
      <sheetData sheetId="4550"/>
      <sheetData sheetId="4551"/>
      <sheetData sheetId="4552"/>
      <sheetData sheetId="4553">
        <row r="2">
          <cell r="A2">
            <v>0</v>
          </cell>
        </row>
      </sheetData>
      <sheetData sheetId="4554"/>
      <sheetData sheetId="4555"/>
      <sheetData sheetId="4556">
        <row r="2">
          <cell r="A2">
            <v>0</v>
          </cell>
        </row>
      </sheetData>
      <sheetData sheetId="4557"/>
      <sheetData sheetId="4558">
        <row r="2">
          <cell r="A2">
            <v>0</v>
          </cell>
        </row>
      </sheetData>
      <sheetData sheetId="4559"/>
      <sheetData sheetId="4560"/>
      <sheetData sheetId="4561"/>
      <sheetData sheetId="4562"/>
      <sheetData sheetId="4563">
        <row r="2">
          <cell r="A2">
            <v>0</v>
          </cell>
        </row>
      </sheetData>
      <sheetData sheetId="4564"/>
      <sheetData sheetId="4565"/>
      <sheetData sheetId="4566">
        <row r="2">
          <cell r="A2">
            <v>0</v>
          </cell>
        </row>
      </sheetData>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row r="2">
          <cell r="A2">
            <v>0</v>
          </cell>
        </row>
      </sheetData>
      <sheetData sheetId="4596"/>
      <sheetData sheetId="4597">
        <row r="2">
          <cell r="A2">
            <v>0</v>
          </cell>
        </row>
      </sheetData>
      <sheetData sheetId="4598"/>
      <sheetData sheetId="4599"/>
      <sheetData sheetId="4600"/>
      <sheetData sheetId="4601"/>
      <sheetData sheetId="4602">
        <row r="2">
          <cell r="A2">
            <v>0</v>
          </cell>
        </row>
      </sheetData>
      <sheetData sheetId="4603">
        <row r="2">
          <cell r="A2">
            <v>0</v>
          </cell>
        </row>
      </sheetData>
      <sheetData sheetId="4604"/>
      <sheetData sheetId="4605">
        <row r="2">
          <cell r="A2">
            <v>0</v>
          </cell>
        </row>
      </sheetData>
      <sheetData sheetId="4606"/>
      <sheetData sheetId="4607"/>
      <sheetData sheetId="4608"/>
      <sheetData sheetId="4609"/>
      <sheetData sheetId="4610"/>
      <sheetData sheetId="4611"/>
      <sheetData sheetId="4612">
        <row r="2">
          <cell r="A2">
            <v>0</v>
          </cell>
        </row>
      </sheetData>
      <sheetData sheetId="4613">
        <row r="2">
          <cell r="A2">
            <v>0</v>
          </cell>
        </row>
      </sheetData>
      <sheetData sheetId="4614"/>
      <sheetData sheetId="4615"/>
      <sheetData sheetId="4616"/>
      <sheetData sheetId="4617"/>
      <sheetData sheetId="4618"/>
      <sheetData sheetId="4619"/>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sheetData sheetId="4990"/>
      <sheetData sheetId="4991"/>
      <sheetData sheetId="4992">
        <row r="2">
          <cell r="A2">
            <v>0</v>
          </cell>
        </row>
      </sheetData>
      <sheetData sheetId="4993"/>
      <sheetData sheetId="4994"/>
      <sheetData sheetId="4995"/>
      <sheetData sheetId="4996"/>
      <sheetData sheetId="4997"/>
      <sheetData sheetId="4998"/>
      <sheetData sheetId="4999"/>
      <sheetData sheetId="5000"/>
      <sheetData sheetId="5001"/>
      <sheetData sheetId="5002"/>
      <sheetData sheetId="5003">
        <row r="2">
          <cell r="A2">
            <v>0</v>
          </cell>
        </row>
      </sheetData>
      <sheetData sheetId="5004"/>
      <sheetData sheetId="5005"/>
      <sheetData sheetId="5006"/>
      <sheetData sheetId="5007"/>
      <sheetData sheetId="5008"/>
      <sheetData sheetId="5009"/>
      <sheetData sheetId="5010"/>
      <sheetData sheetId="5011">
        <row r="2">
          <cell r="A2">
            <v>0</v>
          </cell>
        </row>
      </sheetData>
      <sheetData sheetId="5012"/>
      <sheetData sheetId="5013">
        <row r="2">
          <cell r="A2">
            <v>0</v>
          </cell>
        </row>
      </sheetData>
      <sheetData sheetId="5014"/>
      <sheetData sheetId="5015"/>
      <sheetData sheetId="5016"/>
      <sheetData sheetId="5017"/>
      <sheetData sheetId="5018"/>
      <sheetData sheetId="5019">
        <row r="2">
          <cell r="A2">
            <v>0</v>
          </cell>
        </row>
      </sheetData>
      <sheetData sheetId="5020"/>
      <sheetData sheetId="5021">
        <row r="2">
          <cell r="A2">
            <v>0</v>
          </cell>
        </row>
      </sheetData>
      <sheetData sheetId="5022"/>
      <sheetData sheetId="5023">
        <row r="2">
          <cell r="A2">
            <v>0</v>
          </cell>
        </row>
      </sheetData>
      <sheetData sheetId="5024"/>
      <sheetData sheetId="5025"/>
      <sheetData sheetId="5026"/>
      <sheetData sheetId="5027"/>
      <sheetData sheetId="5028">
        <row r="2">
          <cell r="A2">
            <v>0</v>
          </cell>
        </row>
      </sheetData>
      <sheetData sheetId="5029">
        <row r="2">
          <cell r="A2">
            <v>0</v>
          </cell>
        </row>
      </sheetData>
      <sheetData sheetId="5030"/>
      <sheetData sheetId="5031">
        <row r="2">
          <cell r="A2">
            <v>0</v>
          </cell>
        </row>
      </sheetData>
      <sheetData sheetId="5032"/>
      <sheetData sheetId="5033"/>
      <sheetData sheetId="5034"/>
      <sheetData sheetId="5035"/>
      <sheetData sheetId="5036"/>
      <sheetData sheetId="5037"/>
      <sheetData sheetId="5038">
        <row r="2">
          <cell r="A2">
            <v>0</v>
          </cell>
        </row>
      </sheetData>
      <sheetData sheetId="5039">
        <row r="2">
          <cell r="A2">
            <v>0</v>
          </cell>
        </row>
      </sheetData>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row r="2">
          <cell r="A2">
            <v>0</v>
          </cell>
        </row>
      </sheetData>
      <sheetData sheetId="5060"/>
      <sheetData sheetId="5061"/>
      <sheetData sheetId="5062"/>
      <sheetData sheetId="5063"/>
      <sheetData sheetId="5064"/>
      <sheetData sheetId="5065">
        <row r="2">
          <cell r="A2">
            <v>0</v>
          </cell>
        </row>
      </sheetData>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row r="2">
          <cell r="A2">
            <v>0</v>
          </cell>
        </row>
      </sheetData>
      <sheetData sheetId="5158">
        <row r="2">
          <cell r="A2">
            <v>0</v>
          </cell>
        </row>
      </sheetData>
      <sheetData sheetId="5159"/>
      <sheetData sheetId="5160">
        <row r="2">
          <cell r="A2">
            <v>0</v>
          </cell>
        </row>
      </sheetData>
      <sheetData sheetId="5161"/>
      <sheetData sheetId="5162"/>
      <sheetData sheetId="5163"/>
      <sheetData sheetId="5164"/>
      <sheetData sheetId="5165"/>
      <sheetData sheetId="5166"/>
      <sheetData sheetId="5167">
        <row r="2">
          <cell r="A2">
            <v>0</v>
          </cell>
        </row>
      </sheetData>
      <sheetData sheetId="5168">
        <row r="2">
          <cell r="A2">
            <v>0</v>
          </cell>
        </row>
      </sheetData>
      <sheetData sheetId="5169"/>
      <sheetData sheetId="5170"/>
      <sheetData sheetId="5171"/>
      <sheetData sheetId="5172"/>
      <sheetData sheetId="5173"/>
      <sheetData sheetId="5174"/>
      <sheetData sheetId="5175"/>
      <sheetData sheetId="5176"/>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t="str">
            <v>“CONSTRUCCIÓN DE OBRAS CIVILES, ELÉCTRICAS, MECÁNICAS E INSTRUMENTACIÓN REQUERIDAS POR ECOPETROL Y SU GRUPO EMPRESARIAL PARA LA VIGENCIA 2017-2020 CON OPCIÓN DE DOS AÑOS”</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t="str">
            <v>FORMULARIO N° 4</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efreshError="1"/>
      <sheetData sheetId="5486">
        <row r="2">
          <cell r="A2">
            <v>0</v>
          </cell>
        </row>
      </sheetData>
      <sheetData sheetId="5487" refreshError="1"/>
      <sheetData sheetId="5488" refreshError="1"/>
      <sheetData sheetId="5489">
        <row r="2">
          <cell r="A2" t="str">
            <v>Locación</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efreshError="1"/>
      <sheetData sheetId="5496" refreshError="1"/>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efreshError="1"/>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ow r="2">
          <cell r="A2">
            <v>0</v>
          </cell>
        </row>
      </sheetData>
      <sheetData sheetId="5561">
        <row r="2">
          <cell r="A2">
            <v>0</v>
          </cell>
        </row>
      </sheetData>
      <sheetData sheetId="5562" refreshError="1"/>
      <sheetData sheetId="5563" refreshError="1"/>
      <sheetData sheetId="5564">
        <row r="2">
          <cell r="A2">
            <v>0</v>
          </cell>
        </row>
      </sheetData>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efreshError="1"/>
      <sheetData sheetId="5586" refreshError="1"/>
      <sheetData sheetId="5587">
        <row r="2">
          <cell r="A2">
            <v>0</v>
          </cell>
        </row>
      </sheetData>
      <sheetData sheetId="5588">
        <row r="2">
          <cell r="A2">
            <v>0</v>
          </cell>
        </row>
      </sheetData>
      <sheetData sheetId="5589" refreshError="1"/>
      <sheetData sheetId="5590" refreshError="1"/>
      <sheetData sheetId="5591">
        <row r="2">
          <cell r="A2">
            <v>0</v>
          </cell>
        </row>
      </sheetData>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sheetData sheetId="5631"/>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row r="2">
          <cell r="B2">
            <v>0</v>
          </cell>
        </row>
      </sheetData>
      <sheetData sheetId="5651">
        <row r="2">
          <cell r="B2">
            <v>0</v>
          </cell>
        </row>
      </sheetData>
      <sheetData sheetId="5652">
        <row r="2">
          <cell r="B2">
            <v>0</v>
          </cell>
        </row>
      </sheetData>
      <sheetData sheetId="5653"/>
      <sheetData sheetId="5654">
        <row r="2">
          <cell r="A2">
            <v>0</v>
          </cell>
        </row>
      </sheetData>
      <sheetData sheetId="5655">
        <row r="2">
          <cell r="A2">
            <v>0</v>
          </cell>
        </row>
      </sheetData>
      <sheetData sheetId="5656">
        <row r="2">
          <cell r="A2">
            <v>0</v>
          </cell>
        </row>
      </sheetData>
      <sheetData sheetId="5657">
        <row r="2">
          <cell r="B2">
            <v>0</v>
          </cell>
        </row>
      </sheetData>
      <sheetData sheetId="5658"/>
      <sheetData sheetId="5659">
        <row r="2">
          <cell r="B2">
            <v>0</v>
          </cell>
        </row>
      </sheetData>
      <sheetData sheetId="5660"/>
      <sheetData sheetId="5661"/>
      <sheetData sheetId="5662"/>
      <sheetData sheetId="5663"/>
      <sheetData sheetId="5664"/>
      <sheetData sheetId="5665"/>
      <sheetData sheetId="5666">
        <row r="2">
          <cell r="A2">
            <v>0</v>
          </cell>
        </row>
      </sheetData>
      <sheetData sheetId="5667">
        <row r="2">
          <cell r="A2">
            <v>0</v>
          </cell>
        </row>
      </sheetData>
      <sheetData sheetId="5668">
        <row r="2">
          <cell r="A2">
            <v>0</v>
          </cell>
        </row>
      </sheetData>
      <sheetData sheetId="5669"/>
      <sheetData sheetId="5670"/>
      <sheetData sheetId="5671"/>
      <sheetData sheetId="5672"/>
      <sheetData sheetId="5673"/>
      <sheetData sheetId="5674"/>
      <sheetData sheetId="5675"/>
      <sheetData sheetId="5676">
        <row r="2">
          <cell r="B2">
            <v>0</v>
          </cell>
        </row>
      </sheetData>
      <sheetData sheetId="5677"/>
      <sheetData sheetId="5678"/>
      <sheetData sheetId="5679"/>
      <sheetData sheetId="5680"/>
      <sheetData sheetId="5681"/>
      <sheetData sheetId="5682"/>
      <sheetData sheetId="5683"/>
      <sheetData sheetId="5684">
        <row r="2">
          <cell r="B2">
            <v>0</v>
          </cell>
        </row>
      </sheetData>
      <sheetData sheetId="5685">
        <row r="2">
          <cell r="B2">
            <v>0</v>
          </cell>
        </row>
      </sheetData>
      <sheetData sheetId="5686">
        <row r="2">
          <cell r="B2">
            <v>0</v>
          </cell>
        </row>
      </sheetData>
      <sheetData sheetId="5687"/>
      <sheetData sheetId="5688"/>
      <sheetData sheetId="5689"/>
      <sheetData sheetId="5690"/>
      <sheetData sheetId="5691"/>
      <sheetData sheetId="5692"/>
      <sheetData sheetId="5693"/>
      <sheetData sheetId="5694"/>
      <sheetData sheetId="5695"/>
      <sheetData sheetId="5696"/>
      <sheetData sheetId="5697"/>
      <sheetData sheetId="5698">
        <row r="2">
          <cell r="A2">
            <v>0</v>
          </cell>
        </row>
      </sheetData>
      <sheetData sheetId="5699"/>
      <sheetData sheetId="5700">
        <row r="2">
          <cell r="A2">
            <v>0</v>
          </cell>
        </row>
      </sheetData>
      <sheetData sheetId="5701">
        <row r="2">
          <cell r="A2">
            <v>0</v>
          </cell>
        </row>
      </sheetData>
      <sheetData sheetId="5702">
        <row r="2">
          <cell r="A2">
            <v>0</v>
          </cell>
        </row>
      </sheetData>
      <sheetData sheetId="5703"/>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B2">
            <v>0</v>
          </cell>
        </row>
      </sheetData>
      <sheetData sheetId="5710"/>
      <sheetData sheetId="5711">
        <row r="2">
          <cell r="B2" t="str">
            <v>Patrimonio
neto
personal</v>
          </cell>
        </row>
      </sheetData>
      <sheetData sheetId="5712"/>
      <sheetData sheetId="5713"/>
      <sheetData sheetId="5714"/>
      <sheetData sheetId="5715"/>
      <sheetData sheetId="5716"/>
      <sheetData sheetId="5717"/>
      <sheetData sheetId="5718">
        <row r="2">
          <cell r="B2">
            <v>0</v>
          </cell>
        </row>
      </sheetData>
      <sheetData sheetId="5719">
        <row r="2">
          <cell r="B2">
            <v>0</v>
          </cell>
        </row>
      </sheetData>
      <sheetData sheetId="5720">
        <row r="2">
          <cell r="B2">
            <v>0</v>
          </cell>
        </row>
      </sheetData>
      <sheetData sheetId="5721"/>
      <sheetData sheetId="5722">
        <row r="2">
          <cell r="A2">
            <v>0</v>
          </cell>
        </row>
      </sheetData>
      <sheetData sheetId="5723">
        <row r="2">
          <cell r="A2">
            <v>0</v>
          </cell>
        </row>
      </sheetData>
      <sheetData sheetId="5724">
        <row r="2">
          <cell r="A2">
            <v>0</v>
          </cell>
        </row>
      </sheetData>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row r="2">
          <cell r="B2">
            <v>0</v>
          </cell>
        </row>
      </sheetData>
      <sheetData sheetId="5761">
        <row r="2">
          <cell r="B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t="str">
            <v>“CONSTRUCCIÓN DE OBRAS CIVILES, ELÉCTRICAS, MECÁNICAS E INSTRUMENTACIÓN REQUERIDAS POR ECOPETROL Y SU GRUPO EMPRESARIAL PARA LA VIGENCIA 2017-2020 CON OPCIÓN DE DOS AÑOS”</v>
          </cell>
        </row>
      </sheetData>
      <sheetData sheetId="5859">
        <row r="5">
          <cell r="A5">
            <v>0</v>
          </cell>
        </row>
      </sheetData>
      <sheetData sheetId="5860">
        <row r="2">
          <cell r="A2">
            <v>0</v>
          </cell>
        </row>
      </sheetData>
      <sheetData sheetId="5861"/>
      <sheetData sheetId="5862"/>
      <sheetData sheetId="5863"/>
      <sheetData sheetId="5864"/>
      <sheetData sheetId="5865">
        <row r="2">
          <cell r="B2">
            <v>0</v>
          </cell>
        </row>
      </sheetData>
      <sheetData sheetId="5866"/>
      <sheetData sheetId="5867"/>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ow r="2">
          <cell r="A2">
            <v>0</v>
          </cell>
        </row>
      </sheetData>
      <sheetData sheetId="5883">
        <row r="2">
          <cell r="A2">
            <v>0</v>
          </cell>
        </row>
      </sheetData>
      <sheetData sheetId="5884">
        <row r="2">
          <cell r="A2">
            <v>0</v>
          </cell>
        </row>
      </sheetData>
      <sheetData sheetId="5885">
        <row r="2">
          <cell r="A2">
            <v>0</v>
          </cell>
        </row>
      </sheetData>
      <sheetData sheetId="5886"/>
      <sheetData sheetId="5887"/>
      <sheetData sheetId="5888"/>
      <sheetData sheetId="5889"/>
      <sheetData sheetId="5890">
        <row r="2">
          <cell r="A2">
            <v>0</v>
          </cell>
        </row>
      </sheetData>
      <sheetData sheetId="5891">
        <row r="2">
          <cell r="A2">
            <v>0</v>
          </cell>
        </row>
      </sheetData>
      <sheetData sheetId="5892"/>
      <sheetData sheetId="5893"/>
      <sheetData sheetId="589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TEM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s>
    <sheetDataSet>
      <sheetData sheetId="0" refreshError="1">
        <row r="5">
          <cell r="E5">
            <v>1</v>
          </cell>
        </row>
        <row r="12">
          <cell r="D12">
            <v>3</v>
          </cell>
        </row>
        <row r="73">
          <cell r="C73">
            <v>210</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6">
          <cell r="D6" t="str">
            <v>Base tratada con asfalto (BTA)</v>
          </cell>
        </row>
      </sheetData>
      <sheetData sheetId="45">
        <row r="6">
          <cell r="D6">
            <v>0</v>
          </cell>
        </row>
      </sheetData>
      <sheetData sheetId="46">
        <row r="10">
          <cell r="M10">
            <v>1302940.7487084535</v>
          </cell>
        </row>
      </sheetData>
      <sheetData sheetId="47">
        <row r="10">
          <cell r="M10">
            <v>1302940.7487084535</v>
          </cell>
        </row>
      </sheetData>
      <sheetData sheetId="48">
        <row r="10">
          <cell r="M10">
            <v>1302940.7487084535</v>
          </cell>
        </row>
      </sheetData>
      <sheetData sheetId="49">
        <row r="6">
          <cell r="D6">
            <v>43666</v>
          </cell>
        </row>
      </sheetData>
      <sheetData sheetId="50">
        <row r="6">
          <cell r="D6">
            <v>0</v>
          </cell>
        </row>
      </sheetData>
      <sheetData sheetId="51">
        <row r="6">
          <cell r="D6">
            <v>43666</v>
          </cell>
        </row>
      </sheetData>
      <sheetData sheetId="52">
        <row r="10">
          <cell r="M10">
            <v>1302940.7487084535</v>
          </cell>
        </row>
      </sheetData>
      <sheetData sheetId="53">
        <row r="10">
          <cell r="M10">
            <v>1302940.7487084535</v>
          </cell>
        </row>
      </sheetData>
      <sheetData sheetId="54">
        <row r="6">
          <cell r="D6" t="str">
            <v>Base tratada con asfalto (BTA)</v>
          </cell>
        </row>
      </sheetData>
      <sheetData sheetId="55">
        <row r="6">
          <cell r="D6">
            <v>0</v>
          </cell>
        </row>
      </sheetData>
      <sheetData sheetId="56">
        <row r="10">
          <cell r="M10">
            <v>1302940.7487084535</v>
          </cell>
        </row>
      </sheetData>
      <sheetData sheetId="57">
        <row r="6">
          <cell r="D6" t="str">
            <v>Base tratada con asfalto (BTA)</v>
          </cell>
        </row>
      </sheetData>
      <sheetData sheetId="58">
        <row r="6">
          <cell r="D6" t="str">
            <v>Base tratada con asfalto (BTA)</v>
          </cell>
        </row>
      </sheetData>
      <sheetData sheetId="59">
        <row r="6">
          <cell r="D6">
            <v>0</v>
          </cell>
        </row>
      </sheetData>
      <sheetData sheetId="60">
        <row r="6">
          <cell r="D6">
            <v>43666</v>
          </cell>
        </row>
      </sheetData>
      <sheetData sheetId="61">
        <row r="6">
          <cell r="D6">
            <v>43666</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6">
          <cell r="D6">
            <v>0</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6">
          <cell r="D6">
            <v>0</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row r="10">
          <cell r="M10">
            <v>1302940.7487084535</v>
          </cell>
        </row>
      </sheetData>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row r="6">
          <cell r="D6">
            <v>0</v>
          </cell>
        </row>
      </sheetData>
      <sheetData sheetId="98">
        <row r="6">
          <cell r="D6">
            <v>0</v>
          </cell>
        </row>
      </sheetData>
      <sheetData sheetId="99">
        <row r="10">
          <cell r="M10">
            <v>1302940.7487084535</v>
          </cell>
        </row>
      </sheetData>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row r="10">
          <cell r="M10">
            <v>1302940.7487084535</v>
          </cell>
        </row>
      </sheetData>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row r="6">
          <cell r="D6">
            <v>0</v>
          </cell>
        </row>
      </sheetData>
      <sheetData sheetId="120"/>
      <sheetData sheetId="121">
        <row r="6">
          <cell r="D6">
            <v>0</v>
          </cell>
        </row>
      </sheetData>
      <sheetData sheetId="122">
        <row r="10">
          <cell r="M10">
            <v>1302940.7487084535</v>
          </cell>
        </row>
      </sheetData>
      <sheetData sheetId="123">
        <row r="6">
          <cell r="D6">
            <v>0</v>
          </cell>
        </row>
      </sheetData>
      <sheetData sheetId="124"/>
      <sheetData sheetId="125">
        <row r="6">
          <cell r="D6">
            <v>0</v>
          </cell>
        </row>
      </sheetData>
      <sheetData sheetId="126">
        <row r="6">
          <cell r="D6">
            <v>43666</v>
          </cell>
        </row>
      </sheetData>
      <sheetData sheetId="127">
        <row r="6">
          <cell r="D6">
            <v>0</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row r="10">
          <cell r="M10">
            <v>1302940.7487084535</v>
          </cell>
        </row>
      </sheetData>
      <sheetData sheetId="144">
        <row r="6">
          <cell r="D6">
            <v>43666</v>
          </cell>
        </row>
      </sheetData>
      <sheetData sheetId="145">
        <row r="10">
          <cell r="M10">
            <v>1302940.7487084535</v>
          </cell>
        </row>
      </sheetData>
      <sheetData sheetId="146">
        <row r="10">
          <cell r="M10">
            <v>1302940.7487084535</v>
          </cell>
        </row>
      </sheetData>
      <sheetData sheetId="147">
        <row r="6">
          <cell r="D6">
            <v>0</v>
          </cell>
        </row>
      </sheetData>
      <sheetData sheetId="148">
        <row r="10">
          <cell r="M10">
            <v>1302940.7487084535</v>
          </cell>
        </row>
      </sheetData>
      <sheetData sheetId="149">
        <row r="10">
          <cell r="M10">
            <v>1302940.7487084535</v>
          </cell>
        </row>
      </sheetData>
      <sheetData sheetId="150">
        <row r="10">
          <cell r="M10">
            <v>1302940.7487084535</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43666</v>
          </cell>
        </row>
      </sheetData>
      <sheetData sheetId="160">
        <row r="6">
          <cell r="D6">
            <v>43666</v>
          </cell>
        </row>
      </sheetData>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row r="10">
          <cell r="M10">
            <v>1302940.7487084535</v>
          </cell>
        </row>
      </sheetData>
      <sheetData sheetId="166">
        <row r="6">
          <cell r="D6">
            <v>43666</v>
          </cell>
        </row>
      </sheetData>
      <sheetData sheetId="167">
        <row r="6">
          <cell r="D6">
            <v>43666</v>
          </cell>
        </row>
      </sheetData>
      <sheetData sheetId="168">
        <row r="6">
          <cell r="D6">
            <v>43666</v>
          </cell>
        </row>
      </sheetData>
      <sheetData sheetId="169">
        <row r="10">
          <cell r="M10">
            <v>1302940.7487084535</v>
          </cell>
        </row>
      </sheetData>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row r="10">
          <cell r="M10">
            <v>1302940.7487084535</v>
          </cell>
        </row>
      </sheetData>
      <sheetData sheetId="182">
        <row r="10">
          <cell r="M10">
            <v>1302940.7487084535</v>
          </cell>
        </row>
      </sheetData>
      <sheetData sheetId="183">
        <row r="10">
          <cell r="M10">
            <v>1302940.7487084535</v>
          </cell>
        </row>
      </sheetData>
      <sheetData sheetId="184">
        <row r="10">
          <cell r="M10">
            <v>1302940.7487084535</v>
          </cell>
        </row>
      </sheetData>
      <sheetData sheetId="185">
        <row r="10">
          <cell r="M10">
            <v>1302940.7487084535</v>
          </cell>
        </row>
      </sheetData>
      <sheetData sheetId="186">
        <row r="6">
          <cell r="D6">
            <v>0</v>
          </cell>
        </row>
      </sheetData>
      <sheetData sheetId="187">
        <row r="10">
          <cell r="M10">
            <v>1302940.7487084535</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10">
          <cell r="M10">
            <v>1302940.7487084535</v>
          </cell>
        </row>
      </sheetData>
      <sheetData sheetId="192">
        <row r="10">
          <cell r="M10">
            <v>1302940.7487084535</v>
          </cell>
        </row>
      </sheetData>
      <sheetData sheetId="193">
        <row r="10">
          <cell r="M10">
            <v>1302940.7487084535</v>
          </cell>
        </row>
      </sheetData>
      <sheetData sheetId="194">
        <row r="10">
          <cell r="M10">
            <v>1302940.7487084535</v>
          </cell>
        </row>
      </sheetData>
      <sheetData sheetId="195">
        <row r="10">
          <cell r="M10">
            <v>1302940.7487084535</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10">
          <cell r="M10">
            <v>1302940.7487084535</v>
          </cell>
        </row>
      </sheetData>
      <sheetData sheetId="201">
        <row r="6">
          <cell r="D6">
            <v>0</v>
          </cell>
        </row>
      </sheetData>
      <sheetData sheetId="202">
        <row r="10">
          <cell r="M10">
            <v>1302940.7487084535</v>
          </cell>
        </row>
      </sheetData>
      <sheetData sheetId="203">
        <row r="10">
          <cell r="M10">
            <v>1302940.7487084535</v>
          </cell>
        </row>
      </sheetData>
      <sheetData sheetId="204">
        <row r="10">
          <cell r="M10">
            <v>1302940.7487084535</v>
          </cell>
        </row>
      </sheetData>
      <sheetData sheetId="205">
        <row r="10">
          <cell r="M10">
            <v>1302940.7487084535</v>
          </cell>
        </row>
      </sheetData>
      <sheetData sheetId="206">
        <row r="10">
          <cell r="M10">
            <v>1302940.7487084535</v>
          </cell>
        </row>
      </sheetData>
      <sheetData sheetId="207"/>
      <sheetData sheetId="208">
        <row r="6">
          <cell r="D6">
            <v>0</v>
          </cell>
        </row>
      </sheetData>
      <sheetData sheetId="209">
        <row r="10">
          <cell r="M10">
            <v>1302940.7487084535</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43666</v>
          </cell>
        </row>
      </sheetData>
      <sheetData sheetId="222">
        <row r="6">
          <cell r="D6">
            <v>0</v>
          </cell>
        </row>
      </sheetData>
      <sheetData sheetId="223">
        <row r="10">
          <cell r="M10">
            <v>1302940.7487084535</v>
          </cell>
        </row>
      </sheetData>
      <sheetData sheetId="224">
        <row r="10">
          <cell r="M10">
            <v>1302940.7487084535</v>
          </cell>
        </row>
      </sheetData>
      <sheetData sheetId="225">
        <row r="10">
          <cell r="M10">
            <v>1302940.7487084535</v>
          </cell>
        </row>
      </sheetData>
      <sheetData sheetId="226">
        <row r="10">
          <cell r="M10">
            <v>1302940.7487084535</v>
          </cell>
        </row>
      </sheetData>
      <sheetData sheetId="227">
        <row r="6">
          <cell r="D6">
            <v>43666</v>
          </cell>
        </row>
      </sheetData>
      <sheetData sheetId="228">
        <row r="10">
          <cell r="M10">
            <v>1302940.7487084535</v>
          </cell>
        </row>
      </sheetData>
      <sheetData sheetId="229">
        <row r="6">
          <cell r="D6">
            <v>0</v>
          </cell>
        </row>
      </sheetData>
      <sheetData sheetId="230">
        <row r="10">
          <cell r="M10">
            <v>1302940.7487084535</v>
          </cell>
        </row>
      </sheetData>
      <sheetData sheetId="231">
        <row r="6">
          <cell r="D6">
            <v>0</v>
          </cell>
        </row>
      </sheetData>
      <sheetData sheetId="232">
        <row r="10">
          <cell r="M10">
            <v>1302940.7487084535</v>
          </cell>
        </row>
      </sheetData>
      <sheetData sheetId="233">
        <row r="10">
          <cell r="M10">
            <v>1302940.7487084535</v>
          </cell>
        </row>
      </sheetData>
      <sheetData sheetId="234">
        <row r="10">
          <cell r="M10">
            <v>1302940.7487084535</v>
          </cell>
        </row>
      </sheetData>
      <sheetData sheetId="235"/>
      <sheetData sheetId="236">
        <row r="10">
          <cell r="M10">
            <v>1302940.7487084535</v>
          </cell>
        </row>
      </sheetData>
      <sheetData sheetId="237">
        <row r="10">
          <cell r="M10">
            <v>1302940.7487084535</v>
          </cell>
        </row>
      </sheetData>
      <sheetData sheetId="238">
        <row r="6">
          <cell r="D6" t="str">
            <v>Base tratada con asfalto (BTA)</v>
          </cell>
        </row>
      </sheetData>
      <sheetData sheetId="239">
        <row r="6">
          <cell r="D6" t="str">
            <v>Base tratada con asfalto (BTA)</v>
          </cell>
        </row>
      </sheetData>
      <sheetData sheetId="240">
        <row r="10">
          <cell r="M10">
            <v>1302940.7487084535</v>
          </cell>
        </row>
      </sheetData>
      <sheetData sheetId="241">
        <row r="10">
          <cell r="M10">
            <v>1302940.7487084535</v>
          </cell>
        </row>
      </sheetData>
      <sheetData sheetId="242">
        <row r="10">
          <cell r="M10">
            <v>1302940.7487084535</v>
          </cell>
        </row>
      </sheetData>
      <sheetData sheetId="243">
        <row r="6">
          <cell r="D6">
            <v>0</v>
          </cell>
        </row>
      </sheetData>
      <sheetData sheetId="244">
        <row r="6">
          <cell r="D6">
            <v>43666</v>
          </cell>
        </row>
      </sheetData>
      <sheetData sheetId="245">
        <row r="6">
          <cell r="D6">
            <v>43666</v>
          </cell>
        </row>
      </sheetData>
      <sheetData sheetId="246" refreshError="1"/>
      <sheetData sheetId="247" refreshError="1"/>
      <sheetData sheetId="248" refreshError="1"/>
      <sheetData sheetId="249">
        <row r="6">
          <cell r="D6" t="str">
            <v>UND</v>
          </cell>
        </row>
      </sheetData>
      <sheetData sheetId="250">
        <row r="10">
          <cell r="M10">
            <v>1302940.7487084535</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row r="10">
          <cell r="M10">
            <v>1302940.7487084535</v>
          </cell>
        </row>
      </sheetData>
      <sheetData sheetId="278">
        <row r="10">
          <cell r="M10">
            <v>1302940.7487084535</v>
          </cell>
        </row>
      </sheetData>
      <sheetData sheetId="279">
        <row r="10">
          <cell r="M10">
            <v>1302940.7487084535</v>
          </cell>
        </row>
      </sheetData>
      <sheetData sheetId="280">
        <row r="10">
          <cell r="M10">
            <v>1302940.7487084535</v>
          </cell>
        </row>
      </sheetData>
      <sheetData sheetId="281"/>
      <sheetData sheetId="282"/>
      <sheetData sheetId="283"/>
      <sheetData sheetId="284"/>
      <sheetData sheetId="285"/>
      <sheetData sheetId="286"/>
      <sheetData sheetId="287"/>
      <sheetData sheetId="288"/>
      <sheetData sheetId="289">
        <row r="6">
          <cell r="D6">
            <v>0</v>
          </cell>
        </row>
      </sheetData>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row r="6">
          <cell r="D6">
            <v>43666</v>
          </cell>
        </row>
      </sheetData>
      <sheetData sheetId="300">
        <row r="6">
          <cell r="D6">
            <v>43666</v>
          </cell>
        </row>
      </sheetData>
      <sheetData sheetId="301">
        <row r="10">
          <cell r="M10">
            <v>1302940.7487084535</v>
          </cell>
        </row>
      </sheetData>
      <sheetData sheetId="302">
        <row r="6">
          <cell r="D6">
            <v>0</v>
          </cell>
        </row>
      </sheetData>
      <sheetData sheetId="303">
        <row r="10">
          <cell r="M10">
            <v>1302940.7487084535</v>
          </cell>
        </row>
      </sheetData>
      <sheetData sheetId="304">
        <row r="10">
          <cell r="M10">
            <v>1302940.7487084535</v>
          </cell>
        </row>
      </sheetData>
      <sheetData sheetId="305"/>
      <sheetData sheetId="306"/>
      <sheetData sheetId="307"/>
      <sheetData sheetId="308"/>
      <sheetData sheetId="309"/>
      <sheetData sheetId="310"/>
      <sheetData sheetId="311"/>
      <sheetData sheetId="312"/>
      <sheetData sheetId="313"/>
      <sheetData sheetId="314">
        <row r="6">
          <cell r="D6">
            <v>0</v>
          </cell>
        </row>
      </sheetData>
      <sheetData sheetId="315">
        <row r="6">
          <cell r="D6">
            <v>0</v>
          </cell>
        </row>
      </sheetData>
      <sheetData sheetId="316"/>
      <sheetData sheetId="317">
        <row r="6">
          <cell r="D6">
            <v>0</v>
          </cell>
        </row>
      </sheetData>
      <sheetData sheetId="318">
        <row r="6">
          <cell r="D6">
            <v>0</v>
          </cell>
        </row>
      </sheetData>
      <sheetData sheetId="319"/>
      <sheetData sheetId="320">
        <row r="6">
          <cell r="D6">
            <v>0</v>
          </cell>
        </row>
      </sheetData>
      <sheetData sheetId="321">
        <row r="6">
          <cell r="D6">
            <v>0</v>
          </cell>
        </row>
      </sheetData>
      <sheetData sheetId="322"/>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row r="6">
          <cell r="D6">
            <v>0</v>
          </cell>
        </row>
      </sheetData>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row r="10">
          <cell r="M10">
            <v>1302940.7487084535</v>
          </cell>
        </row>
      </sheetData>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10">
          <cell r="M10">
            <v>1302940.7487084535</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sheetData sheetId="381">
        <row r="10">
          <cell r="M10">
            <v>1302940.7487084535</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refreshError="1"/>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6">
          <cell r="D6" t="str">
            <v>CONSORCIO CONSTRUCTOR PACIFICO 3</v>
          </cell>
        </row>
      </sheetData>
      <sheetData sheetId="417"/>
      <sheetData sheetId="418"/>
      <sheetData sheetId="419"/>
      <sheetData sheetId="420">
        <row r="6">
          <cell r="D6" t="str">
            <v>CONSORCIO CONSTRUCTOR PACIFICO 3</v>
          </cell>
        </row>
      </sheetData>
      <sheetData sheetId="421"/>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row r="10">
          <cell r="M10">
            <v>1302940.7487084535</v>
          </cell>
        </row>
      </sheetData>
      <sheetData sheetId="718">
        <row r="10">
          <cell r="M10">
            <v>1302940.7487084535</v>
          </cell>
        </row>
      </sheetData>
      <sheetData sheetId="719">
        <row r="10">
          <cell r="M10">
            <v>1302940.7487084535</v>
          </cell>
        </row>
      </sheetData>
      <sheetData sheetId="720">
        <row r="10">
          <cell r="M10">
            <v>1302940.7487084535</v>
          </cell>
        </row>
      </sheetData>
      <sheetData sheetId="721"/>
      <sheetData sheetId="722"/>
      <sheetData sheetId="723"/>
      <sheetData sheetId="724"/>
      <sheetData sheetId="725"/>
      <sheetData sheetId="726"/>
      <sheetData sheetId="727"/>
      <sheetData sheetId="728"/>
      <sheetData sheetId="729">
        <row r="6">
          <cell r="D6">
            <v>0</v>
          </cell>
        </row>
      </sheetData>
      <sheetData sheetId="730">
        <row r="10">
          <cell r="M10">
            <v>1302940.7487084535</v>
          </cell>
        </row>
      </sheetData>
      <sheetData sheetId="731">
        <row r="10">
          <cell r="M10">
            <v>1302940.7487084535</v>
          </cell>
        </row>
      </sheetData>
      <sheetData sheetId="732">
        <row r="10">
          <cell r="M10">
            <v>1302940.7487084535</v>
          </cell>
        </row>
      </sheetData>
      <sheetData sheetId="733">
        <row r="10">
          <cell r="M10">
            <v>1302940.7487084535</v>
          </cell>
        </row>
      </sheetData>
      <sheetData sheetId="734">
        <row r="6">
          <cell r="D6">
            <v>0</v>
          </cell>
        </row>
      </sheetData>
      <sheetData sheetId="735">
        <row r="6">
          <cell r="D6">
            <v>0</v>
          </cell>
        </row>
      </sheetData>
      <sheetData sheetId="736">
        <row r="10">
          <cell r="M10">
            <v>1302940.7487084535</v>
          </cell>
        </row>
      </sheetData>
      <sheetData sheetId="737">
        <row r="6">
          <cell r="D6">
            <v>0</v>
          </cell>
        </row>
      </sheetData>
      <sheetData sheetId="738">
        <row r="10">
          <cell r="M10">
            <v>1302940.7487084535</v>
          </cell>
        </row>
      </sheetData>
      <sheetData sheetId="739">
        <row r="6">
          <cell r="D6">
            <v>0</v>
          </cell>
        </row>
      </sheetData>
      <sheetData sheetId="740">
        <row r="10">
          <cell r="M10">
            <v>1302940.7487084535</v>
          </cell>
        </row>
      </sheetData>
      <sheetData sheetId="741">
        <row r="6">
          <cell r="D6">
            <v>0</v>
          </cell>
        </row>
      </sheetData>
      <sheetData sheetId="742">
        <row r="6">
          <cell r="D6">
            <v>0</v>
          </cell>
        </row>
      </sheetData>
      <sheetData sheetId="743">
        <row r="10">
          <cell r="M10">
            <v>1302940.7487084535</v>
          </cell>
        </row>
      </sheetData>
      <sheetData sheetId="744">
        <row r="10">
          <cell r="M10">
            <v>1302940.7487084535</v>
          </cell>
        </row>
      </sheetData>
      <sheetData sheetId="745">
        <row r="6">
          <cell r="D6">
            <v>0</v>
          </cell>
        </row>
      </sheetData>
      <sheetData sheetId="746">
        <row r="6">
          <cell r="D6">
            <v>0</v>
          </cell>
        </row>
      </sheetData>
      <sheetData sheetId="747">
        <row r="10">
          <cell r="M10">
            <v>1302940.7487084535</v>
          </cell>
        </row>
      </sheetData>
      <sheetData sheetId="748">
        <row r="10">
          <cell r="M10">
            <v>1302940.7487084535</v>
          </cell>
        </row>
      </sheetData>
      <sheetData sheetId="749"/>
      <sheetData sheetId="750">
        <row r="6">
          <cell r="D6">
            <v>0</v>
          </cell>
        </row>
      </sheetData>
      <sheetData sheetId="751">
        <row r="10">
          <cell r="M10">
            <v>1302940.7487084535</v>
          </cell>
        </row>
      </sheetData>
      <sheetData sheetId="752"/>
      <sheetData sheetId="753"/>
      <sheetData sheetId="754">
        <row r="6">
          <cell r="D6">
            <v>0</v>
          </cell>
        </row>
      </sheetData>
      <sheetData sheetId="755">
        <row r="10">
          <cell r="M10">
            <v>1302940.7487084535</v>
          </cell>
        </row>
      </sheetData>
      <sheetData sheetId="756"/>
      <sheetData sheetId="757"/>
      <sheetData sheetId="758">
        <row r="6">
          <cell r="D6">
            <v>0</v>
          </cell>
        </row>
      </sheetData>
      <sheetData sheetId="759"/>
      <sheetData sheetId="760"/>
      <sheetData sheetId="761">
        <row r="6">
          <cell r="D6">
            <v>0</v>
          </cell>
        </row>
      </sheetData>
      <sheetData sheetId="762">
        <row r="6">
          <cell r="D6">
            <v>0</v>
          </cell>
        </row>
      </sheetData>
      <sheetData sheetId="763">
        <row r="10">
          <cell r="M10">
            <v>1302940.7487084535</v>
          </cell>
        </row>
      </sheetData>
      <sheetData sheetId="764"/>
      <sheetData sheetId="765">
        <row r="6">
          <cell r="D6">
            <v>0</v>
          </cell>
        </row>
      </sheetData>
      <sheetData sheetId="766">
        <row r="6">
          <cell r="D6">
            <v>0</v>
          </cell>
        </row>
      </sheetData>
      <sheetData sheetId="767">
        <row r="10">
          <cell r="M10">
            <v>1302940.7487084535</v>
          </cell>
        </row>
      </sheetData>
      <sheetData sheetId="768"/>
      <sheetData sheetId="769">
        <row r="6">
          <cell r="D6">
            <v>0</v>
          </cell>
        </row>
      </sheetData>
      <sheetData sheetId="770"/>
      <sheetData sheetId="771"/>
      <sheetData sheetId="772"/>
      <sheetData sheetId="773">
        <row r="6">
          <cell r="D6">
            <v>0</v>
          </cell>
        </row>
      </sheetData>
      <sheetData sheetId="774"/>
      <sheetData sheetId="775"/>
      <sheetData sheetId="776">
        <row r="10">
          <cell r="M10">
            <v>1302940.7487084535</v>
          </cell>
        </row>
      </sheetData>
      <sheetData sheetId="777">
        <row r="6">
          <cell r="D6">
            <v>0</v>
          </cell>
        </row>
      </sheetData>
      <sheetData sheetId="778">
        <row r="10">
          <cell r="M10">
            <v>1302940.7487084535</v>
          </cell>
        </row>
      </sheetData>
      <sheetData sheetId="779">
        <row r="6">
          <cell r="D6">
            <v>0</v>
          </cell>
        </row>
      </sheetData>
      <sheetData sheetId="780"/>
      <sheetData sheetId="781">
        <row r="6">
          <cell r="D6">
            <v>0</v>
          </cell>
        </row>
      </sheetData>
      <sheetData sheetId="782"/>
      <sheetData sheetId="783">
        <row r="6">
          <cell r="D6">
            <v>0</v>
          </cell>
        </row>
      </sheetData>
      <sheetData sheetId="784">
        <row r="10">
          <cell r="M10">
            <v>1302940.7487084535</v>
          </cell>
        </row>
      </sheetData>
      <sheetData sheetId="785">
        <row r="6">
          <cell r="D6">
            <v>0</v>
          </cell>
        </row>
      </sheetData>
      <sheetData sheetId="786"/>
      <sheetData sheetId="787">
        <row r="6">
          <cell r="D6">
            <v>0</v>
          </cell>
        </row>
      </sheetData>
      <sheetData sheetId="788">
        <row r="6">
          <cell r="D6">
            <v>43666</v>
          </cell>
        </row>
      </sheetData>
      <sheetData sheetId="789">
        <row r="6">
          <cell r="D6">
            <v>0</v>
          </cell>
        </row>
      </sheetData>
      <sheetData sheetId="790">
        <row r="6">
          <cell r="D6">
            <v>0</v>
          </cell>
        </row>
      </sheetData>
      <sheetData sheetId="791">
        <row r="10">
          <cell r="M10">
            <v>1302940.7487084535</v>
          </cell>
        </row>
      </sheetData>
      <sheetData sheetId="792">
        <row r="6">
          <cell r="D6">
            <v>43666</v>
          </cell>
        </row>
      </sheetData>
      <sheetData sheetId="793">
        <row r="6">
          <cell r="D6">
            <v>0</v>
          </cell>
        </row>
      </sheetData>
      <sheetData sheetId="794">
        <row r="6">
          <cell r="D6">
            <v>0</v>
          </cell>
        </row>
      </sheetData>
      <sheetData sheetId="795">
        <row r="10">
          <cell r="M10">
            <v>1302940.7487084535</v>
          </cell>
        </row>
      </sheetData>
      <sheetData sheetId="796">
        <row r="6">
          <cell r="D6">
            <v>43666</v>
          </cell>
        </row>
      </sheetData>
      <sheetData sheetId="797"/>
      <sheetData sheetId="798"/>
      <sheetData sheetId="799">
        <row r="6">
          <cell r="D6">
            <v>43666</v>
          </cell>
        </row>
      </sheetData>
      <sheetData sheetId="800"/>
      <sheetData sheetId="801"/>
      <sheetData sheetId="802">
        <row r="6">
          <cell r="D6">
            <v>0</v>
          </cell>
        </row>
      </sheetData>
      <sheetData sheetId="803"/>
      <sheetData sheetId="804">
        <row r="6">
          <cell r="D6">
            <v>0</v>
          </cell>
        </row>
      </sheetData>
      <sheetData sheetId="805"/>
      <sheetData sheetId="806"/>
      <sheetData sheetId="807"/>
      <sheetData sheetId="808"/>
      <sheetData sheetId="809">
        <row r="6">
          <cell r="D6">
            <v>0</v>
          </cell>
        </row>
      </sheetData>
      <sheetData sheetId="810"/>
      <sheetData sheetId="811">
        <row r="6">
          <cell r="D6">
            <v>0</v>
          </cell>
        </row>
      </sheetData>
      <sheetData sheetId="812"/>
      <sheetData sheetId="813">
        <row r="6">
          <cell r="D6">
            <v>0</v>
          </cell>
        </row>
      </sheetData>
      <sheetData sheetId="814"/>
      <sheetData sheetId="815">
        <row r="10">
          <cell r="M10">
            <v>1302940.7487084535</v>
          </cell>
        </row>
      </sheetData>
      <sheetData sheetId="816"/>
      <sheetData sheetId="817"/>
      <sheetData sheetId="818">
        <row r="6">
          <cell r="D6" t="str">
            <v>UND</v>
          </cell>
        </row>
      </sheetData>
      <sheetData sheetId="819"/>
      <sheetData sheetId="820"/>
      <sheetData sheetId="821">
        <row r="6">
          <cell r="D6" t="str">
            <v>Base tratada con asfalto (BTA)</v>
          </cell>
        </row>
      </sheetData>
      <sheetData sheetId="822">
        <row r="6">
          <cell r="D6" t="str">
            <v>Base tratada con asfalto (BTA)</v>
          </cell>
        </row>
      </sheetData>
      <sheetData sheetId="823">
        <row r="6">
          <cell r="D6" t="str">
            <v>Base tratada con asfalto (BTA)</v>
          </cell>
        </row>
      </sheetData>
      <sheetData sheetId="824"/>
      <sheetData sheetId="825"/>
      <sheetData sheetId="826"/>
      <sheetData sheetId="827">
        <row r="6">
          <cell r="D6">
            <v>5433063.0008333344</v>
          </cell>
        </row>
      </sheetData>
      <sheetData sheetId="828"/>
      <sheetData sheetId="829"/>
      <sheetData sheetId="830">
        <row r="6">
          <cell r="D6">
            <v>5433063.0008333344</v>
          </cell>
        </row>
      </sheetData>
      <sheetData sheetId="831">
        <row r="6">
          <cell r="D6">
            <v>5433063.0008333344</v>
          </cell>
        </row>
      </sheetData>
      <sheetData sheetId="832"/>
      <sheetData sheetId="833"/>
      <sheetData sheetId="834"/>
      <sheetData sheetId="835"/>
      <sheetData sheetId="836"/>
      <sheetData sheetId="837"/>
      <sheetData sheetId="838"/>
      <sheetData sheetId="839"/>
      <sheetData sheetId="840"/>
      <sheetData sheetId="841">
        <row r="6">
          <cell r="D6">
            <v>5433063.0008333344</v>
          </cell>
        </row>
      </sheetData>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ow r="6">
          <cell r="D6" t="str">
            <v>CONSORCIO CONSTRUCTOR PACIFICO 3</v>
          </cell>
        </row>
      </sheetData>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CCIDENTES DE 1995 - 1996.xls]"/>
      <sheetName val="#¡REF"/>
      <sheetName val="MATERIALES"/>
      <sheetName val="Datos Básicos"/>
      <sheetName val="SALARIOS"/>
      <sheetName val="Informacion"/>
      <sheetName val="SUB APU"/>
      <sheetName val="Informe"/>
      <sheetName val="Seguim-16"/>
      <sheetName val="INV"/>
      <sheetName val="AASHTO"/>
      <sheetName val="PESOS"/>
      <sheetName val="\a  aaInformación GRUPO 4\A MIn"/>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Users\USUARIO\Downloads\a  aaI"/>
      <sheetName val="PR 1"/>
      <sheetName val="\Users\HP\AppData\Local\Micros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LISTADO "/>
      <sheetName val="M.O."/>
      <sheetName val="EQUIPOS"/>
      <sheetName val="MANO DE OBRA"/>
      <sheetName val="TRANSPORTE"/>
      <sheetName val="//d.docs.live.net/a  aaInformac"/>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ANDRES FELIPE MUÑOZ\Down"/>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ACTA No.1 "/>
      <sheetName val="INDICE"/>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Formulario_N°_4"/>
      <sheetName val="Base_Muestras"/>
      <sheetName val="EVA"/>
      <sheetName val="Program"/>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3"/>
      <sheetName val="_aCCIDENTES_DE_1995___1996_x_12"/>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7"/>
      <sheetName val="_aCCIDENTES_DE_1995___1996_x_16"/>
      <sheetName val="_aCCIDENTES_DE_1995___1996_x_14"/>
      <sheetName val="_aCCIDENTES_DE_1995___1996_x_15"/>
      <sheetName val="\E\a  aaInformación GRUPO 4\A M"/>
      <sheetName val="_E_a  aaInformación GRUPO 4_A M"/>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aCCIDENTES%2520DE%25201995%2520"/>
      <sheetName val="REQUISITOS INF INTERVENTORÍA"/>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_aCCIDENTES_DE_1995___1996__10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sistema proteccion a tierra equ"/>
      <sheetName val="_Users_HP_AppData_Local_Microso"/>
      <sheetName val="_aCCIDENTES_DE_1995___1996__105"/>
      <sheetName val="_aCCIDENTES_DE_1995___1996__104"/>
      <sheetName val="_aCCIDENTES_DE_1995___1996__106"/>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refreshError="1"/>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sheetData sheetId="1685"/>
      <sheetData sheetId="1686"/>
      <sheetData sheetId="1687"/>
      <sheetData sheetId="1688"/>
      <sheetData sheetId="1689"/>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sheetData sheetId="1705"/>
      <sheetData sheetId="1706"/>
      <sheetData sheetId="1707"/>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refreshError="1"/>
      <sheetData sheetId="2437" refreshError="1"/>
      <sheetData sheetId="2438" refreshError="1"/>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refreshError="1"/>
      <sheetData sheetId="2638" refreshError="1"/>
      <sheetData sheetId="2639" refreshError="1"/>
      <sheetData sheetId="2640" refreshError="1"/>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refreshError="1"/>
      <sheetData sheetId="2816" refreshError="1"/>
      <sheetData sheetId="2817" refreshError="1"/>
      <sheetData sheetId="2818" refreshError="1"/>
      <sheetData sheetId="2819" refreshError="1"/>
      <sheetData sheetId="28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G_TAL_MEN_UF7_F3"/>
      <sheetName val="N_TAL_MEN_UF7_F3"/>
      <sheetName val="RESUMEN"/>
      <sheetName val="46W9_Cuadro_de_costos"/>
      <sheetName val="46W9_ASPECTOS_ELECTRICOS"/>
      <sheetName val="46W9_OBRAS_CIVILES"/>
      <sheetName val="46W9_Costo_directos"/>
      <sheetName val="46W9_Resumen_Costos"/>
      <sheetName val="46W9_Cuadro_de_costos1"/>
      <sheetName val="46W9_ASPECTOS_ELECTRICOS1"/>
      <sheetName val="46W9_OBRAS_CIVILES1"/>
      <sheetName val="46W9_Costo_directos1"/>
      <sheetName val="46W9_Resumen_Costos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Hoja1"/>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Gabrielaapabone\d copias\a  a"/>
      <sheetName val="PU (2)"/>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CCIDENTES_DE_1995___1996_x_56"/>
      <sheetName val="_aCCIDENTES_DE_1995___1996_x_57"/>
      <sheetName val="_aCCIDENTES_DE_1995___1996_x_58"/>
      <sheetName val="_aCCIDENTES_DE_1995___1996_x_59"/>
      <sheetName val="_aCCIDENTES_DE_1995___1996_x_60"/>
      <sheetName val="_aCCIDENTES_DE_1995___1996_x_61"/>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4"/>
      <sheetName val="_aCCIDENTES_DE_1995___1996_x_75"/>
      <sheetName val="_aCCIDENTES_DE_1995___1996_x_76"/>
      <sheetName val="_aCCIDENTES_DE_1995___1996_x_77"/>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_aCCIDENTES_DE_1995___1996_x_86"/>
      <sheetName val="_aCCIDENTES_DE_1995___1996_x_87"/>
      <sheetName val="_aCCIDENTES_DE_1995___1996_x_88"/>
      <sheetName val="CUMPLIMIENT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sheetData sheetId="801"/>
      <sheetData sheetId="802"/>
      <sheetData sheetId="803"/>
      <sheetData sheetId="804"/>
      <sheetData sheetId="805"/>
      <sheetData sheetId="806"/>
      <sheetData sheetId="807"/>
      <sheetData sheetId="808"/>
      <sheetData sheetId="809"/>
      <sheetData sheetId="810" refreshError="1"/>
      <sheetData sheetId="811"/>
      <sheetData sheetId="812"/>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refreshError="1"/>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refreshError="1"/>
      <sheetData sheetId="1288" refreshError="1"/>
      <sheetData sheetId="1289" refreshError="1"/>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sheetData sheetId="1316"/>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sheetData sheetId="1363"/>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refreshError="1"/>
      <sheetData sheetId="2342" refreshError="1"/>
      <sheetData sheetId="2343" refreshError="1"/>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sheetData sheetId="2372"/>
      <sheetData sheetId="2373"/>
      <sheetData sheetId="2374"/>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ow r="7">
          <cell r="C7" t="str">
            <v>301, 301.A1</v>
          </cell>
        </row>
      </sheetData>
      <sheetData sheetId="6">
        <row r="7">
          <cell r="D7" t="str">
            <v>ACTIVIDADES PRELIMINARES</v>
          </cell>
        </row>
      </sheetData>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Formulario N° 4"/>
      <sheetName val="MATERIALES"/>
      <sheetName val="EQUIPO"/>
      <sheetName val="CONT_ADI"/>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Users\USUARIO\Downloads\MANTEN"/>
      <sheetName val="INDICMICROEMP"/>
      <sheetName val="INDICE"/>
      <sheetName val="Datos"/>
      <sheetName val="Cuadrillas"/>
      <sheetName val="Jornal"/>
      <sheetName val="Fornato 6"/>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IU"/>
      <sheetName val="[a  aaInformación]__192_168_0_2"/>
      <sheetName val="PRESUP"/>
      <sheetName val="Emboquillar"/>
      <sheetName val="Acometidacobrerígido"/>
      <sheetName val="Acometidatoma"/>
      <sheetName val="Acometidahasta1&quot;"/>
      <sheetName val="[a  aaInformación]__cceficien_4"/>
      <sheetName val="[a  aaInformación]__cceficien_3"/>
      <sheetName val="[a  aaInformación]//cceficiente"/>
      <sheetName val="46W9"/>
      <sheetName val="Presentacion"/>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JIZAL 3335"/>
      <sheetName val="SABANETA 3335"/>
      <sheetName val="Datos Generales"/>
      <sheetName val="HER"/>
      <sheetName val="MAT"/>
      <sheetName val="PER"/>
      <sheetName val="TRANS"/>
      <sheetName val="INFORME SEMANAL"/>
      <sheetName val="AVANCE SEMANAL"/>
      <sheetName val="CLIMA mes"/>
      <sheetName val="REG FOTO"/>
      <sheetName val="SISOMA"/>
      <sheetName val="CrudosA"/>
      <sheetName val="casosWTI"/>
      <sheetName val="PANEL"/>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PLAN DE INVERSION ANTICIPO"/>
      <sheetName val="inv mensual"/>
      <sheetName val="borrador flujo inv"/>
      <sheetName val="social-ambiental"/>
      <sheetName val="AU"/>
      <sheetName val="Hoja 1 "/>
      <sheetName val="//d.docs.live.net/MANTENIMIENTO"/>
      <sheetName val="Banderas"/>
      <sheetName val="\G\MANTENIMIENTO RUTA 1001_MARZ"/>
      <sheetName val="_Users_USUARIO_Downloads_MANTEN"/>
      <sheetName val="[a  aaInformación]_MANTENIMIE_2"/>
      <sheetName val="[a  aaInformación]_I_MANTENIM_2"/>
      <sheetName val="[a  aaInformación]_F_MANTENIM_2"/>
      <sheetName val="[a  aaInformación]__SERVIDOR__2"/>
      <sheetName val="[a  aaInformación]_Users_USUA_2"/>
      <sheetName val="[a  aaInformación]_G_I_MANTEN_2"/>
      <sheetName val="[a  aaInformación]_D_MANTENIM_2"/>
      <sheetName val="[a  aaInformación]_G_D_MANTEN_2"/>
      <sheetName val="[a  aaInformación]_I_I_MANTEN_2"/>
      <sheetName val="[a  aaInformación]_Users_Pers_2"/>
      <sheetName val="[a  aaInformación]_MANTENIMIE_3"/>
      <sheetName val="[a  aaInformación]_I_MANTENIM_3"/>
      <sheetName val="[a  aaInformación]_F_MANTENIM_3"/>
      <sheetName val="[a  aaInformación]__SERVIDOR__3"/>
      <sheetName val="[a  aaInformación]_Users_USUA_3"/>
      <sheetName val="[a  aaInformación]_G_I_MANTEN_3"/>
      <sheetName val="[a  aaInformación]_D_MANTENIM_3"/>
      <sheetName val="[a  aaInformación]_G_D_MANTEN_3"/>
      <sheetName val="[a  aaInformación]_I_I_MANTEN_3"/>
      <sheetName val="[a  aaInformación]_Users_Pers_3"/>
      <sheetName val="[a  aaInformación]_MANTENIMIE_4"/>
      <sheetName val="[a  aaInformación]_I_MANTENIM_4"/>
      <sheetName val="[a  aaInformación]_F_MANTENIM_4"/>
      <sheetName val="[a  aaInformación]__SERVIDOR__4"/>
      <sheetName val="[a  aaInformación]_Users_USUA_4"/>
      <sheetName val="[a  aaInformación]_G_I_MANTEN_4"/>
      <sheetName val="[a  aaInformación]_D_MANTENIM_4"/>
      <sheetName val="[a  aaInformación]_G_D_MANTEN_4"/>
      <sheetName val="[a  aaInformación]_I_I_MANTEN_4"/>
      <sheetName val="[a  aaInformación]_Users_Pers_4"/>
      <sheetName val="_F_MANTENIMIENTO RUTA 1001_MARZ"/>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equipos"/>
      <sheetName val="indice alfabetico"/>
      <sheetName val="materiales"/>
      <sheetName val="otro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at"/>
      <sheetName val="Equi"/>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ow r="26">
          <cell r="E26">
            <v>4886</v>
          </cell>
        </row>
      </sheetData>
      <sheetData sheetId="107"/>
      <sheetData sheetId="108"/>
      <sheetData sheetId="109"/>
      <sheetData sheetId="110"/>
      <sheetData sheetId="111"/>
      <sheetData sheetId="112"/>
      <sheetData sheetId="1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otros"/>
      <sheetName val="ANEXO 7"/>
      <sheetName val="Macro1"/>
      <sheetName val="VARIABLES"/>
      <sheetName val="ARBOL DE PROBLEMAS final"/>
      <sheetName val="IDENTIFICACION DEL PROBLEMA fin"/>
      <sheetName val="OBJETIVOS FINALES"/>
      <sheetName val="ESTRUCTURA DE PROYECTO"/>
      <sheetName val="OBJETIVOS ESPECIFICOS final"/>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Datos"/>
      <sheetName val="Jor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2">
          <cell r="R2">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R2">
            <v>0</v>
          </cell>
        </row>
      </sheetData>
      <sheetData sheetId="119">
        <row r="2">
          <cell r="R2">
            <v>0</v>
          </cell>
        </row>
      </sheetData>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row r="2">
          <cell r="R2">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VIMIENTO DE TIERRAS"/>
      <sheetName val="MT 0+000-9+200"/>
      <sheetName val="PAVIMENTO"/>
      <sheetName val="P 0+000-9+200"/>
      <sheetName val="ADOQUIN"/>
      <sheetName val="MUROS Y VOLADIZO"/>
      <sheetName val="JERSEY"/>
      <sheetName val="GEOTEXTIL NT 1600"/>
      <sheetName val="CONFORMACION TALUDES"/>
      <sheetName val="AREAS"/>
      <sheetName val="Hoja8"/>
      <sheetName val="Hoja10"/>
      <sheetName val="Hoja6"/>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 val="CAL_PRODUC"/>
      <sheetName val="CALC_PROD_MENSUAL"/>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RSOR"/>
      <sheetName val="CARTERA"/>
      <sheetName val="curvas circulares"/>
      <sheetName val="Azimut directo (2)"/>
      <sheetName val="curvas espirales"/>
      <sheetName val="curvas verticales"/>
      <sheetName val="peralte"/>
      <sheetName val="CARTERA "/>
      <sheetName val="COTAS BORDE"/>
      <sheetName val="BORDES RASANTE"/>
      <sheetName val="PQS"/>
      <sheetName val="MOVIMIENTO DE TIERRAS"/>
      <sheetName val="PAVIMENT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calidad"/>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PRESUPUESTO "/>
      <sheetName val="Cuadrillas"/>
      <sheetName val="Equ"/>
      <sheetName val="Trans"/>
      <sheetName val="Mat"/>
      <sheetName val="Salarios"/>
      <sheetName val="Civil work"/>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 BASE"/>
      <sheetName val="310 B  (2)"/>
      <sheetName val="\\Pc1\E\AMV-3005-2005\ADMON GRU"/>
      <sheetName val="FLUJOS"/>
      <sheetName val="LISTADO APU"/>
      <sheetName val="1_Preliminares"/>
      <sheetName val="Insumos"/>
      <sheetName val="M.Obra"/>
      <sheetName val="BASE"/>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Personalizar"/>
      <sheetName val="APU_PART2"/>
      <sheetName val="A__P__U_2"/>
      <sheetName val="Análisis_de_precios"/>
      <sheetName val="Analisis_de_Precios_Unitarios_2"/>
      <sheetName val="ESTADO_RED"/>
      <sheetName val="GENERALIDADES_"/>
      <sheetName val="A__P__U_3"/>
      <sheetName val="CIRCUITOS CODENS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A. P. U."/>
      <sheetName val="RESPONSABLES"/>
      <sheetName val="g.g"/>
      <sheetName val="EVA"/>
      <sheetName val="Program"/>
      <sheetName val="BASES"/>
      <sheetName val="Versión_Final_Telecomun2"/>
      <sheetName val="Versión_Final_EAAB2"/>
      <sheetName val="Versión_Final_IDU2"/>
      <sheetName val="Mano_de_Obra2"/>
      <sheetName val="Presupuestos_Daños_IDU2"/>
      <sheetName val="9_42"/>
      <sheetName val="g_g"/>
      <sheetName val="A__P__U_"/>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CDItem"/>
      <sheetName val="A__P__U_1"/>
      <sheetName val="g_g1"/>
      <sheetName val="APUs"/>
      <sheetName val="INSUMOS"/>
      <sheetName val="PptoGral"/>
      <sheetName val="LIStAS DESP"/>
      <sheetName val="Hoja1"/>
      <sheetName val="General"/>
      <sheetName val="CIRCUITOS CODENSA"/>
      <sheetName val="BD100-45"/>
      <sheetName val="EQUIPOS"/>
      <sheetName val="CRA.MODI"/>
      <sheetName val="APUS-CD"/>
      <sheetName val="Datos"/>
      <sheetName val="AASHTO"/>
      <sheetName val="INV"/>
      <sheetName val="CuadroCargaVias"/>
      <sheetName val="ResumenProy2007"/>
      <sheetName val="Resultados"/>
      <sheetName val="Mat"/>
      <sheetName val="MO"/>
      <sheetName val="Datos de Entrada"/>
      <sheetName val="PRESUPUESTO"/>
      <sheetName val="ANÁL MERCADO"/>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Workings"/>
      <sheetName val="Inputs-SUMMARY"/>
      <sheetName val="Tax"/>
      <sheetName val="vna"/>
      <sheetName val="Connections"/>
      <sheetName val="DWTables"/>
      <sheetName val="A__P__U_2"/>
      <sheetName val="A__P__U_3"/>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Sheet1"/>
      <sheetName val="ESTADO FINANCIERO"/>
      <sheetName val="BASE DATOS"/>
      <sheetName val="OCTUBRE"/>
      <sheetName val="TARIFAS"/>
      <sheetName val="PESOS"/>
      <sheetName val="210.2.2"/>
      <sheetName val="PrecRec"/>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Clúster 8"/>
      <sheetName val="Clúster 14"/>
      <sheetName val="LIQ.TRANSPORTE%20DE%20MATERIALE"/>
      <sheetName val="ESTADO RED"/>
      <sheetName val="articulos"/>
      <sheetName val="perfil"/>
      <sheetName val="ESTADO_FINANCIERO"/>
      <sheetName val="BASE_DATOS"/>
      <sheetName val="210_2_2"/>
      <sheetName val="GPI_5267"/>
      <sheetName val="VEA_3747"/>
      <sheetName val="ESTADO_FINANCIERO1"/>
      <sheetName val="BASE_DATOS1"/>
      <sheetName val="210_2_2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sheetData sheetId="1"/>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 val="fact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ITULOS"/>
      <sheetName val="LISTA"/>
      <sheetName val="Ibagué-Linea"/>
      <sheetName val="CUADRO"/>
      <sheetName val="PREC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 val="LISTA DE PRECI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VIMIENTO DE TIERRAS"/>
      <sheetName val="DESCAPOTE"/>
    </sheetNames>
    <sheetDataSet>
      <sheetData sheetId="0"/>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_asfáltica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sheetData sheetId="5"/>
      <sheetData sheetId="6"/>
      <sheetData sheetId="7"/>
      <sheetData sheetId="8"/>
      <sheetData sheetId="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OTAL_SUB1"/>
      <sheetName val="TOTAL1(MODIF_)"/>
      <sheetName val="TOTAL_SUB12"/>
      <sheetName val="TOTAL1(MODIF_)2"/>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Insum"/>
      <sheetName val="Equipo"/>
      <sheetName val="PUNITARIOS%20PARA%20241201%202S"/>
      <sheetName val="TRANSPORTE"/>
      <sheetName val="SUB APU"/>
      <sheetName val="Listas"/>
      <sheetName val="A. P. U."/>
      <sheetName val="RELACION MES"/>
      <sheetName val="PRESUPUESTO"/>
      <sheetName val="ESTADO VÍA-CRIT.TECNICO"/>
      <sheetName val="Bajadas"/>
      <sheetName val="Presup_Cancha"/>
      <sheetName val="Cuadr."/>
      <sheetName val="CLASIFICACION"/>
      <sheetName val="GCB2000"/>
      <sheetName val="materiales"/>
      <sheetName val="otro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A.P.U"/>
      <sheetName val="CRA.MODI"/>
      <sheetName val="FORMULA"/>
      <sheetName val="K16+000 AL K18+500"/>
      <sheetName val="K23+200 AL K24+700"/>
      <sheetName val="k18+500 AL K23+050"/>
      <sheetName val="Presupuesto PUENTE"/>
      <sheetName val="VOLUMENES (4)"/>
      <sheetName val="VOLUMENES (4SA)"/>
      <sheetName val="c2.5y2.6"/>
      <sheetName val="REC-COD,"/>
      <sheetName val="5. ELECTRICO"/>
      <sheetName val="NARIÑO"/>
      <sheetName val=" Liquidacion de Obra por Tramos"/>
      <sheetName val="2,2,6,1 Pilotes 0,30"/>
      <sheetName val="LISTA DE PRECIOS"/>
      <sheetName val="062"/>
      <sheetName val="Listado"/>
      <sheetName val="Lp"/>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skj452"/>
      <sheetName val="ita878"/>
      <sheetName val="aea-944"/>
      <sheetName val="dub-823"/>
      <sheetName val="gpi 526"/>
      <sheetName val="xxj617"/>
      <sheetName val="sng_855"/>
      <sheetName val="vea 374"/>
      <sheetName val="hfb024"/>
      <sheetName val="paj825"/>
      <sheetName val="TODAS"/>
      <sheetName val="FINANC"/>
      <sheetName val="TRAPMO"/>
      <sheetName val="UNITARIOS"/>
      <sheetName val="THE"/>
      <sheetName val="ATHE"/>
      <sheetName val="BALANCE"/>
      <sheetName val="ITEMS NO REVISTOS"/>
      <sheetName val="APU ELECTRICOS"/>
      <sheetName val="OBRAS SES"/>
      <sheetName val="Requisición1"/>
      <sheetName val="PERSONAL"/>
      <sheetName val="Tarifa MT"/>
      <sheetName val="Hoja2"/>
      <sheetName val="PUNITARIOS PARA 241201 2S.xls"/>
      <sheetName val="Summary"/>
      <sheetName val="CODCONS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APU NO PREVISTO"/>
      <sheetName val="PPTA (3)"/>
      <sheetName val="PPTA (2)"/>
      <sheetName val="PPTA"/>
      <sheetName val="inst"/>
      <sheetName val="TABLAS"/>
      <sheetName val="mdo"/>
      <sheetName val="equip"/>
      <sheetName val="mat"/>
      <sheetName val="CIRCUITOS CODENSA"/>
      <sheetName val="Poblacion"/>
      <sheetName val="CONT_ADI"/>
      <sheetName val="glvc"/>
      <sheetName val="SALARIOS"/>
      <sheetName val="CURVA"/>
      <sheetName val="CHINCHINA FINAL . A CEROS"/>
      <sheetName val="Memoria de calculo"/>
      <sheetName val="DEST. MEDIOS"/>
      <sheetName val="COMBUASF"/>
      <sheetName val="BALCRUDO"/>
      <sheetName val="CARGASPROC."/>
      <sheetName val="G L P  FINAL"/>
      <sheetName val="Proveedores y acreedores"/>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 val="INDICE"/>
      <sheetName val="APU"/>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ow r="48">
          <cell r="E48">
            <v>0</v>
          </cell>
        </row>
      </sheetData>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sheetData sheetId="290"/>
      <sheetData sheetId="291" refreshError="1"/>
      <sheetData sheetId="292">
        <row r="48">
          <cell r="E48">
            <v>0</v>
          </cell>
        </row>
      </sheetData>
      <sheetData sheetId="293">
        <row r="48">
          <cell r="E48">
            <v>0</v>
          </cell>
        </row>
      </sheetData>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ow r="48">
          <cell r="E48">
            <v>0</v>
          </cell>
        </row>
      </sheetData>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ow r="48">
          <cell r="E48">
            <v>0</v>
          </cell>
        </row>
      </sheetData>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s>
    <sheetDataSet>
      <sheetData sheetId="0" refreshError="1">
        <row r="74">
          <cell r="E74">
            <v>0.06</v>
          </cell>
        </row>
      </sheetData>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RESUMEN"/>
      <sheetName val="1 PY-PPTO"/>
      <sheetName val="1 PY-CANT"/>
      <sheetName val="1 PY-AIU"/>
      <sheetName val="1 PY-PMA"/>
      <sheetName val="2 SJ-PPTO"/>
      <sheetName val="2 SJ -CANT"/>
      <sheetName val="2 SJ-AIU"/>
      <sheetName val="2 SJ-PMA"/>
      <sheetName val="3 LP-PPTO"/>
      <sheetName val="3 LP-CANT"/>
      <sheetName val="3 LP-AIU"/>
      <sheetName val="3 LP-PMA"/>
      <sheetName val="4 NZ-PPTO"/>
      <sheetName val="4 NZ-CANT"/>
      <sheetName val="4 NZ-AIU"/>
      <sheetName val="4 NZ-PMA"/>
      <sheetName val="5 PL-PPTO"/>
      <sheetName val="5 PL-CANT"/>
      <sheetName val="5 PL-AIU"/>
      <sheetName val="5 PL-PMA"/>
      <sheetName val="6 BT-PPTO"/>
      <sheetName val="6 BT-CANT"/>
      <sheetName val="6 BT-AIU"/>
      <sheetName val="6 BT-PMA"/>
      <sheetName val="P-001"/>
      <sheetName val="P-002"/>
      <sheetName val="P-003"/>
      <sheetName val="P-004"/>
      <sheetName val="P-005"/>
      <sheetName val="P-006"/>
      <sheetName val="P-007"/>
      <sheetName val="P-008"/>
      <sheetName val="P-009"/>
      <sheetName val="P-010"/>
      <sheetName val="P-011"/>
      <sheetName val="P-012"/>
      <sheetName val="P-013"/>
      <sheetName val="Insumos"/>
    </sheetNames>
    <sheetDataSet>
      <sheetData sheetId="0">
        <row r="1">
          <cell r="B1" t="str">
            <v>V2 del 26 de enero de 2024</v>
          </cell>
        </row>
      </sheetData>
      <sheetData sheetId="1">
        <row r="15">
          <cell r="H15" t="str">
            <v>M3</v>
          </cell>
        </row>
        <row r="17">
          <cell r="C17" t="str">
            <v>CONCRETO 3500 PSI GRAVA COMÚN PARA RECALCE DE 0.05M X 0.50M X 1.20M (HECHO EN OBRA, INCLUYE SUMIN., FORMALETEO Y COLOCACIÓN. NO INCL. REFUERZO, CURADO).</v>
          </cell>
          <cell r="J17">
            <v>935599</v>
          </cell>
        </row>
        <row r="33">
          <cell r="B33" t="str">
            <v>P-007</v>
          </cell>
          <cell r="C33" t="str">
            <v>TRANSPORTE ADICIONAL DE PETREOS DESDE ZONA SUR DE BOGOTÁ HASTA SITIO OBRA</v>
          </cell>
          <cell r="H33" t="str">
            <v>M3-KM</v>
          </cell>
          <cell r="J33">
            <v>1800</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C1" t="str">
            <v>DIAGNÓSTICOS, ESTUDIOS Y DISEÑOS PARA LA CONSERVACIÓN Y/O CONSTRUCCIÓN DE PUENTES VEHICULARES Y/O PEATONALES SOBRE CORRIENTES DE AGUA</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33">
          <cell r="K33">
            <v>26294</v>
          </cell>
        </row>
      </sheetData>
      <sheetData sheetId="29">
        <row r="35">
          <cell r="K35">
            <v>58435</v>
          </cell>
        </row>
      </sheetData>
      <sheetData sheetId="30">
        <row r="31">
          <cell r="K31">
            <v>13977</v>
          </cell>
        </row>
      </sheetData>
      <sheetData sheetId="31"/>
      <sheetData sheetId="32"/>
      <sheetData sheetId="33"/>
      <sheetData sheetId="34"/>
      <sheetData sheetId="35"/>
      <sheetData sheetId="36"/>
      <sheetData sheetId="37"/>
      <sheetData sheetId="38"/>
      <sheetData sheetId="3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s"/>
      <sheetName val="Insumos"/>
    </sheetNames>
    <sheetDataSet>
      <sheetData sheetId="0" refreshError="1">
        <row r="4">
          <cell r="D4">
            <v>3007</v>
          </cell>
          <cell r="E4" t="str">
            <v>REPLANTEO GENERAL</v>
          </cell>
          <cell r="F4" t="str">
            <v>M2</v>
          </cell>
          <cell r="G4">
            <v>820</v>
          </cell>
        </row>
        <row r="5">
          <cell r="D5">
            <v>3009</v>
          </cell>
          <cell r="E5" t="str">
            <v>EXCAVACION MANUAL PARA REDES PROFUNDIDAD 0M - 2M (INCLUYE CARGUE)</v>
          </cell>
          <cell r="F5" t="str">
            <v>M3</v>
          </cell>
          <cell r="G5">
            <v>37512</v>
          </cell>
        </row>
        <row r="6">
          <cell r="D6">
            <v>3010</v>
          </cell>
          <cell r="E6" t="str">
            <v>DEMOLICION PAVIMENTO ASFALTICO (INCLUYE CARGUE). NO INCLUYE TRANSPORTE Y DISPOSICIÓN FINAL DE SOBRANTES.</v>
          </cell>
          <cell r="F6" t="str">
            <v>M3</v>
          </cell>
          <cell r="G6">
            <v>34626</v>
          </cell>
        </row>
        <row r="7">
          <cell r="D7">
            <v>3011</v>
          </cell>
          <cell r="E7" t="str">
            <v>DEMOLICION MANUAL SARDINEL EXISTENTE (INCLUYE CARGUE). NO INCLUYE TRANSPORTE Y DISPOSICIÓN FINAL DE SOBRANTES.</v>
          </cell>
          <cell r="F7" t="str">
            <v>ML</v>
          </cell>
          <cell r="G7">
            <v>5257</v>
          </cell>
        </row>
        <row r="8">
          <cell r="D8">
            <v>3012</v>
          </cell>
          <cell r="E8" t="str">
            <v>DEMOLICIÓN PISOS DE CONCRETO (ESPESOR VARIABLE HASTA 0.10 M. INCLUYE CARGUE). NO INCLUYE TRANSPORTE Y DISPOSICIÓN FINAL DE SOBRANTES.</v>
          </cell>
          <cell r="F8" t="str">
            <v>M2</v>
          </cell>
          <cell r="G8">
            <v>7225</v>
          </cell>
        </row>
        <row r="9">
          <cell r="D9">
            <v>3015</v>
          </cell>
          <cell r="E9" t="str">
            <v>RETIRO DE POSTES DE AP/LA (INCLUYE TRASLADO A SITIO DE ACOPIO)</v>
          </cell>
          <cell r="F9" t="str">
            <v>UN</v>
          </cell>
          <cell r="G9">
            <v>226170</v>
          </cell>
        </row>
        <row r="10">
          <cell r="D10">
            <v>3017</v>
          </cell>
          <cell r="E10" t="str">
            <v>TRANSPORTE Y DISPOSICIÓN FINAL DE ESCOMBROS EN SITIO AUTORIZADO (DISTANCIA DE TRANSPORTE 21 KM). A DISTANCIA MAYOR DEL ACARREO LIBRE (90 M) EN SITIO AUTORIZADO POR LA ENTIDAD AMBIENTAL COMPETENTE.</v>
          </cell>
          <cell r="F10" t="str">
            <v>M3</v>
          </cell>
          <cell r="G10">
            <v>37721</v>
          </cell>
        </row>
        <row r="11">
          <cell r="D11">
            <v>3018</v>
          </cell>
          <cell r="E11" t="str">
            <v>RELLENO EN TIERRA NEGRA PARA EMPRADIZACION (SUMINISTRO Y EXTENDIDO)</v>
          </cell>
          <cell r="F11" t="str">
            <v>M3</v>
          </cell>
          <cell r="G11">
            <v>80447</v>
          </cell>
        </row>
        <row r="12">
          <cell r="D12">
            <v>3021</v>
          </cell>
          <cell r="E12" t="str">
            <v>DEMOLICION PAVIMENTO ASFALTICO (ESPESOR VARIABLE. INCLUYE CARGUE). NO INCLUYE TRANSPORTE Y DISPOSICIÓN FINAL DE SOBRANTES.</v>
          </cell>
          <cell r="F12" t="str">
            <v>M2</v>
          </cell>
          <cell r="G12">
            <v>6504</v>
          </cell>
        </row>
        <row r="13">
          <cell r="D13">
            <v>3022</v>
          </cell>
          <cell r="E13" t="str">
            <v>DEMOLICIÓN PISOS DE CONCRETO (INCLUYE CARGUE). NO INCLUYE TRANSPORTE Y DISPOSICIÓN FINAL DE SOBRANTES.</v>
          </cell>
          <cell r="F13" t="str">
            <v>M3</v>
          </cell>
          <cell r="G13">
            <v>52471</v>
          </cell>
        </row>
        <row r="14">
          <cell r="D14">
            <v>3024</v>
          </cell>
          <cell r="E14" t="str">
            <v>RELLENO PARA REDES EN ARENA DE PEÑA (SUMINISTRO, EXTENDIDO, HUMEDECIMIENTO Y COMPACTACIÓN)</v>
          </cell>
          <cell r="F14" t="str">
            <v>M3</v>
          </cell>
          <cell r="G14">
            <v>121032</v>
          </cell>
        </row>
        <row r="15">
          <cell r="D15">
            <v>3027</v>
          </cell>
          <cell r="E15" t="str">
            <v>SARDINEL TIPO A10 (SUMINISTRO E INSTALACIÓN. INCLUYE 3CM MORTERO 1:5)</v>
          </cell>
          <cell r="F15" t="str">
            <v>ML</v>
          </cell>
          <cell r="G15">
            <v>76135</v>
          </cell>
        </row>
        <row r="16">
          <cell r="D16">
            <v>3041</v>
          </cell>
          <cell r="E16" t="str">
            <v>TUBERIA PVC U.M. EXT CORRUGADO/INT LISO U.M. NORMA NTC 3722-1 D=4" (INCLUYE SUMINISTRO E INSTALACIÓN)</v>
          </cell>
          <cell r="F16" t="str">
            <v>ML</v>
          </cell>
          <cell r="G16">
            <v>30051</v>
          </cell>
        </row>
        <row r="17">
          <cell r="D17">
            <v>3042</v>
          </cell>
          <cell r="E17" t="str">
            <v>TUBERIA PVC U.M. EXT CORRUGADO/INT LISO U.M. NORMA NTC 3722-1 D=6" (INCLUYE SUMINISTRO E INSTALACIÓN)</v>
          </cell>
          <cell r="F17" t="str">
            <v>ML</v>
          </cell>
          <cell r="G17">
            <v>52057</v>
          </cell>
        </row>
        <row r="18">
          <cell r="D18">
            <v>3043</v>
          </cell>
          <cell r="E18" t="str">
            <v>TUBERIA PVC U.M. EXT CORRUGADO/INT LISO U.M. NORMA NTC 3722-1 D=8" (INCLUYE SUMINISTRO E INSTALACIÓN)</v>
          </cell>
          <cell r="F18" t="str">
            <v>ML</v>
          </cell>
          <cell r="G18">
            <v>72332</v>
          </cell>
        </row>
        <row r="19">
          <cell r="D19">
            <v>3044</v>
          </cell>
          <cell r="E19" t="str">
            <v>TUBERIA PVC U.M. EXT CORRUGADO/INT LISO U.M. NORMA NTC 3722-1 D=10" (INCLUYE SUMINISTRO E INSTALACIÓN)</v>
          </cell>
          <cell r="F19" t="str">
            <v>ML</v>
          </cell>
          <cell r="G19">
            <v>102385</v>
          </cell>
        </row>
        <row r="20">
          <cell r="D20">
            <v>3045</v>
          </cell>
          <cell r="E20" t="str">
            <v>TUBERIA PVC U.M. EXT CORRUGADO/INT LISO U.M. NORMA NTC 3722-1 D=12" (INCLUYE SUMINISTRO E INSTALACIÓN)</v>
          </cell>
          <cell r="F20" t="str">
            <v>ML</v>
          </cell>
          <cell r="G20">
            <v>143564</v>
          </cell>
        </row>
        <row r="21">
          <cell r="D21">
            <v>3046</v>
          </cell>
          <cell r="E21" t="str">
            <v>TUBERIA PVC U.M. EXT CORRUGADO/INT LISO U.M. NORMA NTC 3722-1 D=16" (INCLUYE SUMINISTRO E INSTALACIÓN)</v>
          </cell>
          <cell r="F21" t="str">
            <v>ML</v>
          </cell>
          <cell r="G21">
            <v>255133</v>
          </cell>
        </row>
        <row r="22">
          <cell r="D22">
            <v>3047</v>
          </cell>
          <cell r="E22" t="str">
            <v>TUBERIA PVC U.M. EXT CORRUGADO/INT LISO U.M. NORMA NTC 3722-1 D=18" (INCLUYE SUMINISTRO E INSTALACIÓN)</v>
          </cell>
          <cell r="F22" t="str">
            <v>ML</v>
          </cell>
          <cell r="G22">
            <v>326817</v>
          </cell>
        </row>
        <row r="23">
          <cell r="D23">
            <v>3048</v>
          </cell>
          <cell r="E23" t="str">
            <v>TUBERIA PVC U.M. EXT CORRUGADO/INT LISO U.M. NORMA NTC 3722-1 D=20" (INCLUYE SUMINISTRO E INSTALACIÓN)</v>
          </cell>
          <cell r="F23" t="str">
            <v>ML</v>
          </cell>
          <cell r="G23">
            <v>422919</v>
          </cell>
        </row>
        <row r="24">
          <cell r="D24">
            <v>3050</v>
          </cell>
          <cell r="E24" t="str">
            <v>RELLENO EN MATERIAL SELECCIONADO PROVENIENTE DE LA EXCAVACIÓN (EXTENDIDO MANUAL, HUMEDECIMIENTO Y COMPACTACIÓN)</v>
          </cell>
          <cell r="F24" t="str">
            <v>M3</v>
          </cell>
          <cell r="G24">
            <v>32699</v>
          </cell>
        </row>
        <row r="25">
          <cell r="D25">
            <v>3052</v>
          </cell>
          <cell r="E25" t="str">
            <v>RELLENO PARA REDES EN SUBBASE GRANULAR B-200 (SUMINISTRO, EXTENDIDO, HUMEDECIMIENTO Y COMPACTACIÓN)</v>
          </cell>
          <cell r="F25" t="str">
            <v>M3</v>
          </cell>
          <cell r="G25">
            <v>98769</v>
          </cell>
        </row>
        <row r="26">
          <cell r="D26">
            <v>3055</v>
          </cell>
          <cell r="E26" t="str">
            <v>12 DUCTOS D=4" PVC-TDP (INCLUYE SUMINISTRO E INSTALACIÓN. NO INCLUYE RELLENOS)</v>
          </cell>
          <cell r="F26" t="str">
            <v>ML</v>
          </cell>
          <cell r="G26">
            <v>291331</v>
          </cell>
        </row>
        <row r="27">
          <cell r="D27">
            <v>3056</v>
          </cell>
          <cell r="E27" t="str">
            <v>16 DUCTOS D=4" PVC-TDP (INCLUYE SUMINISTRO E INSTALACIÓN. NO INCLUYE RELLENOS)</v>
          </cell>
          <cell r="F27" t="str">
            <v>ML</v>
          </cell>
          <cell r="G27">
            <v>386709</v>
          </cell>
        </row>
        <row r="28">
          <cell r="D28">
            <v>3057</v>
          </cell>
          <cell r="E28" t="str">
            <v>CAMARA DE INSPECCIÓN T-13 ETB (H=2.3M. INCLUYE BASE, MUROS, CUBIERTA, ARO-BASE Y ARO-TAPA)</v>
          </cell>
          <cell r="F28" t="str">
            <v>UN</v>
          </cell>
          <cell r="G28">
            <v>4669433</v>
          </cell>
        </row>
        <row r="29">
          <cell r="D29">
            <v>3058</v>
          </cell>
          <cell r="E29" t="str">
            <v>CAMARA DE INSPECCIÓN T-13A ETB (H=2.3M. INCLUYE BASE, MUROS, CUBIERTA, ARO-BASE Y ARO-TAPA)</v>
          </cell>
          <cell r="F29" t="str">
            <v>UN</v>
          </cell>
          <cell r="G29">
            <v>7731403</v>
          </cell>
        </row>
        <row r="30">
          <cell r="D30">
            <v>3059</v>
          </cell>
          <cell r="E30" t="str">
            <v>CAMARA DE INSPECCIÓN T-14 ETB (H=2.3M. INCLUYE BASE, MUROS, CUBIERTA, ARO-BASE Y ARO-TAPA)</v>
          </cell>
          <cell r="F30" t="str">
            <v>UN</v>
          </cell>
          <cell r="G30">
            <v>4659144</v>
          </cell>
        </row>
        <row r="31">
          <cell r="D31">
            <v>3062</v>
          </cell>
          <cell r="E31" t="str">
            <v>PISO EN LOSETA PREFABRICADA A30 (SUMINISTRO E INSTALACIÓN. INCLUYE BASE 4CM ARENA NIVELACIÓN Y ARENA DE SELLO)</v>
          </cell>
          <cell r="F31" t="str">
            <v>M2</v>
          </cell>
          <cell r="G31">
            <v>70701</v>
          </cell>
        </row>
        <row r="32">
          <cell r="D32">
            <v>3064</v>
          </cell>
          <cell r="E32" t="str">
            <v>TUBERIA CONCRETO D=8" CL. I SIN REFUERZO (INCLUYE SUMINISTRO E INSTALACIÓN)</v>
          </cell>
          <cell r="F32" t="str">
            <v>ML</v>
          </cell>
          <cell r="G32">
            <v>79673</v>
          </cell>
        </row>
        <row r="33">
          <cell r="D33">
            <v>3065</v>
          </cell>
          <cell r="E33" t="str">
            <v>TUBERIA CONCRETO D=10" CL. I SIN REFUERZO (INCLUYE SUMINISTRO E INSTALACIÓN)</v>
          </cell>
          <cell r="F33" t="str">
            <v>ML</v>
          </cell>
          <cell r="G33">
            <v>95834</v>
          </cell>
        </row>
        <row r="34">
          <cell r="D34">
            <v>3066</v>
          </cell>
          <cell r="E34" t="str">
            <v>TUBERIA CONCRETO D=12" CL. I SIN REFUERZO (INCLUYE SUMINISTRO E INSTALACIÓN)</v>
          </cell>
          <cell r="F34" t="str">
            <v>ML</v>
          </cell>
          <cell r="G34">
            <v>131570</v>
          </cell>
        </row>
        <row r="35">
          <cell r="D35">
            <v>3067</v>
          </cell>
          <cell r="E35" t="str">
            <v>TUBERIA CONCRETO D=14" CL. I SIN REFUERZO (INCLUYE SUMINISTRO E INSTALACIÓN)</v>
          </cell>
          <cell r="F35" t="str">
            <v>ML</v>
          </cell>
          <cell r="G35">
            <v>156538</v>
          </cell>
        </row>
        <row r="36">
          <cell r="D36">
            <v>3068</v>
          </cell>
          <cell r="E36" t="str">
            <v>TUBERIA CONCRETO D=16" CL. I SIN REFUERZO (INCLUYE SUMINISTRO E INSTALACIÓN)</v>
          </cell>
          <cell r="F36" t="str">
            <v>ML</v>
          </cell>
          <cell r="G36">
            <v>200828</v>
          </cell>
        </row>
        <row r="37">
          <cell r="D37">
            <v>3069</v>
          </cell>
          <cell r="E37" t="str">
            <v>TUBERIA CONCRETO D=18" CL. I SIN REFUERZO (INCLUYE SUMINISTRO E INSTALACIÓN)</v>
          </cell>
          <cell r="F37" t="str">
            <v>ML</v>
          </cell>
          <cell r="G37">
            <v>252470</v>
          </cell>
        </row>
        <row r="38">
          <cell r="D38">
            <v>3070</v>
          </cell>
          <cell r="E38" t="str">
            <v>TUBERIA CONCRETO D=20" CL. I SIN REFUERZO (INCLUYE SUMINISTRO E INSTALACIÓN)</v>
          </cell>
          <cell r="F38" t="str">
            <v>ML</v>
          </cell>
          <cell r="G38">
            <v>323188</v>
          </cell>
        </row>
        <row r="39">
          <cell r="D39">
            <v>3071</v>
          </cell>
          <cell r="E39" t="str">
            <v>TUBERIA CONCRETO D=24" CL. I SIN REFUERZO (INCLUYE SUMINISTRO E INSTALACIÓN)</v>
          </cell>
          <cell r="F39" t="str">
            <v>ML</v>
          </cell>
          <cell r="G39">
            <v>465979</v>
          </cell>
        </row>
        <row r="40">
          <cell r="D40">
            <v>3151</v>
          </cell>
          <cell r="E40" t="str">
            <v>SUMIDERO LATERAL SL-100, H=1.25M (FUNDIDO EN SITIO, CONCRETO PREMEZCLADO. INCL. SUMIN, FORM, REF. Y CONSTR. INCL. TAPA)</v>
          </cell>
          <cell r="F40" t="str">
            <v>UN</v>
          </cell>
          <cell r="G40">
            <v>2829565</v>
          </cell>
        </row>
        <row r="41">
          <cell r="D41">
            <v>3155</v>
          </cell>
          <cell r="E41" t="str">
            <v>DEMOLICION SUMIDERO EXISTENTE (INCLUYE CARGUE)</v>
          </cell>
          <cell r="F41" t="str">
            <v>UN</v>
          </cell>
          <cell r="G41">
            <v>173866</v>
          </cell>
        </row>
        <row r="42">
          <cell r="D42">
            <v>3159</v>
          </cell>
          <cell r="E42" t="str">
            <v>2 DUCTOS D=3" PVC-EB (INCLUYE SUMINISTRO E INSTALACIÓN. NO INCLUYE RELLENOS). NORMA CS207.</v>
          </cell>
          <cell r="F42" t="str">
            <v>ML</v>
          </cell>
          <cell r="G42">
            <v>34109</v>
          </cell>
        </row>
        <row r="43">
          <cell r="D43">
            <v>3163</v>
          </cell>
          <cell r="E43" t="str">
            <v>SEPARADOR 'NEW JERSEY' BIDIRECCIONAL 1.5M X 0.6M X 1.1M (PREFABRICADO. INCLUYE SUM. E INST. NO INC. MATERIAL DE BASE)</v>
          </cell>
          <cell r="F43" t="str">
            <v>ML</v>
          </cell>
          <cell r="G43">
            <v>340993</v>
          </cell>
        </row>
        <row r="44">
          <cell r="D44">
            <v>3172</v>
          </cell>
          <cell r="E44" t="str">
            <v>SIEMBRA DE GRAMA (INCLUYE SUMINISTRO E INSTALACIÓN. NO INCLUYE TIERRA NEGRA)</v>
          </cell>
          <cell r="F44" t="str">
            <v>M2</v>
          </cell>
          <cell r="G44">
            <v>12090</v>
          </cell>
        </row>
        <row r="45">
          <cell r="D45">
            <v>3178</v>
          </cell>
          <cell r="E45" t="str">
            <v>DEMARCACION PASO PEATONAL-CEBRA (E=15 MILS, ACRÍLICA BASE AGUA. INC. SUMIN. Y APLIC. CON EQUIPO. INCL. MICROESFERAS)</v>
          </cell>
          <cell r="F45" t="str">
            <v>M2</v>
          </cell>
          <cell r="G45">
            <v>39640</v>
          </cell>
        </row>
        <row r="46">
          <cell r="D46">
            <v>3180</v>
          </cell>
          <cell r="E46" t="str">
            <v>DEMARCACION PASO PEATONAL-LINEA CONT. A=0.15M (E=15 MILS, ACRÍLICA B. AGUA. INC. SUM Y APLIC. CON EQUIPO. INC MICROESF.)</v>
          </cell>
          <cell r="F46" t="str">
            <v>ML</v>
          </cell>
          <cell r="G46">
            <v>6900</v>
          </cell>
        </row>
        <row r="47">
          <cell r="D47">
            <v>3189</v>
          </cell>
          <cell r="E47" t="str">
            <v>6 DUCTOS D=4" Y 3 DUCTOS D=6" PVC-TDP (INCLUYE SUMINISTRO E INSTALACIÓN. NO INCLUYE RELLENOS). NORMA CS215.</v>
          </cell>
          <cell r="F47" t="str">
            <v>ML</v>
          </cell>
          <cell r="G47">
            <v>307744</v>
          </cell>
        </row>
        <row r="48">
          <cell r="D48">
            <v>3194</v>
          </cell>
          <cell r="E48" t="str">
            <v>6 DUCTOS D=3" PVC-TDP (INCLUYE SUMINISTRO E INSTALACIÓN. NO INCLUYE RELLENOS)</v>
          </cell>
          <cell r="F48" t="str">
            <v>ML</v>
          </cell>
          <cell r="G48">
            <v>118881</v>
          </cell>
        </row>
        <row r="49">
          <cell r="D49">
            <v>3195</v>
          </cell>
          <cell r="E49" t="str">
            <v>2 DUCTOS D=4" PVC-TDP (INCLUYE SUMINISTRO E INSTALACIÓN. NO INCLUYE RELLENOS)</v>
          </cell>
          <cell r="F49" t="str">
            <v>ML</v>
          </cell>
          <cell r="G49">
            <v>51071</v>
          </cell>
        </row>
        <row r="50">
          <cell r="D50">
            <v>3196</v>
          </cell>
          <cell r="E50" t="str">
            <v>UNION GIBAULT D=3" (SUMINISTRO E INSTALACIÓN)</v>
          </cell>
          <cell r="F50" t="str">
            <v>UN</v>
          </cell>
          <cell r="G50">
            <v>177329</v>
          </cell>
        </row>
        <row r="51">
          <cell r="D51">
            <v>3197</v>
          </cell>
          <cell r="E51" t="str">
            <v>UNION GIBAULT D=4" (SUMINISTRO E INSTALACIÓN)</v>
          </cell>
          <cell r="F51" t="str">
            <v>UN</v>
          </cell>
          <cell r="G51">
            <v>219878</v>
          </cell>
        </row>
        <row r="52">
          <cell r="D52">
            <v>3198</v>
          </cell>
          <cell r="E52" t="str">
            <v>UNION GIBAULT D=6" (SUMINISTRO E INSTALACIÓN)</v>
          </cell>
          <cell r="F52" t="str">
            <v>UN</v>
          </cell>
          <cell r="G52">
            <v>301856</v>
          </cell>
        </row>
        <row r="53">
          <cell r="D53">
            <v>3199</v>
          </cell>
          <cell r="E53" t="str">
            <v>UNION GIBAULT D=8" (SUMINISTRO E INSTALACIÓN)</v>
          </cell>
          <cell r="F53" t="str">
            <v>UN</v>
          </cell>
          <cell r="G53">
            <v>319564</v>
          </cell>
        </row>
        <row r="54">
          <cell r="D54">
            <v>3200</v>
          </cell>
          <cell r="E54" t="str">
            <v>UNION GIBAULT D=10" (SUMINISTRO E INSTALACIÓN)</v>
          </cell>
          <cell r="F54" t="str">
            <v>UN</v>
          </cell>
          <cell r="G54">
            <v>603859</v>
          </cell>
        </row>
        <row r="55">
          <cell r="D55">
            <v>3201</v>
          </cell>
          <cell r="E55" t="str">
            <v>UNION GIBAULT D=12" (SUMINISTRO E INSTALACIÓN)</v>
          </cell>
          <cell r="F55" t="str">
            <v>UN</v>
          </cell>
          <cell r="G55">
            <v>913697</v>
          </cell>
        </row>
        <row r="56">
          <cell r="D56">
            <v>3202</v>
          </cell>
          <cell r="E56" t="str">
            <v>CONCRETO 3000 PSI HECHO EN OBRA PARA REDES (SUMINISTRO Y COLOCACIÓN)</v>
          </cell>
          <cell r="F56" t="str">
            <v>M3</v>
          </cell>
          <cell r="G56">
            <v>611082</v>
          </cell>
        </row>
        <row r="57">
          <cell r="D57">
            <v>3203</v>
          </cell>
          <cell r="E57" t="str">
            <v>CONCRETO 2500 PSI HECHO EN OBRA PARA REDES (SUMINISTRO Y COLOCACIÓN)</v>
          </cell>
          <cell r="F57" t="str">
            <v>M3</v>
          </cell>
          <cell r="G57">
            <v>530423</v>
          </cell>
        </row>
        <row r="58">
          <cell r="D58">
            <v>3204</v>
          </cell>
          <cell r="E58" t="str">
            <v>LOSA DE CONCRETO MR43 (SUMINISTRO, FORMALETEADO, COLOCACIÓN Y ACABADO. NO INCLUYE ACERO, CURADO, JUNTAS)</v>
          </cell>
          <cell r="F58" t="str">
            <v>M3</v>
          </cell>
          <cell r="G58">
            <v>696297</v>
          </cell>
        </row>
        <row r="59">
          <cell r="D59">
            <v>3207</v>
          </cell>
          <cell r="E59" t="str">
            <v>SARDINEL ESPECIAL A100 PARA RAMPA TIPO A (SUMINISTRO E INSTALACIÓN. INCLUYE 3CM MORTERO 1:5)</v>
          </cell>
          <cell r="F59" t="str">
            <v>UN</v>
          </cell>
          <cell r="G59">
            <v>57673</v>
          </cell>
        </row>
        <row r="60">
          <cell r="D60">
            <v>3209</v>
          </cell>
          <cell r="E60" t="str">
            <v>BORDE SEPARADOR VERDE TIPO A170 (SUMINISTRO E INSTALACIÓN. INCLUYE 3CM MORTERO 1:5)</v>
          </cell>
          <cell r="F60" t="str">
            <v>ML</v>
          </cell>
          <cell r="G60">
            <v>453559</v>
          </cell>
        </row>
        <row r="61">
          <cell r="D61">
            <v>3210</v>
          </cell>
          <cell r="E61" t="str">
            <v>BORDILLO PREFABRICADO A80 (SUMINISTRO E INSTALACIÓN. INCLUYE 3CM MORTERO DE NIVELACIÓN 2000 PSI)</v>
          </cell>
          <cell r="F61" t="str">
            <v>ML</v>
          </cell>
          <cell r="G61">
            <v>62598</v>
          </cell>
        </row>
        <row r="62">
          <cell r="D62">
            <v>3221</v>
          </cell>
          <cell r="E62" t="str">
            <v>CAJA DE INSPECCIÓN PARA ALUMBRADO PÚBLICO NORMA CODENSA CS 274 (ZVERDE. INCLUYE BASE, MUROS, PAÑETE, MARCO Y TAPA). MEDIDAS EXTERNAS: 0.90 X 0.90M. MEDIDAS INTERNAS: 0.60 X 0.60M. ALTURA: 0.93M.</v>
          </cell>
          <cell r="F62" t="str">
            <v>UN</v>
          </cell>
          <cell r="G62">
            <v>671591</v>
          </cell>
        </row>
        <row r="63">
          <cell r="D63">
            <v>3223</v>
          </cell>
          <cell r="E63" t="str">
            <v>TUBERIA PVC D=2" TIPO U.M. RDE 21 (SUMINISTRO E INSTALACIÓN)</v>
          </cell>
          <cell r="F63" t="str">
            <v>ML</v>
          </cell>
          <cell r="G63">
            <v>21179</v>
          </cell>
        </row>
        <row r="64">
          <cell r="D64">
            <v>3224</v>
          </cell>
          <cell r="E64" t="str">
            <v>TUBERIA PVC D=2 1/2" TIPO U.M. RDE 21 (SUMINISTRO E INSTALACIÓN)</v>
          </cell>
          <cell r="F64" t="str">
            <v>ML</v>
          </cell>
          <cell r="G64">
            <v>29007</v>
          </cell>
        </row>
        <row r="65">
          <cell r="D65">
            <v>3225</v>
          </cell>
          <cell r="E65" t="str">
            <v>TUBERIA PVC D=3" TIPO U.M. RDE 21 (SUMINISTRO E INSTALACIÓN)</v>
          </cell>
          <cell r="F65" t="str">
            <v>ML</v>
          </cell>
          <cell r="G65">
            <v>46664</v>
          </cell>
        </row>
        <row r="66">
          <cell r="D66">
            <v>3226</v>
          </cell>
          <cell r="E66" t="str">
            <v>TUBERIA PVC D=4" TIPO U.M. RDE 21 (SUMINISTRO E INSTALACIÓN)</v>
          </cell>
          <cell r="F66" t="str">
            <v>ML</v>
          </cell>
          <cell r="G66">
            <v>61558</v>
          </cell>
        </row>
        <row r="67">
          <cell r="D67">
            <v>3227</v>
          </cell>
          <cell r="E67" t="str">
            <v>TUBERIA PVC D=6" TIPO U.M. RDE 21 (SUMINISTRO E INSTALACIÓN)</v>
          </cell>
          <cell r="F67" t="str">
            <v>ML</v>
          </cell>
          <cell r="G67">
            <v>123207</v>
          </cell>
        </row>
        <row r="68">
          <cell r="D68">
            <v>3228</v>
          </cell>
          <cell r="E68" t="str">
            <v>TUBERIA PVC D=8" TIPO U.M. RDE 21 (SUMINISTRO E INSTALACIÓN)</v>
          </cell>
          <cell r="F68" t="str">
            <v>ML</v>
          </cell>
          <cell r="G68">
            <v>204358</v>
          </cell>
        </row>
        <row r="69">
          <cell r="D69">
            <v>3229</v>
          </cell>
          <cell r="E69" t="str">
            <v>TUBERIA PVC D=10" TIPO U.M. RDE 21 (SUMINISTRO E INSTALACIÓN)</v>
          </cell>
          <cell r="F69" t="str">
            <v>ML</v>
          </cell>
          <cell r="G69">
            <v>318671</v>
          </cell>
        </row>
        <row r="70">
          <cell r="D70">
            <v>3230</v>
          </cell>
          <cell r="E70" t="str">
            <v>TUBERIA PVC D=12" TIPO U.M. RDE 21 (SUMINISTRO E INSTALACIÓN)</v>
          </cell>
          <cell r="F70" t="str">
            <v>ML</v>
          </cell>
          <cell r="G70">
            <v>437903</v>
          </cell>
        </row>
        <row r="71">
          <cell r="D71">
            <v>3231</v>
          </cell>
          <cell r="E71" t="str">
            <v>TUBERIA PVC D=2" TIPO U.M. RDE 26 (SUMINISTRO E INSTALACIÓN)</v>
          </cell>
          <cell r="F71" t="str">
            <v>ML</v>
          </cell>
          <cell r="G71">
            <v>18330</v>
          </cell>
        </row>
        <row r="72">
          <cell r="D72">
            <v>3232</v>
          </cell>
          <cell r="E72" t="str">
            <v>TUBERIA PVC D=2 1/2" TIPO U.M. RDE 26 (SUMINISTRO E INSTALACIÓN)</v>
          </cell>
          <cell r="F72" t="str">
            <v>ML</v>
          </cell>
          <cell r="G72">
            <v>24961</v>
          </cell>
        </row>
        <row r="73">
          <cell r="D73">
            <v>3233</v>
          </cell>
          <cell r="E73" t="str">
            <v>TUBERIA PVC D=3" TIPO U.M. RDE 26 (SUMINISTRO E INSTALACIÓN)</v>
          </cell>
          <cell r="F73" t="str">
            <v>ML</v>
          </cell>
          <cell r="G73">
            <v>39515</v>
          </cell>
        </row>
        <row r="74">
          <cell r="D74">
            <v>3234</v>
          </cell>
          <cell r="E74" t="str">
            <v>TUBERIA PVC D=4" TIPO U.M. RDE 26 (SUMINISTRO E INSTALACIÓN)</v>
          </cell>
          <cell r="F74" t="str">
            <v>ML</v>
          </cell>
          <cell r="G74">
            <v>52820</v>
          </cell>
        </row>
        <row r="75">
          <cell r="D75">
            <v>3235</v>
          </cell>
          <cell r="E75" t="str">
            <v>TUBERIA PVC D=6" TIPO U.M. RDE 26 (SUMINISTRO E INSTALACIÓN)</v>
          </cell>
          <cell r="F75" t="str">
            <v>ML</v>
          </cell>
          <cell r="G75">
            <v>102644</v>
          </cell>
        </row>
        <row r="76">
          <cell r="D76">
            <v>3236</v>
          </cell>
          <cell r="E76" t="str">
            <v>TUBERIA PVC D=8" TIPO U.M. RDE 26 (SUMINISTRO E INSTALACIÓN)</v>
          </cell>
          <cell r="F76" t="str">
            <v>ML</v>
          </cell>
          <cell r="G76">
            <v>170208</v>
          </cell>
        </row>
        <row r="77">
          <cell r="D77">
            <v>3237</v>
          </cell>
          <cell r="E77" t="str">
            <v>TUBERIA PVC D=10" TIPO U.M. RDE 26 (SUMINISTRO E INSTALACIÓN)</v>
          </cell>
          <cell r="F77" t="str">
            <v>ML</v>
          </cell>
          <cell r="G77">
            <v>262109</v>
          </cell>
        </row>
        <row r="78">
          <cell r="D78">
            <v>3238</v>
          </cell>
          <cell r="E78" t="str">
            <v>TUBERIA PVC D=12" TIPO U.M. RDE 26 (SUMINISTRO E INSTALACIÓN)</v>
          </cell>
          <cell r="F78" t="str">
            <v>ML</v>
          </cell>
          <cell r="G78">
            <v>361342</v>
          </cell>
        </row>
        <row r="79">
          <cell r="D79">
            <v>3239</v>
          </cell>
          <cell r="E79" t="str">
            <v>TUBERIA PVC D=3" TIPO U.M. RDE 32.5 (SUMINISTRO E INSTALACIÓN)</v>
          </cell>
          <cell r="F79" t="str">
            <v>ML</v>
          </cell>
          <cell r="G79">
            <v>32774</v>
          </cell>
        </row>
        <row r="80">
          <cell r="D80">
            <v>3240</v>
          </cell>
          <cell r="E80" t="str">
            <v>TUBERIA PVC D=4" TIPO U.M. RDE 32.5 (SUMINISTRO E INSTALACIÓN)</v>
          </cell>
          <cell r="F80" t="str">
            <v>ML</v>
          </cell>
          <cell r="G80">
            <v>43409</v>
          </cell>
        </row>
        <row r="81">
          <cell r="D81">
            <v>3241</v>
          </cell>
          <cell r="E81" t="str">
            <v>TUBERIA PVC D=6" TIPO U.M. RDE 32.5 (SUMINISTRO E INSTALACIÓN)</v>
          </cell>
          <cell r="F81" t="str">
            <v>ML</v>
          </cell>
          <cell r="G81">
            <v>85493</v>
          </cell>
        </row>
        <row r="82">
          <cell r="D82">
            <v>3242</v>
          </cell>
          <cell r="E82" t="str">
            <v>TUBERIA PVC D=8" TIPO U.M. RDE 32.5 (SUMINISTRO E INSTALACIÓN)</v>
          </cell>
          <cell r="F82" t="str">
            <v>ML</v>
          </cell>
          <cell r="G82">
            <v>141040</v>
          </cell>
        </row>
        <row r="83">
          <cell r="D83">
            <v>3243</v>
          </cell>
          <cell r="E83" t="str">
            <v>TUBERIA PVC D=10" TIPO U.M. RDE 32.5 (SUMINISTRO E INSTALACIÓN)</v>
          </cell>
          <cell r="F83" t="str">
            <v>ML</v>
          </cell>
          <cell r="G83">
            <v>217519</v>
          </cell>
        </row>
        <row r="84">
          <cell r="D84">
            <v>3245</v>
          </cell>
          <cell r="E84" t="str">
            <v>TUBERIA PVC D=12" TIPO U.M. RDE 32.5 (SUMINISTRO E INSTALACIÓN)</v>
          </cell>
          <cell r="F84" t="str">
            <v>ML</v>
          </cell>
          <cell r="G84">
            <v>298453</v>
          </cell>
        </row>
        <row r="85">
          <cell r="D85">
            <v>3246</v>
          </cell>
          <cell r="E85" t="str">
            <v>TUBERIA PVC D=4" TIPO U.M. RDE 41 (SUMINISTRO E INSTALACIÓN)</v>
          </cell>
          <cell r="F85" t="str">
            <v>ML</v>
          </cell>
          <cell r="G85">
            <v>35119</v>
          </cell>
        </row>
        <row r="86">
          <cell r="D86">
            <v>3247</v>
          </cell>
          <cell r="E86" t="str">
            <v>TUBERIA PVC D=6" TIPO U.M. RDE 41 (SUMINISTRO E INSTALACIÓN)</v>
          </cell>
          <cell r="F86" t="str">
            <v>ML</v>
          </cell>
          <cell r="G86">
            <v>70777</v>
          </cell>
        </row>
        <row r="87">
          <cell r="D87">
            <v>3248</v>
          </cell>
          <cell r="E87" t="str">
            <v>TUBERIA PVC D=8" TIPO U.M. RDE 41 (SUMINISTRO E INSTALACIÓN)</v>
          </cell>
          <cell r="F87" t="str">
            <v>ML</v>
          </cell>
          <cell r="G87">
            <v>115253</v>
          </cell>
        </row>
        <row r="88">
          <cell r="D88">
            <v>3249</v>
          </cell>
          <cell r="E88" t="str">
            <v>TUBERIA PVC D=10" TIPO U.M. RDE 41 (SUMINISTRO E INSTALACIÓN)</v>
          </cell>
          <cell r="F88" t="str">
            <v>ML</v>
          </cell>
          <cell r="G88">
            <v>177319</v>
          </cell>
        </row>
        <row r="89">
          <cell r="D89">
            <v>3250</v>
          </cell>
          <cell r="E89" t="str">
            <v>TUBERIA PVC D=12" TIPO U.M. RDE 41 (SUMINISTRO E INSTALACIÓN)</v>
          </cell>
          <cell r="F89" t="str">
            <v>ML</v>
          </cell>
          <cell r="G89">
            <v>238794</v>
          </cell>
        </row>
        <row r="90">
          <cell r="D90">
            <v>3251</v>
          </cell>
          <cell r="E90" t="str">
            <v>TEE HD EXTREMO LISO 6"X2" (SUMINISTRO E INSTALACIÓN)</v>
          </cell>
          <cell r="F90" t="str">
            <v>UN</v>
          </cell>
          <cell r="G90">
            <v>545371</v>
          </cell>
        </row>
        <row r="91">
          <cell r="D91">
            <v>3252</v>
          </cell>
          <cell r="E91" t="str">
            <v>TEE HD EXTREMO LISO 6"X3" (SUMINISTRO E INSTALACIÓN)</v>
          </cell>
          <cell r="F91" t="str">
            <v>UN</v>
          </cell>
          <cell r="G91">
            <v>515609</v>
          </cell>
        </row>
        <row r="92">
          <cell r="D92">
            <v>3253</v>
          </cell>
          <cell r="E92" t="str">
            <v>TEE HD EXTREMO LISO 6"X4" (SUMINISTRO E INSTALACIÓN)</v>
          </cell>
          <cell r="F92" t="str">
            <v>UN</v>
          </cell>
          <cell r="G92">
            <v>545069</v>
          </cell>
        </row>
        <row r="93">
          <cell r="D93">
            <v>3254</v>
          </cell>
          <cell r="E93" t="str">
            <v>TEE HD EXTREMO LISO 6"X6" (SUMINISTRO E INSTALACIÓN)</v>
          </cell>
          <cell r="F93" t="str">
            <v>UN</v>
          </cell>
          <cell r="G93">
            <v>574819</v>
          </cell>
        </row>
        <row r="94">
          <cell r="D94">
            <v>3255</v>
          </cell>
          <cell r="E94" t="str">
            <v>TEE HD EXTREMO LISO 8"X2" (SUMINISTRO E INSTALACIÓN)</v>
          </cell>
          <cell r="F94" t="str">
            <v>UN</v>
          </cell>
          <cell r="G94">
            <v>760570</v>
          </cell>
        </row>
        <row r="95">
          <cell r="D95">
            <v>3256</v>
          </cell>
          <cell r="E95" t="str">
            <v>TEE HD EXTREMO LISO 8"X3" (SUMINISTRO E INSTALACIÓN)</v>
          </cell>
          <cell r="F95" t="str">
            <v>UN</v>
          </cell>
          <cell r="G95">
            <v>843870</v>
          </cell>
        </row>
        <row r="96">
          <cell r="D96">
            <v>3257</v>
          </cell>
          <cell r="E96" t="str">
            <v>TEE HD EXTREMO LISO 8"X4" (SUMINISTRO E INSTALACIÓN)</v>
          </cell>
          <cell r="F96" t="str">
            <v>UN</v>
          </cell>
          <cell r="G96">
            <v>863537</v>
          </cell>
        </row>
        <row r="97">
          <cell r="D97">
            <v>3258</v>
          </cell>
          <cell r="E97" t="str">
            <v>TEE HD EXTREMO LISO 8"X6" (SUMINISTRO E INSTALACIÓN)</v>
          </cell>
          <cell r="F97" t="str">
            <v>UN</v>
          </cell>
          <cell r="G97">
            <v>897420</v>
          </cell>
        </row>
        <row r="98">
          <cell r="D98">
            <v>3259</v>
          </cell>
          <cell r="E98" t="str">
            <v>TEE HD EXTREMO LISO 8"X8" (SUMINISTRO E INSTALACIÓN)</v>
          </cell>
          <cell r="F98" t="str">
            <v>UN</v>
          </cell>
          <cell r="G98">
            <v>941847</v>
          </cell>
        </row>
        <row r="99">
          <cell r="D99">
            <v>3260</v>
          </cell>
          <cell r="E99" t="str">
            <v>TEE HD EXTREMO LISO 10"X2" (SUMINISTRO E INSTALACIÓN)</v>
          </cell>
          <cell r="F99" t="str">
            <v>UN</v>
          </cell>
          <cell r="G99">
            <v>1317883</v>
          </cell>
        </row>
        <row r="100">
          <cell r="D100">
            <v>3261</v>
          </cell>
          <cell r="E100" t="str">
            <v>TEE HD EXTREMO LISO 10"X3" (SUMINISTRO E INSTALACIÓN)</v>
          </cell>
          <cell r="F100" t="str">
            <v>UN</v>
          </cell>
          <cell r="G100">
            <v>1409902</v>
          </cell>
        </row>
        <row r="101">
          <cell r="D101">
            <v>3262</v>
          </cell>
          <cell r="E101" t="str">
            <v>TEE HD EXTREMO LISO 10"X4" (SUMINISTRO E INSTALACIÓN)</v>
          </cell>
          <cell r="F101" t="str">
            <v>UN</v>
          </cell>
          <cell r="G101">
            <v>1449570</v>
          </cell>
        </row>
        <row r="102">
          <cell r="D102">
            <v>3263</v>
          </cell>
          <cell r="E102" t="str">
            <v>TEE HD EXTREMO LISO 10"X6" (SUMINISTRO E INSTALACIÓN)</v>
          </cell>
          <cell r="F102" t="str">
            <v>UN</v>
          </cell>
          <cell r="G102">
            <v>1618946</v>
          </cell>
        </row>
        <row r="103">
          <cell r="D103">
            <v>3264</v>
          </cell>
          <cell r="E103" t="str">
            <v>TEE HD EXTREMO LISO 10"X8" (SUMINISTRO E INSTALACIÓN)</v>
          </cell>
          <cell r="F103" t="str">
            <v>UN</v>
          </cell>
          <cell r="G103">
            <v>1865276</v>
          </cell>
        </row>
        <row r="104">
          <cell r="D104">
            <v>3265</v>
          </cell>
          <cell r="E104" t="str">
            <v>TEE HD EXTREMO LISO 10"X10" (SUMINISTRO E INSTALACIÓN)</v>
          </cell>
          <cell r="F104" t="str">
            <v>UN</v>
          </cell>
          <cell r="G104">
            <v>2059333</v>
          </cell>
        </row>
        <row r="105">
          <cell r="D105">
            <v>3267</v>
          </cell>
          <cell r="E105" t="str">
            <v>TEE HD EXTREMO LISO 12"X3" (SUMINISTRO E INSTALACIÓN)</v>
          </cell>
          <cell r="F105" t="str">
            <v>UN</v>
          </cell>
          <cell r="G105">
            <v>1926597</v>
          </cell>
        </row>
        <row r="106">
          <cell r="D106">
            <v>3268</v>
          </cell>
          <cell r="E106" t="str">
            <v>TEE HD EXTREMO LISO 12"X4" (SUMINISTRO E INSTALACIÓN)</v>
          </cell>
          <cell r="F106" t="str">
            <v>UN</v>
          </cell>
          <cell r="G106">
            <v>2027845</v>
          </cell>
        </row>
        <row r="107">
          <cell r="D107">
            <v>3269</v>
          </cell>
          <cell r="E107" t="str">
            <v>TEE HD EXTREMO LISO 12"X6" (SUMINISTRO E INSTALACIÓN)</v>
          </cell>
          <cell r="F107" t="str">
            <v>UN</v>
          </cell>
          <cell r="G107">
            <v>2236294</v>
          </cell>
        </row>
        <row r="108">
          <cell r="D108">
            <v>3270</v>
          </cell>
          <cell r="E108" t="str">
            <v>TEE HD EXTREMO LISO 12"X8" (SUMINISTRO E INSTALACIÓN)</v>
          </cell>
          <cell r="F108" t="str">
            <v>UN</v>
          </cell>
          <cell r="G108">
            <v>2435788</v>
          </cell>
        </row>
        <row r="109">
          <cell r="D109">
            <v>3271</v>
          </cell>
          <cell r="E109" t="str">
            <v>TEE HD EXTREMO LISO 12"X10" (SUMINISTRO E INSTALACIÓN)</v>
          </cell>
          <cell r="F109" t="str">
            <v>UN</v>
          </cell>
          <cell r="G109">
            <v>2718671</v>
          </cell>
        </row>
        <row r="110">
          <cell r="D110">
            <v>3272</v>
          </cell>
          <cell r="E110" t="str">
            <v>TEE HD EXTREMO LISO 12"X12" (SUMINISTRO E INSTALACIÓN)</v>
          </cell>
          <cell r="F110" t="str">
            <v>UN</v>
          </cell>
          <cell r="G110">
            <v>3046226</v>
          </cell>
        </row>
        <row r="111">
          <cell r="D111">
            <v>3273</v>
          </cell>
          <cell r="E111" t="str">
            <v>TEE HD EXTREMO LISO 24"X8" (SUMINISTRO E INSTALACIÓN)</v>
          </cell>
          <cell r="F111" t="str">
            <v>UN</v>
          </cell>
          <cell r="G111">
            <v>7323744</v>
          </cell>
        </row>
        <row r="112">
          <cell r="D112">
            <v>3274</v>
          </cell>
          <cell r="E112" t="str">
            <v>TEE HD EXTREMO LISO 24"X10" (SUMINISTRO E INSTALACIÓN)</v>
          </cell>
          <cell r="F112" t="str">
            <v>UN</v>
          </cell>
          <cell r="G112">
            <v>8314551</v>
          </cell>
        </row>
        <row r="113">
          <cell r="D113">
            <v>3275</v>
          </cell>
          <cell r="E113" t="str">
            <v>TEE HD EXTREMO LISO 24"X12" (SUMINISTRO E INSTALACIÓN)</v>
          </cell>
          <cell r="F113" t="str">
            <v>UN</v>
          </cell>
          <cell r="G113">
            <v>9076711</v>
          </cell>
        </row>
        <row r="114">
          <cell r="D114">
            <v>3276</v>
          </cell>
          <cell r="E114" t="str">
            <v>TEE HD EXTREMO LISO 24"X14" (SUMINISTRO E INSTALACIÓN)</v>
          </cell>
          <cell r="F114" t="str">
            <v>UN</v>
          </cell>
          <cell r="G114">
            <v>9648330</v>
          </cell>
        </row>
        <row r="115">
          <cell r="D115">
            <v>3277</v>
          </cell>
          <cell r="E115" t="str">
            <v>TEE HD EXTREMO LISO 24"X16" (SUMINISTRO E INSTALACIÓN)</v>
          </cell>
          <cell r="F115" t="str">
            <v>UN</v>
          </cell>
          <cell r="G115">
            <v>10105626</v>
          </cell>
        </row>
        <row r="116">
          <cell r="D116">
            <v>3278</v>
          </cell>
          <cell r="E116" t="str">
            <v>TEE HD EXTREMO LISO 24"X18" (SUMINISTRO E INSTALACIÓN)</v>
          </cell>
          <cell r="F116" t="str">
            <v>UN</v>
          </cell>
          <cell r="G116">
            <v>10905893</v>
          </cell>
        </row>
        <row r="117">
          <cell r="D117">
            <v>3279</v>
          </cell>
          <cell r="E117" t="str">
            <v>TEE HD EXTREMO LISO 24"X20" (SUMINISTRO E INSTALACIÓN)</v>
          </cell>
          <cell r="F117" t="str">
            <v>UN</v>
          </cell>
          <cell r="G117">
            <v>11477513</v>
          </cell>
        </row>
        <row r="118">
          <cell r="D118">
            <v>3280</v>
          </cell>
          <cell r="E118" t="str">
            <v>TEE HD EXTREMO LISO 24"X24" (SUMINISTRO E INSTALACIÓN)</v>
          </cell>
          <cell r="F118" t="str">
            <v>UN</v>
          </cell>
          <cell r="G118">
            <v>13078048</v>
          </cell>
        </row>
        <row r="119">
          <cell r="D119">
            <v>3281</v>
          </cell>
          <cell r="E119" t="str">
            <v>TEE HD EXTREMO LISO 4"X3" (SUMINISTRO E INSTALACIÓN)</v>
          </cell>
          <cell r="F119" t="str">
            <v>UN</v>
          </cell>
          <cell r="G119">
            <v>312577</v>
          </cell>
        </row>
        <row r="120">
          <cell r="D120">
            <v>3282</v>
          </cell>
          <cell r="E120" t="str">
            <v>TEE HD EXTREMO LISO 4"X4" (SUMINISTRO E INSTALACIÓN)</v>
          </cell>
          <cell r="F120" t="str">
            <v>UN</v>
          </cell>
          <cell r="G120">
            <v>348104</v>
          </cell>
        </row>
        <row r="121">
          <cell r="D121">
            <v>3283</v>
          </cell>
          <cell r="E121" t="str">
            <v>TUBERIA CONDUIT PVC D=1" (INCLUYE SUMINISTRO E INSTALACIÓN)</v>
          </cell>
          <cell r="F121" t="str">
            <v>ML</v>
          </cell>
          <cell r="G121">
            <v>7413</v>
          </cell>
        </row>
        <row r="122">
          <cell r="D122">
            <v>3284</v>
          </cell>
          <cell r="E122" t="str">
            <v>TUBERIA CONDUIT PVC D=1 1/2" (INCLUYE SUMINISTRO E INSTALACIÓN)</v>
          </cell>
          <cell r="F122" t="str">
            <v>ML</v>
          </cell>
          <cell r="G122">
            <v>12017</v>
          </cell>
        </row>
        <row r="123">
          <cell r="D123">
            <v>3285</v>
          </cell>
          <cell r="E123" t="str">
            <v>TUBERIA CONDUIT PVC D=1 1/4" (INCLUYE SUMINISTRO E INSTALACIÓN)</v>
          </cell>
          <cell r="F123" t="str">
            <v>ML</v>
          </cell>
          <cell r="G123">
            <v>10000</v>
          </cell>
        </row>
        <row r="124">
          <cell r="D124">
            <v>3286</v>
          </cell>
          <cell r="E124" t="str">
            <v>TUBERIA CONDUIT PVC D=2" (INCLUYE SUMINISTRO E INSTALACIÓN)</v>
          </cell>
          <cell r="F124" t="str">
            <v>ML</v>
          </cell>
          <cell r="G124">
            <v>17050</v>
          </cell>
        </row>
        <row r="125">
          <cell r="D125">
            <v>3287</v>
          </cell>
          <cell r="E125" t="str">
            <v>TUBERIA CONDUIT METALICO D=1 1/2" TIPO RMC (INCLUYE SUMINISTRO E INSTALACIÓN)</v>
          </cell>
          <cell r="F125" t="str">
            <v>ML</v>
          </cell>
          <cell r="G125">
            <v>48444</v>
          </cell>
        </row>
        <row r="126">
          <cell r="D126">
            <v>3288</v>
          </cell>
          <cell r="E126" t="str">
            <v>TUBERIA CONDUIT METALICO D=1" TIPO RMC (INCLUYE SUMINISTRO E INSTALACIÓN)</v>
          </cell>
          <cell r="F126" t="str">
            <v>ML</v>
          </cell>
          <cell r="G126">
            <v>41459</v>
          </cell>
        </row>
        <row r="127">
          <cell r="D127">
            <v>3291</v>
          </cell>
          <cell r="E127" t="str">
            <v>CODO HD 90° EXTREMO LISO PARA PVC D=2" (SUMINISTRO E INSTALACIÓN)</v>
          </cell>
          <cell r="F127" t="str">
            <v>UN</v>
          </cell>
          <cell r="G127">
            <v>137401</v>
          </cell>
        </row>
        <row r="128">
          <cell r="D128">
            <v>3292</v>
          </cell>
          <cell r="E128" t="str">
            <v>CODO HD 90° EXTREMO LISO PARA PVC D=3" (SUMINISTRO E INSTALACIÓN)</v>
          </cell>
          <cell r="F128" t="str">
            <v>UN</v>
          </cell>
          <cell r="G128">
            <v>182658</v>
          </cell>
        </row>
        <row r="129">
          <cell r="D129">
            <v>3293</v>
          </cell>
          <cell r="E129" t="str">
            <v>CODO HD 90° EXTREMO LISO PARA PVC D=4" (SUMINISTRO E INSTALACIÓN)</v>
          </cell>
          <cell r="F129" t="str">
            <v>UN</v>
          </cell>
          <cell r="G129">
            <v>282827</v>
          </cell>
        </row>
        <row r="130">
          <cell r="D130">
            <v>3294</v>
          </cell>
          <cell r="E130" t="str">
            <v>CODO HD 90° EXTREMO LISO PARA PVC D=6" (SUMINISTRO E INSTALACIÓN)</v>
          </cell>
          <cell r="F130" t="str">
            <v>UN</v>
          </cell>
          <cell r="G130">
            <v>562821</v>
          </cell>
        </row>
        <row r="131">
          <cell r="D131">
            <v>3295</v>
          </cell>
          <cell r="E131" t="str">
            <v>CODO HD 90° EXTREMO LISO PARA PVC D=8" (SUMINISTRO E INSTALACIÓN)</v>
          </cell>
          <cell r="F131" t="str">
            <v>UN</v>
          </cell>
          <cell r="G131">
            <v>986306</v>
          </cell>
        </row>
        <row r="132">
          <cell r="D132">
            <v>3296</v>
          </cell>
          <cell r="E132" t="str">
            <v>CODO HD 90° EXTREMO LISO PARA PVC D=10" (SUMINISTRO E INSTALACIÓN)</v>
          </cell>
          <cell r="F132" t="str">
            <v>UN</v>
          </cell>
          <cell r="G132">
            <v>1486190</v>
          </cell>
        </row>
        <row r="133">
          <cell r="D133">
            <v>3297</v>
          </cell>
          <cell r="E133" t="str">
            <v>CODO HD 90° EXTREMO LISO PARA PVC D=12" (SUMINISTRO E INSTALACIÓN)</v>
          </cell>
          <cell r="F133" t="str">
            <v>UN</v>
          </cell>
          <cell r="G133">
            <v>2036531</v>
          </cell>
        </row>
        <row r="134">
          <cell r="D134">
            <v>3298</v>
          </cell>
          <cell r="E134" t="str">
            <v>CODO HD 90° EXTREMO LISO PARA PVC D=14" (SUMINISTRO E INSTALACIÓN)</v>
          </cell>
          <cell r="F134" t="str">
            <v>UN</v>
          </cell>
          <cell r="G134">
            <v>2904634</v>
          </cell>
        </row>
        <row r="135">
          <cell r="D135">
            <v>3299</v>
          </cell>
          <cell r="E135" t="str">
            <v>CODO HD 90° EXTREMO LISO PARA PVC D=16" (SUMINISTRO E INSTALACIÓN)</v>
          </cell>
          <cell r="F135" t="str">
            <v>UN</v>
          </cell>
          <cell r="G135">
            <v>3802572</v>
          </cell>
        </row>
        <row r="136">
          <cell r="D136">
            <v>3300</v>
          </cell>
          <cell r="E136" t="str">
            <v>CODO HD 90° EXTREMO LISO PARA PVC D=18" (SUMINISTRO E INSTALACIÓN)</v>
          </cell>
          <cell r="F136" t="str">
            <v>UN</v>
          </cell>
          <cell r="G136">
            <v>4773661</v>
          </cell>
        </row>
        <row r="137">
          <cell r="D137">
            <v>3301</v>
          </cell>
          <cell r="E137" t="str">
            <v>CODO HD 90° EXTREMO LISO PARA PVC D=20" (SUMINISTRO E INSTALACIÓN)</v>
          </cell>
          <cell r="F137" t="str">
            <v>UN</v>
          </cell>
          <cell r="G137">
            <v>5982177</v>
          </cell>
        </row>
        <row r="138">
          <cell r="D138">
            <v>3303</v>
          </cell>
          <cell r="E138" t="str">
            <v>CODO HD 45° EXTREMO LISO PARA PVC D=2" (SUMINISTRO E INSTALACIÓN)</v>
          </cell>
          <cell r="F138" t="str">
            <v>UN</v>
          </cell>
          <cell r="G138">
            <v>156441</v>
          </cell>
        </row>
        <row r="139">
          <cell r="D139">
            <v>3304</v>
          </cell>
          <cell r="E139" t="str">
            <v>CODO HD 45° EXTREMO LISO PARA PVC D=3" (SUMINISTRO E INSTALACIÓN)</v>
          </cell>
          <cell r="F139" t="str">
            <v>UN</v>
          </cell>
          <cell r="G139">
            <v>182658</v>
          </cell>
        </row>
        <row r="140">
          <cell r="D140">
            <v>3305</v>
          </cell>
          <cell r="E140" t="str">
            <v>CODO HD 45° EXTREMO LISO PARA PVC D=4" (SUMINISTRO E INSTALACIÓN)</v>
          </cell>
          <cell r="F140" t="str">
            <v>UN</v>
          </cell>
          <cell r="G140">
            <v>235227</v>
          </cell>
        </row>
        <row r="141">
          <cell r="D141">
            <v>3306</v>
          </cell>
          <cell r="E141" t="str">
            <v>CODO HD 45° EXTREMO LISO PARA PVC D=6" (SUMINISTRO E INSTALACIÓN)</v>
          </cell>
          <cell r="F141" t="str">
            <v>UN</v>
          </cell>
          <cell r="G141">
            <v>479521</v>
          </cell>
        </row>
        <row r="142">
          <cell r="D142">
            <v>3307</v>
          </cell>
          <cell r="E142" t="str">
            <v>CODO HD 45° EXTREMO LISO PARA PVC D=8" (SUMINISTRO E INSTALACIÓN)</v>
          </cell>
          <cell r="F142" t="str">
            <v>UN</v>
          </cell>
          <cell r="G142">
            <v>815020</v>
          </cell>
        </row>
        <row r="143">
          <cell r="D143">
            <v>3308</v>
          </cell>
          <cell r="E143" t="str">
            <v>CODO HD 45° EXTREMO LISO PARA PVC D=10" (SUMINISTRO E INSTALACIÓN)</v>
          </cell>
          <cell r="F143" t="str">
            <v>UN</v>
          </cell>
          <cell r="G143">
            <v>1267924</v>
          </cell>
        </row>
        <row r="144">
          <cell r="D144">
            <v>3309</v>
          </cell>
          <cell r="E144" t="str">
            <v>CODO HD 45° EXTREMO LISO PARA PVC D=12" (SUMINISTRO E INSTALACIÓN)</v>
          </cell>
          <cell r="F144" t="str">
            <v>UN</v>
          </cell>
          <cell r="G144">
            <v>1770910</v>
          </cell>
        </row>
        <row r="145">
          <cell r="D145">
            <v>3310</v>
          </cell>
          <cell r="E145" t="str">
            <v>CODO HD 45° EXTREMO LISO PARA PVC D=14" (SUMINISTRO E INSTALACIÓN)</v>
          </cell>
          <cell r="F145" t="str">
            <v>UN</v>
          </cell>
          <cell r="G145">
            <v>2104872</v>
          </cell>
        </row>
        <row r="146">
          <cell r="D146">
            <v>3311</v>
          </cell>
          <cell r="E146" t="str">
            <v>CODO HD 45° EXTREMO LISO PARA PVC D=16" (SUMINISTRO E INSTALACIÓN)</v>
          </cell>
          <cell r="F146" t="str">
            <v>UN</v>
          </cell>
          <cell r="G146">
            <v>2704835</v>
          </cell>
        </row>
        <row r="147">
          <cell r="D147">
            <v>3312</v>
          </cell>
          <cell r="E147" t="str">
            <v>CODO HD 45° EXTREMO LISO PARA PVC D=18" (SUMINISTRO E INSTALACIÓN)</v>
          </cell>
          <cell r="F147" t="str">
            <v>UN</v>
          </cell>
          <cell r="G147">
            <v>3631991</v>
          </cell>
        </row>
        <row r="148">
          <cell r="D148">
            <v>3313</v>
          </cell>
          <cell r="E148" t="str">
            <v>CODO HD 45° EXTREMO LISO PARA PVC D=20" (SUMINISTRO E INSTALACIÓN)</v>
          </cell>
          <cell r="F148" t="str">
            <v>UN</v>
          </cell>
          <cell r="G148">
            <v>5215302</v>
          </cell>
        </row>
        <row r="149">
          <cell r="D149">
            <v>3315</v>
          </cell>
          <cell r="E149" t="str">
            <v>CODO HD 22.5° EXTREMO LISO PARA PVC D=6" (SUMINISTRO E INSTALACIÓN)</v>
          </cell>
          <cell r="F149" t="str">
            <v>UN</v>
          </cell>
          <cell r="G149">
            <v>402171</v>
          </cell>
        </row>
        <row r="150">
          <cell r="D150">
            <v>3316</v>
          </cell>
          <cell r="E150" t="str">
            <v>CODO HD 22.5° EXTREMO LISO PARA PVC D=12" (SUMINISTRO E INSTALACIÓN)</v>
          </cell>
          <cell r="F150" t="str">
            <v>UN</v>
          </cell>
          <cell r="G150">
            <v>1550098</v>
          </cell>
        </row>
        <row r="151">
          <cell r="D151">
            <v>3317</v>
          </cell>
          <cell r="E151" t="str">
            <v>CODO HD 11.25° EXTREMO LISO PARA PVC D=6" (SUMINISTRO E INSTALACIÓN)</v>
          </cell>
          <cell r="F151" t="str">
            <v>UN</v>
          </cell>
          <cell r="G151">
            <v>390271</v>
          </cell>
        </row>
        <row r="152">
          <cell r="D152">
            <v>3318</v>
          </cell>
          <cell r="E152" t="str">
            <v>CODO HD 11.25° EXTREMO LISO PARA PVC D=12" (SUMINISTRO E INSTALACIÓN)</v>
          </cell>
          <cell r="F152" t="str">
            <v>UN</v>
          </cell>
          <cell r="G152">
            <v>1347798</v>
          </cell>
        </row>
        <row r="153">
          <cell r="D153">
            <v>3320</v>
          </cell>
          <cell r="E153" t="str">
            <v>TAPON HD EXTREMO LISO D=6" (SUMINISTRO E INSTALACIÓN)</v>
          </cell>
          <cell r="F153" t="str">
            <v>UN</v>
          </cell>
          <cell r="G153">
            <v>312776</v>
          </cell>
        </row>
        <row r="154">
          <cell r="D154">
            <v>3322</v>
          </cell>
          <cell r="E154" t="str">
            <v>VALVULA COMPUERTA ELASTICA VASTAGO NO ASCENDENTE EXTREMO LISO D=2" (SUMINISTRO E INSTALACIÓN)</v>
          </cell>
          <cell r="F154" t="str">
            <v>UN</v>
          </cell>
          <cell r="G154">
            <v>554810</v>
          </cell>
        </row>
        <row r="155">
          <cell r="D155">
            <v>3323</v>
          </cell>
          <cell r="E155" t="str">
            <v>VALVULA COMPUERTA ELASTICA VASTAGO NO ASCENDENTE EXTREMO LISO D=3" (SUMINISTRO E INSTALACIÓN)</v>
          </cell>
          <cell r="F155" t="str">
            <v>UN</v>
          </cell>
          <cell r="G155">
            <v>794633</v>
          </cell>
        </row>
        <row r="156">
          <cell r="D156">
            <v>3324</v>
          </cell>
          <cell r="E156" t="str">
            <v>VALVULA COMPUERTA ELASTICA VASTAGO NO ASCENDENTE EXTREMO LISO D=6" (SUMINISTRO E INSTALACIÓN)</v>
          </cell>
          <cell r="F156" t="str">
            <v>UN</v>
          </cell>
          <cell r="G156">
            <v>2040393</v>
          </cell>
        </row>
        <row r="157">
          <cell r="D157">
            <v>3325</v>
          </cell>
          <cell r="E157" t="str">
            <v>VALVULA COMPUERTA ELASTICA VASTAGO NO ASCENDENTE EXTREMO LISO D=8" (SUMINISTRO E INSTALACIÓN)</v>
          </cell>
          <cell r="F157" t="str">
            <v>UN</v>
          </cell>
          <cell r="G157">
            <v>3775651</v>
          </cell>
        </row>
        <row r="158">
          <cell r="D158">
            <v>3327</v>
          </cell>
          <cell r="E158" t="str">
            <v>HIDRANTE EXTREMO BRIDA D=3" (SUMINISTRO E INSTALACIÓN. NO INCLUYE KIT DE NIVELACIÓN)</v>
          </cell>
          <cell r="F158" t="str">
            <v>UN</v>
          </cell>
          <cell r="G158">
            <v>3487644</v>
          </cell>
        </row>
        <row r="159">
          <cell r="D159">
            <v>3328</v>
          </cell>
          <cell r="E159" t="str">
            <v>HIDRANTE EXTREMO BRIDA D=4" TIPO POSTE (SUMINISTRO E INSTALACIÓN. NO INCLUYE KIT DE NIVELACIÓN)</v>
          </cell>
          <cell r="F159" t="str">
            <v>UN</v>
          </cell>
          <cell r="G159">
            <v>2803400</v>
          </cell>
        </row>
        <row r="160">
          <cell r="D160">
            <v>3329</v>
          </cell>
          <cell r="E160" t="str">
            <v>HIDRANTE EXTREMO BRIDA D=6" TIPO POSTE (SUMINISTRO E INSTALACIÓN. NO INCLUYE KIT DE NIVELACIÓN)</v>
          </cell>
          <cell r="F160" t="str">
            <v>UN</v>
          </cell>
          <cell r="G160">
            <v>3136011</v>
          </cell>
        </row>
        <row r="161">
          <cell r="D161">
            <v>3330</v>
          </cell>
          <cell r="E161" t="str">
            <v>HIDRANTE EXTREMO BRIDA D=4" TIPO TRÁFICO (SUMINISTRO E INSTALACIÓN. NO INCLUYE KIT DE NIVELACIÓN)</v>
          </cell>
          <cell r="F161" t="str">
            <v>UN</v>
          </cell>
          <cell r="G161">
            <v>4722546</v>
          </cell>
        </row>
        <row r="162">
          <cell r="D162">
            <v>3331</v>
          </cell>
          <cell r="E162" t="str">
            <v>HIDRANTE EXTREMO BRIDA D=6" TIPO TRAFICO (SUMINISTRO E INSTALACIÓN. NO INCLUYE KIT DE NIVELACIÓN)</v>
          </cell>
          <cell r="F162" t="str">
            <v>UN</v>
          </cell>
          <cell r="G162">
            <v>6312458</v>
          </cell>
        </row>
        <row r="163">
          <cell r="D163">
            <v>3347</v>
          </cell>
          <cell r="E163" t="str">
            <v>POSTE EN CONCRETO AP, H=8M, CR=510 KG (INC. SUMINISTRO, IZAJE, HINCADO, APLOMADO Y CIMENTACIÓN SEGÚN NORMA LA009)</v>
          </cell>
          <cell r="F163" t="str">
            <v>UN</v>
          </cell>
          <cell r="G163">
            <v>911046</v>
          </cell>
        </row>
        <row r="164">
          <cell r="D164">
            <v>3348</v>
          </cell>
          <cell r="E164" t="str">
            <v>POSTE EN CONCRETO AP, H=8M, CR=750 KG (INC. SUMINISTRO, IZAJE, HINCADO, APLOMADO Y CIMENTACIÓN SEGÚN NORMA LA009)</v>
          </cell>
          <cell r="F164" t="str">
            <v>UN</v>
          </cell>
          <cell r="G164">
            <v>933763</v>
          </cell>
        </row>
        <row r="165">
          <cell r="D165">
            <v>3350</v>
          </cell>
          <cell r="E165" t="str">
            <v>POSTE EN CONCRETO AP, H=10M, CR=510 KG (INC. SUMINISTRO, IZAJE, HINCADO, APLOMADO Y CIMENTACIÓN SEGÚN NORMA LA009)</v>
          </cell>
          <cell r="F165" t="str">
            <v>UN</v>
          </cell>
          <cell r="G165">
            <v>1105496</v>
          </cell>
        </row>
        <row r="166">
          <cell r="D166">
            <v>3351</v>
          </cell>
          <cell r="E166" t="str">
            <v>POSTE EN CONCRETO AP, H=10M, CR=750 KG (INC. SUMINISTRO, IZAJE, HINCADO, APLOMADO Y CIMENTACIÓN SEGÚN NORMA LA009)</v>
          </cell>
          <cell r="F166" t="str">
            <v>UN</v>
          </cell>
          <cell r="G166">
            <v>1296802</v>
          </cell>
        </row>
        <row r="167">
          <cell r="D167">
            <v>3352</v>
          </cell>
          <cell r="E167" t="str">
            <v>POSTE EN CONCRETO AP, H=10M, CR=1050 KG (INC. SUMINISTRO, IZAJE, HINCADO, APLOMADO Y CIMENTACIÓN SEGÚN NORMA LA009)</v>
          </cell>
          <cell r="F167" t="str">
            <v>UN</v>
          </cell>
          <cell r="G167">
            <v>1514826</v>
          </cell>
        </row>
        <row r="168">
          <cell r="D168">
            <v>3353</v>
          </cell>
          <cell r="E168" t="str">
            <v>POSTE EN CONCRETO AP, H=12M, CR=510 KG (INC. SUMINISTRO, IZAJE, HINCADO, APLOMADO Y CIMENTACIÓN SEGÚN NORMA LA009)</v>
          </cell>
          <cell r="F168" t="str">
            <v>UN</v>
          </cell>
          <cell r="G168">
            <v>1281610</v>
          </cell>
        </row>
        <row r="169">
          <cell r="D169">
            <v>3354</v>
          </cell>
          <cell r="E169" t="str">
            <v>POSTE EN CONCRETO AP, H=12M, CR=1050 KG (INC. SUMINISTRO, IZAJE, HINCADO, APLOMADO Y CIMENTACIÓN SEGÚN NORMA LA009)</v>
          </cell>
          <cell r="F169" t="str">
            <v>UN</v>
          </cell>
          <cell r="G169">
            <v>2050441</v>
          </cell>
        </row>
        <row r="170">
          <cell r="D170">
            <v>3355</v>
          </cell>
          <cell r="E170" t="str">
            <v>POSTE EN CONCRETO AP, H=14M, CR=750 KG (INC. SUMINISTRO, IZAJE, HINCADO, APLOMADO Y CIMENTACIÓN SEGÚN NORMA LA009)</v>
          </cell>
          <cell r="F170" t="str">
            <v>UN</v>
          </cell>
          <cell r="G170">
            <v>2064581</v>
          </cell>
        </row>
        <row r="171">
          <cell r="D171">
            <v>3356</v>
          </cell>
          <cell r="E171" t="str">
            <v>POSTE EN CONCRETO AP, H=14M, CR=1050 KG (INC. SUMINISTRO, IZAJE, HINCADO, APLOMADO Y CIMENTACIÓN SEGÚN NORMA LA009)</v>
          </cell>
          <cell r="F171" t="str">
            <v>UN</v>
          </cell>
          <cell r="G171">
            <v>2496794</v>
          </cell>
        </row>
        <row r="172">
          <cell r="D172">
            <v>3357</v>
          </cell>
          <cell r="E172" t="str">
            <v>POSTE EN CONCRETO AP, H=14M, CR=1350 KG (INC. SUMINISTRO, IZAJE, HINCADO, APLOMADO Y CIMENTACIÓN SEGÚN NORMA LA009)</v>
          </cell>
          <cell r="F172" t="str">
            <v>UN</v>
          </cell>
          <cell r="G172">
            <v>2899413</v>
          </cell>
        </row>
        <row r="173">
          <cell r="D173">
            <v>3358</v>
          </cell>
          <cell r="E173" t="str">
            <v>POSTE METALICO AP, H=6M TIPO M130 SENCILLO (INC. SUMIN., IZAJE, APLOMADO, INST., BASE SEGÚN NORMA AP330 Y LUMINARIA 70W)</v>
          </cell>
          <cell r="F173" t="str">
            <v>UN</v>
          </cell>
          <cell r="G173">
            <v>1900784</v>
          </cell>
        </row>
        <row r="174">
          <cell r="D174">
            <v>3359</v>
          </cell>
          <cell r="E174" t="str">
            <v>POSTE METALICO AP, H=6M TIPO M130 DOBLE (INC. SUMIN., IZAJE, APLOMADO, INST., BASE SEGÚN NORMA AP330 Y LUMINARIAS 70W)</v>
          </cell>
          <cell r="F174" t="str">
            <v>UN</v>
          </cell>
          <cell r="G174">
            <v>2389896</v>
          </cell>
        </row>
        <row r="175">
          <cell r="D175">
            <v>3360</v>
          </cell>
          <cell r="E175" t="str">
            <v>POSTE METALICO AP, H=9M (INC. SUMINISTRO, IZAJE, APLOMADO E INSTALACIÓN. INC. BRAZO SENCILLO Y BASE SEGÚN NORMA AP802)</v>
          </cell>
          <cell r="F175" t="str">
            <v>UN</v>
          </cell>
          <cell r="G175">
            <v>3578316</v>
          </cell>
        </row>
        <row r="176">
          <cell r="D176">
            <v>3361</v>
          </cell>
          <cell r="E176" t="str">
            <v>POSTE METALICO AP, H=10M (INC. SUMINISTRO, IZAJE, APLOMADO E INSTALACIÓN. INCLUYE BRAZO DOBLE Y BASE SEGÚN NORMA AP802)</v>
          </cell>
          <cell r="F176" t="str">
            <v>UN</v>
          </cell>
          <cell r="G176">
            <v>3923013</v>
          </cell>
        </row>
        <row r="177">
          <cell r="D177">
            <v>3363</v>
          </cell>
          <cell r="E177" t="str">
            <v>POSTE METALICO AP, H=12M (INC. SUMINISTRO, IZAJE, APLOMADO E INSTALACIÓN. INC. BRAZO DOBLE Y BASE SEGÚN NORMA AP802)</v>
          </cell>
          <cell r="F177" t="str">
            <v>UN</v>
          </cell>
          <cell r="G177">
            <v>4509954</v>
          </cell>
        </row>
        <row r="178">
          <cell r="D178">
            <v>3364</v>
          </cell>
          <cell r="E178" t="str">
            <v>POSTE EN CONCRETO LA, H=8M, CR=510 KG (INC. SUMINISTRO, IZAJE, HINCADO, APLOMADO Y CIMENTACIÓN SEGÚN NORMA LA009)</v>
          </cell>
          <cell r="F178" t="str">
            <v>UN</v>
          </cell>
          <cell r="G178">
            <v>917796</v>
          </cell>
        </row>
        <row r="179">
          <cell r="D179">
            <v>3365</v>
          </cell>
          <cell r="E179" t="str">
            <v>POSTE EN CONCRETO LA, H=8M, CR=750 KG (INC. SUMINISTRO, IZAJE, HINCADO, APLOMADO Y CIMENTACIÓN SEGÚN NORMA LA009)</v>
          </cell>
          <cell r="F179" t="str">
            <v>UN</v>
          </cell>
          <cell r="G179">
            <v>1008343</v>
          </cell>
        </row>
        <row r="180">
          <cell r="D180">
            <v>3366</v>
          </cell>
          <cell r="E180" t="str">
            <v>POSTE EN CONCRETO LA, H=8M, CR=1050 KG (INC. SUMINISTRO, IZAJE, HINCADO, APLOMADO Y CIMENTACIÓN SEGÚN NORMA LA009)</v>
          </cell>
          <cell r="F180" t="str">
            <v>UN</v>
          </cell>
          <cell r="G180">
            <v>1356013</v>
          </cell>
        </row>
        <row r="181">
          <cell r="D181">
            <v>3368</v>
          </cell>
          <cell r="E181" t="str">
            <v>POSTE EN CONCRETO LA, H=10M, CR=510 KG (INC. SUMINISTRO, IZAJE, HINCADO, APLOMADO Y CIMENTACIÓN SEGÚN NORMA LA009)</v>
          </cell>
          <cell r="F181" t="str">
            <v>UN</v>
          </cell>
          <cell r="G181">
            <v>1123642</v>
          </cell>
        </row>
        <row r="182">
          <cell r="D182">
            <v>3369</v>
          </cell>
          <cell r="E182" t="str">
            <v>POSTE EN CONCRETO LA, H=10M, CR=750 KG (INC. SUMINISTRO, IZAJE, HINCADO, APLOMADO Y CIMENTACIÓN SEGÚN NORMA LA009)</v>
          </cell>
          <cell r="F182" t="str">
            <v>UN</v>
          </cell>
          <cell r="G182">
            <v>1238572</v>
          </cell>
        </row>
        <row r="183">
          <cell r="D183">
            <v>3370</v>
          </cell>
          <cell r="E183" t="str">
            <v>POSTE EN CONCRETO LA, H=10M, CR=1050 KG (INC. SUMINISTRO, IZAJE, HINCADO, APLOMADO Y CIMENTACIÓN SEGÚN NORMA LA009)</v>
          </cell>
          <cell r="F183" t="str">
            <v>UN</v>
          </cell>
          <cell r="G183">
            <v>1689546</v>
          </cell>
        </row>
        <row r="184">
          <cell r="D184">
            <v>3371</v>
          </cell>
          <cell r="E184" t="str">
            <v>POSTE EN CONCRETO LA, H=12M, CR=510 KG (INC. SUMINISTRO, IZAJE, HINCADO, APLOMADO Y CIMENTACIÓN SEGÚN NORMA LA009)</v>
          </cell>
          <cell r="F184" t="str">
            <v>UN</v>
          </cell>
          <cell r="G184">
            <v>1310650</v>
          </cell>
        </row>
        <row r="185">
          <cell r="D185">
            <v>3372</v>
          </cell>
          <cell r="E185" t="str">
            <v>POSTE EN CONCRETO LA, H=12M, CR=750 KG (INC. SUMINISTRO, IZAJE, HINCADO, APLOMADO Y CIMENTACIÓN SEGÚN NORMA LA009)</v>
          </cell>
          <cell r="F185" t="str">
            <v>UN</v>
          </cell>
          <cell r="G185">
            <v>1606639</v>
          </cell>
        </row>
        <row r="186">
          <cell r="D186">
            <v>3373</v>
          </cell>
          <cell r="E186" t="str">
            <v>POSTE EN CONCRETO LA, H=12M, CR=1050 KG (INC. SUMINISTRO, IZAJE, HINCADO, APLOMADO Y CIMENTACIÓN SEGÚN NORMA LA009)</v>
          </cell>
          <cell r="F186" t="str">
            <v>UN</v>
          </cell>
          <cell r="G186">
            <v>2481041</v>
          </cell>
        </row>
        <row r="187">
          <cell r="D187">
            <v>3374</v>
          </cell>
          <cell r="E187" t="str">
            <v>POSTE EN CONCRETO LA, H=14M, CR=750 KG (INC. SUMINISTRO, IZAJE, HINCADO, APLOMADO Y CIMENTACIÓN SEGÚN NORMA LA009)</v>
          </cell>
          <cell r="F187" t="str">
            <v>UN</v>
          </cell>
          <cell r="G187">
            <v>2046511</v>
          </cell>
        </row>
        <row r="188">
          <cell r="D188">
            <v>3375</v>
          </cell>
          <cell r="E188" t="str">
            <v>POSTE EN CONCRETO LA, H=14M, CR=1050 KG (INC. SUMINISTRO, IZAJE, HINCADO, APLOMADO Y CIMENTACIÓN SEGÚN NORMA LA009)</v>
          </cell>
          <cell r="F188" t="str">
            <v>UN</v>
          </cell>
          <cell r="G188">
            <v>2565064</v>
          </cell>
        </row>
        <row r="189">
          <cell r="D189">
            <v>3376</v>
          </cell>
          <cell r="E189" t="str">
            <v>POSTE EN CONCRETO LA, H=14M, CR=1350 KG (INC. SUMINISTRO, IZAJE, HINCADO, APLOMADO Y CIMENTACIÓN SEGÚN NORMA LA009)</v>
          </cell>
          <cell r="F189" t="str">
            <v>UN</v>
          </cell>
          <cell r="G189">
            <v>2931413</v>
          </cell>
        </row>
        <row r="190">
          <cell r="D190">
            <v>3378</v>
          </cell>
          <cell r="E190" t="str">
            <v>DESCAPOTE A MANO EN MATERIAL COMUN (E=0.1M. INCLUYE CARGUE)</v>
          </cell>
          <cell r="F190" t="str">
            <v>M2</v>
          </cell>
          <cell r="G190">
            <v>3276</v>
          </cell>
        </row>
        <row r="191">
          <cell r="D191">
            <v>3379</v>
          </cell>
          <cell r="E191" t="str">
            <v>4 DUCTOS D=6" PVC-TDP (INCLUYE SUMINISTRO E INSTALACIÓN. NO INCLUYE RELLENOS). NORMA CS217.</v>
          </cell>
          <cell r="F191" t="str">
            <v>ML</v>
          </cell>
          <cell r="G191">
            <v>218442</v>
          </cell>
        </row>
        <row r="192">
          <cell r="D192">
            <v>3380</v>
          </cell>
          <cell r="E192" t="str">
            <v>4 DUCTOS D=4" PVC-TDP (INCLUYE SUMINISTRO E INSTALACIÓN. NO INCLUYE RELLENOS) NORMA CS209.</v>
          </cell>
          <cell r="F192" t="str">
            <v>ML</v>
          </cell>
          <cell r="G192">
            <v>98760</v>
          </cell>
        </row>
        <row r="193">
          <cell r="D193">
            <v>3382</v>
          </cell>
          <cell r="E193" t="str">
            <v>1 DUCTO D=3" PVC-TDP (INCLUYE SUMINISTRO E INSTALACIÓN. NO INCLUYE RELLENOS) NORMA CS220.</v>
          </cell>
          <cell r="F193" t="str">
            <v>ML</v>
          </cell>
          <cell r="G193">
            <v>22632</v>
          </cell>
        </row>
        <row r="194">
          <cell r="D194">
            <v>3385</v>
          </cell>
          <cell r="E194" t="str">
            <v>6 DUCTOS D=4" PVC-TDP (INCLUYE SUMINISTRO E INSTALACIÓN. NO INCLUYE RELLENOS)</v>
          </cell>
          <cell r="F194" t="str">
            <v>ML</v>
          </cell>
          <cell r="G194">
            <v>146449</v>
          </cell>
        </row>
        <row r="195">
          <cell r="D195">
            <v>3388</v>
          </cell>
          <cell r="E195" t="str">
            <v>9 DUCTOS D=6" PVC-TDP (INCLUYE SUMINISTRO E INSTALACIÓN. NO INCLUYE RELLENOS) NORMA CS213.</v>
          </cell>
          <cell r="F195" t="str">
            <v>ML</v>
          </cell>
          <cell r="G195">
            <v>487267</v>
          </cell>
        </row>
        <row r="196">
          <cell r="D196">
            <v>3391</v>
          </cell>
          <cell r="E196" t="str">
            <v>CODO HD 22.5° EXTREMO LISO PARA PVC D=4" (SUMINISTRO E INSTALACIÓN)</v>
          </cell>
          <cell r="F196" t="str">
            <v>UN</v>
          </cell>
          <cell r="G196">
            <v>235227</v>
          </cell>
        </row>
        <row r="197">
          <cell r="D197">
            <v>3393</v>
          </cell>
          <cell r="E197" t="str">
            <v>UNION DE REPARACION PVC TIPO U.M. D=12" (SUMINISTRO E INSTALACIÓN)</v>
          </cell>
          <cell r="F197" t="str">
            <v>UN</v>
          </cell>
          <cell r="G197">
            <v>1289877</v>
          </cell>
        </row>
        <row r="198">
          <cell r="D198">
            <v>3394</v>
          </cell>
          <cell r="E198" t="str">
            <v>LOSA DE CONCRETO MR41 (SUMINISTRO, FORMALETEADO, COLOCACIÓN Y ACABADO. NO INCLUYE ACERO, CURADO, JUNTAS)</v>
          </cell>
          <cell r="F198" t="str">
            <v>M3</v>
          </cell>
          <cell r="G198">
            <v>683802</v>
          </cell>
        </row>
        <row r="199">
          <cell r="D199">
            <v>3396</v>
          </cell>
          <cell r="E199" t="str">
            <v>BANCA EN CONCRETO TIPO M30 (SUMINISTRO E INSTALACIÓN. NO INCLUYE MATERIAL DE BASE)</v>
          </cell>
          <cell r="F199" t="str">
            <v>UN</v>
          </cell>
          <cell r="G199">
            <v>703907</v>
          </cell>
        </row>
        <row r="200">
          <cell r="D200">
            <v>3397</v>
          </cell>
          <cell r="E200" t="str">
            <v>CANECA TIPO M120 (EN MALLA METÁLICA. INCLUYE SUMINISTRO E INSTALACIÓN. INCLUYE BASE EN CONCRETO 1500 PSI, HECHO EN OBRA)</v>
          </cell>
          <cell r="F200" t="str">
            <v>UN</v>
          </cell>
          <cell r="G200">
            <v>406858</v>
          </cell>
        </row>
        <row r="201">
          <cell r="D201">
            <v>3400</v>
          </cell>
          <cell r="E201" t="str">
            <v>BANCA EN CONCRETO TIPO M40 (SUMINISTRO E INSTALACIÓN)</v>
          </cell>
          <cell r="F201" t="str">
            <v>UN</v>
          </cell>
          <cell r="G201">
            <v>245854</v>
          </cell>
        </row>
        <row r="202">
          <cell r="D202">
            <v>3401</v>
          </cell>
          <cell r="E202" t="str">
            <v>BANCA EN CONCRETO TIPO M31 (SUMINISTRO E INSTALACIÓN)</v>
          </cell>
          <cell r="F202" t="str">
            <v>UN</v>
          </cell>
          <cell r="G202">
            <v>489707</v>
          </cell>
        </row>
        <row r="203">
          <cell r="D203">
            <v>3403</v>
          </cell>
          <cell r="E203" t="str">
            <v>CONTENEDOR DE RAICES TIPO B20 (TIPO A) (1.2X1.2X1.40M. INC. SUMINISTRO, CONSTRUCCIÓN Y FILTRO EN GRAVILLA. NO INC. TIERRA)</v>
          </cell>
          <cell r="F203" t="str">
            <v>UN</v>
          </cell>
          <cell r="G203">
            <v>820116</v>
          </cell>
        </row>
        <row r="204">
          <cell r="D204">
            <v>3404</v>
          </cell>
          <cell r="E204" t="str">
            <v>TAPON HD EXTREMO LISO D=4" (SUMINISTRO E INSTALACIÓN)</v>
          </cell>
          <cell r="F204" t="str">
            <v>UN</v>
          </cell>
          <cell r="G204">
            <v>144096</v>
          </cell>
        </row>
        <row r="205">
          <cell r="D205">
            <v>3405</v>
          </cell>
          <cell r="E205" t="str">
            <v>UNION DE REPARACION HD EL D=6" (SUMINISTRO E INSTALACIÓN)</v>
          </cell>
          <cell r="F205" t="str">
            <v>UN</v>
          </cell>
          <cell r="G205">
            <v>289258</v>
          </cell>
        </row>
        <row r="206">
          <cell r="D206">
            <v>3408</v>
          </cell>
          <cell r="E206" t="str">
            <v>6 DUCTOS D=6" PVC-TDP (INCLUYE SUMINISTRO E INSTALACIÓN. NO INCLUYE RELLENOS). NORMA CS212.</v>
          </cell>
          <cell r="F206" t="str">
            <v>ML</v>
          </cell>
          <cell r="G206">
            <v>325972</v>
          </cell>
        </row>
        <row r="207">
          <cell r="D207">
            <v>3410</v>
          </cell>
          <cell r="E207" t="str">
            <v>CAMARA DE INSPECCIÓN T-14A ETB (H=2.3M. INCLUYE BASE, MUROS, CUBIERTA, ARO-BASE Y ARO-TAPA)</v>
          </cell>
          <cell r="F207" t="str">
            <v>UN</v>
          </cell>
          <cell r="G207">
            <v>7755056</v>
          </cell>
        </row>
        <row r="208">
          <cell r="D208">
            <v>3411</v>
          </cell>
          <cell r="E208" t="str">
            <v>CAMARA DE INSPECCIÓN T-18A ETB (H=2.3M. INCLUYE BASE, MUROS, CUBIERTA, ARO-BASE Y ARO-TAPA)</v>
          </cell>
          <cell r="F208" t="str">
            <v>UN</v>
          </cell>
          <cell r="G208">
            <v>8120308</v>
          </cell>
        </row>
        <row r="209">
          <cell r="D209">
            <v>3412</v>
          </cell>
          <cell r="E209" t="str">
            <v>UNION DE REPARACION PVC TIPO U.M. D=8" (SUMINISTRO E INSTALACIÓN)</v>
          </cell>
          <cell r="F209" t="str">
            <v>UN</v>
          </cell>
          <cell r="G209">
            <v>419087</v>
          </cell>
        </row>
        <row r="210">
          <cell r="D210">
            <v>3413</v>
          </cell>
          <cell r="E210" t="str">
            <v>ADAPTADOR TERMINAL CAMPANA PVC D=3" (SUMINISTRO E INSTALACIÓN)</v>
          </cell>
          <cell r="F210" t="str">
            <v>UN</v>
          </cell>
          <cell r="G210">
            <v>10825</v>
          </cell>
        </row>
        <row r="211">
          <cell r="D211">
            <v>3414</v>
          </cell>
          <cell r="E211" t="str">
            <v>ADAPTADOR TERMINAL CAMPANA PVC D=4" (SUMINISTRO E INSTALACIÓN)</v>
          </cell>
          <cell r="F211" t="str">
            <v>UN</v>
          </cell>
          <cell r="G211">
            <v>18947</v>
          </cell>
        </row>
        <row r="212">
          <cell r="D212">
            <v>3415</v>
          </cell>
          <cell r="E212" t="str">
            <v>2 DUCTOS D=3" PVC-TDP (INCLUYE SUMINISTRO E INSTALACIÓN. NO INCLUYE RELLENOS)</v>
          </cell>
          <cell r="F212" t="str">
            <v>ML</v>
          </cell>
          <cell r="G212">
            <v>41006</v>
          </cell>
        </row>
        <row r="213">
          <cell r="D213">
            <v>3425</v>
          </cell>
          <cell r="E213" t="str">
            <v>ANDEN CONCRETO GRAVA COMÚN DE 3000 PSI (210 KG/CM2) PREMEZCLADO E=0.10M (INCLUYE SUMINISTRO, FORMALETEO, FUNDIDA Y CURADO)</v>
          </cell>
          <cell r="F213" t="str">
            <v>M2</v>
          </cell>
          <cell r="G213">
            <v>70602</v>
          </cell>
        </row>
        <row r="214">
          <cell r="D214">
            <v>3426</v>
          </cell>
          <cell r="E214" t="str">
            <v>SARDINEL H=0.40M, E=0.15M CONCRETO 3000 PSI (FUNDIDO EN SITIO, CONCRETO HECHO EN OBRA. INC. SUMIN, FORMALET. Y CONST.)</v>
          </cell>
          <cell r="F214" t="str">
            <v>ML</v>
          </cell>
          <cell r="G214">
            <v>42092</v>
          </cell>
        </row>
        <row r="215">
          <cell r="D215">
            <v>3429</v>
          </cell>
          <cell r="E215" t="str">
            <v>SEÑAL DOBLE DE CICLORUTA (INCLUYE SUMINISTRO E INSTALACIÓN)</v>
          </cell>
          <cell r="F215" t="str">
            <v>UN</v>
          </cell>
          <cell r="G215">
            <v>612418</v>
          </cell>
        </row>
        <row r="216">
          <cell r="D216">
            <v>3430</v>
          </cell>
          <cell r="E216" t="str">
            <v>SEÑAL VERTICAL GRUPO I (60X60CM) (INCLUYE SUMINISTRO E INSTALACIÓN)</v>
          </cell>
          <cell r="F216" t="str">
            <v>UN</v>
          </cell>
          <cell r="G216">
            <v>443258</v>
          </cell>
        </row>
        <row r="217">
          <cell r="D217">
            <v>3431</v>
          </cell>
          <cell r="E217" t="str">
            <v>SEÑAL VERTICAL GRUPO I (75X75CM) (INCLUYE SUMINISTRO E INSTALACIÓN)</v>
          </cell>
          <cell r="F217" t="str">
            <v>UN</v>
          </cell>
          <cell r="G217">
            <v>559812</v>
          </cell>
        </row>
        <row r="218">
          <cell r="D218">
            <v>3432</v>
          </cell>
          <cell r="E218" t="str">
            <v>SEÑAL VERTICAL GRUPO I (90X90CM) (INCLUYE SUMINISTRO E INSTALACIÓN)</v>
          </cell>
          <cell r="F218" t="str">
            <v>UN</v>
          </cell>
          <cell r="G218">
            <v>658804</v>
          </cell>
        </row>
        <row r="219">
          <cell r="D219">
            <v>3433</v>
          </cell>
          <cell r="E219" t="str">
            <v>TACHA REFLECTIVA UNIDIRECCIONAL (INCLUYE SUMINISTRO E INSTALACIÓN)</v>
          </cell>
          <cell r="F219" t="str">
            <v>UN</v>
          </cell>
          <cell r="G219">
            <v>7029</v>
          </cell>
        </row>
        <row r="220">
          <cell r="D220">
            <v>3434</v>
          </cell>
          <cell r="E220" t="str">
            <v>TACHÓN EN CONCRETO L=0.40M HI=0.15M, HS=0.08M (INCLUYE SUMINISTRO E INSTALACIÓN) INCLUYE PINTURA PARA INSTALAR</v>
          </cell>
          <cell r="F220" t="str">
            <v>UN</v>
          </cell>
          <cell r="G220">
            <v>71391</v>
          </cell>
        </row>
        <row r="221">
          <cell r="D221">
            <v>3436</v>
          </cell>
          <cell r="E221" t="str">
            <v>RELLENO PARA REDES EN SUBBASE GRANULAR B-400 (SUMINISTRO, EXTENDIDO, HUMEDECIMIENTO Y COMPACTACIÓN)</v>
          </cell>
          <cell r="F221" t="str">
            <v>M3</v>
          </cell>
          <cell r="G221">
            <v>104957</v>
          </cell>
        </row>
        <row r="222">
          <cell r="D222">
            <v>3442</v>
          </cell>
          <cell r="E222" t="str">
            <v>CONCRETO 2000 PSI PARA REDES (Hecho en Obra 1:3:3 con arena de río y triturado de 3/4")  (Suministro y Colocación)</v>
          </cell>
          <cell r="F222" t="str">
            <v>M3</v>
          </cell>
          <cell r="G222">
            <v>548042</v>
          </cell>
        </row>
        <row r="223">
          <cell r="D223">
            <v>3443</v>
          </cell>
          <cell r="E223" t="str">
            <v>SUBBASE GRANULAR B-200 (SUMINISTRO, EXTENDIDO, NIVELACIÓN, HUMEDECIMIENTO Y COMPACTACIÓN CON VIBROCOMPACTADOR)</v>
          </cell>
          <cell r="F223" t="str">
            <v>M3</v>
          </cell>
          <cell r="G223">
            <v>87237</v>
          </cell>
        </row>
        <row r="224">
          <cell r="D224">
            <v>3450</v>
          </cell>
          <cell r="E224" t="str">
            <v>LUMINARIA DE SODIO 70W PARA AP (INC. SUMINISTRO E INSTALACIÓN. INC. BOMBILLO Y FOTOCELDA CON BASE. NO INC BRAZO SOPORTE)</v>
          </cell>
          <cell r="F224" t="str">
            <v>UN</v>
          </cell>
          <cell r="G224">
            <v>385523</v>
          </cell>
        </row>
        <row r="225">
          <cell r="D225">
            <v>3451</v>
          </cell>
          <cell r="E225" t="str">
            <v>LUMINARIA DE SODIO 250W PARA AP (INC.SUMINISTRO E INSTALACIÓN. INC. BOMBILLO Y FOTOCELDA CON BASE. NO INC BRAZO SOPORTE)</v>
          </cell>
          <cell r="F225" t="str">
            <v>UN</v>
          </cell>
          <cell r="G225">
            <v>521183</v>
          </cell>
        </row>
        <row r="226">
          <cell r="D226">
            <v>3452</v>
          </cell>
          <cell r="E226" t="str">
            <v>LUMINARIA DE SODIO 150W PARA AP (INC.SUMINISTRO E INSTALACIÓN. INC. BOMBILLO Y FOTOCELDA CON BASE. NO INC BRAZO SOPORTE)</v>
          </cell>
          <cell r="F226" t="str">
            <v>UN</v>
          </cell>
          <cell r="G226">
            <v>476558</v>
          </cell>
        </row>
        <row r="227">
          <cell r="D227">
            <v>3454</v>
          </cell>
          <cell r="E227" t="str">
            <v>ESTABILIZACIÓN DE SUBRASANTE CON RAJÓN (SUMINISTRO, EXTENDIDO, NIVELACIÓN Y COMPACTACIÓN MANUAL. NO INCLUYE MATERIAL DE SELLO)</v>
          </cell>
          <cell r="F227" t="str">
            <v>M3</v>
          </cell>
          <cell r="G227">
            <v>110450</v>
          </cell>
        </row>
        <row r="228">
          <cell r="D228">
            <v>3463</v>
          </cell>
          <cell r="E228" t="str">
            <v>UNION DE REPARACION PVC TIPO U.M. D=6" (SUMINISTRO E INSTALACIÓN)</v>
          </cell>
          <cell r="F228" t="str">
            <v>UN</v>
          </cell>
          <cell r="G228">
            <v>231268</v>
          </cell>
        </row>
        <row r="229">
          <cell r="D229">
            <v>3464</v>
          </cell>
          <cell r="E229" t="str">
            <v>EXCAVACION MANUAL EN MATERIAL COMUN. INCLUYE CARGUE.</v>
          </cell>
          <cell r="F229" t="str">
            <v>M3</v>
          </cell>
          <cell r="G229">
            <v>37512</v>
          </cell>
        </row>
        <row r="230">
          <cell r="D230">
            <v>3465</v>
          </cell>
          <cell r="E230" t="str">
            <v>CONCRETO 3000 PSI (HECHO EN OBRA 1:2:2 CON ARENA DE RÍO Y TRITURADO DE 3/4")</v>
          </cell>
          <cell r="F230" t="str">
            <v>M3</v>
          </cell>
          <cell r="G230">
            <v>490352</v>
          </cell>
        </row>
        <row r="231">
          <cell r="D231">
            <v>3466</v>
          </cell>
          <cell r="E231" t="str">
            <v>CONCRETO 4000 PSI (HECHO EN OBRA CON ARENA DE RÍO Y TRITURADO DE 3/4")</v>
          </cell>
          <cell r="F231" t="str">
            <v>M3</v>
          </cell>
          <cell r="G231">
            <v>505016</v>
          </cell>
        </row>
        <row r="232">
          <cell r="D232">
            <v>3467</v>
          </cell>
          <cell r="E232" t="str">
            <v>CONCRETO 3500 PSI (HECHO EN OBRA CON ARENA DE RÍO Y TRITURADO DE 3/4")</v>
          </cell>
          <cell r="F232" t="str">
            <v>M3</v>
          </cell>
          <cell r="G232">
            <v>489806</v>
          </cell>
        </row>
        <row r="233">
          <cell r="D233">
            <v>3468</v>
          </cell>
          <cell r="E233" t="str">
            <v>CONCRETO 2000 PSI (HECHO EN OBRA 1:3:3 CON ARENA DE RÍO Y TRITURADO DE 3/4")</v>
          </cell>
          <cell r="F233" t="str">
            <v>M3</v>
          </cell>
          <cell r="G233">
            <v>427366</v>
          </cell>
        </row>
        <row r="234">
          <cell r="D234">
            <v>3470</v>
          </cell>
          <cell r="E234" t="str">
            <v>CILINDRO POZO INSP. EN MAMPOSTERIA E=0.37M (INC. SUMIN. Y CONST, ACERO PARA ESCALERAS, GEOTEXTIL Y PAÑETE IMPERMEAB.)</v>
          </cell>
          <cell r="F234" t="str">
            <v>ML</v>
          </cell>
          <cell r="G234">
            <v>924486</v>
          </cell>
        </row>
        <row r="235">
          <cell r="D235">
            <v>3471</v>
          </cell>
          <cell r="E235" t="str">
            <v>CILINDRO POZO INSP. EN MAMPOSTERIA E=0.25M (INC. SUMIN. Y CONST, ACERO PARA ESCALERAS, GEOTEXTIL Y PAÑETE IMPERMEAB.)</v>
          </cell>
          <cell r="F235" t="str">
            <v>ML</v>
          </cell>
          <cell r="G235">
            <v>635471</v>
          </cell>
        </row>
        <row r="236">
          <cell r="D236">
            <v>3472</v>
          </cell>
          <cell r="E236" t="str">
            <v>PLACA CUBIERTA D=1.70M POZO INSPEC. (FUNDIDA EN SITIO. INC. SUMINISTRO, FORMALETEO, REFUERZO E INSTALACIÓN. NO INC.TAPA)</v>
          </cell>
          <cell r="F236" t="str">
            <v>UN</v>
          </cell>
          <cell r="G236">
            <v>580427</v>
          </cell>
        </row>
        <row r="237">
          <cell r="D237">
            <v>3473</v>
          </cell>
          <cell r="E237" t="str">
            <v>PLACA FONDO D=1.70M POZO INSPEC. (FUNDIDA EN SITIO. INCL. SUMIN, FORMALET, REF, INST. INCL. CONCRETO 2000 PSI DE BASE)</v>
          </cell>
          <cell r="F237" t="str">
            <v>UN</v>
          </cell>
          <cell r="G237">
            <v>775617</v>
          </cell>
        </row>
        <row r="238">
          <cell r="D238">
            <v>3474</v>
          </cell>
          <cell r="E238" t="str">
            <v>PLACA FONDO D=1.95M POZO INSPEC. (FUNDIDA EN SITIO. INCL. SUMIN, FORMALET, REF, INST. INCL. CONCRETO 2000 PSI DE BASE)</v>
          </cell>
          <cell r="F238" t="str">
            <v>UN</v>
          </cell>
          <cell r="G238">
            <v>957927</v>
          </cell>
        </row>
        <row r="239">
          <cell r="D239">
            <v>3475</v>
          </cell>
          <cell r="E239" t="str">
            <v>MORTERO 1:4 (HECHO EN OBRA)</v>
          </cell>
          <cell r="F239" t="str">
            <v>M3</v>
          </cell>
          <cell r="G239">
            <v>344771</v>
          </cell>
        </row>
        <row r="240">
          <cell r="D240">
            <v>3476</v>
          </cell>
          <cell r="E240" t="str">
            <v>MORTERO 1:3 (HECHO EN OBRA)</v>
          </cell>
          <cell r="F240" t="str">
            <v>M3</v>
          </cell>
          <cell r="G240">
            <v>391846</v>
          </cell>
        </row>
        <row r="241">
          <cell r="D241">
            <v>3477</v>
          </cell>
          <cell r="E241" t="str">
            <v>MORTERO 1:2 (HECHO EN OBRA)</v>
          </cell>
          <cell r="F241" t="str">
            <v>M3</v>
          </cell>
          <cell r="G241">
            <v>487320</v>
          </cell>
        </row>
        <row r="242">
          <cell r="D242">
            <v>3478</v>
          </cell>
          <cell r="E242" t="str">
            <v>RELLENO PARA REDES EN GRAVILLA 1/2" (SUMINISTRO, DISPOSICIÓN Y EXTENDIDO MANUAL)</v>
          </cell>
          <cell r="F242" t="str">
            <v>M3</v>
          </cell>
          <cell r="G242">
            <v>140238</v>
          </cell>
        </row>
        <row r="243">
          <cell r="D243">
            <v>3486</v>
          </cell>
          <cell r="E243" t="str">
            <v>DEMOLICIÓN CONCRETO ESTRUCTURAL (INCLUYE CARGUE MANUAL). NO INCLUYE TRANSPORTE Y DISPOSICIÓN FINAL DE SOBRANTES.</v>
          </cell>
          <cell r="F243" t="str">
            <v>M3</v>
          </cell>
          <cell r="G243">
            <v>172586</v>
          </cell>
        </row>
        <row r="244">
          <cell r="D244">
            <v>3487</v>
          </cell>
          <cell r="E244" t="str">
            <v>LUMINARIA DE SODIO 400W PARA AP (INC.SUMINISTRO E INSTALACIÓN. INC. BOMBILLO Y FOTOCELDA CON BASE. NO INC BRAZO SOPORTE)</v>
          </cell>
          <cell r="F244" t="str">
            <v>UN</v>
          </cell>
          <cell r="G244">
            <v>610433</v>
          </cell>
        </row>
        <row r="245">
          <cell r="D245">
            <v>3490</v>
          </cell>
          <cell r="E245" t="str">
            <v>FLECHA DIRECCIONAL "A LA DERECHA" (E=15 MILS, ACRÍLICA BASE AGUA. INC. SUMIN. Y APLIC. CON EQUIPO. INCL. MICROESFERAS)</v>
          </cell>
          <cell r="F245" t="str">
            <v>UN</v>
          </cell>
          <cell r="G245">
            <v>59857</v>
          </cell>
        </row>
        <row r="246">
          <cell r="D246">
            <v>3491</v>
          </cell>
          <cell r="E246" t="str">
            <v>FLECHA DIRECCIONAL "DE FRENTE" (E=15 MILS, ACRÍLICA BASE AGUA. INC. SUMIN. Y APLIC. CON EQUIPO. INCL. MICROESFERAS)</v>
          </cell>
          <cell r="F246" t="str">
            <v>UN</v>
          </cell>
          <cell r="G246">
            <v>47569</v>
          </cell>
        </row>
        <row r="247">
          <cell r="D247">
            <v>3492</v>
          </cell>
          <cell r="E247" t="str">
            <v>FLECHA DIRECCIONAL "DE FRENTE A LA DERECHA" (E=15 MILS, ACRÍLICA BASE AGUA. INC. SUMIN. Y APLIC. CON EQUIPO. INCL. MICR</v>
          </cell>
          <cell r="F247" t="str">
            <v>UN</v>
          </cell>
          <cell r="G247">
            <v>86416</v>
          </cell>
        </row>
        <row r="248">
          <cell r="D248">
            <v>3499</v>
          </cell>
          <cell r="E248" t="str">
            <v>UNION DE REPARACION HD EL D=8" (SUMINISTRO E INSTALACIÓN)</v>
          </cell>
          <cell r="F248" t="str">
            <v>UN</v>
          </cell>
          <cell r="G248">
            <v>452227</v>
          </cell>
        </row>
        <row r="249">
          <cell r="D249">
            <v>3500</v>
          </cell>
          <cell r="E249" t="str">
            <v>UNION DE REPARACION HD EL D=10" (SUMINISTRO E INSTALACIÓN)</v>
          </cell>
          <cell r="F249" t="str">
            <v>UN</v>
          </cell>
          <cell r="G249">
            <v>765792</v>
          </cell>
        </row>
        <row r="250">
          <cell r="D250">
            <v>3501</v>
          </cell>
          <cell r="E250" t="str">
            <v>UNION DE REPARACION HD EL D=12" (SUMINISTRO E INSTALACIÓN)</v>
          </cell>
          <cell r="F250" t="str">
            <v>UN</v>
          </cell>
          <cell r="G250">
            <v>981421</v>
          </cell>
        </row>
        <row r="251">
          <cell r="D251">
            <v>3502</v>
          </cell>
          <cell r="E251" t="str">
            <v>UNION DE REPARACION HD EL D=14" (SUMINISTRO E INSTALACIÓN)</v>
          </cell>
          <cell r="F251" t="str">
            <v>UN</v>
          </cell>
          <cell r="G251">
            <v>1424319</v>
          </cell>
        </row>
        <row r="252">
          <cell r="D252">
            <v>3503</v>
          </cell>
          <cell r="E252" t="str">
            <v>UNION DE REPARACION HD EL D=16" (SUMINISTRO E INSTALACIÓN)</v>
          </cell>
          <cell r="F252" t="str">
            <v>UN</v>
          </cell>
          <cell r="G252">
            <v>1553349</v>
          </cell>
        </row>
        <row r="253">
          <cell r="D253">
            <v>3504</v>
          </cell>
          <cell r="E253" t="str">
            <v>YEE EN CONCRETO 8" X 6" X 0.60M (INCLUYE SUMINISTRO E INSTALACIÓN)</v>
          </cell>
          <cell r="F253" t="str">
            <v>UN</v>
          </cell>
          <cell r="G253">
            <v>123686</v>
          </cell>
        </row>
        <row r="254">
          <cell r="D254">
            <v>3505</v>
          </cell>
          <cell r="E254" t="str">
            <v>YEE EN CONCRETO 10" X 6" X 1.25M (INCLUYE SUMINISTRO E INSTALACIÓN)</v>
          </cell>
          <cell r="F254" t="str">
            <v>UN</v>
          </cell>
          <cell r="G254">
            <v>245532</v>
          </cell>
        </row>
        <row r="255">
          <cell r="D255">
            <v>3506</v>
          </cell>
          <cell r="E255" t="str">
            <v>YEE EN CONCRETO 12" X 6" X 1.25 M (INCLUYE SUMINISTRO E INSTALACIÓN)</v>
          </cell>
          <cell r="F255" t="str">
            <v>UN</v>
          </cell>
          <cell r="G255">
            <v>316925</v>
          </cell>
        </row>
        <row r="256">
          <cell r="D256">
            <v>3507</v>
          </cell>
          <cell r="E256" t="str">
            <v>YEE EN CONCRETO 14" X 6" X 1.25M (INCLUYE SUMINISTRO E INSTALACIÓN)</v>
          </cell>
          <cell r="F256" t="str">
            <v>UN</v>
          </cell>
          <cell r="G256">
            <v>377401</v>
          </cell>
        </row>
        <row r="257">
          <cell r="D257">
            <v>3508</v>
          </cell>
          <cell r="E257" t="str">
            <v>YEE EN CONCRETO 16" X 6" X 1.25 M (INCLUYE SUMINISTRO E INSTALACIÓN)</v>
          </cell>
          <cell r="F257" t="str">
            <v>UN</v>
          </cell>
          <cell r="G257">
            <v>475762</v>
          </cell>
        </row>
        <row r="258">
          <cell r="D258">
            <v>3509</v>
          </cell>
          <cell r="E258" t="str">
            <v>YEE EN CONCRETO 18" X 6" X 1.25M (INCLUYE SUMINISTRO E INSTALACIÓN)</v>
          </cell>
          <cell r="F258" t="str">
            <v>UN</v>
          </cell>
          <cell r="G258">
            <v>551650</v>
          </cell>
        </row>
        <row r="259">
          <cell r="D259">
            <v>3510</v>
          </cell>
          <cell r="E259" t="str">
            <v>YEE EN CONCRETO 20" X 6" X 1.25M (INCLUYE SUMINISTRO E INSTALACIÓN)</v>
          </cell>
          <cell r="F259" t="str">
            <v>UN</v>
          </cell>
          <cell r="G259">
            <v>652371</v>
          </cell>
        </row>
        <row r="260">
          <cell r="D260">
            <v>3511</v>
          </cell>
          <cell r="E260" t="str">
            <v>YEE EN CONCRETO 24" X 6" X 1.25M (INCLUYE SUMINISTRO E INSTALACIÓN)</v>
          </cell>
          <cell r="F260" t="str">
            <v>UN</v>
          </cell>
          <cell r="G260">
            <v>932755</v>
          </cell>
        </row>
        <row r="261">
          <cell r="D261">
            <v>3512</v>
          </cell>
          <cell r="E261" t="str">
            <v>CODO G.RAD. PVC 90º TIPO U.M. D=2" (SUMINISTRO E INSTALACIÓN)</v>
          </cell>
          <cell r="F261" t="str">
            <v>UN</v>
          </cell>
          <cell r="G261">
            <v>40559</v>
          </cell>
        </row>
        <row r="262">
          <cell r="D262">
            <v>3513</v>
          </cell>
          <cell r="E262" t="str">
            <v>CODO G.RAD. PVC 90º TIPO U.M. D=2 1/2" (SUMINISTRO E INSTALACIÓN)</v>
          </cell>
          <cell r="F262" t="str">
            <v>UN</v>
          </cell>
          <cell r="G262">
            <v>80632</v>
          </cell>
        </row>
        <row r="263">
          <cell r="D263">
            <v>3514</v>
          </cell>
          <cell r="E263" t="str">
            <v>CODO G.RAD. PVC 90º TIPO U.M. D=3" (SUMINISTRO E INSTALACIÓN)</v>
          </cell>
          <cell r="F263" t="str">
            <v>UN</v>
          </cell>
          <cell r="G263">
            <v>115368</v>
          </cell>
        </row>
        <row r="264">
          <cell r="D264">
            <v>3515</v>
          </cell>
          <cell r="E264" t="str">
            <v>CODO G.RAD. PVC 90º TIPO U.M. D=4" (SUMINISTRO E INSTALACIÓN)</v>
          </cell>
          <cell r="F264" t="str">
            <v>UN</v>
          </cell>
          <cell r="G264">
            <v>152752</v>
          </cell>
        </row>
        <row r="265">
          <cell r="D265">
            <v>3516</v>
          </cell>
          <cell r="E265" t="str">
            <v>CODO G.RAD. PVC 90º TIPO U.M. D=6" (SUMINISTRO E INSTALACIÓN)</v>
          </cell>
          <cell r="F265" t="str">
            <v>UN</v>
          </cell>
          <cell r="G265">
            <v>308943</v>
          </cell>
        </row>
        <row r="266">
          <cell r="D266">
            <v>3517</v>
          </cell>
          <cell r="E266" t="str">
            <v>CODO G.RAD. PVC 90º TIPO U.M. D=8" (SUMINISTRO E INSTALACIÓN)</v>
          </cell>
          <cell r="F266" t="str">
            <v>UN</v>
          </cell>
          <cell r="G266">
            <v>1285552</v>
          </cell>
        </row>
        <row r="267">
          <cell r="D267">
            <v>3518</v>
          </cell>
          <cell r="E267" t="str">
            <v>CODO G.RAD. PVC 90º TIPO U.M. D=10" (SUMINISTRO E INSTALACIÓN)</v>
          </cell>
          <cell r="F267" t="str">
            <v>UN</v>
          </cell>
          <cell r="G267">
            <v>2396394</v>
          </cell>
        </row>
        <row r="268">
          <cell r="D268">
            <v>3519</v>
          </cell>
          <cell r="E268" t="str">
            <v>CODO G.RAD. PVC 90º TIPO U.M. D=12" (SUMINISTRO E INSTALACIÓN)</v>
          </cell>
          <cell r="F268" t="str">
            <v>UN</v>
          </cell>
          <cell r="G268">
            <v>3248918</v>
          </cell>
        </row>
        <row r="269">
          <cell r="D269">
            <v>3520</v>
          </cell>
          <cell r="E269" t="str">
            <v>CODO G.RAD. PVC 45º TIPO U.M. D=2" (SUMINISTRO E INSTALACIÓN)</v>
          </cell>
          <cell r="F269" t="str">
            <v>UN</v>
          </cell>
          <cell r="G269">
            <v>75012</v>
          </cell>
        </row>
        <row r="270">
          <cell r="D270">
            <v>3521</v>
          </cell>
          <cell r="E270" t="str">
            <v>CODO G.RAD. PVC 45º TIPO U.M. D=2 1/2" (SUMINISTRO E INSTALACIÓN)</v>
          </cell>
          <cell r="F270" t="str">
            <v>UN</v>
          </cell>
          <cell r="G270">
            <v>75273</v>
          </cell>
        </row>
        <row r="271">
          <cell r="D271">
            <v>3522</v>
          </cell>
          <cell r="E271" t="str">
            <v>CODO G.RAD. PVC 45º TIPO U.M. D=3" (SUMINISTRO E INSTALACIÓN)</v>
          </cell>
          <cell r="F271" t="str">
            <v>UN</v>
          </cell>
          <cell r="G271">
            <v>109750</v>
          </cell>
        </row>
        <row r="272">
          <cell r="D272">
            <v>3523</v>
          </cell>
          <cell r="E272" t="str">
            <v>CODO G.RAD. PVC 45º TIPO U.M. D=4" (SUMINISTRO E INSTALACIÓN)</v>
          </cell>
          <cell r="F272" t="str">
            <v>UN</v>
          </cell>
          <cell r="G272">
            <v>144786</v>
          </cell>
        </row>
        <row r="273">
          <cell r="D273">
            <v>3524</v>
          </cell>
          <cell r="E273" t="str">
            <v>CODO G.RAD. PVC 45º TIPO U.M. D=6" (SUMINISTRO E INSTALACIÓN)</v>
          </cell>
          <cell r="F273" t="str">
            <v>UN</v>
          </cell>
          <cell r="G273">
            <v>269515</v>
          </cell>
        </row>
        <row r="274">
          <cell r="D274">
            <v>3525</v>
          </cell>
          <cell r="E274" t="str">
            <v>CODO G.RAD. PVC 45º TIPO U.M. D=8" (SUMINISTRO E INSTALACIÓN)</v>
          </cell>
          <cell r="F274" t="str">
            <v>UN</v>
          </cell>
          <cell r="G274">
            <v>739636</v>
          </cell>
        </row>
        <row r="275">
          <cell r="D275">
            <v>3526</v>
          </cell>
          <cell r="E275" t="str">
            <v>CODO G.RAD. PVC 45º TIPO U.M. D=10" (SUMINISTRO E INSTALACIÓN)</v>
          </cell>
          <cell r="F275" t="str">
            <v>UN</v>
          </cell>
          <cell r="G275">
            <v>1573523</v>
          </cell>
        </row>
        <row r="276">
          <cell r="D276">
            <v>3527</v>
          </cell>
          <cell r="E276" t="str">
            <v>CODO G.RAD. PVC 45º TIPO U.M. D=12" (SUMINISTRO E INSTALACIÓN)</v>
          </cell>
          <cell r="F276" t="str">
            <v>UN</v>
          </cell>
          <cell r="G276">
            <v>2204557</v>
          </cell>
        </row>
        <row r="277">
          <cell r="D277">
            <v>3528</v>
          </cell>
          <cell r="E277" t="str">
            <v>CODO G.RAD. PVC 22.5° TIPO U.M. D=2" (SUMINISTRO E INSTALACIÓN)</v>
          </cell>
          <cell r="F277" t="str">
            <v>UN</v>
          </cell>
          <cell r="G277">
            <v>38768</v>
          </cell>
        </row>
        <row r="278">
          <cell r="D278">
            <v>3529</v>
          </cell>
          <cell r="E278" t="str">
            <v>CODO G.RAD. PVC 22.5° TIPO U.M. D=2 1/2" (SUMINISTRO E INSTALACIÓN)</v>
          </cell>
          <cell r="F278" t="str">
            <v>UN</v>
          </cell>
          <cell r="G278">
            <v>50748</v>
          </cell>
        </row>
        <row r="279">
          <cell r="D279">
            <v>3530</v>
          </cell>
          <cell r="E279" t="str">
            <v>CODO G.RAD. PVC 22.5° TIPO U.M. D=3" (SUMINISTRO E INSTALACIÓN)</v>
          </cell>
          <cell r="F279" t="str">
            <v>UN</v>
          </cell>
          <cell r="G279">
            <v>71345</v>
          </cell>
        </row>
        <row r="280">
          <cell r="D280">
            <v>3531</v>
          </cell>
          <cell r="E280" t="str">
            <v>CODO G.RAD. PVC 22.5° TIPO U.M. D=4" (SUMINISTRO E INSTALACIÓN)</v>
          </cell>
          <cell r="F280" t="str">
            <v>UN</v>
          </cell>
          <cell r="G280">
            <v>115496</v>
          </cell>
        </row>
        <row r="281">
          <cell r="D281">
            <v>3532</v>
          </cell>
          <cell r="E281" t="str">
            <v>CODO G.RAD. PVC 22.5° TIPO U.M D=6" (SUMINISTRO E INSTALACIÓN)</v>
          </cell>
          <cell r="F281" t="str">
            <v>UN</v>
          </cell>
          <cell r="G281">
            <v>277626</v>
          </cell>
        </row>
        <row r="282">
          <cell r="D282">
            <v>3533</v>
          </cell>
          <cell r="E282" t="str">
            <v>CODO G.RAD. PVC 22.5° TIPO U.M. D=8" (SUMINISTRO E INSTALACIÓN)</v>
          </cell>
          <cell r="F282" t="str">
            <v>UN</v>
          </cell>
          <cell r="G282">
            <v>578423</v>
          </cell>
        </row>
        <row r="283">
          <cell r="D283">
            <v>3534</v>
          </cell>
          <cell r="E283" t="str">
            <v>CODO G.RAD. PVC 22.5° TIPO U.M. D=10" (SUMINISTRO E INSTALACIÓN)</v>
          </cell>
          <cell r="F283" t="str">
            <v>UN</v>
          </cell>
          <cell r="G283">
            <v>1284363</v>
          </cell>
        </row>
        <row r="284">
          <cell r="D284">
            <v>3535</v>
          </cell>
          <cell r="E284" t="str">
            <v>CODO G.RAD. PVC 22.5° TIPO U.M. D=12" (SUMINISTRO E INSTALACIÓN)</v>
          </cell>
          <cell r="F284" t="str">
            <v>UN</v>
          </cell>
          <cell r="G284">
            <v>1726312</v>
          </cell>
        </row>
        <row r="285">
          <cell r="D285">
            <v>3536</v>
          </cell>
          <cell r="E285" t="str">
            <v>CODO G.RAD. PVC 11.25° TIPO U.M. D=2" (SUMINISTRO E INSTALACIÓN)</v>
          </cell>
          <cell r="F285" t="str">
            <v>UN</v>
          </cell>
          <cell r="G285">
            <v>44080</v>
          </cell>
        </row>
        <row r="286">
          <cell r="D286">
            <v>3537</v>
          </cell>
          <cell r="E286" t="str">
            <v>CODO G.RAD. PVC 11.25° TIPO U.M. D=2 1/2" (SUMINISTRO E INSTALACIÓN)</v>
          </cell>
          <cell r="F286" t="str">
            <v>UN</v>
          </cell>
          <cell r="G286">
            <v>48243</v>
          </cell>
        </row>
        <row r="287">
          <cell r="D287">
            <v>3538</v>
          </cell>
          <cell r="E287" t="str">
            <v>CODO G.RAD. PVC 11.25° TIPO U.M. D=3" (SUMINISTRO E INSTALACIÓN)</v>
          </cell>
          <cell r="F287" t="str">
            <v>UN</v>
          </cell>
          <cell r="G287">
            <v>65481</v>
          </cell>
        </row>
        <row r="288">
          <cell r="D288">
            <v>3539</v>
          </cell>
          <cell r="E288" t="str">
            <v>CODO G.RAD. PVC 11.25° TIPO U.M. D=4" RDE 21 (SUMINISTRO E INSTALACIÓN)</v>
          </cell>
          <cell r="F288" t="str">
            <v>UN</v>
          </cell>
          <cell r="G288">
            <v>110065</v>
          </cell>
        </row>
        <row r="289">
          <cell r="D289">
            <v>3540</v>
          </cell>
          <cell r="E289" t="str">
            <v>CODO G.RAD. PVC 11.25° TIPO U.M. D=6" (SUMINISTRO E INSTALACIÓN)</v>
          </cell>
          <cell r="F289" t="str">
            <v>UN</v>
          </cell>
          <cell r="G289">
            <v>249331</v>
          </cell>
        </row>
        <row r="290">
          <cell r="D290">
            <v>3541</v>
          </cell>
          <cell r="E290" t="str">
            <v>CODO G.RAD. PVC 11.25° TIPO U.M. D=8" (SUMINISTRO E INSTALACIÓN)</v>
          </cell>
          <cell r="F290" t="str">
            <v>UN</v>
          </cell>
          <cell r="G290">
            <v>498487</v>
          </cell>
        </row>
        <row r="291">
          <cell r="D291">
            <v>3542</v>
          </cell>
          <cell r="E291" t="str">
            <v>CODO G.RAD. PVC 11.25° TIPO U.M. D=10" (SUMINISTRO E INSTALACIÓN)</v>
          </cell>
          <cell r="F291" t="str">
            <v>UN</v>
          </cell>
          <cell r="G291">
            <v>1053782</v>
          </cell>
        </row>
        <row r="292">
          <cell r="D292">
            <v>3543</v>
          </cell>
          <cell r="E292" t="str">
            <v>CODO G.RAD. PVC 11.25° TIPO U.M. D=12" (SUMINISTRO E INSTALACIÓN)</v>
          </cell>
          <cell r="F292" t="str">
            <v>UN</v>
          </cell>
          <cell r="G292">
            <v>1391987</v>
          </cell>
        </row>
        <row r="293">
          <cell r="D293">
            <v>3544</v>
          </cell>
          <cell r="E293" t="str">
            <v>ADAPTADOR AC-PVC TIPO U.S. D=3" (SUMINISTRO E INSTALACIÓN) REVISAR LIMPIADOR SOLDADURA</v>
          </cell>
          <cell r="F293" t="str">
            <v>UN</v>
          </cell>
          <cell r="G293">
            <v>35662</v>
          </cell>
        </row>
        <row r="294">
          <cell r="D294">
            <v>3545</v>
          </cell>
          <cell r="E294" t="str">
            <v>ADAPTADOR AC-PVC TIPO U.S. D=4" (SUMINISTRO E INSTALACIÓN) REVISAR SOLDADURA LIMPIADOR</v>
          </cell>
          <cell r="F294" t="str">
            <v>UN</v>
          </cell>
          <cell r="G294">
            <v>60839</v>
          </cell>
        </row>
        <row r="295">
          <cell r="D295">
            <v>3546</v>
          </cell>
          <cell r="E295" t="str">
            <v>ADAPTADOR AC-PVC TIPO U.S. D=2" (SUMINISTRO E INSTALACIÓN) REVISAR SOLDADURA LIMPIADOR</v>
          </cell>
          <cell r="F295" t="str">
            <v>UN</v>
          </cell>
          <cell r="G295">
            <v>13866</v>
          </cell>
        </row>
        <row r="296">
          <cell r="D296">
            <v>3548</v>
          </cell>
          <cell r="E296" t="str">
            <v>BOLARDO EN HIERRO TIPO M63 (SUMINISTRO E INSTALACIÓN. INCLUYE BASE EN CONCRETO 1500 PSI, HECHO EN OBRA)</v>
          </cell>
          <cell r="F296" t="str">
            <v>UN</v>
          </cell>
          <cell r="G296">
            <v>210355</v>
          </cell>
        </row>
        <row r="297">
          <cell r="D297">
            <v>3549</v>
          </cell>
          <cell r="E297" t="str">
            <v>BOLARDO EN CONCRETO TIPO M60 (SUMINISTRO E INSTALACIÓN. INCLUYE BASE EN CONCRETO 1500 PSI, PREMEZCLADO)</v>
          </cell>
          <cell r="F297" t="str">
            <v>UN</v>
          </cell>
          <cell r="G297">
            <v>201802</v>
          </cell>
        </row>
        <row r="298">
          <cell r="D298">
            <v>3550</v>
          </cell>
          <cell r="E298" t="str">
            <v>BANCA EN MADERA TIPO M50 (SUMINISTRO E INSTALACIÓN)</v>
          </cell>
          <cell r="F298" t="str">
            <v>UN</v>
          </cell>
          <cell r="G298">
            <v>704160</v>
          </cell>
        </row>
        <row r="299">
          <cell r="D299">
            <v>3551</v>
          </cell>
          <cell r="E299" t="str">
            <v>PROTECTOR DE ARBOL TIPO M90 (INCLUYE SUMINISTRO E INSTALACIÓN. NO INCLUYE BASES)</v>
          </cell>
          <cell r="F299" t="str">
            <v>UN</v>
          </cell>
          <cell r="G299">
            <v>753976</v>
          </cell>
        </row>
        <row r="300">
          <cell r="D300">
            <v>3552</v>
          </cell>
          <cell r="E300" t="str">
            <v>PROTECTOR DE ARBOL DE DOS TUBOS TIPO M91 (INCLUYE SUMINISTRO E INSTALACIÓN. NO INCLUYE BASES)</v>
          </cell>
          <cell r="F300" t="str">
            <v>UN</v>
          </cell>
          <cell r="G300">
            <v>257865</v>
          </cell>
        </row>
        <row r="301">
          <cell r="D301">
            <v>3554</v>
          </cell>
          <cell r="E301" t="str">
            <v>CICLO-PARQUEADERO TIPO M100 (TIPO 1) (H=1M, L=2M. INCLUYE SUMINISTRO E INSTALACIÓN. NO INCLUYE BASES)</v>
          </cell>
          <cell r="F301" t="str">
            <v>UN</v>
          </cell>
          <cell r="G301">
            <v>535543</v>
          </cell>
        </row>
        <row r="302">
          <cell r="D302">
            <v>3555</v>
          </cell>
          <cell r="E302" t="str">
            <v>CICLO-PARQUEADERO TIPO M101 (TIPO 2) (H=0.6M, L=2M, A=0.6M. INCLUYE SUMINISTRO E INSTALACIÓN. NO INCLUYE BASES)</v>
          </cell>
          <cell r="F302" t="str">
            <v>UN</v>
          </cell>
          <cell r="G302">
            <v>914365</v>
          </cell>
        </row>
        <row r="303">
          <cell r="D303">
            <v>3556</v>
          </cell>
          <cell r="E303" t="str">
            <v>TELEFONO PUBLICO DE PEDESTAL TIPO M20 (INCLUYE SUMINISTRO E INSTALACIÓN. NO INCLUYE BASE)</v>
          </cell>
          <cell r="F303" t="str">
            <v>UN</v>
          </cell>
          <cell r="G303">
            <v>6706888</v>
          </cell>
        </row>
        <row r="304">
          <cell r="D304">
            <v>3557</v>
          </cell>
          <cell r="E304" t="str">
            <v>PARADERO TIPO M10 (INC. SUM. E INST. INC. BASES EN CONCRETO 3000 PSI, HECHO EN OBRA. NO INCLUYE LOSAS DE CONCRETO)</v>
          </cell>
          <cell r="F304" t="str">
            <v>UN</v>
          </cell>
          <cell r="G304">
            <v>9255510</v>
          </cell>
        </row>
        <row r="305">
          <cell r="D305">
            <v>3559</v>
          </cell>
          <cell r="E305" t="str">
            <v>POSTE LUMINARIA HISTÓRICA TIPO M131 H=5M (INC. SUMINISTRO E INSTALACIÓN. NO INC.: LUMINARIAS, CABLEADO Y BASE PEDESTAL)</v>
          </cell>
          <cell r="F305" t="str">
            <v>UN</v>
          </cell>
          <cell r="G305">
            <v>4375546</v>
          </cell>
        </row>
        <row r="306">
          <cell r="D306">
            <v>3560</v>
          </cell>
          <cell r="E306" t="str">
            <v>BOLARDO EN CONCRETO TIPO M61 (SUMINISTRO E INSTALACIÓN. INCLUYE BASE EN CONCRETO 1500 PSI, PREMEZCLADO)</v>
          </cell>
          <cell r="F306" t="str">
            <v>UN</v>
          </cell>
          <cell r="G306">
            <v>171262</v>
          </cell>
        </row>
        <row r="307">
          <cell r="D307">
            <v>3561</v>
          </cell>
          <cell r="E307" t="str">
            <v>BOLARDO EN HIERRO TIPO M62 (SUMINISTRO E INSTALACIÓN. INCLUYE BASE EN CONCRETO 1500 PSI, PREMEZCLADO)</v>
          </cell>
          <cell r="F307" t="str">
            <v>UN</v>
          </cell>
          <cell r="G307">
            <v>210524</v>
          </cell>
        </row>
        <row r="308">
          <cell r="D308">
            <v>3562</v>
          </cell>
          <cell r="E308" t="str">
            <v>9 DUCTOS D=4" PVC-TDP (INCLUYE SUMINISTRO E INSTALACION. NORMA CS211.</v>
          </cell>
          <cell r="F308" t="str">
            <v>ML</v>
          </cell>
          <cell r="G308">
            <v>217983</v>
          </cell>
        </row>
        <row r="309">
          <cell r="D309">
            <v>3567</v>
          </cell>
          <cell r="E309" t="str">
            <v>MURO EN BLOQUE ESTRUCTURAL TIPO PIEDRA GRIS (REFERENCIA: PI-16. INCLUYE SUMINISTRO Y CONSTRUCCIÓN)</v>
          </cell>
          <cell r="F309" t="str">
            <v>M2</v>
          </cell>
          <cell r="G309">
            <v>93490</v>
          </cell>
        </row>
        <row r="310">
          <cell r="D310">
            <v>3569</v>
          </cell>
          <cell r="E310" t="str">
            <v>POSTE METALICO AP, H=10M (INC. SUMINISTRO, IZAJE, APLOMADO E INSTALACIÓN. INC. BRAZO SENCILLO Y BASE SEGÚN NORMA AP802)</v>
          </cell>
          <cell r="F310" t="str">
            <v>UN</v>
          </cell>
          <cell r="G310">
            <v>3793422</v>
          </cell>
        </row>
        <row r="311">
          <cell r="D311">
            <v>3589</v>
          </cell>
          <cell r="E311" t="str">
            <v>TAPON HD EXTREMO LISO D=8" (SUMINISTRO E INSTALACIÓN)</v>
          </cell>
          <cell r="F311" t="str">
            <v>UN</v>
          </cell>
          <cell r="G311">
            <v>605445</v>
          </cell>
        </row>
        <row r="312">
          <cell r="D312">
            <v>3591</v>
          </cell>
          <cell r="E312" t="str">
            <v>2 DUCTOS D=4" PVC-TDP (INCLUYE SUMINISTRO E INSTALACIÓN. NO INCLUYE RELLENOS). NORMA CS208.</v>
          </cell>
          <cell r="F312" t="str">
            <v>ML</v>
          </cell>
          <cell r="G312">
            <v>51071</v>
          </cell>
        </row>
        <row r="313">
          <cell r="D313">
            <v>3599</v>
          </cell>
          <cell r="E313" t="str">
            <v>36 DUCTOS D=4" PVC-TDP (INCLUYE SUMINISTRO E INSTALACIÓN. NO INCLUYE RELLENOS). SUMINISTRO Y COLOCACION SIN EXCAVACION.</v>
          </cell>
          <cell r="F313" t="str">
            <v>ML</v>
          </cell>
          <cell r="G313">
            <v>873392</v>
          </cell>
        </row>
        <row r="314">
          <cell r="D314">
            <v>3600</v>
          </cell>
          <cell r="E314" t="str">
            <v>UNION PVC TIPO U.M. D= 2" (SUMINISTRO E INSTALACIÓN)</v>
          </cell>
          <cell r="F314" t="str">
            <v>UN</v>
          </cell>
          <cell r="G314">
            <v>39314</v>
          </cell>
        </row>
        <row r="315">
          <cell r="D315">
            <v>3601</v>
          </cell>
          <cell r="E315" t="str">
            <v>UNION PVC TIPO U.M. D= 3" (SUMINISTRO E INSTALACIÓN)</v>
          </cell>
          <cell r="F315" t="str">
            <v>UN</v>
          </cell>
          <cell r="G315">
            <v>62237</v>
          </cell>
        </row>
        <row r="316">
          <cell r="D316">
            <v>3602</v>
          </cell>
          <cell r="E316" t="str">
            <v>UNION PVC TIPO U.M. D= 4" (SUMINISTRO E INSTALACIÓN)</v>
          </cell>
          <cell r="F316" t="str">
            <v>UN</v>
          </cell>
          <cell r="G316">
            <v>89649</v>
          </cell>
        </row>
        <row r="317">
          <cell r="D317">
            <v>3603</v>
          </cell>
          <cell r="E317" t="str">
            <v>UNION PVC TIPO U.M. D= 6" (SUMINISTRO E INSTALACIÓN)</v>
          </cell>
          <cell r="F317" t="str">
            <v>UN</v>
          </cell>
          <cell r="G317">
            <v>203250</v>
          </cell>
        </row>
        <row r="318">
          <cell r="D318">
            <v>3604</v>
          </cell>
          <cell r="E318" t="str">
            <v>UNION PVC TIPO U.M. D= 8" (SUMINISTRO E INSTALACIÓN)</v>
          </cell>
          <cell r="F318" t="str">
            <v>UN</v>
          </cell>
          <cell r="G318">
            <v>370504</v>
          </cell>
        </row>
        <row r="319">
          <cell r="D319">
            <v>3605</v>
          </cell>
          <cell r="E319" t="str">
            <v>UNION PVC TIPO U.M. D= 10" (SUMINISTRO E INSTALACIÓN)</v>
          </cell>
          <cell r="F319" t="str">
            <v>UN</v>
          </cell>
          <cell r="G319">
            <v>667109</v>
          </cell>
        </row>
        <row r="320">
          <cell r="D320">
            <v>3606</v>
          </cell>
          <cell r="E320" t="str">
            <v>UNION PVC TIPO U.M. D= 12" (SUMINISTRO E INSTALACIÓN)</v>
          </cell>
          <cell r="F320" t="str">
            <v>UN</v>
          </cell>
          <cell r="G320">
            <v>1027203</v>
          </cell>
        </row>
        <row r="321">
          <cell r="D321">
            <v>3607</v>
          </cell>
          <cell r="E321" t="str">
            <v>UNION PVC TIPO U.M. D= 2 1/2" (SUMINISTRO E INSTALACIÓN)</v>
          </cell>
          <cell r="F321" t="str">
            <v>UN</v>
          </cell>
          <cell r="G321">
            <v>25752</v>
          </cell>
        </row>
        <row r="322">
          <cell r="D322">
            <v>3611</v>
          </cell>
          <cell r="E322" t="str">
            <v>ANCLAJE PARA TUBERIA EN CONCRETO PREMEZCLADO DE 2500 PSI GRAVA COMUN (Incluye, suministro, formaleteo, curado y colocacion. No incluye refuerzo)</v>
          </cell>
          <cell r="F322" t="str">
            <v>M3</v>
          </cell>
          <cell r="G322">
            <v>558984</v>
          </cell>
        </row>
        <row r="323">
          <cell r="D323">
            <v>3618</v>
          </cell>
          <cell r="E323" t="str">
            <v>CODO HD 11.25° EXTREMO LISO PARA PVC D=3" (SUMINISTRO E INSTALACIÓN)</v>
          </cell>
          <cell r="F323" t="str">
            <v>UN</v>
          </cell>
          <cell r="G323">
            <v>170758</v>
          </cell>
        </row>
        <row r="324">
          <cell r="D324">
            <v>3619</v>
          </cell>
          <cell r="E324" t="str">
            <v>CODO HD 11.25° EXTREMO LISO PARA PVC D=2" (SUMINISTRO E INSTALACIÓN)</v>
          </cell>
          <cell r="F324" t="str">
            <v>UN</v>
          </cell>
          <cell r="G324">
            <v>125501</v>
          </cell>
        </row>
        <row r="325">
          <cell r="D325">
            <v>3620</v>
          </cell>
          <cell r="E325" t="str">
            <v>CODO HD 11.25° EXTREMO LISO PARA PVC D=4" (SUMINISTRO E INSTALACIÓN)</v>
          </cell>
          <cell r="F325" t="str">
            <v>UN</v>
          </cell>
          <cell r="G325">
            <v>229277</v>
          </cell>
        </row>
        <row r="326">
          <cell r="D326">
            <v>3621</v>
          </cell>
          <cell r="E326" t="str">
            <v>RAMPA TIPO A B10 INCLUYE BASE EN MORTERO 1:5, DESARROLLO: 1M.</v>
          </cell>
          <cell r="F326" t="str">
            <v>UN</v>
          </cell>
          <cell r="G326">
            <v>929422</v>
          </cell>
        </row>
        <row r="327">
          <cell r="D327">
            <v>3636</v>
          </cell>
          <cell r="E327" t="str">
            <v>SUPER ESTRUCTURA EN CONCRETO DE 5000 PSI PREMEZCLADO, GRAVA COMÚN (Incluye Sumin, bombeo, Formaleteo, Colocación y Curado. No incl. Refuerzo).</v>
          </cell>
          <cell r="F327" t="str">
            <v>M3</v>
          </cell>
          <cell r="G327">
            <v>934002</v>
          </cell>
        </row>
        <row r="328">
          <cell r="D328">
            <v>3637</v>
          </cell>
          <cell r="E328" t="str">
            <v>DADO EN CONCRETO 4000 PSI, (27 Mpa) PREMEZCLADO, GRAVA COMÚN (Incluye Suministro, Formaleteo en madera, Bombeo, colocación y Curado. No incluye refuerzo)</v>
          </cell>
          <cell r="F328" t="str">
            <v>M3</v>
          </cell>
          <cell r="G328">
            <v>741153</v>
          </cell>
        </row>
        <row r="329">
          <cell r="D329">
            <v>3639</v>
          </cell>
          <cell r="E329" t="str">
            <v>VIGA EN CONCRETO PREMEZCLADO DE 3500 PSI (24 Mpa) GRAVA COMUN (Incluye Sumin., bombeo con autobomba, Formaleteo en madera, Colocación y Curado. No incl. Refuerzo)</v>
          </cell>
          <cell r="F329" t="str">
            <v>M3</v>
          </cell>
          <cell r="G329">
            <v>758252</v>
          </cell>
        </row>
        <row r="330">
          <cell r="D330">
            <v>3641</v>
          </cell>
          <cell r="E330" t="str">
            <v>CONCRETO 3000 PSI GRAVA FINA PARA ESTRUCTURA DE TRANSICIÓN (PREMEZCLADO. INCL. SUMIN, FORMALETA, BOMBEO CON AUTOBOMBA Y COLOCACIÓN. NO INCL. REFUERZO, CURADO)</v>
          </cell>
          <cell r="F330" t="str">
            <v>M3</v>
          </cell>
          <cell r="G330">
            <v>808606</v>
          </cell>
        </row>
        <row r="331">
          <cell r="D331">
            <v>3642</v>
          </cell>
          <cell r="E331" t="str">
            <v>CONCRETO 3000 PSI GRAVA FINA PARA ESTRIBOS (PREMEZCLADO. INCLUYE SUMINISTRO, BOMBEO CON AUTOBOMBA, FORMALETEO Y COLOCACIÓN. NO INCL. REFUERZO, CURADO)</v>
          </cell>
          <cell r="F331" t="str">
            <v>M3</v>
          </cell>
          <cell r="G331">
            <v>808606</v>
          </cell>
        </row>
        <row r="332">
          <cell r="D332">
            <v>3643</v>
          </cell>
          <cell r="E332" t="str">
            <v>CONCRETO 3000 PSI GRAVA FINA PARA PUENTE CAJÓN (PREMEZCLADO. INCLUYE SUMIN., BOMBEO CON AUTOBOMBA, FORMALETEO Y COLOCACIÓN. NO INCL. REFUERZO, CURADO)</v>
          </cell>
          <cell r="F332" t="str">
            <v>M3</v>
          </cell>
          <cell r="G332">
            <v>806307</v>
          </cell>
        </row>
        <row r="333">
          <cell r="D333">
            <v>3644</v>
          </cell>
          <cell r="E333" t="str">
            <v>MURO DE CONTENCIÓN EN CONCRETO 3000 PSI PREMEZCLADO, GRAVA FINA. (Incluye suministro, formaleteo, bombeo, colocación y curado. No incl. Refuerzo)</v>
          </cell>
          <cell r="F333" t="str">
            <v>M3</v>
          </cell>
          <cell r="G333">
            <v>904737</v>
          </cell>
        </row>
        <row r="334">
          <cell r="D334">
            <v>3645</v>
          </cell>
          <cell r="E334" t="str">
            <v>CONCRETO 3000 PSI GRAVA FINA PARA BOX CULVERT (PREMEZCLADO. INCLUYE SUMIN., FORMALETEO, BOMBEO CON AUTOBOMBA Y COLOCACIÓN. NO INCL. REFUERZO, CURADO)</v>
          </cell>
          <cell r="F334" t="str">
            <v>M3</v>
          </cell>
          <cell r="G334">
            <v>856582</v>
          </cell>
        </row>
        <row r="335">
          <cell r="D335">
            <v>3646</v>
          </cell>
          <cell r="E335" t="str">
            <v>ALETA VIGA SOLERA EN CONCRETO PREMEZCLADO DE 3000 PSI (21Mpa) GRAVA FINA (Incl. Sumin., bombeo con autobomba, Formaleteo madera, Colocación y Curado. No incl. Refuerzo)</v>
          </cell>
          <cell r="F335" t="str">
            <v>M3</v>
          </cell>
          <cell r="G335">
            <v>781196</v>
          </cell>
        </row>
        <row r="336">
          <cell r="D336">
            <v>3647</v>
          </cell>
          <cell r="E336" t="str">
            <v>CONCRETO 2000 PSI GRAVA COMÚN PARA SUB-BASE PUENTE (PREMEZCLADO. INCLUYE SUMIN., FORMALETEO Y COLOCACIÓN. NO INCL. REFUERZO, CURADO)</v>
          </cell>
          <cell r="F336" t="str">
            <v>M3</v>
          </cell>
          <cell r="G336">
            <v>648756</v>
          </cell>
        </row>
        <row r="337">
          <cell r="D337">
            <v>3649</v>
          </cell>
          <cell r="E337" t="str">
            <v>CONCRETO 2500 PSI (HECHO EN OBRA CON ARENA DE RÍO Y TRITURADO DE 3/4")</v>
          </cell>
          <cell r="F337" t="str">
            <v>M3</v>
          </cell>
          <cell r="G337">
            <v>413534</v>
          </cell>
        </row>
        <row r="338">
          <cell r="D338">
            <v>3650</v>
          </cell>
          <cell r="E338" t="str">
            <v>CONCRETO 1500 PSI (HECHO EN OBRA) 1:3:5 CON ARENA DE RÍO Y TRITURADO DE 3/4")</v>
          </cell>
          <cell r="F338" t="str">
            <v>M3</v>
          </cell>
          <cell r="G338">
            <v>379651</v>
          </cell>
        </row>
        <row r="339">
          <cell r="D339">
            <v>3652</v>
          </cell>
          <cell r="E339" t="str">
            <v>CAJA DE INSPECCIÓN TIPO VEHICULAR NORMA CODENSA CS 280 (INCLUYE BASE, MUROS, PASOS, PAÑETE, CUBIERTA, ARO Y TAPA)</v>
          </cell>
          <cell r="F339" t="str">
            <v>UN</v>
          </cell>
          <cell r="G339">
            <v>4449538</v>
          </cell>
        </row>
        <row r="340">
          <cell r="D340">
            <v>3653</v>
          </cell>
          <cell r="E340" t="str">
            <v>CAMARA DE INSPECCIÓN T-16 ETB (H=2.3M. INCLUYE BASE, MUROS, CUBIERTA, ARO-BASE Y ARO-TAPA)</v>
          </cell>
          <cell r="F340" t="str">
            <v>UN</v>
          </cell>
          <cell r="G340">
            <v>5995467</v>
          </cell>
        </row>
        <row r="341">
          <cell r="D341">
            <v>3654</v>
          </cell>
          <cell r="E341" t="str">
            <v>CAMARA DE INSPECCIÓN T-18 ETB (H=2.3M. INCLUYE BASE, MUROS, CUBIERTA, ARO-BASE Y ARO-TAPA)</v>
          </cell>
          <cell r="F341" t="str">
            <v>UN</v>
          </cell>
          <cell r="G341">
            <v>4102908</v>
          </cell>
        </row>
        <row r="342">
          <cell r="D342">
            <v>3655</v>
          </cell>
          <cell r="E342" t="str">
            <v>CAMARA DE INSPECCIÓN T-16A ETB (H=2.3M. INCLUYE BASE, MUROS, CUBIERTA, ARO-BASE Y ARO-TAPA)</v>
          </cell>
          <cell r="F342" t="str">
            <v>UN</v>
          </cell>
          <cell r="G342">
            <v>7361177</v>
          </cell>
        </row>
        <row r="343">
          <cell r="D343">
            <v>3665</v>
          </cell>
          <cell r="E343" t="str">
            <v>CONCRETO CICLOPEO (60%-40%) (CONCRETO PREMEZCLADO. INCLUYE SUMINISTRO Y COLOCACIÓN)</v>
          </cell>
          <cell r="F343" t="str">
            <v>M3</v>
          </cell>
          <cell r="G343">
            <v>355426</v>
          </cell>
        </row>
        <row r="344">
          <cell r="D344">
            <v>3684</v>
          </cell>
          <cell r="E344" t="str">
            <v>CODO HD 22.5° EXTREMO LISO PARA PVC D=3" (SUMINISTRO E INSTALACIÓN)</v>
          </cell>
          <cell r="F344" t="str">
            <v>UN</v>
          </cell>
          <cell r="G344">
            <v>182658</v>
          </cell>
        </row>
        <row r="345">
          <cell r="D345">
            <v>3685</v>
          </cell>
          <cell r="E345" t="str">
            <v>CODO HD 11.25° EXTREMO LISO PARA PVC D=8" (SUMINISTRO E INSTALACIÓN)</v>
          </cell>
          <cell r="F345" t="str">
            <v>UN</v>
          </cell>
          <cell r="G345">
            <v>645347</v>
          </cell>
        </row>
        <row r="346">
          <cell r="D346">
            <v>3687</v>
          </cell>
          <cell r="E346" t="str">
            <v>CAJA PARA VALVULA 0.4X0.4M H=0.8M (INCLUYE MARCO Y TAPA)</v>
          </cell>
          <cell r="F346" t="str">
            <v>UN</v>
          </cell>
          <cell r="G346">
            <v>239607</v>
          </cell>
        </row>
        <row r="347">
          <cell r="D347">
            <v>3688</v>
          </cell>
          <cell r="E347" t="str">
            <v>DESMONTE Y REINSTALACION DE SEÑALES VIALES (INCLUYE DADO DE ANCLAJE)</v>
          </cell>
          <cell r="F347" t="str">
            <v>UN</v>
          </cell>
          <cell r="G347">
            <v>48544</v>
          </cell>
        </row>
        <row r="348">
          <cell r="D348">
            <v>3689</v>
          </cell>
          <cell r="E348" t="str">
            <v>BASE GRANULAR B-600 (SUMINISTRO, TRANSPORTE, EXTENDIDO, NIVELACIÓN, HUMEDECIMIENTO Y COMPACTACIÓN CON VIBROCOMPACTADOR)</v>
          </cell>
          <cell r="F348" t="str">
            <v>M3</v>
          </cell>
          <cell r="G348">
            <v>122818</v>
          </cell>
        </row>
        <row r="349">
          <cell r="D349">
            <v>3695</v>
          </cell>
          <cell r="E349" t="str">
            <v>TALA DE ARBOLES CLASE IV (20M&lt;H&lt;30M. INCLUYE DESENRAÍCE, RETIRO Y DISPOSICIÓN FINAL)</v>
          </cell>
          <cell r="F349" t="str">
            <v>UN</v>
          </cell>
          <cell r="G349">
            <v>721744</v>
          </cell>
        </row>
        <row r="350">
          <cell r="D350">
            <v>3696</v>
          </cell>
          <cell r="E350" t="str">
            <v>PISO EN ADOQUIN DE ARCILLA 26X6X6CM (SUMINISTRO E INSTALACIÓN. INCLUYE BASE 4CM ARENA NIVELACIÓN Y ARENA DE SELLO)</v>
          </cell>
          <cell r="F350" t="str">
            <v>M2</v>
          </cell>
          <cell r="G350">
            <v>80477</v>
          </cell>
        </row>
        <row r="351">
          <cell r="D351">
            <v>3698</v>
          </cell>
          <cell r="E351" t="str">
            <v>TALA DE ARBOLES CLASE III (10M &lt; H &lt; 20 M. INCLUYE DESENRAÍCE, RETIRO Y DISPOSICIÓN FINAL)</v>
          </cell>
          <cell r="F351" t="str">
            <v>UN</v>
          </cell>
          <cell r="G351">
            <v>345677</v>
          </cell>
        </row>
        <row r="352">
          <cell r="D352">
            <v>3699</v>
          </cell>
          <cell r="E352" t="str">
            <v>TALA DE ARBOLES CLASE I (H&lt;5M. INCLUYE DESENRAÍCE, RETIRO Y DISPOSICIÓN FINAL)</v>
          </cell>
          <cell r="F352" t="str">
            <v>UN</v>
          </cell>
          <cell r="G352">
            <v>196420</v>
          </cell>
        </row>
        <row r="353">
          <cell r="D353">
            <v>3704</v>
          </cell>
          <cell r="E353" t="str">
            <v>SUBDREN EN GRAVILLA 3/4", 0.5X1M (INC. SUMIN. Y EXTENDIDO MANUAL. INC. GEOTEXTIL NT CR=700N Y TUBERÍA PVC CORRUG.-FILTRO D=6")</v>
          </cell>
          <cell r="F353" t="str">
            <v>ML</v>
          </cell>
          <cell r="G353">
            <v>232041</v>
          </cell>
        </row>
        <row r="354">
          <cell r="D354">
            <v>3708</v>
          </cell>
          <cell r="E354" t="str">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ell>
          <cell r="F354" t="str">
            <v>KG</v>
          </cell>
          <cell r="G354">
            <v>5414</v>
          </cell>
        </row>
        <row r="355">
          <cell r="D355">
            <v>3710</v>
          </cell>
          <cell r="E355" t="str">
            <v>EXCAVACIÓN MECÁNICA EN MATERIAL COMÚN (INCLUYE CARGUE)</v>
          </cell>
          <cell r="F355" t="str">
            <v>M3</v>
          </cell>
          <cell r="G355">
            <v>5438</v>
          </cell>
        </row>
        <row r="356">
          <cell r="D356">
            <v>3712</v>
          </cell>
          <cell r="E356" t="str">
            <v>SUMIDERO LATERAL SL-100, H=0.85M (PREFABRICADO. INCLUYE SUMINISTRO E INSTALACIÓN. INCLUYE SOBRETAPA Y TAPA)</v>
          </cell>
          <cell r="F356" t="str">
            <v>UN</v>
          </cell>
          <cell r="G356">
            <v>4339002</v>
          </cell>
        </row>
        <row r="357">
          <cell r="D357">
            <v>3716</v>
          </cell>
          <cell r="E357" t="str">
            <v>CILINDRO POZO INSPECCION PREFABRICADO D=1.2M, H=1M, E=0.10M (INCLUYE SUMINISTRO E INSTALACIÓN. NO INC. ARO DE AJUSTE)</v>
          </cell>
          <cell r="F357" t="str">
            <v>UN</v>
          </cell>
          <cell r="G357">
            <v>1195466</v>
          </cell>
        </row>
        <row r="358">
          <cell r="D358">
            <v>3721</v>
          </cell>
          <cell r="E358" t="str">
            <v>SIEMBRA DE GRAMA (INCLUYE SUMINISTRO E INSTALACIÓN. INCLUYE 10CM DE TIERRA NEGRA)</v>
          </cell>
          <cell r="F358" t="str">
            <v>M2</v>
          </cell>
          <cell r="G358">
            <v>20051</v>
          </cell>
        </row>
        <row r="359">
          <cell r="D359">
            <v>3722</v>
          </cell>
          <cell r="E359" t="str">
            <v>NIVELACIÓN DE POZO (HASTA RASANTE EN CONCRETO 3000 PSI HECHO EN OBRA, H=0.15M. INCLUYE SUMINISTRO Y CONSTRUCCIÓN)</v>
          </cell>
          <cell r="F359" t="str">
            <v>UN</v>
          </cell>
          <cell r="G359">
            <v>121155</v>
          </cell>
        </row>
        <row r="360">
          <cell r="D360">
            <v>3723</v>
          </cell>
          <cell r="E360" t="str">
            <v>LIMPIEZA DE POZOS (INCLUYE CARGUE, RETIRO Y DISPOSICIÓN FINAL DE SOBRANTES)</v>
          </cell>
          <cell r="F360" t="str">
            <v>UN</v>
          </cell>
          <cell r="G360">
            <v>85557</v>
          </cell>
        </row>
        <row r="361">
          <cell r="D361">
            <v>3724</v>
          </cell>
          <cell r="E361" t="str">
            <v>LIMPIEZA DE SUMIDEROS (INCLUYE CARGUE, RETIRO Y DISPOSICIÓN FINAL DE SOBRANTES)</v>
          </cell>
          <cell r="F361" t="str">
            <v>UN</v>
          </cell>
          <cell r="G361">
            <v>85557</v>
          </cell>
        </row>
        <row r="362">
          <cell r="D362">
            <v>3727</v>
          </cell>
          <cell r="E362" t="str">
            <v>CENEFA EN ADOQUIN DE ARCILLA A=6CM (SUMINISTRO E INSTALACIÓN. NO INCLUYE MATERIAL DE BASE)</v>
          </cell>
          <cell r="F362" t="str">
            <v>ML</v>
          </cell>
          <cell r="G362">
            <v>6545</v>
          </cell>
        </row>
        <row r="363">
          <cell r="D363">
            <v>3729</v>
          </cell>
          <cell r="E363" t="str">
            <v>CONCRETO 1500 PSI GRAVA COMÚN PARA SOLADOS (PREMEZCLADO. INCLUYE SUMINISTRO Y COLOCACIÓN)</v>
          </cell>
          <cell r="F363" t="str">
            <v>M3</v>
          </cell>
          <cell r="G363">
            <v>529786</v>
          </cell>
        </row>
        <row r="364">
          <cell r="D364">
            <v>3730</v>
          </cell>
          <cell r="E364" t="str">
            <v>GROUTING 1500 PSI (INCLUYE SUMINISTRO Y COLOCACIÓN)</v>
          </cell>
          <cell r="F364" t="str">
            <v>M3</v>
          </cell>
          <cell r="G364">
            <v>565720</v>
          </cell>
        </row>
        <row r="365">
          <cell r="D365">
            <v>3733</v>
          </cell>
          <cell r="E365" t="str">
            <v>SUMIDERO TRANSVERSAL ST-1, H=1.9M (FUNDIDO EN SITIO, CONCRETO HECHO EN OBRA. INCL. SUM, FORM, REF. Y CONST. INCL. REJA)</v>
          </cell>
          <cell r="F365" t="str">
            <v>ML</v>
          </cell>
          <cell r="G365">
            <v>1979587</v>
          </cell>
        </row>
        <row r="366">
          <cell r="D366">
            <v>3735</v>
          </cell>
          <cell r="E366" t="str">
            <v>TUBERIA PF D=1/2" PARA ACOMETIDA DOMICILIARIA (SUMINISTRO E INSTALACIÓN)</v>
          </cell>
          <cell r="F366" t="str">
            <v>ML</v>
          </cell>
          <cell r="G366">
            <v>2464</v>
          </cell>
        </row>
        <row r="367">
          <cell r="D367">
            <v>3745</v>
          </cell>
          <cell r="E367" t="str">
            <v>PISO EN ADOQUIN DE CONCRETO A25 20X10X6CM (SUMINISTRO E INSTALACIÓN. INCLUYE BASE 3CM ARENA NIVELACIÓN Y ARENA DE SELLO)</v>
          </cell>
          <cell r="F367" t="str">
            <v>M2</v>
          </cell>
          <cell r="G367">
            <v>89221</v>
          </cell>
        </row>
        <row r="368">
          <cell r="D368">
            <v>3748</v>
          </cell>
          <cell r="E368" t="str">
            <v>LOSA DE CONCRETO MR45 (SUMINISTRO, FORMALETEADO, COLOCACIÓN Y ACABADO. NO INCLUYE ACERO, CURADO, JUNTAS)</v>
          </cell>
          <cell r="F368" t="str">
            <v>M3</v>
          </cell>
          <cell r="G368">
            <v>702544</v>
          </cell>
        </row>
        <row r="369">
          <cell r="D369">
            <v>3749</v>
          </cell>
          <cell r="E369" t="str">
            <v>LOSA DE CONCRETO MR50 (SUMINISTRO, FORMALETEADO, COLOCACIÓN Y ACABADO. NO INCLUYE ACERO, CURADO, JUNTAS)</v>
          </cell>
          <cell r="F369" t="str">
            <v>M3</v>
          </cell>
          <cell r="G369">
            <v>708791</v>
          </cell>
        </row>
        <row r="370">
          <cell r="D370">
            <v>3751</v>
          </cell>
          <cell r="E370" t="str">
            <v>CAÑUELA TIPO A120 (SUMINISTRO E INSTALACIÓN. INCLUYE 3CM MORTERO 1:5)</v>
          </cell>
          <cell r="F370" t="str">
            <v>ML</v>
          </cell>
          <cell r="G370">
            <v>66249</v>
          </cell>
        </row>
        <row r="371">
          <cell r="D371">
            <v>3753</v>
          </cell>
          <cell r="E371" t="str">
            <v>SARDINEL H=0.20M, E=0.15M CONCRETO 3000 PSI (FUNDIDO EN SITIO, CONCRETO HECHO EN OBRA. INC. SUMIN, FORMALET. Y CONST.)</v>
          </cell>
          <cell r="F371" t="str">
            <v>ML</v>
          </cell>
          <cell r="G371">
            <v>26646</v>
          </cell>
        </row>
        <row r="372">
          <cell r="D372">
            <v>3758</v>
          </cell>
          <cell r="E372"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F372" t="str">
            <v>ML</v>
          </cell>
          <cell r="G372">
            <v>403173</v>
          </cell>
        </row>
        <row r="373">
          <cell r="D373">
            <v>3760</v>
          </cell>
          <cell r="E373"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F373" t="str">
            <v>ML</v>
          </cell>
          <cell r="G373">
            <v>488823</v>
          </cell>
        </row>
        <row r="374">
          <cell r="D374">
            <v>3761</v>
          </cell>
          <cell r="E374"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F374" t="str">
            <v>ML</v>
          </cell>
          <cell r="G374">
            <v>598395</v>
          </cell>
        </row>
        <row r="375">
          <cell r="D375">
            <v>3770</v>
          </cell>
          <cell r="E375" t="str">
            <v>CUADRILLA (OFICIAL + 6 AYUDANTES). INCLUYE FACTOR DE PRESTACIONES.</v>
          </cell>
          <cell r="F375" t="str">
            <v>JR</v>
          </cell>
          <cell r="G375">
            <v>474045</v>
          </cell>
        </row>
        <row r="376">
          <cell r="D376">
            <v>3776</v>
          </cell>
          <cell r="E376" t="str">
            <v>ENTIBADO TIPO ED1, DISCONTINUO EN MADERA (INCLUYE SUMINISTRO E INSTALACIÓN)</v>
          </cell>
          <cell r="F376" t="str">
            <v>M2</v>
          </cell>
          <cell r="G376">
            <v>37840</v>
          </cell>
        </row>
        <row r="377">
          <cell r="D377">
            <v>3777</v>
          </cell>
          <cell r="E377" t="str">
            <v>CIMENTACION DE POSTES H=8M, CR=510KG (INCLUYE IZAJE, APLOMADO E HINCADO. INCLUYE RELLENOS). NORMA LA009.</v>
          </cell>
          <cell r="F377" t="str">
            <v>UN</v>
          </cell>
          <cell r="G377">
            <v>320096</v>
          </cell>
        </row>
        <row r="378">
          <cell r="D378">
            <v>3779</v>
          </cell>
          <cell r="E378" t="str">
            <v>CAJA DE INSPECCIÓN DE 0.6X0.6M (H=0.6M. INCLUYE SUMINISTRO Y CONSTRUCCIÓN. INCLUYE MARCO Y TAPA. NO INC. BASE Y CAÑUELA)</v>
          </cell>
          <cell r="F378" t="str">
            <v>UN</v>
          </cell>
          <cell r="G378">
            <v>479188</v>
          </cell>
        </row>
        <row r="379">
          <cell r="D379">
            <v>3780</v>
          </cell>
          <cell r="E379" t="str">
            <v>3 DUCTOS D=4" PVC-TDP (INCLUYE SUMINISTRO E INSTALACIÓN. NO INCLUYE RELLENOS)</v>
          </cell>
          <cell r="F379" t="str">
            <v>ML</v>
          </cell>
          <cell r="G379">
            <v>74916</v>
          </cell>
        </row>
        <row r="380">
          <cell r="D380">
            <v>3784</v>
          </cell>
          <cell r="E380" t="str">
            <v>SARDINEL H=0.25M, E=0.15M CONCRETO 3000 PSI (FUNDIDO EN SITIO, CONCRETO HECHO EN OBRA. INC. SUMIN, FORMALET. Y CONST.)</v>
          </cell>
          <cell r="F380" t="str">
            <v>ML</v>
          </cell>
          <cell r="G380">
            <v>30519</v>
          </cell>
        </row>
        <row r="381">
          <cell r="D381">
            <v>3787</v>
          </cell>
          <cell r="E381" t="str">
            <v>TUBERIA PVC PARA DRENAJE D=2 1/2" CON FILTRO (INCLUYE SUMINISTRO E INSTALACIÓN)</v>
          </cell>
          <cell r="F381" t="str">
            <v>ML</v>
          </cell>
          <cell r="G381">
            <v>23139</v>
          </cell>
        </row>
        <row r="382">
          <cell r="D382">
            <v>3795</v>
          </cell>
          <cell r="E382" t="str">
            <v>8 DUCTOS D=4" PVC-EB (INCLUYE SUMINISTRO E INSTALACIÓN. NO INCLUYE RELLENOS)</v>
          </cell>
          <cell r="F382" t="str">
            <v>ML</v>
          </cell>
          <cell r="G382">
            <v>201810</v>
          </cell>
        </row>
        <row r="383">
          <cell r="D383">
            <v>3796</v>
          </cell>
          <cell r="E383" t="str">
            <v>12 DUCTOS D=4" PVC-EB (LIVIANO) (INCLUYE SUMINISTRO E INSTAL</v>
          </cell>
          <cell r="F383" t="str">
            <v>ML</v>
          </cell>
          <cell r="G383">
            <v>302839</v>
          </cell>
        </row>
        <row r="384">
          <cell r="D384">
            <v>3797</v>
          </cell>
          <cell r="E384" t="str">
            <v>16 DUCTOS D=4" PVC-EB (LIVIANO) (INCLUYE SUMINISTRO E INSTALACIÓN. NO INCLUYE RELLENOS)</v>
          </cell>
          <cell r="F384" t="str">
            <v>ML</v>
          </cell>
          <cell r="G384">
            <v>402052</v>
          </cell>
        </row>
        <row r="385">
          <cell r="D385">
            <v>3798</v>
          </cell>
          <cell r="E385" t="str">
            <v>24 DUCTOS D=4" PVC-EB (LIVIANO) (INCLUYE SUMINISTRO E INSTALACIÓN. NO INCLUYE RELLENOS)</v>
          </cell>
          <cell r="F385" t="str">
            <v>ML</v>
          </cell>
          <cell r="G385">
            <v>601879</v>
          </cell>
        </row>
        <row r="386">
          <cell r="D386">
            <v>3800</v>
          </cell>
          <cell r="E386" t="str">
            <v>NIVELACION Y COMPACTACIÓN DE SUBRASANTE</v>
          </cell>
          <cell r="F386" t="str">
            <v>M2</v>
          </cell>
          <cell r="G386">
            <v>1620</v>
          </cell>
        </row>
        <row r="387">
          <cell r="D387">
            <v>3806</v>
          </cell>
          <cell r="E387" t="str">
            <v>CURADO DE LOSAS DE CONCRETO (SUMINISTRO Y APLICACIÓN)</v>
          </cell>
          <cell r="F387" t="str">
            <v>M2</v>
          </cell>
          <cell r="G387">
            <v>2122</v>
          </cell>
        </row>
        <row r="388">
          <cell r="D388">
            <v>3811</v>
          </cell>
          <cell r="E388" t="str">
            <v>CORTE DE PAVIMENTO - INCLUYE EQUIPO: CORTADORA DE CONCRETO INCLUYE OPERARIO Y COMBUSTIBLE. INCLUYE DISCO DIAMANTADO ASFALTO-CONCRETO 350 MM, AGUA Y MANO DE OBRA</v>
          </cell>
          <cell r="F388" t="str">
            <v>ML</v>
          </cell>
          <cell r="G388">
            <v>2385</v>
          </cell>
        </row>
        <row r="389">
          <cell r="D389">
            <v>3819</v>
          </cell>
          <cell r="E389" t="str">
            <v>PINTURA EN ESMALTE URETANO GRIS (E=1MIL. INC. SUMIN. Y APLIC. NO INC. IMPRIMANTE, BARRERA, ESMALTE EPÓXICO O SIMILARES)</v>
          </cell>
          <cell r="F389" t="str">
            <v>ML</v>
          </cell>
          <cell r="G389">
            <v>5043</v>
          </cell>
        </row>
        <row r="390">
          <cell r="D390">
            <v>3837</v>
          </cell>
          <cell r="E390" t="str">
            <v>SELLADO DE JUNTAS EN PAVIMENTO DE CONCRETO HIDRAULICO (INCLUYE LIMPIEZA, SUMINISTRO E INSTALACIÓN DE FONDO Y SELLANTE)</v>
          </cell>
          <cell r="F390" t="str">
            <v>ML</v>
          </cell>
          <cell r="G390">
            <v>13517</v>
          </cell>
        </row>
        <row r="391">
          <cell r="D391">
            <v>3841</v>
          </cell>
          <cell r="E391" t="str">
            <v>MEZCLA DENSA EN CALIENTE MD20 ASFALTO 80-100 (SUMINISTRO, EXTENDIDO, NIVELACIÓN Y COMPACTACIÓN MECANICA)</v>
          </cell>
          <cell r="F391" t="str">
            <v>M3</v>
          </cell>
          <cell r="G391">
            <v>1054278</v>
          </cell>
        </row>
        <row r="392">
          <cell r="D392">
            <v>3847</v>
          </cell>
          <cell r="E392" t="str">
            <v>RELLENO PARA REDES EN BASE GRANULAR B-600 (SUMINISTRO, TRANSPORTE, EXTENDIDO, HUMEDECIMIENTO Y COMPACTACIÓN)</v>
          </cell>
          <cell r="F392" t="str">
            <v>M3</v>
          </cell>
          <cell r="G392">
            <v>134350</v>
          </cell>
        </row>
        <row r="393">
          <cell r="D393">
            <v>3851</v>
          </cell>
          <cell r="E393" t="str">
            <v>RELLENO PARA ANDENES EN SUBBASE GRANULAR B-400 (SUMINISTRO, EXTENDIDO, HUMEDECIMIENTO Y COMPACTACIÓN)</v>
          </cell>
          <cell r="F393" t="str">
            <v>M3</v>
          </cell>
          <cell r="G393">
            <v>97083</v>
          </cell>
        </row>
        <row r="394">
          <cell r="D394">
            <v>3864</v>
          </cell>
          <cell r="E394" t="str">
            <v>IMPRIMACION CON EMULSION ASFALTICA CRL-0 (SUMINISTRO, BARRIDO SUPERFICIE Y RIEGO MECANICO)</v>
          </cell>
          <cell r="F394" t="str">
            <v>M2</v>
          </cell>
          <cell r="G394">
            <v>4503</v>
          </cell>
        </row>
        <row r="395">
          <cell r="D395">
            <v>3866</v>
          </cell>
          <cell r="E395" t="str">
            <v>RIEGO DE LIGA CON EMULSION ASFALTICA CRR-1 (SUMINISTRO, BARRIDO SUPERFICIE Y RIEGO MECANICO)</v>
          </cell>
          <cell r="F395" t="str">
            <v>M2</v>
          </cell>
          <cell r="G395">
            <v>3116</v>
          </cell>
        </row>
        <row r="396">
          <cell r="D396">
            <v>3867</v>
          </cell>
          <cell r="E396" t="str">
            <v>RIEGO DE LIGA CON EMULSION ASFALTICA CRR-2 (SUMINISTRO, BARRIDO SUPERFICIE Y RIEGO MECANICO)</v>
          </cell>
          <cell r="F396" t="str">
            <v>M2</v>
          </cell>
          <cell r="G396">
            <v>5067</v>
          </cell>
        </row>
        <row r="397">
          <cell r="D397">
            <v>3872</v>
          </cell>
          <cell r="E397" t="str">
            <v>DEMARCACION LINEA DISCONTINUA A=0.12M (E=15 MILS, ACRÍLICA BASE AGUA. INC. SUMIN. Y APLIC. CON EQUIPO. INC MICROESFERAS)</v>
          </cell>
          <cell r="F397" t="str">
            <v>ML</v>
          </cell>
          <cell r="G397">
            <v>2505</v>
          </cell>
        </row>
        <row r="398">
          <cell r="D398">
            <v>3873</v>
          </cell>
          <cell r="E398" t="str">
            <v>CONCRETO CICLOPEO (60%-40%) (CONCRETO HECHO EN OBRA. INCLUYE SUMINISTRO Y COLOCACIÓN)</v>
          </cell>
          <cell r="F398" t="str">
            <v>M3</v>
          </cell>
          <cell r="G398">
            <v>314376</v>
          </cell>
        </row>
        <row r="399">
          <cell r="D399">
            <v>3874</v>
          </cell>
          <cell r="E399" t="str">
            <v>MORTERO 1:5 (HECHO EN OBRA)</v>
          </cell>
          <cell r="F399" t="str">
            <v>M3</v>
          </cell>
          <cell r="G399">
            <v>310358</v>
          </cell>
        </row>
        <row r="400">
          <cell r="D400">
            <v>3875</v>
          </cell>
          <cell r="E400" t="str">
            <v>ANCLAJE PARA TUBERIA EN CONCRETO DE 2500 PSI HECHO EN OBRA (Incluye suministro, formaleteo y colocacion)</v>
          </cell>
          <cell r="F400" t="str">
            <v>M3</v>
          </cell>
          <cell r="G400">
            <v>487147</v>
          </cell>
        </row>
        <row r="401">
          <cell r="D401">
            <v>3876</v>
          </cell>
          <cell r="E401" t="str">
            <v>SUBDREN EN GRAVILLA 1/2", 0.4X0.8M (INC. SUMIN. Y COMPACT. INC. GEOTEXTIL NT CR=700N Y TUBERÍA PVC CORRUG.-FILTRO D=4")</v>
          </cell>
          <cell r="F401" t="str">
            <v>ML</v>
          </cell>
          <cell r="G401">
            <v>155186</v>
          </cell>
        </row>
        <row r="402">
          <cell r="D402">
            <v>3877</v>
          </cell>
          <cell r="E402" t="str">
            <v>SUBDREN EN GRAVILLA 1/2", 0.5X1M (INC. SUMIN. Y COMPACT. INC. GEOTEXTIL NT CR=700N Y TUBERÍA PVC CORRUG.-FILTRO D=6")</v>
          </cell>
          <cell r="F402" t="str">
            <v>ML</v>
          </cell>
          <cell r="G402">
            <v>238521</v>
          </cell>
        </row>
        <row r="403">
          <cell r="D403">
            <v>3878</v>
          </cell>
          <cell r="E403" t="str">
            <v>PLACA CUBIERTA D=1.70M POZO INSPEC. (PREFABRICADA. INCLUYE SUMINISTRO E INSTALACIÓN. INCLUYE TAPA)</v>
          </cell>
          <cell r="F403" t="str">
            <v>UN</v>
          </cell>
          <cell r="G403">
            <v>1551553</v>
          </cell>
        </row>
        <row r="404">
          <cell r="D404">
            <v>3879</v>
          </cell>
          <cell r="E404" t="str">
            <v>PLACA FONDO D=1.70M POZO INSPEC. (PREFABRICADA. INCL. SUMIN, INST.)</v>
          </cell>
          <cell r="F404" t="str">
            <v>UN</v>
          </cell>
          <cell r="G404">
            <v>1100801</v>
          </cell>
        </row>
        <row r="405">
          <cell r="D405">
            <v>3880</v>
          </cell>
          <cell r="E405" t="str">
            <v>CILINDRO POZO INSPECCION PREFABRICADO D=1.2M, H=0.5M, E=0.10M (INCLUYE SUMINISTRO E INSTALACIÓN. NO INC. ARO DE AJUSTE)</v>
          </cell>
          <cell r="F405" t="str">
            <v>UN</v>
          </cell>
          <cell r="G405">
            <v>690273</v>
          </cell>
        </row>
        <row r="406">
          <cell r="D406">
            <v>3881</v>
          </cell>
          <cell r="E406" t="str">
            <v>CILINDRO POZO INSPECCION PREFABRICADO D=1.2M, H=0.25M, E=0.10M (INCLUYE SUMINISTRO E INSTALACIÓN. NO INC. ARO DE AJUSTE)</v>
          </cell>
          <cell r="F406" t="str">
            <v>UN</v>
          </cell>
          <cell r="G406">
            <v>436060</v>
          </cell>
        </row>
        <row r="407">
          <cell r="D407">
            <v>3882</v>
          </cell>
          <cell r="E407" t="str">
            <v>SUMIDERO LATERAL SL-100, H=1.25M (FUNDIDO EN SITIO, CONCRETO HECHO EN OBRA. INCL. SUMIN, FORM, REF. Y CONST. INCL. TAPA)</v>
          </cell>
          <cell r="F407" t="str">
            <v>UN</v>
          </cell>
          <cell r="G407">
            <v>2829705</v>
          </cell>
        </row>
        <row r="408">
          <cell r="D408">
            <v>3883</v>
          </cell>
          <cell r="E408" t="str">
            <v>SUMIDERO LATERAL SL-150A, H=1.7M (FUNDIDO EN SITIO, CONCRETO PREMEZCLADO. INCL. SUMIN, FORM, REF. Y CONSTR. INCL. TAPA)</v>
          </cell>
          <cell r="F408" t="str">
            <v>UN</v>
          </cell>
          <cell r="G408">
            <v>3763453</v>
          </cell>
        </row>
        <row r="409">
          <cell r="D409">
            <v>3884</v>
          </cell>
          <cell r="E409" t="str">
            <v>SUMIDERO LATERAL SL-150, H=1.25M (FUNDIDO EN SITIO, CONCRETO HECHO EN OBRA. INCL. SUMIN, FORM, REF. Y CONST. INCL. TAPA)</v>
          </cell>
          <cell r="F409" t="str">
            <v>UN</v>
          </cell>
          <cell r="G409">
            <v>3482810</v>
          </cell>
        </row>
        <row r="410">
          <cell r="D410">
            <v>3885</v>
          </cell>
          <cell r="E410" t="str">
            <v>SUMIDERO LATERAL SL-200, H=1.25M (FUNDIDO EN SITIO, CONCRETO PREMEZCLADO. INCL. SUMIN, FORM, REF. Y CONSTR. INCL. TAPA)</v>
          </cell>
          <cell r="F410" t="str">
            <v>UN</v>
          </cell>
          <cell r="G410">
            <v>4292563</v>
          </cell>
        </row>
        <row r="411">
          <cell r="D411">
            <v>3886</v>
          </cell>
          <cell r="E411" t="str">
            <v>SUMIDERO LATERAL SL-200, H=1.25M (FUNDIDO EN SITIO, CONCRETO HECHO EN OBRA. INCL. SUMIN, FORM, REF. Y CONST. INCL. TAPA)</v>
          </cell>
          <cell r="F411" t="str">
            <v>UN</v>
          </cell>
          <cell r="G411">
            <v>4292805</v>
          </cell>
        </row>
        <row r="412">
          <cell r="D412">
            <v>3887</v>
          </cell>
          <cell r="E412" t="str">
            <v>SUMIDERO LATERAL SL-250, H=1.25M (FUNDIDO EN SITIO, CONCRETO HECHO EN OBRA. INCL. SUMIN, FORM, REF. Y CONST. INCL. TAPA)</v>
          </cell>
          <cell r="F412" t="str">
            <v>UN</v>
          </cell>
          <cell r="G412">
            <v>4678750</v>
          </cell>
        </row>
        <row r="413">
          <cell r="D413">
            <v>3888</v>
          </cell>
          <cell r="E413" t="str">
            <v>SUMIDERO LATERAL SL-250, H=1.25M (FUNDIDO EN SITIO, CONCRETO PREMEZCLADO. INCL. SUMIN, FORM, REF. Y CONSTR. INCL. TAPA)</v>
          </cell>
          <cell r="F413" t="str">
            <v>UN</v>
          </cell>
          <cell r="G413">
            <v>4678472</v>
          </cell>
        </row>
        <row r="414">
          <cell r="D414">
            <v>3889</v>
          </cell>
          <cell r="E414" t="str">
            <v>SUMIDERO LATERAL SL-100A, H=1.7M (FUNDIDO EN SITIO, CONCRETO HECHO EN OBRA. INCL. SUM, FORM, REF. Y CONST. INCL. TAPA)</v>
          </cell>
          <cell r="F414" t="str">
            <v>UN</v>
          </cell>
          <cell r="G414">
            <v>2936599</v>
          </cell>
        </row>
        <row r="415">
          <cell r="D415">
            <v>3890</v>
          </cell>
          <cell r="E415" t="str">
            <v>SUMIDERO LATERAL SL-100A, H=1.7M (FUNDIDO EN SITIO, CONCRETO PREMEZCLADO. INCL. SUMIN, FORM, REF. Y CONSTR. INCL. TAPA)</v>
          </cell>
          <cell r="F415" t="str">
            <v>UN</v>
          </cell>
          <cell r="G415">
            <v>2936451</v>
          </cell>
        </row>
        <row r="416">
          <cell r="D416">
            <v>3891</v>
          </cell>
          <cell r="E416" t="str">
            <v>SUMIDERO LATERAL SL-150A, H=1.7M (FUNDIDO EN SITIO, CONCRETO HECHO EN OBRA. INCL. SUM, FORM, REF. Y CONST. INCL. TAPA)</v>
          </cell>
          <cell r="F416" t="str">
            <v>UN</v>
          </cell>
          <cell r="G416">
            <v>3763685</v>
          </cell>
        </row>
        <row r="417">
          <cell r="D417">
            <v>3892</v>
          </cell>
          <cell r="E417" t="str">
            <v>SUMIDERO LATERAL SL-200A, H=1.7M (FUNDIDO EN SITIO, CONCRETO HECHO EN OBRA. INCL. SUM, FORM, REF. Y CONST. INCL. TAPA)</v>
          </cell>
          <cell r="F417" t="str">
            <v>UN</v>
          </cell>
          <cell r="G417">
            <v>4621486</v>
          </cell>
        </row>
        <row r="418">
          <cell r="D418">
            <v>3893</v>
          </cell>
          <cell r="E418" t="str">
            <v>SUMIDERO LATERAL SL-200A, H=1.7M (FUNDIDO EN SITIO, CONCRETO PREMEZCLADO. INCL. SUMIN, FORM, REF. Y CONSTR. INCL. TAPA)</v>
          </cell>
          <cell r="F418" t="str">
            <v>UN</v>
          </cell>
          <cell r="G418">
            <v>4621208</v>
          </cell>
        </row>
        <row r="419">
          <cell r="D419">
            <v>3894</v>
          </cell>
          <cell r="E419" t="str">
            <v>SUMIDERO LATERAL SL-250A, H=1.7M (FUNDIDO EN SITIO, CONCRETO HECHO EN OBRA. INCL. SUM, FORM, REF. Y CONST. INCL. TAPA)</v>
          </cell>
          <cell r="F419" t="str">
            <v>UN</v>
          </cell>
          <cell r="G419">
            <v>5086871</v>
          </cell>
        </row>
        <row r="420">
          <cell r="D420">
            <v>3895</v>
          </cell>
          <cell r="E420" t="str">
            <v>SUMIDERO LATERAL SL-250A, H=1.7M (FUNDIDO EN SITIO, CONCRETO PREMEZCLADO. INCL. SUMIN, FORM, REF. Y CONSTR. INCL. TAPA)</v>
          </cell>
          <cell r="F420" t="str">
            <v>UN</v>
          </cell>
          <cell r="G420">
            <v>5086551</v>
          </cell>
        </row>
        <row r="421">
          <cell r="D421">
            <v>3896</v>
          </cell>
          <cell r="E421" t="str">
            <v>SUMIDERO LATERAL SL-150, H=1.25M (FUNDIDO EN SITIO, CONCRETO PREMEZCLADO. INCL. SUMIN, FORM, REF. Y CONSTR. INCL. TAPA)</v>
          </cell>
          <cell r="F421" t="str">
            <v>UN</v>
          </cell>
          <cell r="G421">
            <v>3482614</v>
          </cell>
        </row>
        <row r="422">
          <cell r="D422">
            <v>3897</v>
          </cell>
          <cell r="E422" t="str">
            <v>SUMIDERO LATERAL SL-150, H=0.85M (PREFABRICADO. INCLUYE SUMINISTRO E INSTALACIÓN. INCLUYE SOBRETAPA Y TAPA)</v>
          </cell>
          <cell r="F422" t="str">
            <v>UN</v>
          </cell>
          <cell r="G422">
            <v>5750486</v>
          </cell>
        </row>
        <row r="423">
          <cell r="D423">
            <v>3898</v>
          </cell>
          <cell r="E423" t="str">
            <v>SUMIDERO LATERAL SL-200, H=0.85M (PREFABRICADO. INCLUYE SUMINISTRO E INSTALACIÓN. INCLUYE SOBRETAPA Y TAPA)</v>
          </cell>
          <cell r="F423" t="str">
            <v>UN</v>
          </cell>
          <cell r="G423">
            <v>6841349</v>
          </cell>
        </row>
        <row r="424">
          <cell r="D424">
            <v>3899</v>
          </cell>
          <cell r="E424" t="str">
            <v>SUMIDERO LATERAL SL-250, H=0.85M (PREFABRICADO. INCLUYE SUMINISTRO E INSTALACIÓN. INCLUYE SOBRETAPA Y TAPA)</v>
          </cell>
          <cell r="F424" t="str">
            <v>UN</v>
          </cell>
          <cell r="G424">
            <v>7891469</v>
          </cell>
        </row>
        <row r="425">
          <cell r="D425">
            <v>3900</v>
          </cell>
          <cell r="E425" t="str">
            <v>SUMIDERO TRANSVERSAL ST-1, H=1.9M (FUNDIDO EN SITIO, CONCRETO PREMEZCLADO. INCL. SUMIN, FORM, REF. Y CONST. INCL. REJA)</v>
          </cell>
          <cell r="F425" t="str">
            <v>ML</v>
          </cell>
          <cell r="G425">
            <v>1981848</v>
          </cell>
        </row>
        <row r="426">
          <cell r="D426">
            <v>3901</v>
          </cell>
          <cell r="E426" t="str">
            <v>TUBERIA PVC PARA DRENAJE D=2 1/2" SIN FILTRO (INCLUYE SUMINISTRO E INSTALACIÓN)</v>
          </cell>
          <cell r="F426" t="str">
            <v>ML</v>
          </cell>
          <cell r="G426">
            <v>19143</v>
          </cell>
        </row>
        <row r="427">
          <cell r="D427">
            <v>3902</v>
          </cell>
          <cell r="E427" t="str">
            <v>TUBERIA PVC PARA DRENAJE D=4" CON FILTRO (INCLUYE SUMINISTRO E INSTALACIÓN)</v>
          </cell>
          <cell r="F427" t="str">
            <v>ML</v>
          </cell>
          <cell r="G427">
            <v>36089</v>
          </cell>
        </row>
        <row r="428">
          <cell r="D428">
            <v>3903</v>
          </cell>
          <cell r="E428" t="str">
            <v>TUBERIA PVC PARA DRENAJE D=6" SIN FILTRO (INCLUYE SUMINISTRO E INSTALACIÓN)</v>
          </cell>
          <cell r="F428" t="str">
            <v>ML</v>
          </cell>
          <cell r="G428">
            <v>58923</v>
          </cell>
        </row>
        <row r="429">
          <cell r="D429">
            <v>3904</v>
          </cell>
          <cell r="E429" t="str">
            <v>TUBERIA PVC PARA DRENAJE D=4" SIN FILTRO (INCLUYE SUMINISTRO E INSTALACIÓN)</v>
          </cell>
          <cell r="F429" t="str">
            <v>ML</v>
          </cell>
          <cell r="G429">
            <v>28758</v>
          </cell>
        </row>
        <row r="430">
          <cell r="D430">
            <v>3905</v>
          </cell>
          <cell r="E430" t="str">
            <v>TUBERIA PVC PARA DRENAJE D=6" CON FILTRO (INCLUYE SUMINISTRO E INSTALACIÓN)</v>
          </cell>
          <cell r="F430" t="str">
            <v>ML</v>
          </cell>
          <cell r="G430">
            <v>78346</v>
          </cell>
        </row>
        <row r="431">
          <cell r="D431">
            <v>3906</v>
          </cell>
          <cell r="E431" t="str">
            <v>SUMIDERO TRANSVERSAL ST-2, H=1.77M (FUNDIDO EN SITIO, CONCRETO HECHO EN OBRA. INCL. SUM, FORM, REF. Y CONST. INCL. REJA)</v>
          </cell>
          <cell r="F431" t="str">
            <v>ML</v>
          </cell>
          <cell r="G431">
            <v>1615297</v>
          </cell>
        </row>
        <row r="432">
          <cell r="D432">
            <v>3907</v>
          </cell>
          <cell r="E432" t="str">
            <v>SUMIDERO TRANSVERSAL ST-2, H=1.77M (FUNDIDO EN SITIO, CONCRETO PREMEZCLADO. INCL. SUMIN, FORM, REF. Y CONST. INCL. REJA)</v>
          </cell>
          <cell r="F432" t="str">
            <v>ML</v>
          </cell>
          <cell r="G432">
            <v>1618044</v>
          </cell>
        </row>
        <row r="433">
          <cell r="D433">
            <v>3908</v>
          </cell>
          <cell r="E433" t="str">
            <v>SUMIDERO ESPECIAL TIPO 1, H=1.65M (FUNDIDO EN SITIO, CONCRETO HECHO EN OBRA. INCL. SUM, FORM, REF. Y CONST. INCL. REJA)</v>
          </cell>
          <cell r="F433" t="str">
            <v>UN</v>
          </cell>
          <cell r="G433">
            <v>3337224</v>
          </cell>
        </row>
        <row r="434">
          <cell r="D434">
            <v>3909</v>
          </cell>
          <cell r="E434" t="str">
            <v>SUMIDERO ESPECIAL TIPO 1, H=1.65M (FUNDIDO EN SITIO, CONCRETO PREMEZCLADO. INCL. SUM, FORM, REF. Y CONST. INCL. REJA)</v>
          </cell>
          <cell r="F434" t="str">
            <v>UN</v>
          </cell>
          <cell r="G434">
            <v>3110781</v>
          </cell>
        </row>
        <row r="435">
          <cell r="D435">
            <v>3910</v>
          </cell>
          <cell r="E435" t="str">
            <v>CONCRETO 4000 PSI IMPERMEABILIZADO (HECHO EN OBRA)</v>
          </cell>
          <cell r="F435" t="str">
            <v>M3</v>
          </cell>
          <cell r="G435">
            <v>649507</v>
          </cell>
        </row>
        <row r="436">
          <cell r="D436">
            <v>3919</v>
          </cell>
          <cell r="E436" t="str">
            <v>TUBERIA PVC U.M. EXT/INT LISO NORMA NTC 5070 D=24" (INCLUYE SUMINISTRO E INSTALACIÓN)</v>
          </cell>
          <cell r="F436" t="str">
            <v>ML</v>
          </cell>
          <cell r="G436">
            <v>605318</v>
          </cell>
        </row>
        <row r="437">
          <cell r="D437">
            <v>3920</v>
          </cell>
          <cell r="E437" t="str">
            <v>TUBERIA PVC U.M. EXT/INT LISO NORMA NTC 5070 D=27" (INCLUYE SUMINISTRO E INSTALACIÓN)</v>
          </cell>
          <cell r="F437" t="str">
            <v>ML</v>
          </cell>
          <cell r="G437">
            <v>717403</v>
          </cell>
        </row>
        <row r="438">
          <cell r="D438">
            <v>3921</v>
          </cell>
          <cell r="E438" t="str">
            <v>TUBERIA PVC U.M. EXT/INT LISO NORMA NTC 5070 D=30" (INCLUYE SUMINISTRO E INSTALACIÓN)</v>
          </cell>
          <cell r="F438" t="str">
            <v>ML</v>
          </cell>
          <cell r="G438">
            <v>886897</v>
          </cell>
        </row>
        <row r="439">
          <cell r="D439">
            <v>3922</v>
          </cell>
          <cell r="E439" t="str">
            <v>TUBERIA PVC U.M. EXT/INT LISO NORMA NTC 5070 D=33" (INCLUYE SUMINISTRO E INSTALACIÓN)</v>
          </cell>
          <cell r="F439" t="str">
            <v>ML</v>
          </cell>
          <cell r="G439">
            <v>1176804</v>
          </cell>
        </row>
        <row r="440">
          <cell r="D440">
            <v>3923</v>
          </cell>
          <cell r="E440" t="str">
            <v>TUBERIA PVC U.M. EXT/INT LISO NORMA NTC 5070 D=36" (INCLUYE SUMINISTRO E INSTALACIÓN)</v>
          </cell>
          <cell r="F440" t="str">
            <v>ML</v>
          </cell>
          <cell r="G440">
            <v>1615275</v>
          </cell>
        </row>
        <row r="441">
          <cell r="D441">
            <v>3924</v>
          </cell>
          <cell r="E441" t="str">
            <v>TUBERIA PVC U.M. EXT/INT LISO NORMA NTC 5070 D=39" (INCLUYE SUMINISTRO E INSTALACIÓN)</v>
          </cell>
          <cell r="F441" t="str">
            <v>ML</v>
          </cell>
          <cell r="G441">
            <v>2142395</v>
          </cell>
        </row>
        <row r="442">
          <cell r="D442">
            <v>3925</v>
          </cell>
          <cell r="E442" t="str">
            <v>TUBERIA PVC U.M. EXT/INT LISO NORMA NTC 5070 D=42" (INCLUYE SUMINISTRO E INSTALACIÓN)</v>
          </cell>
          <cell r="F442" t="str">
            <v>ML</v>
          </cell>
          <cell r="G442">
            <v>2502904</v>
          </cell>
        </row>
        <row r="443">
          <cell r="D443">
            <v>3932</v>
          </cell>
          <cell r="E443" t="str">
            <v>TUBERIA CONCRETO D=6" CL. II SIN REFUERZO (INCLUYE SUMINISTRO E INSTALACIÓN)</v>
          </cell>
          <cell r="F443" t="str">
            <v>ML</v>
          </cell>
          <cell r="G443">
            <v>61374</v>
          </cell>
        </row>
        <row r="444">
          <cell r="D444">
            <v>3933</v>
          </cell>
          <cell r="E444" t="str">
            <v>TUBERIA CONCRETO D=8" CL. II SIN REFUERZO (INCLUYE SUMINISTRO E INSTALACIÓN)</v>
          </cell>
          <cell r="F444" t="str">
            <v>ML</v>
          </cell>
          <cell r="G444">
            <v>94809</v>
          </cell>
        </row>
        <row r="445">
          <cell r="D445">
            <v>3934</v>
          </cell>
          <cell r="E445" t="str">
            <v>TUBERIA CONCRETO D=12" CL. II SIN REFUERZO (INCLUYE SUMINISTRO E INSTALACIÓN)</v>
          </cell>
          <cell r="F445" t="str">
            <v>ML</v>
          </cell>
          <cell r="G445">
            <v>168120</v>
          </cell>
        </row>
        <row r="446">
          <cell r="D446">
            <v>3935</v>
          </cell>
          <cell r="E446" t="str">
            <v>TUBERIA CONCRETO D=14" CL. II SIN REFUERZO (INCLUYE SUMINISTRO E INSTALACIÓN)</v>
          </cell>
          <cell r="F446" t="str">
            <v>ML</v>
          </cell>
          <cell r="G446">
            <v>211651</v>
          </cell>
        </row>
        <row r="447">
          <cell r="D447">
            <v>3936</v>
          </cell>
          <cell r="E447" t="str">
            <v>TUBERIA CONCRETO D=16" CL. II SIN REFUERZO (INCLUYE SUMINISTRO E INSTALACIÓN)</v>
          </cell>
          <cell r="F447" t="str">
            <v>ML</v>
          </cell>
          <cell r="G447">
            <v>270536</v>
          </cell>
        </row>
        <row r="448">
          <cell r="D448">
            <v>3937</v>
          </cell>
          <cell r="E448" t="str">
            <v>TUBERIA CONCRETO D=18" CL. II SIN REFUERZO (INCLUYE SUMINISTRO E INSTALACIÓN)</v>
          </cell>
          <cell r="F448" t="str">
            <v>ML</v>
          </cell>
          <cell r="G448">
            <v>354131</v>
          </cell>
        </row>
        <row r="449">
          <cell r="D449">
            <v>3938</v>
          </cell>
          <cell r="E449" t="str">
            <v>TUBERIA CONCRETO D=20" CL. II SIN REFUERZO (INCLUYE SUMINISTRO E INSTALACIÓN)</v>
          </cell>
          <cell r="F449" t="str">
            <v>ML</v>
          </cell>
          <cell r="G449">
            <v>424762</v>
          </cell>
        </row>
        <row r="450">
          <cell r="D450">
            <v>3939</v>
          </cell>
          <cell r="E450" t="str">
            <v>TUBERIA CONCRETO D=24" CL. II SIN REFUERZO (INCLUYE SUMINISTRO E INSTALACIÓN)</v>
          </cell>
          <cell r="F450" t="str">
            <v>ML</v>
          </cell>
          <cell r="G450">
            <v>602457</v>
          </cell>
        </row>
        <row r="451">
          <cell r="D451">
            <v>3944</v>
          </cell>
          <cell r="E451" t="str">
            <v>TUBERIA CONCRETO D=24" CL. I REFORZADO (INCLUYE SUMINISTRO E INSTALACIÓN)</v>
          </cell>
          <cell r="F451" t="str">
            <v>ML</v>
          </cell>
          <cell r="G451">
            <v>650571</v>
          </cell>
        </row>
        <row r="452">
          <cell r="D452">
            <v>3945</v>
          </cell>
          <cell r="E452" t="str">
            <v>TUBERIA CONCRETO D=27" CL. I REFORZADO (INCLUYE SUMINISTRO E INSTALACIÓN)</v>
          </cell>
          <cell r="F452" t="str">
            <v>ML</v>
          </cell>
          <cell r="G452">
            <v>788588</v>
          </cell>
        </row>
        <row r="453">
          <cell r="D453">
            <v>3946</v>
          </cell>
          <cell r="E453" t="str">
            <v>TUBERIA CONCRETO D=32" CL. I REFORZADO (INCLUYE SUMINISTRO E INSTALACIÓN)</v>
          </cell>
          <cell r="F453" t="str">
            <v>ML</v>
          </cell>
          <cell r="G453">
            <v>954256</v>
          </cell>
        </row>
        <row r="454">
          <cell r="D454">
            <v>3947</v>
          </cell>
          <cell r="E454" t="str">
            <v>TUBERIA CONCRETO D=36" CL. I REFORZADO (INCLUYE SUMINISTRO E INSTALACIÓN)</v>
          </cell>
          <cell r="F454" t="str">
            <v>ML</v>
          </cell>
          <cell r="G454">
            <v>1199172</v>
          </cell>
        </row>
        <row r="455">
          <cell r="D455">
            <v>3948</v>
          </cell>
          <cell r="E455" t="str">
            <v>TUBERIA CONCRETO D=40" CL. I REFORZADO (INCLUYE SUMINISTRO E INSTALACIÓN)</v>
          </cell>
          <cell r="F455" t="str">
            <v>ML</v>
          </cell>
          <cell r="G455">
            <v>1484885</v>
          </cell>
        </row>
        <row r="456">
          <cell r="D456">
            <v>3949</v>
          </cell>
          <cell r="E456" t="str">
            <v>TUBERIA CONCRETO D=44" CL. I REFORZADO (INCLUYE SUMINISTRO E INSTALACIÓN)</v>
          </cell>
          <cell r="F456" t="str">
            <v>ML</v>
          </cell>
          <cell r="G456">
            <v>1681412</v>
          </cell>
        </row>
        <row r="457">
          <cell r="D457">
            <v>3950</v>
          </cell>
          <cell r="E457" t="str">
            <v>TUBERIA CONCRETO D=48" CL. I REFORZADO (INCLUYE SUMINISTRO E INSTALACIÓN)</v>
          </cell>
          <cell r="F457" t="str">
            <v>ML</v>
          </cell>
          <cell r="G457">
            <v>1996553</v>
          </cell>
        </row>
        <row r="458">
          <cell r="D458">
            <v>3951</v>
          </cell>
          <cell r="E458" t="str">
            <v>TUBERIA CONCRETO D=52" CL. I REFORZADO (INCLUYE SUMINISTRO E INSTALACIÓN)</v>
          </cell>
          <cell r="F458" t="str">
            <v>ML</v>
          </cell>
          <cell r="G458">
            <v>2246159</v>
          </cell>
        </row>
        <row r="459">
          <cell r="D459">
            <v>3952</v>
          </cell>
          <cell r="E459" t="str">
            <v>TUBERIA CONCRETO D=56" CL. I REFORZADO (INCLUYE SUMINISTRO E INSTALACIÓN)</v>
          </cell>
          <cell r="F459" t="str">
            <v>ML</v>
          </cell>
          <cell r="G459">
            <v>2544639</v>
          </cell>
        </row>
        <row r="460">
          <cell r="D460">
            <v>3953</v>
          </cell>
          <cell r="E460" t="str">
            <v>TUBERIA CONCRETO D=60" CL. I REFORZADO (INCLUYE SUMINISTRO E INSTALACIÓN)</v>
          </cell>
          <cell r="F460" t="str">
            <v>ML</v>
          </cell>
          <cell r="G460">
            <v>2849624</v>
          </cell>
        </row>
        <row r="461">
          <cell r="D461">
            <v>3954</v>
          </cell>
          <cell r="E461" t="str">
            <v>TUBERIA CONCRETO D=64" CL. I REFORZADO (INCLUYE SUMINISTRO E INSTALACIÓN)</v>
          </cell>
          <cell r="F461" t="str">
            <v>ML</v>
          </cell>
          <cell r="G461">
            <v>3186172</v>
          </cell>
        </row>
        <row r="462">
          <cell r="D462">
            <v>3955</v>
          </cell>
          <cell r="E462" t="str">
            <v>TUBERIA CONCRETO D=68" CL. I REFORZADO (INCLUYE SUMINISTRO E INSTALACIÓN)</v>
          </cell>
          <cell r="F462" t="str">
            <v>ML</v>
          </cell>
          <cell r="G462">
            <v>3561377</v>
          </cell>
        </row>
        <row r="463">
          <cell r="D463">
            <v>3956</v>
          </cell>
          <cell r="E463" t="str">
            <v>TUBERIA CONCRETO D=72" CL. I REFORZADO (INCLUYE SUMINISTRO E INSTALACIÓN)</v>
          </cell>
          <cell r="F463" t="str">
            <v>ML</v>
          </cell>
          <cell r="G463">
            <v>3980134</v>
          </cell>
        </row>
        <row r="464">
          <cell r="D464">
            <v>3957</v>
          </cell>
          <cell r="E464" t="str">
            <v>TUBERIA CONCRETO D=80" CL. I REFORZADO (INCLUYE SUMINISTRO E INSTALACIÓN)</v>
          </cell>
          <cell r="F464" t="str">
            <v>ML</v>
          </cell>
          <cell r="G464">
            <v>4922773</v>
          </cell>
        </row>
        <row r="465">
          <cell r="D465">
            <v>3958</v>
          </cell>
          <cell r="E465" t="str">
            <v>TUBERIA CONCRETO D=86" CL. I REFORZADO (INCLUYE SUMINISTRO E INSTALACIÓN)</v>
          </cell>
          <cell r="F465" t="str">
            <v>ML</v>
          </cell>
          <cell r="G465">
            <v>5522081</v>
          </cell>
        </row>
        <row r="466">
          <cell r="D466">
            <v>3959</v>
          </cell>
          <cell r="E466" t="str">
            <v>TUBERIA CONCRETO D=92" CL. I REFORZADO (INCLUYE SUMINISTRO E INSTALACIÓN)</v>
          </cell>
          <cell r="F466" t="str">
            <v>ML</v>
          </cell>
          <cell r="G466">
            <v>6179387</v>
          </cell>
        </row>
        <row r="467">
          <cell r="D467">
            <v>3960</v>
          </cell>
          <cell r="E467" t="str">
            <v>TUBERIA CONCRETO D=24" CL. II REFORZADO (INCLUYE SUMINISTRO E INSTALACIÓN)</v>
          </cell>
          <cell r="F467" t="str">
            <v>ML</v>
          </cell>
          <cell r="G467">
            <v>650571</v>
          </cell>
        </row>
        <row r="468">
          <cell r="D468">
            <v>3961</v>
          </cell>
          <cell r="E468" t="str">
            <v>TUBERIA CONCRETO D=27" CL. II REFORZADO (INCLUYE SUMINISTRO E INSTALACIÓN)</v>
          </cell>
          <cell r="F468" t="str">
            <v>ML</v>
          </cell>
          <cell r="G468">
            <v>809199</v>
          </cell>
        </row>
        <row r="469">
          <cell r="D469">
            <v>3963</v>
          </cell>
          <cell r="E469" t="str">
            <v>TUBERIA CONCRETO D=36" CL. II REFORZADO (INCLUYE SUMINISTRO E INSTALACIÓN)</v>
          </cell>
          <cell r="F469" t="str">
            <v>ML</v>
          </cell>
          <cell r="G469">
            <v>1227828</v>
          </cell>
        </row>
        <row r="470">
          <cell r="D470">
            <v>3964</v>
          </cell>
          <cell r="E470" t="str">
            <v>TUBERIA CONCRETO D=40" CL. II REFORZADO (INCLUYE SUMINISTRO E INSTALACIÓN)</v>
          </cell>
          <cell r="F470" t="str">
            <v>ML</v>
          </cell>
          <cell r="G470">
            <v>1521442</v>
          </cell>
        </row>
        <row r="471">
          <cell r="D471">
            <v>3965</v>
          </cell>
          <cell r="E471" t="str">
            <v>TUBERIA CONCRETO D=44" CL. II REFORZADO (INCLUYE SUMINISTRO E INSTALACIÓN)</v>
          </cell>
          <cell r="F471" t="str">
            <v>ML</v>
          </cell>
          <cell r="G471">
            <v>1714875</v>
          </cell>
        </row>
        <row r="472">
          <cell r="D472">
            <v>3966</v>
          </cell>
          <cell r="E472" t="str">
            <v>TUBERIA CONCRETO D=48" CL. II REFORZADO (INCLUYE SUMINISTRO E INSTALACIÓN)</v>
          </cell>
          <cell r="F472" t="str">
            <v>ML</v>
          </cell>
          <cell r="G472">
            <v>2044295</v>
          </cell>
        </row>
        <row r="473">
          <cell r="D473">
            <v>3967</v>
          </cell>
          <cell r="E473" t="str">
            <v>TUBERIA CONCRETO D=52" CL. II REFORZADO (INCLUYE SUMINISTRO E INSTALACIÓN)</v>
          </cell>
          <cell r="F473" t="str">
            <v>ML</v>
          </cell>
          <cell r="G473">
            <v>2303421</v>
          </cell>
        </row>
        <row r="474">
          <cell r="D474">
            <v>3968</v>
          </cell>
          <cell r="E474" t="str">
            <v>TUBERIA CONCRETO D=56" CL. II REFORZADO (INCLUYE SUMINISTRO E INSTALACIÓN)</v>
          </cell>
          <cell r="F474" t="str">
            <v>ML</v>
          </cell>
          <cell r="G474">
            <v>2578197</v>
          </cell>
        </row>
        <row r="475">
          <cell r="D475">
            <v>3969</v>
          </cell>
          <cell r="E475" t="str">
            <v>TUBERIA CONCRETO D=60" CL. III REFORZADO (INCLUYE SUMINISTRO E INSTALACIÓN)</v>
          </cell>
          <cell r="F475" t="str">
            <v>ML</v>
          </cell>
          <cell r="G475">
            <v>3231567</v>
          </cell>
        </row>
        <row r="476">
          <cell r="D476">
            <v>3970</v>
          </cell>
          <cell r="E476" t="str">
            <v>TUBERIA CONCRETO D=64" CL. II REFORZADO (INCLUYE SUMINISTRO E INSTALACIÓN)</v>
          </cell>
          <cell r="F476" t="str">
            <v>ML</v>
          </cell>
          <cell r="G476">
            <v>3259286</v>
          </cell>
        </row>
        <row r="477">
          <cell r="D477">
            <v>3971</v>
          </cell>
          <cell r="E477" t="str">
            <v>TUBERIA CONCRETO D=68" CL. III REFORZADO (INCLUYE SUMINISTRO E INSTALACIÓN)</v>
          </cell>
          <cell r="F477" t="str">
            <v>ML</v>
          </cell>
          <cell r="G477">
            <v>3795236</v>
          </cell>
        </row>
        <row r="478">
          <cell r="D478">
            <v>3972</v>
          </cell>
          <cell r="E478" t="str">
            <v>TUBERIA CONCRETO D=72" CL. II REFORZADO (INCLUYE SUMINISTRO E INSTALACIÓN)</v>
          </cell>
          <cell r="F478" t="str">
            <v>ML</v>
          </cell>
          <cell r="G478">
            <v>3997556</v>
          </cell>
        </row>
        <row r="479">
          <cell r="D479">
            <v>3973</v>
          </cell>
          <cell r="E479" t="str">
            <v>TUBERIA CONCRETO D=80" CL. II REFORZADO (INCLUYE SUMINISTRO E INSTALACIÓN)</v>
          </cell>
          <cell r="F479" t="str">
            <v>ML</v>
          </cell>
          <cell r="G479">
            <v>4945002</v>
          </cell>
        </row>
        <row r="480">
          <cell r="D480">
            <v>3974</v>
          </cell>
          <cell r="E480" t="str">
            <v>TUBERIA CONCRETO D=86" CL. II REFORZADO (INCLUYE SUMINISTRO E INSTALACIÓN)</v>
          </cell>
          <cell r="F480" t="str">
            <v>ML</v>
          </cell>
          <cell r="G480">
            <v>5607999</v>
          </cell>
        </row>
        <row r="481">
          <cell r="D481">
            <v>3975</v>
          </cell>
          <cell r="E481" t="str">
            <v>TUBERIA CONCRETO D=24" CL. III REFORZADO (INCLUYE SUMINISTRO E INSTALACIÓN)</v>
          </cell>
          <cell r="F481" t="str">
            <v>ML</v>
          </cell>
          <cell r="G481">
            <v>650571</v>
          </cell>
        </row>
        <row r="482">
          <cell r="D482">
            <v>3976</v>
          </cell>
          <cell r="E482" t="str">
            <v>TUBERIA CONCRETO D=27" CL. III REFORZADO (INCLUYE SUMINISTRO E INSTALACIÓN)</v>
          </cell>
          <cell r="F482" t="str">
            <v>ML</v>
          </cell>
          <cell r="G482">
            <v>852372</v>
          </cell>
        </row>
        <row r="483">
          <cell r="D483">
            <v>3978</v>
          </cell>
          <cell r="E483" t="str">
            <v>TUBERIA CONCRETO D=36" CL. III REFORZADO (INCLUYE SUMINISTRO E INSTALACIÓN)</v>
          </cell>
          <cell r="F483" t="str">
            <v>ML</v>
          </cell>
          <cell r="G483">
            <v>1293135</v>
          </cell>
        </row>
        <row r="484">
          <cell r="D484">
            <v>3979</v>
          </cell>
          <cell r="E484" t="str">
            <v>TUBERIA CONCRETO D=40" CL. III REFORZADO (INCLUYE SUMINISTRO E INSTALACIÓN)</v>
          </cell>
          <cell r="F484" t="str">
            <v>ML</v>
          </cell>
          <cell r="G484">
            <v>1605694</v>
          </cell>
        </row>
        <row r="485">
          <cell r="D485">
            <v>3980</v>
          </cell>
          <cell r="E485" t="str">
            <v>TUBERIA CONCRETO D=44" CL. III REFORZADO (INCLUYE SUMINISTRO E INSTALACIÓN)</v>
          </cell>
          <cell r="F485" t="str">
            <v>ML</v>
          </cell>
          <cell r="G485">
            <v>1806981</v>
          </cell>
        </row>
        <row r="486">
          <cell r="D486">
            <v>3981</v>
          </cell>
          <cell r="E486" t="str">
            <v>TUBERIA CONCRETO D=48" CL. III REFORZADO (INCLUYE SUMINISTRO E INSTALACIÓN)</v>
          </cell>
          <cell r="F486" t="str">
            <v>ML</v>
          </cell>
          <cell r="G486">
            <v>2154156</v>
          </cell>
        </row>
        <row r="487">
          <cell r="D487">
            <v>3982</v>
          </cell>
          <cell r="E487" t="str">
            <v>TUBERIA CONCRETO D=52" CL. III REFORZADO (INCLUYE SUMINISTRO E INSTALACIÓN)</v>
          </cell>
          <cell r="F487" t="str">
            <v>ML</v>
          </cell>
          <cell r="G487">
            <v>2424421</v>
          </cell>
        </row>
        <row r="488">
          <cell r="D488">
            <v>3983</v>
          </cell>
          <cell r="E488" t="str">
            <v>TUBERIA CONCRETO D=56" CL. III REFORZADO (INCLUYE SUMINISTRO E INSTALACIÓN)</v>
          </cell>
          <cell r="F488" t="str">
            <v>ML</v>
          </cell>
          <cell r="G488">
            <v>2708668</v>
          </cell>
        </row>
        <row r="489">
          <cell r="D489">
            <v>3984</v>
          </cell>
          <cell r="E489" t="str">
            <v>TUBERIA CONCRETO D=60" CL. II REFORZADO (INCLUYE SUMINISTRO E INSTALACIÓN)</v>
          </cell>
          <cell r="F489" t="str">
            <v>ML</v>
          </cell>
          <cell r="G489">
            <v>2902175</v>
          </cell>
        </row>
        <row r="490">
          <cell r="D490">
            <v>3985</v>
          </cell>
          <cell r="E490" t="str">
            <v>TUBERIA CONCRETO D=64" CL. III REFORZADO (INCLUYE SUMINISTRO E INSTALACIÓN)</v>
          </cell>
          <cell r="F490" t="str">
            <v>ML</v>
          </cell>
          <cell r="G490">
            <v>3391376</v>
          </cell>
        </row>
        <row r="491">
          <cell r="D491">
            <v>3986</v>
          </cell>
          <cell r="E491" t="str">
            <v>TUBERIA CONCRETO D=72" CL. III REFORZADO (INCLUYE SUMINISTRO E INSTALACIÓN)</v>
          </cell>
          <cell r="F491" t="str">
            <v>ML</v>
          </cell>
          <cell r="G491">
            <v>4381069</v>
          </cell>
        </row>
        <row r="492">
          <cell r="D492">
            <v>3987</v>
          </cell>
          <cell r="E492" t="str">
            <v>TUBERIA CONCRETO D=68" CL. II REFORZADO (INCLUYE SUMINISTRO E INSTALACIÓN)</v>
          </cell>
          <cell r="F492" t="str">
            <v>ML</v>
          </cell>
          <cell r="G492">
            <v>3644106</v>
          </cell>
        </row>
        <row r="493">
          <cell r="D493">
            <v>3988</v>
          </cell>
          <cell r="E493" t="str">
            <v>TUBERIA CONCRETO D=80" CL. III REFORZADO (INCLUYE SUMINISTRO E INSTALACIÓN)</v>
          </cell>
          <cell r="F493" t="str">
            <v>ML</v>
          </cell>
          <cell r="G493">
            <v>5147112</v>
          </cell>
        </row>
        <row r="494">
          <cell r="D494">
            <v>3989</v>
          </cell>
          <cell r="E494" t="str">
            <v>TUBERIA CONCRETO D=86" CL. III REFORZADO (INCLUYE SUMINISTRO E INSTALACIÓN)</v>
          </cell>
          <cell r="F494" t="str">
            <v>ML</v>
          </cell>
          <cell r="G494">
            <v>5746420</v>
          </cell>
        </row>
        <row r="495">
          <cell r="D495">
            <v>3990</v>
          </cell>
          <cell r="E495" t="str">
            <v>TUBERIA CONCRETO D=92" CL. II REFORZADO (INCLUYE SUMINISTRO E INSTALACIÓN)</v>
          </cell>
          <cell r="F495" t="str">
            <v>ML</v>
          </cell>
          <cell r="G495">
            <v>6274920</v>
          </cell>
        </row>
        <row r="496">
          <cell r="D496">
            <v>3991</v>
          </cell>
          <cell r="E496" t="str">
            <v>TUBERIA CONCRETO D=92" CL. III REFORZADO (INCLUYE SUMINISTRO E INSTALACIÓN)</v>
          </cell>
          <cell r="F496" t="str">
            <v>ML</v>
          </cell>
          <cell r="G496">
            <v>6378307</v>
          </cell>
        </row>
        <row r="497">
          <cell r="D497">
            <v>3992</v>
          </cell>
          <cell r="E497" t="str">
            <v>TUBERIA CONCRETO D=24" CL. IV REFORZADO (INCLUYE SUMINISTRO E INSTALACIÓN)</v>
          </cell>
          <cell r="F497" t="str">
            <v>ML</v>
          </cell>
          <cell r="G497">
            <v>728540</v>
          </cell>
        </row>
        <row r="498">
          <cell r="D498">
            <v>3993</v>
          </cell>
          <cell r="E498" t="str">
            <v>TUBERIA CONCRETO D=27" CL. IV REFORZADO (INCLUYE SUMINISTRO E INSTALACIÓN)</v>
          </cell>
          <cell r="F498" t="str">
            <v>ML</v>
          </cell>
          <cell r="G498">
            <v>958806</v>
          </cell>
        </row>
        <row r="499">
          <cell r="D499">
            <v>3994</v>
          </cell>
          <cell r="E499" t="str">
            <v>TUBERIA CONCRETO D=30" CL. IV REFORZADO (INCLUYE SUMINISTRO E INSTALACIÓN)</v>
          </cell>
          <cell r="F499" t="str">
            <v>ML</v>
          </cell>
          <cell r="G499">
            <v>1170598</v>
          </cell>
        </row>
        <row r="500">
          <cell r="D500">
            <v>3995</v>
          </cell>
          <cell r="E500" t="str">
            <v>TUBERIA CONCRETO D=36" CL. IV REFORZADO (INCLUYE SUMINISTRO E INSTALACIÓN)</v>
          </cell>
          <cell r="F500" t="str">
            <v>ML</v>
          </cell>
          <cell r="G500">
            <v>1466351</v>
          </cell>
        </row>
        <row r="501">
          <cell r="D501">
            <v>3996</v>
          </cell>
          <cell r="E501" t="str">
            <v>TUBERIA CONCRETO D=40" CL. IV REFORZADO (INCLUYE SUMINISTRO E INSTALACIÓN)</v>
          </cell>
          <cell r="F501" t="str">
            <v>ML</v>
          </cell>
          <cell r="G501">
            <v>1820608</v>
          </cell>
        </row>
        <row r="502">
          <cell r="D502">
            <v>3997</v>
          </cell>
          <cell r="E502" t="str">
            <v>TUBERIA CONCRETO D=44" CL. IV REFORZADO (INCLUYE SUMINISTRO E INSTALACIÓN)</v>
          </cell>
          <cell r="F502" t="str">
            <v>ML</v>
          </cell>
          <cell r="G502">
            <v>2048884</v>
          </cell>
        </row>
        <row r="503">
          <cell r="D503">
            <v>3998</v>
          </cell>
          <cell r="E503" t="str">
            <v>TUBERIA CONCRETO D=48" CL. IV REFORZADO (INCLUYE SUMINISTRO E INSTALACIÓN)</v>
          </cell>
          <cell r="F503" t="str">
            <v>ML</v>
          </cell>
          <cell r="G503">
            <v>2437567</v>
          </cell>
        </row>
        <row r="504">
          <cell r="D504">
            <v>3999</v>
          </cell>
          <cell r="E504" t="str">
            <v>TUBERIA CONCRETO D=52" CL. IV REFORZADO (INCLUYE SUMINISTRO E INSTALACIÓN)</v>
          </cell>
          <cell r="F504" t="str">
            <v>ML</v>
          </cell>
          <cell r="G504">
            <v>2758525</v>
          </cell>
        </row>
        <row r="505">
          <cell r="D505">
            <v>4000</v>
          </cell>
          <cell r="E505" t="str">
            <v>TUBERIA CONCRETO D=56" CL. IV REFORZADO (INCLUYE SUMINISTRO E INSTALACIÓN)</v>
          </cell>
          <cell r="F505" t="str">
            <v>ML</v>
          </cell>
          <cell r="G505">
            <v>2959996</v>
          </cell>
        </row>
        <row r="506">
          <cell r="D506">
            <v>4001</v>
          </cell>
          <cell r="E506" t="str">
            <v>TUBERIA CONCRETO D=60" CL. IV REFORZADO (INCLUYE SUMINISTRO E INSTALACIÓN)</v>
          </cell>
          <cell r="F506" t="str">
            <v>ML</v>
          </cell>
          <cell r="G506">
            <v>3404926</v>
          </cell>
        </row>
        <row r="507">
          <cell r="D507">
            <v>4002</v>
          </cell>
          <cell r="E507" t="str">
            <v>TUBERIA CONCRETO D=64" CL. IV REFORZADO (INCLUYE SUMINISTRO E INSTALACIÓN)</v>
          </cell>
          <cell r="F507" t="str">
            <v>ML</v>
          </cell>
          <cell r="G507">
            <v>3832152</v>
          </cell>
        </row>
        <row r="508">
          <cell r="D508">
            <v>4004</v>
          </cell>
          <cell r="E508" t="str">
            <v>TUBERIA CONCRETO D=68" CL. IV REFORZADO (INCLUYE SUMINISTRO E INSTALACIÓN)</v>
          </cell>
          <cell r="F508" t="str">
            <v>ML</v>
          </cell>
          <cell r="G508">
            <v>4296464</v>
          </cell>
        </row>
        <row r="509">
          <cell r="D509">
            <v>4005</v>
          </cell>
          <cell r="E509" t="str">
            <v>TUBERIA CONCRETO D=72" CL. IV REFORZADO (INCLUYE SUMINISTRO E INSTALACIÓN)</v>
          </cell>
          <cell r="F509" t="str">
            <v>ML</v>
          </cell>
          <cell r="G509">
            <v>4769485</v>
          </cell>
        </row>
        <row r="510">
          <cell r="D510">
            <v>4006</v>
          </cell>
          <cell r="E510" t="str">
            <v>TUBERIA CONCRETO D=80" CL. IV REFORZADO (INCLUYE SUMINISTRO E INSTALACIÓN)</v>
          </cell>
          <cell r="F510" t="str">
            <v>ML</v>
          </cell>
          <cell r="G510">
            <v>5837788</v>
          </cell>
        </row>
        <row r="511">
          <cell r="D511">
            <v>4007</v>
          </cell>
          <cell r="E511" t="str">
            <v>TUBERIA CONCRETO D=86" CL. IV REFORZADO (INCLUYE SUMINISTRO E INSTALACIÓN)</v>
          </cell>
          <cell r="F511" t="str">
            <v>ML</v>
          </cell>
          <cell r="G511">
            <v>6942941</v>
          </cell>
        </row>
        <row r="512">
          <cell r="D512">
            <v>4008</v>
          </cell>
          <cell r="E512" t="str">
            <v>TUBERIA CONCRETO D=92" CL. IV REFORZADO (INCLUYE SUMINISTRO E INSTALACIÓN)</v>
          </cell>
          <cell r="F512" t="str">
            <v>ML</v>
          </cell>
          <cell r="G512">
            <v>7562119</v>
          </cell>
        </row>
        <row r="513">
          <cell r="D513">
            <v>4009</v>
          </cell>
          <cell r="E513" t="str">
            <v>GEOTEXTIL NT 3000 PARA SUBDRENES/FILTROS (INCLUYE SUMINISTRO E INSTALACIÓN)</v>
          </cell>
          <cell r="F513" t="str">
            <v>M2</v>
          </cell>
          <cell r="G513">
            <v>9938</v>
          </cell>
        </row>
        <row r="514">
          <cell r="D514">
            <v>4010</v>
          </cell>
          <cell r="E514" t="str">
            <v>GEOTEXTIL NT 4000 PARA SUBDRENES/FILTROS (INCLUYE SUMINISTRO E INSTALACIÓN)</v>
          </cell>
          <cell r="F514" t="str">
            <v>M2</v>
          </cell>
          <cell r="G514">
            <v>12525</v>
          </cell>
        </row>
        <row r="515">
          <cell r="D515">
            <v>4011</v>
          </cell>
          <cell r="E515" t="str">
            <v>GEOTEXTIL NT 5000 PARA SUBDRENES/FILTROS (INCLUYE SUMINISTRO E INSTALACIÓN)</v>
          </cell>
          <cell r="F515" t="str">
            <v>M2</v>
          </cell>
          <cell r="G515">
            <v>17018</v>
          </cell>
        </row>
        <row r="516">
          <cell r="D516">
            <v>4012</v>
          </cell>
          <cell r="E516" t="str">
            <v>GEOTEXTIL NT 6000 PARA SUBDRENES/FILTROS (INCLUYE SUMINISTRO E INSTALACIÓN)</v>
          </cell>
          <cell r="F516" t="str">
            <v>M2</v>
          </cell>
          <cell r="G516">
            <v>20223</v>
          </cell>
        </row>
        <row r="517">
          <cell r="D517">
            <v>4013</v>
          </cell>
          <cell r="E517" t="str">
            <v>GEOTEXTIL NT 7000 PARA SEPARACION SUBRASANTE/CAPAS GRANULARES (INCLUYE SUMINISTRO E INSTALACIÓN)</v>
          </cell>
          <cell r="F517" t="str">
            <v>M2</v>
          </cell>
          <cell r="G517">
            <v>24761</v>
          </cell>
        </row>
        <row r="518">
          <cell r="D518">
            <v>4014</v>
          </cell>
          <cell r="E518" t="str">
            <v>GEOTEXTIL NT 3000 PARA SEPARACION SUBRASANTE/CAPAS GRANULARES (INCLUYE SUMINISTRO E INSTALACIÓN)</v>
          </cell>
          <cell r="F518" t="str">
            <v>M2</v>
          </cell>
          <cell r="G518">
            <v>9938</v>
          </cell>
        </row>
        <row r="519">
          <cell r="D519">
            <v>4015</v>
          </cell>
          <cell r="E519" t="str">
            <v>GEOTEXTIL NT 4000 PARA SEPARACION SUBRASANTE/CAPAS GRANULARES (INCLUYE SUMINISTRO E INSTALACIÓN)</v>
          </cell>
          <cell r="F519" t="str">
            <v>M2</v>
          </cell>
          <cell r="G519">
            <v>12525</v>
          </cell>
        </row>
        <row r="520">
          <cell r="D520">
            <v>4016</v>
          </cell>
          <cell r="E520" t="str">
            <v>GEOTEXTIL NT 5000 PARA SEPARACION SUBRASANTE/CAPAS GRANULARES (INCLUYE SUMINISTRO E INSTALACIÓN)</v>
          </cell>
          <cell r="F520" t="str">
            <v>M2</v>
          </cell>
          <cell r="G520">
            <v>17018</v>
          </cell>
        </row>
        <row r="521">
          <cell r="D521">
            <v>4017</v>
          </cell>
          <cell r="E521" t="str">
            <v>GEOTEXTIL NT 6000 PARA SEPARACION SUBRASANTE/CAPAS GRANULARES (INCLUYE SUMINISTRO E INSTALACIÓN)</v>
          </cell>
          <cell r="F521" t="str">
            <v>M2</v>
          </cell>
          <cell r="G521">
            <v>20223</v>
          </cell>
        </row>
        <row r="522">
          <cell r="D522">
            <v>4018</v>
          </cell>
          <cell r="E522" t="str">
            <v>GEOTEXTIL NT 7000 PARA SUBDRENES/FILTROS (INCLUYE SUMINISTRO E INSTALACIÓN)</v>
          </cell>
          <cell r="F522" t="str">
            <v>M2</v>
          </cell>
          <cell r="G522">
            <v>24761</v>
          </cell>
        </row>
        <row r="523">
          <cell r="D523">
            <v>4019</v>
          </cell>
          <cell r="E523" t="str">
            <v>GEOTEXTIL REPAV 400 PARA PAVIMENTACION Y REPAVIMENTACION (INCLUYE SUMINISTRO E INSTALACIÓN)</v>
          </cell>
          <cell r="F523" t="str">
            <v>M2</v>
          </cell>
          <cell r="G523">
            <v>7995</v>
          </cell>
        </row>
        <row r="524">
          <cell r="D524">
            <v>4020</v>
          </cell>
          <cell r="E524" t="str">
            <v>GEOTEXTIL REPAV 450 PARA PAVIMENTACION Y REPAVIMENTACION (INCLUYE SUMINISTRO E INSTALACIÓN)</v>
          </cell>
          <cell r="F524" t="str">
            <v>M2</v>
          </cell>
          <cell r="G524">
            <v>9122</v>
          </cell>
        </row>
        <row r="525">
          <cell r="D525">
            <v>4021</v>
          </cell>
          <cell r="E525" t="str">
            <v>GEOTEXTIL NT 4000 PARA ESTABILIZACION SUBRASANTE/CAPAS GRANULARES (INC. SUMINISTRO E INSTALACIÓN)</v>
          </cell>
          <cell r="F525" t="str">
            <v>M2</v>
          </cell>
          <cell r="G525">
            <v>12525</v>
          </cell>
        </row>
        <row r="526">
          <cell r="D526">
            <v>4022</v>
          </cell>
          <cell r="E526" t="str">
            <v>GEOTEXTIL NT 5000 PARA ESTABILIZACION SUBRASANTE/CAPAS GRANULARES (INC. SUMINISTRO E INSTALACIÓN)</v>
          </cell>
          <cell r="F526" t="str">
            <v>M2</v>
          </cell>
          <cell r="G526">
            <v>17018</v>
          </cell>
        </row>
        <row r="527">
          <cell r="D527">
            <v>4023</v>
          </cell>
          <cell r="E527" t="str">
            <v>GEOTEXTIL NT 6000 PARA ESTABILIZACION SUBRASANTE/CAPAS GRANULARES (INC. SUMINISTRO E INSTALACIÓN)</v>
          </cell>
          <cell r="F527" t="str">
            <v>M2</v>
          </cell>
          <cell r="G527">
            <v>20223</v>
          </cell>
        </row>
        <row r="528">
          <cell r="D528">
            <v>4024</v>
          </cell>
          <cell r="E528" t="str">
            <v>GEOTEXTIL NT 7000 PARA ESTABILIZACION SUBRASANTE/CAPAS GRANULARES (INC. SUMINISTRO E INSTALACIÓN)</v>
          </cell>
          <cell r="F528" t="str">
            <v>M2</v>
          </cell>
          <cell r="G528">
            <v>24761</v>
          </cell>
        </row>
        <row r="529">
          <cell r="D529">
            <v>4026</v>
          </cell>
          <cell r="E529" t="str">
            <v>GEOTEXTIL T, RESIST. ULTIMA (TIRA ANCHA)=30 KN/M PARA SUBDRENES/FILTROS (INCLUYE SUMINISTRO E INSTALACIÓN)</v>
          </cell>
          <cell r="F529" t="str">
            <v>M2</v>
          </cell>
          <cell r="G529">
            <v>8914</v>
          </cell>
        </row>
        <row r="530">
          <cell r="D530">
            <v>4027</v>
          </cell>
          <cell r="E530" t="str">
            <v>GEOTEXTIL T, RESIST. ULTIMA (TIRA ANCHA)=40 KN/M PARA SUBDRENES/FILTROS (INCLUYE SUMINISTRO E INSTALACIÓN)</v>
          </cell>
          <cell r="F530" t="str">
            <v>M2</v>
          </cell>
          <cell r="G530">
            <v>9627</v>
          </cell>
        </row>
        <row r="531">
          <cell r="D531">
            <v>4028</v>
          </cell>
          <cell r="E531" t="str">
            <v>GEOTEXTIL T, RESIST. ULTIMA (TIRA ANCHA)=60 KN/M PARA SUBDRENES/FILTROS (INCLUYE SUMINISTRO E INSTALACIÓN)</v>
          </cell>
          <cell r="F531" t="str">
            <v>M2</v>
          </cell>
          <cell r="G531">
            <v>16252</v>
          </cell>
        </row>
        <row r="532">
          <cell r="D532">
            <v>4029</v>
          </cell>
          <cell r="E532" t="str">
            <v>GEOTEXTIL T, RESIST. ULTIMA (TIRA ANCHA)=90 KN/M PARA SUBDRENES/FILTROS (INCLUYE SUMINISTRO E INSTALACIÓN)</v>
          </cell>
          <cell r="F532" t="str">
            <v>M2</v>
          </cell>
          <cell r="G532">
            <v>26325</v>
          </cell>
        </row>
        <row r="533">
          <cell r="D533">
            <v>4030</v>
          </cell>
          <cell r="E533" t="str">
            <v>GEOTEXTIL T, RESIST. ULTIMA (TIRA ANCHA)=30 KN/M PARA SEPARACION SUBRASANTE/CAPAS GRANULARES (INC. SUMIN. E INSTALACIÓN)</v>
          </cell>
          <cell r="F533" t="str">
            <v>M2</v>
          </cell>
          <cell r="G533">
            <v>8914</v>
          </cell>
        </row>
        <row r="534">
          <cell r="D534">
            <v>4032</v>
          </cell>
          <cell r="E534" t="str">
            <v>GEOTEXTIL T, RESIST. ULTIMA (TIRA ANCHA)=40 KN/M PARA SEPARACION SUBRASANTE/CAPAS GRANULARES (INC. SUMIN. E INSTALACIÓN)</v>
          </cell>
          <cell r="F534" t="str">
            <v>M2</v>
          </cell>
          <cell r="G534">
            <v>9627</v>
          </cell>
        </row>
        <row r="535">
          <cell r="D535">
            <v>4033</v>
          </cell>
          <cell r="E535" t="str">
            <v>GEOTEXTIL T, RESIST. ULTIMA (TIRA ANCHA)=60 KN/M PARA SEPARACION SUBRASANTE/CAPAS GRANULARES (INC. SUMIN. E INSTALACIÓN)</v>
          </cell>
          <cell r="F535" t="str">
            <v>M2</v>
          </cell>
          <cell r="G535">
            <v>16252</v>
          </cell>
        </row>
        <row r="536">
          <cell r="D536">
            <v>4034</v>
          </cell>
          <cell r="E536" t="str">
            <v>GEOTEXTIL T, RESIST. ULTIMA (TIRA ANCHA)=90 KN/M PARA SEPARACION SUBRASANTE/CAPAS GRANULARES (INC. SUMIN. E INSTALACIÓN)</v>
          </cell>
          <cell r="F536" t="str">
            <v>M2</v>
          </cell>
          <cell r="G536">
            <v>26325</v>
          </cell>
        </row>
        <row r="537">
          <cell r="D537">
            <v>4036</v>
          </cell>
          <cell r="E537" t="str">
            <v>GEOTEXTIL T, RESIST. ULTIMA (TIRA ANCHA)=40 KN/M PARA ESTABILIZACION SUBRASANTE/CAPAS GRANULARES (INC. SUMIN. E INST.)</v>
          </cell>
          <cell r="F537" t="str">
            <v>M2</v>
          </cell>
          <cell r="G537">
            <v>9627</v>
          </cell>
        </row>
        <row r="538">
          <cell r="D538">
            <v>4037</v>
          </cell>
          <cell r="E538" t="str">
            <v>GEOTEXTIL T, RESIST. ULTIMA (TIRA ANCHA)=60 KN/M PARA ESTABILIZACION SUBRASANTE/CAPAS GRANULARES (INC. SUMIN. E INST.)</v>
          </cell>
          <cell r="F538" t="str">
            <v>M2</v>
          </cell>
          <cell r="G538">
            <v>16252</v>
          </cell>
        </row>
        <row r="539">
          <cell r="D539">
            <v>4038</v>
          </cell>
          <cell r="E539" t="str">
            <v>GEOTEXTIL T, RESIST. ULTIMA (TIRA ANCHA)=90 KN/M PARA ESTABILIZACION SUBRASANTE/CAPAS GRANULARES (INC. SUMIN. E INST.)</v>
          </cell>
          <cell r="F539" t="str">
            <v>M2</v>
          </cell>
          <cell r="G539">
            <v>26325</v>
          </cell>
        </row>
        <row r="540">
          <cell r="D540">
            <v>4039</v>
          </cell>
          <cell r="E540" t="str">
            <v>SARDINEL H=0.20M, E=0.15M CONCRETO 3000 PSI (FUNDIDO EN SITIO, CONCRETO PREMEZCLADO. INC. SUMIN, FORMALET. Y CONST.)</v>
          </cell>
          <cell r="F540" t="str">
            <v>ML</v>
          </cell>
          <cell r="G540">
            <v>26643</v>
          </cell>
        </row>
        <row r="541">
          <cell r="D541">
            <v>4040</v>
          </cell>
          <cell r="E541" t="str">
            <v>SARDINEL H=0.25M, E=0.15M CONCRETO 3000 PSI (FUNDIDO EN SITIO, CONCRETO PREMEZCLADO. INC. SUMIN, FORMALET. Y CONST.)</v>
          </cell>
          <cell r="F541" t="str">
            <v>ML</v>
          </cell>
          <cell r="G541">
            <v>30517</v>
          </cell>
        </row>
        <row r="542">
          <cell r="D542">
            <v>4041</v>
          </cell>
          <cell r="E542" t="str">
            <v>SARDINEL H=0.40M, E=0.15M CONCRETO 3000 PSI (FUNDIDO EN SITIO, CONCRETO PREMEZCLADO. INC. SUMIN, FORMALET. Y CONST.)</v>
          </cell>
          <cell r="F542" t="str">
            <v>ML</v>
          </cell>
          <cell r="G542">
            <v>42087</v>
          </cell>
        </row>
        <row r="543">
          <cell r="D543">
            <v>4042</v>
          </cell>
          <cell r="E543" t="str">
            <v>SARDINEL H=0.30M, E=0.15M CONCRETO 3000 PSI (FUNDIDO EN SITIO, CONCRETO HECHO EN OBRA. INC. SUMIN, FORMALET. Y CONST.)</v>
          </cell>
          <cell r="F543" t="str">
            <v>ML</v>
          </cell>
          <cell r="G543">
            <v>34393</v>
          </cell>
        </row>
        <row r="544">
          <cell r="D544">
            <v>4043</v>
          </cell>
          <cell r="E544" t="str">
            <v>SARDINEL H=0.30M, E=0.15M CONCRETO 3000 PSI (FUNDIDO EN SITIO, CONCRETO PREMEZCLADO. INC. SUMIN, FORMALET. Y CONST.)</v>
          </cell>
          <cell r="F544" t="str">
            <v>ML</v>
          </cell>
          <cell r="G544">
            <v>34390</v>
          </cell>
        </row>
        <row r="545">
          <cell r="D545">
            <v>4044</v>
          </cell>
          <cell r="E545" t="str">
            <v>BORDE SEPARADOR VERDE TIPO A170 (SUMINISTRO E INSTALACIÓN. INCLUYE 3CM MORTERO 2000 PSI)</v>
          </cell>
          <cell r="F545" t="str">
            <v>ML</v>
          </cell>
          <cell r="G545">
            <v>456081</v>
          </cell>
        </row>
        <row r="546">
          <cell r="D546">
            <v>4045</v>
          </cell>
          <cell r="E546" t="str">
            <v>SEPARADOR 'NEW JERSEY' MONODIRECCIONAL 1.5M X 0.6M X 1.1M (PREFABRICADO. INCLUYE SUM. E INST. NO INC. MATERIAL DE BASE)</v>
          </cell>
          <cell r="F546" t="str">
            <v>ML</v>
          </cell>
          <cell r="G546">
            <v>333314</v>
          </cell>
        </row>
        <row r="547">
          <cell r="D547">
            <v>4046</v>
          </cell>
          <cell r="E547" t="str">
            <v>BORDE SEPARADOR VERDE TIPO A170 (SUMINISTRO E INSTALACIÓN. NO INCLUYE MATERIAL DE BASE)</v>
          </cell>
          <cell r="F547" t="str">
            <v>ML</v>
          </cell>
          <cell r="G547">
            <v>449927</v>
          </cell>
        </row>
        <row r="548">
          <cell r="D548">
            <v>4047</v>
          </cell>
          <cell r="E548" t="str">
            <v>BORDILLO PREFABRICADO A80 (SUMINISTRO E INSTALACIÓN. INCLUYE 3CM MORTERO DE NIVELACIÓN 1:5)</v>
          </cell>
          <cell r="F548" t="str">
            <v>ML</v>
          </cell>
          <cell r="G548">
            <v>61175</v>
          </cell>
        </row>
        <row r="549">
          <cell r="D549">
            <v>4048</v>
          </cell>
          <cell r="E549" t="str">
            <v>BORDILLO PREFABRICADO A80 (SUMINISTRO E INSTALACIÓN. NO INCLUYE MATERIAL DE BASE)</v>
          </cell>
          <cell r="F549" t="str">
            <v>ML</v>
          </cell>
          <cell r="G549">
            <v>59126</v>
          </cell>
        </row>
        <row r="550">
          <cell r="D550">
            <v>4049</v>
          </cell>
          <cell r="E550" t="str">
            <v>CAÑUELA TIPO A120 (SUMINISTRO E INSTALACIÓN. INCLUYE 3CM MORTERO 2000 PSI)</v>
          </cell>
          <cell r="F550" t="str">
            <v>ML</v>
          </cell>
          <cell r="G550">
            <v>68384</v>
          </cell>
        </row>
        <row r="551">
          <cell r="D551">
            <v>4050</v>
          </cell>
          <cell r="E551" t="str">
            <v>CAÑUELA TIPO A120 (SUMINISTRO E INSTALACIÓN. NO INCLUYE MATERIAL DE BASE)</v>
          </cell>
          <cell r="F551" t="str">
            <v>ML</v>
          </cell>
          <cell r="G551">
            <v>63176</v>
          </cell>
        </row>
        <row r="552">
          <cell r="D552">
            <v>4051</v>
          </cell>
          <cell r="E552" t="str">
            <v>ANDEN CONCRETO 3000 PSI (210 KG/CM2) HECHO EN OBRA E=0.10M (INCLUYE MEZCLA, FORMALETEO, FUNDIDA Y CURADO)</v>
          </cell>
          <cell r="F552" t="str">
            <v>M2</v>
          </cell>
          <cell r="G552">
            <v>70609</v>
          </cell>
        </row>
        <row r="553">
          <cell r="D553">
            <v>4052</v>
          </cell>
          <cell r="E553" t="str">
            <v>SARDINEL ESPECIAL A100 PARA RAMPA TIPO A (SUMINISTRO E INSTALACIÓN. INCLUYE 3CM MORTERO 2000 PSI)</v>
          </cell>
          <cell r="F553" t="str">
            <v>UN</v>
          </cell>
          <cell r="G553">
            <v>58535</v>
          </cell>
        </row>
        <row r="554">
          <cell r="D554">
            <v>4053</v>
          </cell>
          <cell r="E554" t="str">
            <v>SARDINEL ESPECIAL A100 PARA RAMPA TIPO A (SUMINISTRO E INSTALACIÓN. NO INCLUYE MATERIAL DE BASE)</v>
          </cell>
          <cell r="F554" t="str">
            <v>UN</v>
          </cell>
          <cell r="G554">
            <v>56431</v>
          </cell>
        </row>
        <row r="555">
          <cell r="D555">
            <v>4054</v>
          </cell>
          <cell r="E555" t="str">
            <v>SARDINEL TIPO A10 (SUMINISTRO E INSTALACIÓN. INCLUYE 3CM MORTERO 2000 PSI)</v>
          </cell>
          <cell r="F555" t="str">
            <v>ML</v>
          </cell>
          <cell r="G555">
            <v>77558</v>
          </cell>
        </row>
        <row r="556">
          <cell r="D556">
            <v>4055</v>
          </cell>
          <cell r="E556" t="str">
            <v>SARDINEL TIPO A10 (SUMINISTRO E INSTALACIÓN. NO INCLUYE MATERIAL DE BASE)</v>
          </cell>
          <cell r="F556" t="str">
            <v>ML</v>
          </cell>
          <cell r="G556">
            <v>74086</v>
          </cell>
        </row>
        <row r="557">
          <cell r="D557">
            <v>4061</v>
          </cell>
          <cell r="E557" t="str">
            <v>ADOQUIN DE ARCILLA TR. PESADO 20X10X8CM (SUMINISTRO E INSTALACIÓN. INCLUYE BASE 4CM ARENA NIVELACIÓN Y ARENA DE SELLO)</v>
          </cell>
          <cell r="F557" t="str">
            <v>M2</v>
          </cell>
          <cell r="G557">
            <v>82723</v>
          </cell>
        </row>
        <row r="558">
          <cell r="D558">
            <v>4064</v>
          </cell>
          <cell r="E558" t="str">
            <v>PISO EN ADOQUIN DE ARCILLA 20X10X6CM (SUMINISTRO E INSTALACIÓN. INCLUYE BASE 3CM ARENA NIVELACION Y ARENA DE SELLO)</v>
          </cell>
          <cell r="F558" t="str">
            <v>M2</v>
          </cell>
          <cell r="G558">
            <v>66601</v>
          </cell>
        </row>
        <row r="559">
          <cell r="D559">
            <v>4068</v>
          </cell>
          <cell r="E559" t="str">
            <v>PISO EN LOSETA PREFABRICADA A30 (SUMINISTRO E INSTALACIÓN. INCLUYE BASE 4CM MORTERO 1:5 Y ARENA DE SELLO)</v>
          </cell>
          <cell r="F559" t="str">
            <v>M2</v>
          </cell>
          <cell r="G559">
            <v>78983</v>
          </cell>
        </row>
        <row r="560">
          <cell r="D560">
            <v>4069</v>
          </cell>
          <cell r="E560" t="str">
            <v>PISO EN LOSETA PREFABRICADA A30 (SUMINISTRO E INSTALACIÓN. INCLUYE BASE 4CM MORTERO 2000 PSI Y ARENA DE SELLO)</v>
          </cell>
          <cell r="F560" t="str">
            <v>M2</v>
          </cell>
          <cell r="G560">
            <v>88471</v>
          </cell>
        </row>
        <row r="561">
          <cell r="D561">
            <v>4073</v>
          </cell>
          <cell r="E561" t="str">
            <v>PISO EN LOSETA PREFABRICADA A50 (SUMINISTRO E INSTALACIÓN. INCLUYE BASE 4CM MORTERO 2000 PSI Y ARENA DE SELLO)</v>
          </cell>
          <cell r="F561" t="str">
            <v>M2</v>
          </cell>
          <cell r="G561">
            <v>113032</v>
          </cell>
        </row>
        <row r="562">
          <cell r="D562">
            <v>4074</v>
          </cell>
          <cell r="E562" t="str">
            <v>PISO EN LOSETA PREFABRICADA A50 (SUMINISTRO E INSTALACIÓN. INCLUYE BASE 4CM ARENA NIVELACION Y ARENA DE SELLO)</v>
          </cell>
          <cell r="F562" t="str">
            <v>M2</v>
          </cell>
          <cell r="G562">
            <v>96314</v>
          </cell>
        </row>
        <row r="563">
          <cell r="D563">
            <v>4075</v>
          </cell>
          <cell r="E563" t="str">
            <v>PISO EN LOSETA PREFABRICADA A50 (SUMINISTRO E INSTALACIÓN. INCLUYE BASE 4CM MORTERO 1:5 Y ARENA DE SELLO)</v>
          </cell>
          <cell r="F563" t="str">
            <v>M2</v>
          </cell>
          <cell r="G563">
            <v>104596</v>
          </cell>
        </row>
        <row r="564">
          <cell r="D564">
            <v>4077</v>
          </cell>
          <cell r="E564" t="str">
            <v>PISO EN LOSETA PREFABRICADA A60 (SUMINISTRO E INSTALACIÓN. INCLUYE BASE 4CM ARENA NIVELACION Y ARENA DE SELLO)</v>
          </cell>
          <cell r="F564" t="str">
            <v>M2</v>
          </cell>
          <cell r="G564">
            <v>108214</v>
          </cell>
        </row>
        <row r="565">
          <cell r="D565">
            <v>4078</v>
          </cell>
          <cell r="E565" t="str">
            <v>PISO EN LOSETA PREFABRICADA A60 (SUMINISTRO E INSTALACIÓN. INCLUYE BASE 4CM MORTERO 1:5 Y ARENA DE SELLO)</v>
          </cell>
          <cell r="F565" t="str">
            <v>M2</v>
          </cell>
          <cell r="G565">
            <v>116496</v>
          </cell>
        </row>
        <row r="566">
          <cell r="D566">
            <v>4079</v>
          </cell>
          <cell r="E566" t="str">
            <v>PISO EN LOSETA PREFABRICADA A60 (SUMINISTRO E INSTALACIÓN. INCLUYE BASE 4CM MORTERO 2000 PSI Y ARENA DE SELLO)</v>
          </cell>
          <cell r="F566" t="str">
            <v>M2</v>
          </cell>
          <cell r="G566">
            <v>125984</v>
          </cell>
        </row>
        <row r="567">
          <cell r="D567">
            <v>4080</v>
          </cell>
          <cell r="E567" t="str">
            <v>BOLARDO EN CONCRETO TIPO M60 (SUMINISTRO E INSTALACIÓN. INCLUYE BASE EN CONCRETO 1500 PSI, HECHO EN OBRA)</v>
          </cell>
          <cell r="F567" t="str">
            <v>UN</v>
          </cell>
          <cell r="G567">
            <v>196047</v>
          </cell>
        </row>
        <row r="568">
          <cell r="D568">
            <v>4081</v>
          </cell>
          <cell r="E568" t="str">
            <v>BOLARDO EN CONCRETO TIPO M61 (SUMINISTRO E INSTALACIÓN. INCLUYE BASE EN CONCRETO 1500 PSI, HECHO EN OBRA)</v>
          </cell>
          <cell r="F568" t="str">
            <v>UN</v>
          </cell>
          <cell r="G568">
            <v>171262</v>
          </cell>
        </row>
        <row r="569">
          <cell r="D569">
            <v>4082</v>
          </cell>
          <cell r="E569" t="str">
            <v>BOLARDO EN HIERRO TIPO M62 (SUMINISTRO E INSTALACIÓN. INCLUYE BASE EN CONCRETO 1500 PSI, HECHO EN OBRA)</v>
          </cell>
          <cell r="F569" t="str">
            <v>UN</v>
          </cell>
          <cell r="G569">
            <v>209246</v>
          </cell>
        </row>
        <row r="570">
          <cell r="D570">
            <v>4083</v>
          </cell>
          <cell r="E570" t="str">
            <v>BOLARDO EN HIERRO TIPO M63 (SUMINISTRO E INSTALACIÓN. INCLUYE BASE EN CONCRETO 1500 PSI PREMEZCLADO)</v>
          </cell>
          <cell r="F570" t="str">
            <v>UN</v>
          </cell>
          <cell r="G570">
            <v>211794</v>
          </cell>
        </row>
        <row r="571">
          <cell r="D571">
            <v>4085</v>
          </cell>
          <cell r="E571" t="str">
            <v>PIEZA REMATE A105 PARA RAMPA TIPO A (SUMINISTRO E INSTALACIÓN. INCLUYE 3CM MORTERO 2000 PSI)</v>
          </cell>
          <cell r="F571" t="str">
            <v>UN</v>
          </cell>
          <cell r="G571">
            <v>99421</v>
          </cell>
        </row>
        <row r="572">
          <cell r="D572">
            <v>4086</v>
          </cell>
          <cell r="E572" t="str">
            <v>PIEZA REMATE A105 PARA RAMPA TIPO A (SUMINISTRO E INSTALACIÓN. NO INCLUYE MATERIAL DE BASE)</v>
          </cell>
          <cell r="F572" t="str">
            <v>UN</v>
          </cell>
          <cell r="G572">
            <v>93793</v>
          </cell>
        </row>
        <row r="573">
          <cell r="D573">
            <v>4087</v>
          </cell>
          <cell r="E573" t="str">
            <v>PIEZA REMATE A105 PARA RAMPA TIPO A (SUMINISTRO E INSTALACIÓN. INCLUYE 3CM MORTERO 1:5)</v>
          </cell>
          <cell r="F573" t="str">
            <v>UN</v>
          </cell>
          <cell r="G573">
            <v>97114</v>
          </cell>
        </row>
        <row r="574">
          <cell r="D574">
            <v>4088</v>
          </cell>
          <cell r="E574" t="str">
            <v>SARDINEL BAJO A85 PARA RAMPAS (SUMINISTRO E INSTALACIÓN. INCLUYE 3CM MORTERO 2000 PSI)</v>
          </cell>
          <cell r="F574" t="str">
            <v>ML</v>
          </cell>
          <cell r="G574">
            <v>68813</v>
          </cell>
        </row>
        <row r="575">
          <cell r="D575">
            <v>4089</v>
          </cell>
          <cell r="E575" t="str">
            <v>SARDINEL BAJO A85 PARA RAMPAS (SUMINISTRO E INSTALACIÓN. INCLUYE 3CM MORTERO 1:5)</v>
          </cell>
          <cell r="F575" t="str">
            <v>ML</v>
          </cell>
          <cell r="G575">
            <v>67390</v>
          </cell>
        </row>
        <row r="576">
          <cell r="D576">
            <v>4090</v>
          </cell>
          <cell r="E576" t="str">
            <v>SARDINEL BAJO A85 PARA RAMPAS (SUMINISTRO E INSTALACIÓN. NO INCLUYE MATERIAL DE BASE)</v>
          </cell>
          <cell r="F576" t="str">
            <v>ML</v>
          </cell>
          <cell r="G576">
            <v>65341</v>
          </cell>
        </row>
        <row r="577">
          <cell r="D577">
            <v>4091</v>
          </cell>
          <cell r="E577" t="str">
            <v>RAMPA TIPO A (B10) (BASE EN MORTERO 2000 PSI, DESARROLLO: 1 M.</v>
          </cell>
          <cell r="F577" t="str">
            <v>UN</v>
          </cell>
          <cell r="G577">
            <v>917386</v>
          </cell>
        </row>
        <row r="578">
          <cell r="D578">
            <v>4100</v>
          </cell>
          <cell r="E578" t="str">
            <v>TALA DE ARBOLES CLASE V (H&gt;30M. INCLUYE DESENRAÍCE, CARGUE, TRANSPORTE Y DISPOSICIÓN FINAL)</v>
          </cell>
          <cell r="F578" t="str">
            <v>UN</v>
          </cell>
          <cell r="G578">
            <v>927335</v>
          </cell>
        </row>
        <row r="579">
          <cell r="D579">
            <v>4101</v>
          </cell>
          <cell r="E579" t="str">
            <v>TALA DE ARBOLES CLASE II (5M &lt; H &lt; 10M. INCLUYE DESENRAÍCE, RETIRO Y DISPOSICIÓN FINAL)</v>
          </cell>
          <cell r="F579" t="str">
            <v>UN</v>
          </cell>
          <cell r="G579">
            <v>331304</v>
          </cell>
        </row>
        <row r="580">
          <cell r="D580">
            <v>4102</v>
          </cell>
          <cell r="E580" t="str">
            <v>3 DUCTOS D=4" Y 3 DUCTOS D=3" PVC-TDP (INCLUYE SUMINISTRO E INSTALACIÓN. NO INCLUYE RELLENOS) NORMA CS214</v>
          </cell>
          <cell r="F580" t="str">
            <v>ML</v>
          </cell>
          <cell r="G580">
            <v>132666</v>
          </cell>
        </row>
        <row r="581">
          <cell r="D581">
            <v>4103</v>
          </cell>
          <cell r="E581" t="str">
            <v>6 DUCTOS D=4" PVC-TDP (INCLUYE SUMINISTRO E INSTALACIÓN. NO INCLUYE RELLENOS) NORMA CS210.</v>
          </cell>
          <cell r="F581" t="str">
            <v>ML</v>
          </cell>
          <cell r="G581">
            <v>146449</v>
          </cell>
        </row>
        <row r="582">
          <cell r="D582">
            <v>4104</v>
          </cell>
          <cell r="E582" t="str">
            <v>CAJA DE INSPECCIÓN PARA ALUMBRADO PÚBLICO NORMA CODENSA CS 274 (ANDEN. INCLUYE BASE, MUROS, PAÑETE, MARCO Y TAPA). MEDIDAS EXTERNAS: 0.90 X 0.90M. MEDIDAS INTERNAS: 0.60 X 0.60M. ALTURA: 0.93M.</v>
          </cell>
          <cell r="F582" t="str">
            <v>UN</v>
          </cell>
          <cell r="G582">
            <v>661663</v>
          </cell>
        </row>
        <row r="583">
          <cell r="D583">
            <v>4105</v>
          </cell>
          <cell r="E583" t="str">
            <v>CAJA DE INSPECCIÓN SENCILLA PARA CANALIZACIÓN NORMA CODENSA CS 275 (ZVERDE. INCLUYE BASE, MUROS, PAÑETE, MARCO Y TAPA). MEDIDAS EXTERNAS: 1.49 X 0.99M. MEDIDAS INTERNAS: 1.19 X 0.69M. ALTURA: 1.37M.</v>
          </cell>
          <cell r="F583" t="str">
            <v>UN</v>
          </cell>
          <cell r="G583">
            <v>1180928</v>
          </cell>
        </row>
        <row r="584">
          <cell r="D584">
            <v>4106</v>
          </cell>
          <cell r="E584" t="str">
            <v>CAJA DE INSPECCIÓN SENCILLA PARA CANALIZACIÓN NORMA CODENSA CS 275 (ANDEN. INCLUYE BASE, MUROS, PAÑETE, MARCO Y TAPA). MEDIDAS EXTERNAS: 1.49 X 0.99M. MEDIDAS INTERNAS: 1.19 X 0.69M. ALTURA: 1.37M.</v>
          </cell>
          <cell r="F584" t="str">
            <v>UN</v>
          </cell>
          <cell r="G584">
            <v>1151071</v>
          </cell>
        </row>
        <row r="585">
          <cell r="D585">
            <v>4107</v>
          </cell>
          <cell r="E585" t="str">
            <v>CAJA DE INSPECCIÓN DOBLE PARA CANALIZACIÓN NORMA CODENSA CS 276 (ZVERDE. INCLUYE BASE, MUROS, PAÑETE, MARCO Y TAPAS). MEDIDAS EXTERNAS: 1.79 X 1.49M. MEDIDAS INTERNAS: 1.49 X 1.19M. ALTURA: 1.22M.</v>
          </cell>
          <cell r="F585" t="str">
            <v>UN</v>
          </cell>
          <cell r="G585">
            <v>1664404</v>
          </cell>
        </row>
        <row r="586">
          <cell r="D586">
            <v>4108</v>
          </cell>
          <cell r="E586" t="str">
            <v>CAJA DE INSPECCIÓN DOBLE PARA CANALIZACIÓN NORMA CODENSA CS 276 (ANDEN. INCLUYE BASE, MUROS, PAÑETE, MARCO Y TAPAS). MEDIDAS EXTERNAS: 1.79 X 1.49M. MEDIDAS INTERNAS: 1.49 X 1.19M. ALTURA: 1.22M.</v>
          </cell>
          <cell r="F586" t="str">
            <v>UN</v>
          </cell>
          <cell r="G586">
            <v>1568433</v>
          </cell>
        </row>
        <row r="587">
          <cell r="D587">
            <v>4110</v>
          </cell>
          <cell r="E587" t="str">
            <v>CAJA DE INSPECCIÓN TRIPLE PARA CANALIZACIÓN NORMA CODENSA CS 277 (INCLUYE BASE, MUROS, PAÑETE, MARCOS Y TAPAS). MEDIDAS EXTERNAS: 2.59 X 1.69M. MEDIDAS INTERNAS: 2.29 X 1.19M. ALTURA: 1.37M.</v>
          </cell>
          <cell r="F587" t="str">
            <v>UN</v>
          </cell>
          <cell r="G587">
            <v>2950331</v>
          </cell>
        </row>
        <row r="588">
          <cell r="D588">
            <v>4111</v>
          </cell>
          <cell r="E588" t="str">
            <v>MORTERO 1:4 IMPERMEABILIZADO (HECHO EN OBRA)</v>
          </cell>
          <cell r="F588" t="str">
            <v>M3</v>
          </cell>
          <cell r="G588">
            <v>547058</v>
          </cell>
        </row>
        <row r="589">
          <cell r="D589">
            <v>4113</v>
          </cell>
          <cell r="E589" t="str">
            <v>CIMENTACION DE POSTES H=10M, CR=1050KG (INCLUYE IZAJE, APLOMADO E HINCADO. INCLUYE RELLENOS) NORMA LA009.</v>
          </cell>
          <cell r="F589" t="str">
            <v>UN</v>
          </cell>
          <cell r="G589">
            <v>409976</v>
          </cell>
        </row>
        <row r="590">
          <cell r="D590">
            <v>4114</v>
          </cell>
          <cell r="E590" t="str">
            <v>CIMENTACION DE POSTES H=12M, CR=510KG (INCLUYE IZAJE, APLOMADO E HINCADO. INCLUYE RELLENOS) NORMA LA009.</v>
          </cell>
          <cell r="F590" t="str">
            <v>UN</v>
          </cell>
          <cell r="G590">
            <v>330960</v>
          </cell>
        </row>
        <row r="591">
          <cell r="D591">
            <v>4115</v>
          </cell>
          <cell r="E591" t="str">
            <v>CIMENTACION DE POSTES H=12M, CR=750KG (INCLUYE IZAJE, APLOMADO E HINCADO. INCLUYE RELLENOS) NORMA LA009.</v>
          </cell>
          <cell r="F591" t="str">
            <v>UN</v>
          </cell>
          <cell r="G591">
            <v>361579</v>
          </cell>
        </row>
        <row r="592">
          <cell r="D592">
            <v>4116</v>
          </cell>
          <cell r="E592" t="str">
            <v>CIMENTACION DE POSTES H=12M, CR=1050KG (INCLUYE IZAJE, APLOMADO E HINCADO. INCLUYE RELLENOS) NORMA LA009.</v>
          </cell>
          <cell r="F592" t="str">
            <v>UN</v>
          </cell>
          <cell r="G592">
            <v>424791</v>
          </cell>
        </row>
        <row r="593">
          <cell r="D593">
            <v>4117</v>
          </cell>
          <cell r="E593" t="str">
            <v>CIMENTACION DE POSTES H=12M, CR=1350KG (INCLUYE IZAJE, APLOMADO E HINCADO. INCLUYE RELLENOS) NORMA LA009.</v>
          </cell>
          <cell r="F593" t="str">
            <v>UN</v>
          </cell>
          <cell r="G593">
            <v>456397</v>
          </cell>
        </row>
        <row r="594">
          <cell r="D594">
            <v>4118</v>
          </cell>
          <cell r="E594" t="str">
            <v>CIMENTACION DE POSTES H=14M, CR=750KG (INCLUYE IZAJE, APLOMADO E HINCADO. INCLUYE RELLENOS) NORMA LA009.</v>
          </cell>
          <cell r="F594" t="str">
            <v>UN</v>
          </cell>
          <cell r="G594">
            <v>369481</v>
          </cell>
        </row>
        <row r="595">
          <cell r="D595">
            <v>4119</v>
          </cell>
          <cell r="E595" t="str">
            <v>CIMENTACION DE POSTES H=14M, CR=1050KG (INCLUYE IZAJE, APLOMADO E HINCADO. INCLUYE RELLENOS) NORMA LA009.</v>
          </cell>
          <cell r="F595" t="str">
            <v>UN</v>
          </cell>
          <cell r="G595">
            <v>440594</v>
          </cell>
        </row>
        <row r="596">
          <cell r="D596">
            <v>4120</v>
          </cell>
          <cell r="E596" t="str">
            <v>CIMENTACION DE POSTES H=14M, CR=1350KG (INCLUYE IZAJE, APLOMADO E HINCADO. INCLUYE RELLENOS) NORMA LA009.</v>
          </cell>
          <cell r="F596" t="str">
            <v>UN</v>
          </cell>
          <cell r="G596">
            <v>475163</v>
          </cell>
        </row>
        <row r="597">
          <cell r="D597">
            <v>4121</v>
          </cell>
          <cell r="E597" t="str">
            <v>CIMENTACION DE POSTES H=10M, CR=750KG (INCLUYE IZAJE, APLOMADO E HINCADO. INCLUYE RELLENOS) NORMA LA009.</v>
          </cell>
          <cell r="F597" t="str">
            <v>UN</v>
          </cell>
          <cell r="G597">
            <v>351702</v>
          </cell>
        </row>
        <row r="598">
          <cell r="D598">
            <v>4122</v>
          </cell>
          <cell r="E598" t="str">
            <v>CIMENTACION DE POSTES H=10M, CR=510KG (INCLUYE IZAJE, APLOMADO E HINCADO. INCLUYE RELLENOS) NORMA LA009.</v>
          </cell>
          <cell r="F598" t="str">
            <v>UN</v>
          </cell>
          <cell r="G598">
            <v>326022</v>
          </cell>
        </row>
        <row r="599">
          <cell r="D599">
            <v>4123</v>
          </cell>
          <cell r="E599" t="str">
            <v>CIMENTACION DE POSTES H=8M, CR=750KG (INCLUYE IZAJE, APLOMADO E HINCADO. INCLUYE RELLENOS) NORMA LA009.</v>
          </cell>
          <cell r="F599" t="str">
            <v>UN</v>
          </cell>
          <cell r="G599">
            <v>342813</v>
          </cell>
        </row>
        <row r="600">
          <cell r="D600">
            <v>4124</v>
          </cell>
          <cell r="E600" t="str">
            <v>CIMENTACION DE POSTES H=8M, CR=1050KG (INCLUYE IZAJE, APLOMADO E HINCADO. INCLUYE RELLENOS) NORMA LA009.</v>
          </cell>
          <cell r="F600" t="str">
            <v>UN</v>
          </cell>
          <cell r="G600">
            <v>394173</v>
          </cell>
        </row>
        <row r="601">
          <cell r="D601">
            <v>4125</v>
          </cell>
          <cell r="E601" t="str">
            <v>BASE EN CONCRETO 3000 PSI HECHO EN OBRA PARA POSTE METÁLICO H=12M (INCLUYE SUMINISTRO Y CONSTRUCCIÓN. INCLUYE REFUERZO) NORMA AP802.</v>
          </cell>
          <cell r="F601" t="str">
            <v>UN</v>
          </cell>
          <cell r="G601">
            <v>313883</v>
          </cell>
        </row>
        <row r="602">
          <cell r="D602">
            <v>4126</v>
          </cell>
          <cell r="E602" t="str">
            <v>BASE EN CONCRETO 3000 PSI HECHO EN OBRA PARA POSTE METÁLICO H=8, 9 Y 10M (INC. SUMINISTRO Y CONSTRUCCIÓN. INC. REFUERZO) NORMA AP802.</v>
          </cell>
          <cell r="F602" t="str">
            <v>UN</v>
          </cell>
          <cell r="G602">
            <v>280173</v>
          </cell>
        </row>
        <row r="603">
          <cell r="D603">
            <v>4127</v>
          </cell>
          <cell r="E603" t="str">
            <v>BASE EN CONCRETO 3000 PSI HECHO EN OBRA PARA POSTE METÁLICO H=14M (INCLUYE SUMINISTRO Y CONSTRUCCIÓN. INCLUYE REFUERZO) NORMA AP802.</v>
          </cell>
          <cell r="F603" t="str">
            <v>UN</v>
          </cell>
          <cell r="G603">
            <v>419333</v>
          </cell>
        </row>
        <row r="604">
          <cell r="D604">
            <v>4128</v>
          </cell>
          <cell r="E604" t="str">
            <v>4 DUCTOS D=4" PVC-TDP (INCLUYE SUMINISTRO E INSTALACIÓN. NO INCLUYE RELLENOS)</v>
          </cell>
          <cell r="F604" t="str">
            <v>ML</v>
          </cell>
          <cell r="G604">
            <v>98760</v>
          </cell>
        </row>
        <row r="605">
          <cell r="D605">
            <v>4129</v>
          </cell>
          <cell r="E605" t="str">
            <v>8 DUCTOS D=4" PVC-TDP (INCLUYE SUMINISTRO E INSTALACIÓN)</v>
          </cell>
          <cell r="F605" t="str">
            <v>ML</v>
          </cell>
          <cell r="G605">
            <v>199694</v>
          </cell>
        </row>
        <row r="606">
          <cell r="D606">
            <v>4130</v>
          </cell>
          <cell r="E606" t="str">
            <v>CAJA DE PASO SENCILLA ANDEN CONCRETO ETB (INCLUYE BASE, MUROS, PAÑETE, BORDILLO PERIMETRAL, MARCO Y TAPA). MEDIDAS EXTERNAS: 0.90 X 0.79M. MEDIDAS INTERNAS 0.60X0.50M. ALTURA: 0.96M.</v>
          </cell>
          <cell r="F606" t="str">
            <v>UN</v>
          </cell>
          <cell r="G606">
            <v>754930</v>
          </cell>
        </row>
        <row r="607">
          <cell r="D607">
            <v>4131</v>
          </cell>
          <cell r="E607" t="str">
            <v>CAJA DE PASO DOBLE ANDEN CONCRETO ETB (INCLUYE BASE, MUROS, PAÑETE, BORDILLO PERIMETRAL, MARCO Y TAPA). MEDIDAS EXTERNAS 1.36 X 0.89M. MEDIDAS INTERNAS: 1.06 X 0.60M. ALTURA: 0.96M.</v>
          </cell>
          <cell r="F607" t="str">
            <v>UN</v>
          </cell>
          <cell r="G607">
            <v>1213607</v>
          </cell>
        </row>
        <row r="608">
          <cell r="D608">
            <v>4132</v>
          </cell>
          <cell r="E608" t="str">
            <v>CAJA DE PASO SENCILLA EN CALZADA ETB (INCLUYE BASE, MUROS, PAÑETE, BORDILLO PERIMETRAL, MARCO Y TAPA). MEDIDAS EXTERNAS: 1.10 X 1.00M. MEDIDAS INTERNAS 0.60X0.50M. ALTURA: 1.33M.</v>
          </cell>
          <cell r="F608" t="str">
            <v>UN</v>
          </cell>
          <cell r="G608">
            <v>1353291</v>
          </cell>
        </row>
        <row r="609">
          <cell r="D609">
            <v>4133</v>
          </cell>
          <cell r="E609" t="str">
            <v>CAJA DE PASO DOBLE EN CALZADA ETB (INCLUYE BASE, MUROS, PAÑETE, BORDILLO PERIMETRAL, MARCO Y TAPA). MEDIDAS EXTERNAS: 1.80 X 1.01M. MEDIDAS INTERNAS: 1.30 X 0.50M. ALTURA: 1.33M.</v>
          </cell>
          <cell r="F609" t="str">
            <v>UN</v>
          </cell>
          <cell r="G609">
            <v>1862632</v>
          </cell>
        </row>
        <row r="610">
          <cell r="D610">
            <v>4134</v>
          </cell>
          <cell r="E610" t="str">
            <v>GROUTING 2000 PSI (INCLUYE SUMINISTRO Y COLOCACIÓN)</v>
          </cell>
          <cell r="F610" t="str">
            <v>M3</v>
          </cell>
          <cell r="G610">
            <v>584463</v>
          </cell>
        </row>
        <row r="611">
          <cell r="D611">
            <v>4135</v>
          </cell>
          <cell r="E611" t="str">
            <v>GROUTING 2500 PSI (INCLUYE SUMINISTRO Y COLOCACIÓN)</v>
          </cell>
          <cell r="F611" t="str">
            <v>M3</v>
          </cell>
          <cell r="G611">
            <v>603205</v>
          </cell>
        </row>
        <row r="612">
          <cell r="D612">
            <v>4136</v>
          </cell>
          <cell r="E612" t="str">
            <v>UNION PVC D=1/2" TIPO U.S. (SUMINISTRO E INSTALACIÓN)</v>
          </cell>
          <cell r="F612" t="str">
            <v>UN</v>
          </cell>
          <cell r="G612">
            <v>5286</v>
          </cell>
        </row>
        <row r="613">
          <cell r="D613">
            <v>4137</v>
          </cell>
          <cell r="E613" t="str">
            <v>ADOQUIN DE CONCRETO COLOR 20X10X8CM (SUMINISTRO E INSTALACIÓN. INCLUYE BASE 4CM ARENA NIVELACIÓN Y ARENA DE SELLO)</v>
          </cell>
          <cell r="F613" t="str">
            <v>M2</v>
          </cell>
          <cell r="G613">
            <v>112363</v>
          </cell>
        </row>
        <row r="614">
          <cell r="D614">
            <v>4138</v>
          </cell>
          <cell r="E614" t="str">
            <v>UNION DE REPARACION HD EL D=3" (SUMINISTRO E INSTALACIÓN)</v>
          </cell>
          <cell r="F614" t="str">
            <v>UN</v>
          </cell>
          <cell r="G614">
            <v>163227</v>
          </cell>
        </row>
        <row r="615">
          <cell r="D615">
            <v>4140</v>
          </cell>
          <cell r="E615" t="str">
            <v>BASE GRANULAR BG-A.  (SUMINISTRO, EXTENDIDO, NIVELACIÓN Y HUMEDECIMIENTO MECÁNICO,  COMPACTACIÓN MECÁNICA CON VIBROCOMPACTADOR TÁNDEM PEQUEÑO, INCLUYE OPERARIO  Y COMBUSTIBLE).</v>
          </cell>
          <cell r="F615" t="str">
            <v>M3</v>
          </cell>
          <cell r="G615">
            <v>177459</v>
          </cell>
        </row>
        <row r="616">
          <cell r="D616">
            <v>4142</v>
          </cell>
          <cell r="E616" t="str">
            <v>SUBBASE GRANULAR SBG-A (SUMINISTRO, EXTENDIDO, NIVELACIÓN, HUMEDECIMIENTO Y COMPACTACIÓN CON VIBROCOMPACTADOR)</v>
          </cell>
          <cell r="F616" t="str">
            <v>M3</v>
          </cell>
          <cell r="G616">
            <v>162200</v>
          </cell>
        </row>
        <row r="617">
          <cell r="D617">
            <v>4143</v>
          </cell>
          <cell r="E617" t="str">
            <v>TUBERIA PVC SANITARIA D=4" TIPO U.S. (INCLUYE SUMINISTRO E INSTALACIÓN)</v>
          </cell>
          <cell r="F617" t="str">
            <v>ML</v>
          </cell>
          <cell r="G617">
            <v>38152</v>
          </cell>
        </row>
        <row r="618">
          <cell r="D618">
            <v>4144</v>
          </cell>
          <cell r="E618" t="str">
            <v>TUBERIA PVC SANITARIA D=6" TIPO U.S. (INCLUYE SUMINISTRO E INSTALACIÓN)</v>
          </cell>
          <cell r="F618" t="str">
            <v>ML</v>
          </cell>
          <cell r="G618">
            <v>77284</v>
          </cell>
        </row>
        <row r="619">
          <cell r="D619">
            <v>4154</v>
          </cell>
          <cell r="E619" t="str">
            <v>DESCAPOTE A MAQUINA EN MATERIAL COMUN (E=0.1M. INCLUYE CARGUE)</v>
          </cell>
          <cell r="F619" t="str">
            <v>M2</v>
          </cell>
          <cell r="G619">
            <v>909</v>
          </cell>
        </row>
        <row r="620">
          <cell r="D620">
            <v>4155</v>
          </cell>
          <cell r="E620" t="str">
            <v>EXCAVACION MECANICA EN ROCA (INCLUYE CARGUE)</v>
          </cell>
          <cell r="F620" t="str">
            <v>M3</v>
          </cell>
          <cell r="G620">
            <v>84592</v>
          </cell>
        </row>
        <row r="621">
          <cell r="D621">
            <v>4156</v>
          </cell>
          <cell r="E621" t="str">
            <v>BASE GRANULAR CLASE C (BG_C) (SUMINISTRO, EXTENDIDO, NIVELACIÓN, HUMEDECIMIENTO Y COMPACTACIÓN CON VIBROCOMPACTADOR)</v>
          </cell>
          <cell r="F621" t="str">
            <v>M3</v>
          </cell>
          <cell r="G621">
            <v>158399</v>
          </cell>
        </row>
        <row r="622">
          <cell r="D622">
            <v>4157</v>
          </cell>
          <cell r="E622" t="str">
            <v>BASE GRANULAR CLASE B (BG_B) (SUMINISTRO, EXTENDIDO, NIVELACIÓN, HUMEDECIMIENTO Y COMPACTACIÓN CON VIBROCOMPACTADOR)</v>
          </cell>
          <cell r="F622" t="str">
            <v>M3</v>
          </cell>
          <cell r="G622">
            <v>173869</v>
          </cell>
        </row>
        <row r="623">
          <cell r="D623">
            <v>4158</v>
          </cell>
          <cell r="E623" t="str">
            <v>BASE GRANULAR CLASE A (BG_A) (SUMINISTRO, EXTENDIDO, NIVELACIÓN, HUMEDECIMIENTO Y COMPACTACIÓN CON VIBROCOMPACTADOR)</v>
          </cell>
          <cell r="F623" t="str">
            <v>M3</v>
          </cell>
          <cell r="G623">
            <v>164587</v>
          </cell>
        </row>
        <row r="624">
          <cell r="D624">
            <v>4159</v>
          </cell>
          <cell r="E624" t="str">
            <v>SUBBASE GRANULAR CLASE C (SBG_C) (SUMINISTRO, EXTENDIDO, NIVELACIÓN, HUMEDECIMIENTO Y COMPACTACIÓN CON VIBROCOMPACTADOR)</v>
          </cell>
          <cell r="F624" t="str">
            <v>M3</v>
          </cell>
          <cell r="G624">
            <v>146023</v>
          </cell>
        </row>
        <row r="625">
          <cell r="D625">
            <v>4160</v>
          </cell>
          <cell r="E625" t="str">
            <v>SUBBASE GRANULAR CLASE B (SBG_B) (SUMINISTRO, EXTENDIDO, NIVELACIÓN, HUMEDECIMIENTO Y COMPACTACIÓN CON VIBROCOMPACTADOR)</v>
          </cell>
          <cell r="F625" t="str">
            <v>M3</v>
          </cell>
          <cell r="G625">
            <v>155305</v>
          </cell>
        </row>
        <row r="626">
          <cell r="D626">
            <v>4161</v>
          </cell>
          <cell r="E626" t="str">
            <v>SUBBASE GRANULAR CLASE A (SBG_A) (SUMINISTRO, EXTENDIDO, NIVELACIÓN, HUMEDECIMIENTO Y COMPACTACIÓN CON VIBROCOMPACTADOR)</v>
          </cell>
          <cell r="F626" t="str">
            <v>M3</v>
          </cell>
          <cell r="G626">
            <v>149117</v>
          </cell>
        </row>
        <row r="627">
          <cell r="D627">
            <v>4195</v>
          </cell>
          <cell r="E627" t="str">
            <v>AGREGADO PÉTREO DE PROTECCIÓN. (SUMINISTRO Y EXTENDIDO MANUAL)</v>
          </cell>
          <cell r="F627" t="str">
            <v>M2</v>
          </cell>
          <cell r="G627">
            <v>535</v>
          </cell>
        </row>
        <row r="628">
          <cell r="D628">
            <v>4197</v>
          </cell>
          <cell r="E628" t="str">
            <v>RIEGO DE LIGA CON EMULSION MODIFICADA CON POLIMEROS CRR-1M (SUMINISTRO, BARRIDO SUPERFICIE Y RIEGO MECANICO)</v>
          </cell>
          <cell r="F628" t="str">
            <v>M2</v>
          </cell>
          <cell r="G628">
            <v>3744</v>
          </cell>
        </row>
        <row r="629">
          <cell r="D629">
            <v>4198</v>
          </cell>
          <cell r="E629" t="str">
            <v>RIEGO DE LIGA CON EMULSION MODIFICADA CON POLIMEROS CRR-2M (SUMINISTRO, BARRIDO SUPERFICIE Y RIEGO MECANICO)</v>
          </cell>
          <cell r="F629" t="str">
            <v>M2</v>
          </cell>
          <cell r="G629">
            <v>3967</v>
          </cell>
        </row>
        <row r="630">
          <cell r="D630">
            <v>4200</v>
          </cell>
          <cell r="E630" t="str">
            <v>MEZCLA ASFÁLTICA EN CALIENTE TIPO DENSO MD20 ASFALTO CONVENCIONAL 60-70 (SUMINISTRO, EXTENDIDO, NIVELACIÓN Y COMPACTACIÓN  MECANICA CON VIBROCOMPACTADOR Y COMPACTADOR DE LLANTAS)</v>
          </cell>
          <cell r="F630" t="str">
            <v>M3</v>
          </cell>
          <cell r="G630">
            <v>1030250</v>
          </cell>
        </row>
        <row r="631">
          <cell r="D631">
            <v>4203</v>
          </cell>
          <cell r="E631" t="str">
            <v>MEZCLA ASFÁLTICA EN CALIENTE TIPO DENSO MD12 ASFALTO CONVENCIONAL 80-100 (CEMENTO ASFÁLTICO 80-100) (SUMINISTRO, EXTENDIDO, NIVELACIÓN Y COMPACTACIÓN MECANICA CON VIBROCOMPACTADOR Y COMPACTADOR DE LLANTAS)</v>
          </cell>
          <cell r="F631" t="str">
            <v>M3</v>
          </cell>
          <cell r="G631">
            <v>1064224</v>
          </cell>
        </row>
        <row r="632">
          <cell r="D632">
            <v>4207</v>
          </cell>
          <cell r="E632" t="str">
            <v>MEZCLA ASFÁLTICA EN CALIENTE TIPO DENSO MD10 ASFALTO CONVENCIONAL (CEMENTO ASFÁLTICO 80-100) (SUMINISTRO, EXTENDIDO, NIVELACIÓN Y COMPACTACIÓN MECANICA CON VIBROCOMPACTADOR Y COMPACTADOR DE LLANTAS)</v>
          </cell>
          <cell r="F632" t="str">
            <v>M3</v>
          </cell>
          <cell r="G632">
            <v>1162587</v>
          </cell>
        </row>
        <row r="633">
          <cell r="D633">
            <v>4229</v>
          </cell>
          <cell r="E633" t="str">
            <v>LOSA DE CONCRETO MR39 (SUMINISTRO, FORMALETEADO, COLOCACIÓN Y ACABADO. NO INCLUYE ACERO, CURADO, JUNTAS)</v>
          </cell>
          <cell r="F633" t="str">
            <v>M3</v>
          </cell>
          <cell r="G633">
            <v>670057</v>
          </cell>
        </row>
        <row r="634">
          <cell r="D634">
            <v>4230</v>
          </cell>
          <cell r="E634" t="str">
            <v>LOSA DE CONCRETO MR36 (SUMINISTRO, FORMALETEADO, COLOCACIÓN Y ACABADO. NO INCLUYE ACERO, CURADO, JUNTAS)</v>
          </cell>
          <cell r="F634" t="str">
            <v>M3</v>
          </cell>
          <cell r="G634">
            <v>667558</v>
          </cell>
        </row>
        <row r="635">
          <cell r="D635">
            <v>4232</v>
          </cell>
          <cell r="E635" t="str">
            <v>MALLA ELECTROSOLDADA 0.15X0.15M, D=5MM, 5MM (INCLUYE SUMINISTRO, FIJACIÓN E INSTALACIÓN)</v>
          </cell>
          <cell r="F635" t="str">
            <v>KG</v>
          </cell>
          <cell r="G635">
            <v>6576</v>
          </cell>
        </row>
        <row r="636">
          <cell r="D636">
            <v>4233</v>
          </cell>
          <cell r="E636" t="str">
            <v>MALLA ELECTROSOLDADA 0.15X0.15M, D=6MM, 6MM (INCLUYE SUMINISTRO, FIJACIÓN E INSTALACIÓN)</v>
          </cell>
          <cell r="F636" t="str">
            <v>KG</v>
          </cell>
          <cell r="G636">
            <v>6576</v>
          </cell>
        </row>
        <row r="637">
          <cell r="D637">
            <v>4234</v>
          </cell>
          <cell r="E637" t="str">
            <v>MALLA ELECTROSOLDADA 0.15X0.15M, D=7MM, 7MM (INCLUYE SUMINISTRO, FIJACIÓN E INSTALACIÓN)</v>
          </cell>
          <cell r="F637" t="str">
            <v>KG</v>
          </cell>
          <cell r="G637">
            <v>6576</v>
          </cell>
        </row>
        <row r="638">
          <cell r="D638">
            <v>4235</v>
          </cell>
          <cell r="E638" t="str">
            <v>MALLA ELECTROSOLDADA 0.15X0.15M, D=8MM, 8MM (INCLUYE SUMINISTRO, FIJACIÓN E INSTALACIÓN)</v>
          </cell>
          <cell r="F638" t="str">
            <v>KG</v>
          </cell>
          <cell r="G638">
            <v>6576</v>
          </cell>
        </row>
        <row r="639">
          <cell r="D639">
            <v>4236</v>
          </cell>
          <cell r="E639" t="str">
            <v>MALLA ELECTROSOLDADA 0.15X0.15M, D=4MM, 4MM (INCLUYE SUMINISTRO, FIJACIÓN E INSTALACIÓN)</v>
          </cell>
          <cell r="F639" t="str">
            <v>KG</v>
          </cell>
          <cell r="G639">
            <v>6576</v>
          </cell>
        </row>
        <row r="640">
          <cell r="D640">
            <v>4237</v>
          </cell>
          <cell r="E640" t="str">
            <v>MALLA ELECTROSOLDADA 0.20X0.20M, D=4MM, 4MM (INCLUYE SUMINISTRO, FIJACIÓN E INSTALACIÓN)</v>
          </cell>
          <cell r="F640" t="str">
            <v>KG</v>
          </cell>
          <cell r="G640">
            <v>6576</v>
          </cell>
        </row>
        <row r="641">
          <cell r="D641">
            <v>4238</v>
          </cell>
          <cell r="E641" t="str">
            <v>MALLA ELECTROSOLDADA 0.25X0.25M, D=4MM, 4MM (INCLUYE SUMINISTRO, FIJACIÓN E INSTALACIÓN)</v>
          </cell>
          <cell r="F641" t="str">
            <v>KG</v>
          </cell>
          <cell r="G641">
            <v>6576</v>
          </cell>
        </row>
        <row r="642">
          <cell r="D642">
            <v>4239</v>
          </cell>
          <cell r="E642" t="str">
            <v>CORTE Y AMPLIACIÓN DE JUNTA EN PAVIMENTO DE CONCRETO HIDRAULICO</v>
          </cell>
          <cell r="F642" t="str">
            <v>ML</v>
          </cell>
          <cell r="G642">
            <v>5912</v>
          </cell>
        </row>
        <row r="643">
          <cell r="D643">
            <v>4240</v>
          </cell>
          <cell r="E643" t="str">
            <v>DEMARCACION LINEA CONTINUA A=0.12M (E=2.3MM,TERMOPLÁSTICA. INC. SUMINISTRO Y APLICACIÓN CON EQUIPO. INCL. MICROESFERAS)</v>
          </cell>
          <cell r="F643" t="str">
            <v>ML</v>
          </cell>
          <cell r="G643">
            <v>16824</v>
          </cell>
        </row>
        <row r="644">
          <cell r="D644">
            <v>4241</v>
          </cell>
          <cell r="E644" t="str">
            <v>DEMARCACION LINEA DISCONTINUA A=0.12M (E=2.3MM,TERMOPLÁSTICA. INC. SUMINISTRO Y APLICACIÓN CON EQUIPO. INCL. MICROESFERA</v>
          </cell>
          <cell r="F644" t="str">
            <v>ML</v>
          </cell>
          <cell r="G644">
            <v>16824</v>
          </cell>
        </row>
        <row r="645">
          <cell r="D645">
            <v>4242</v>
          </cell>
          <cell r="E645" t="str">
            <v>DEMARCACION LINEA CONTINUA A=0.15M (E=2.3MM,TERMOPLÁSTICA. INC. SUMINISTRO Y APLICACIÓN CON EQUIPO. INCL. MICROESFERAS)</v>
          </cell>
          <cell r="F645" t="str">
            <v>ML</v>
          </cell>
          <cell r="G645">
            <v>21029</v>
          </cell>
        </row>
        <row r="646">
          <cell r="D646">
            <v>4243</v>
          </cell>
          <cell r="E646" t="str">
            <v>DEMARCACION LINEA DISCONTINUA A=0.15M (E=2.3MM,TERMOPLÁSTICA. INC. SUMINISTRO Y APLICACIÓN CON EQUIPO. INC MICROESFERAS)</v>
          </cell>
          <cell r="F646" t="str">
            <v>ML</v>
          </cell>
          <cell r="G646">
            <v>21029</v>
          </cell>
        </row>
        <row r="647">
          <cell r="D647">
            <v>4244</v>
          </cell>
          <cell r="E647" t="str">
            <v>FLECHA DIRECCIONAL "A LA DERECHA" (E=2.3MM,TERMOPLÁSTICA. INC. SUMINISTRO Y APLICACIÓN CON EQUIPO. INC MICROESFERAS). MARCA VIAL PARA VELOCIDADES MENORES O IGUALES A 60 KM/H AREA DE LA MARCA: 1.51M2</v>
          </cell>
          <cell r="F647" t="str">
            <v>UN</v>
          </cell>
          <cell r="G647">
            <v>211690</v>
          </cell>
        </row>
        <row r="648">
          <cell r="D648">
            <v>4245</v>
          </cell>
          <cell r="E648" t="str">
            <v>FLECHA DIRECCIONAL "DE FRENTE A LA DERECHA" (E=2.3MM,TERMOPLÁSTICA. INC. SUMIN. Y APLIC. CON EQUIPO. INC. MICROESFERAS). MARCA VIAL PARA VELOCIDADES MENORES O IGUALES A 60 KM/H AREA DE LA MARCA: 2.18M2</v>
          </cell>
          <cell r="F648" t="str">
            <v>UN</v>
          </cell>
          <cell r="G648">
            <v>305619</v>
          </cell>
        </row>
        <row r="649">
          <cell r="D649">
            <v>4246</v>
          </cell>
          <cell r="E649" t="str">
            <v>FLECHA DIRECCIONAL "DE FRENTE" (E=2.3MM,TERMOPLÁSTICA. INC. SUMINISTRO Y APLICACIÓN CON EQUIPO. INC MICROESFERAS). MARCA VIAL PARA VELOCIDADES MENORES O IGUALES A 60 KM/H AREA DE LA MARCA: 1.20 M2.</v>
          </cell>
          <cell r="F649" t="str">
            <v>UN</v>
          </cell>
          <cell r="G649">
            <v>168231</v>
          </cell>
        </row>
        <row r="650">
          <cell r="D650">
            <v>4247</v>
          </cell>
          <cell r="E650" t="str">
            <v>PINTURA TERMOPLASTICA (E=2.3MM. INCLUYE SUMINISTRO Y APLICACIÓN CON EQUIPO. INCLUYE MICROESFERAS)</v>
          </cell>
          <cell r="F650" t="str">
            <v>M2</v>
          </cell>
          <cell r="G650">
            <v>140192</v>
          </cell>
        </row>
        <row r="651">
          <cell r="D651">
            <v>4248</v>
          </cell>
          <cell r="E651" t="str">
            <v>DEMARCACION PASO PEATONAL-CEBRA (E=2.3MM,TERMOPLÁSTICA. INC. SUMINISTRO Y APLICACIÓN CON EQUIPO. INC MICROESFERAS)</v>
          </cell>
          <cell r="F651" t="str">
            <v>M2</v>
          </cell>
          <cell r="G651">
            <v>140192</v>
          </cell>
        </row>
        <row r="652">
          <cell r="D652">
            <v>4249</v>
          </cell>
          <cell r="E652" t="str">
            <v>DEMARCACION PASO PEATONAL-LINEA CONT. A=0.15M (E=2.3MM,TERMOPLÁSTICA. INC. SUMIN. Y APLIC. CON EQUIPO. INC MICROESFERAS)</v>
          </cell>
          <cell r="F652" t="str">
            <v>ML</v>
          </cell>
          <cell r="G652">
            <v>21029</v>
          </cell>
        </row>
        <row r="653">
          <cell r="D653">
            <v>4252</v>
          </cell>
          <cell r="E653" t="str">
            <v>PLACA CUBIERTA D=1.70M POZO INSPEC. (FUNDIDA EN SITIO. INC. SUM, FORMALET., REFUERZO E INST. INCL.TAPA EN POLIPROPILENO)</v>
          </cell>
          <cell r="F653" t="str">
            <v>UN</v>
          </cell>
          <cell r="G653">
            <v>1973762</v>
          </cell>
        </row>
        <row r="654">
          <cell r="D654">
            <v>4253</v>
          </cell>
          <cell r="E654" t="str">
            <v>PLACA CUBIERTA D=1.70M POZO INSPEC. (FUNDIDA EN SITIO. INC. SUMIN, FORMALET., REFUERZO E INST. INC. TAPA EN CONCRETO)</v>
          </cell>
          <cell r="F654" t="str">
            <v>UN</v>
          </cell>
          <cell r="G654">
            <v>808323</v>
          </cell>
        </row>
        <row r="655">
          <cell r="D655">
            <v>4261</v>
          </cell>
          <cell r="E655" t="str">
            <v>MORTERO 1:3 IMPERMEABILIZADO (HECHO EN OBRA)</v>
          </cell>
          <cell r="F655" t="str">
            <v>M3</v>
          </cell>
          <cell r="G655">
            <v>642297</v>
          </cell>
        </row>
        <row r="656">
          <cell r="D656">
            <v>4262</v>
          </cell>
          <cell r="E656" t="str">
            <v>EXCAVACION MECANICA PARA REDES PROFUNDIDAD 0M - 3.5M (INCLUYE CARGUE)</v>
          </cell>
          <cell r="F656" t="str">
            <v>M3</v>
          </cell>
          <cell r="G656">
            <v>5438</v>
          </cell>
        </row>
        <row r="657">
          <cell r="D657">
            <v>4264</v>
          </cell>
          <cell r="E657" t="str">
            <v>TUBERIA CONCRETO D=6" CL.I SIN REFUERZO (INCLUYE SUMINISTRO E INSTALACIÓN)</v>
          </cell>
          <cell r="F657" t="str">
            <v>ML</v>
          </cell>
          <cell r="G657">
            <v>52901</v>
          </cell>
        </row>
        <row r="658">
          <cell r="D658">
            <v>4265</v>
          </cell>
          <cell r="E658" t="str">
            <v>TUBERIA CONCRETO D=10" CL. II SIN REFUERZO (INCLUYE SUMINISTRO E INSTALACIÓN)</v>
          </cell>
          <cell r="F658" t="str">
            <v>ML</v>
          </cell>
          <cell r="G658">
            <v>119072</v>
          </cell>
        </row>
        <row r="659">
          <cell r="D659">
            <v>4266</v>
          </cell>
          <cell r="E659" t="str">
            <v>EXCAVACION MANUAL PARA REDES PROFUNDIDAD 2M - 3.50M (INCLUYE CARGUE)</v>
          </cell>
          <cell r="F659" t="str">
            <v>M3</v>
          </cell>
          <cell r="G659">
            <v>48624</v>
          </cell>
        </row>
        <row r="660">
          <cell r="D660">
            <v>4273</v>
          </cell>
          <cell r="E660" t="str">
            <v>CUADRILLA (OFICIAL + AYUDANTE).</v>
          </cell>
          <cell r="F660" t="str">
            <v>JR</v>
          </cell>
          <cell r="G660">
            <v>155437</v>
          </cell>
        </row>
        <row r="661">
          <cell r="D661">
            <v>4274</v>
          </cell>
          <cell r="E661" t="str">
            <v>CUADRILLA (OFICIAL + 2 AYUDANTES).</v>
          </cell>
          <cell r="F661" t="str">
            <v>JR</v>
          </cell>
          <cell r="G661">
            <v>219159</v>
          </cell>
        </row>
        <row r="662">
          <cell r="D662">
            <v>4275</v>
          </cell>
          <cell r="E662" t="str">
            <v>CUADRILLA (TUBERO + AYUDANTE)</v>
          </cell>
          <cell r="F662" t="str">
            <v>JR</v>
          </cell>
          <cell r="G662">
            <v>169435</v>
          </cell>
        </row>
        <row r="663">
          <cell r="D663">
            <v>4276</v>
          </cell>
          <cell r="E663" t="str">
            <v>CUADRILLA (TUBERO + 2 AYUDANTES).</v>
          </cell>
          <cell r="F663" t="str">
            <v>JR</v>
          </cell>
          <cell r="G663">
            <v>233157</v>
          </cell>
        </row>
        <row r="664">
          <cell r="D664">
            <v>4277</v>
          </cell>
          <cell r="E664" t="str">
            <v>CUADRILLA (TECNICO ELECTRICO + AYUDANTE).</v>
          </cell>
          <cell r="F664" t="str">
            <v>JR</v>
          </cell>
          <cell r="G664">
            <v>169435</v>
          </cell>
        </row>
        <row r="665">
          <cell r="D665">
            <v>4278</v>
          </cell>
          <cell r="E665" t="str">
            <v>CUADRILLA (OFICIAL + AYUDANTE)</v>
          </cell>
          <cell r="F665" t="str">
            <v>HR</v>
          </cell>
          <cell r="G665">
            <v>19843</v>
          </cell>
        </row>
        <row r="666">
          <cell r="D666">
            <v>4279</v>
          </cell>
          <cell r="E666" t="str">
            <v>CUADRILLA (OFICIAL + 2 AYUDANTES)</v>
          </cell>
          <cell r="F666" t="str">
            <v>HR</v>
          </cell>
          <cell r="G666">
            <v>27978</v>
          </cell>
        </row>
        <row r="667">
          <cell r="D667">
            <v>4280</v>
          </cell>
          <cell r="E667" t="str">
            <v>CUADRILLA (TUBERO + AYUDANTE).</v>
          </cell>
          <cell r="F667" t="str">
            <v>HR</v>
          </cell>
          <cell r="G667">
            <v>21629</v>
          </cell>
        </row>
        <row r="668">
          <cell r="D668">
            <v>4281</v>
          </cell>
          <cell r="E668" t="str">
            <v>CUADRILLA (TUBERO + 2 AYUDANTES)</v>
          </cell>
          <cell r="F668" t="str">
            <v>HR</v>
          </cell>
          <cell r="G668">
            <v>29764</v>
          </cell>
        </row>
        <row r="669">
          <cell r="D669">
            <v>4282</v>
          </cell>
          <cell r="E669" t="str">
            <v>CUADRILLA (TECNICO ELECTRICO + AYUDANTE)</v>
          </cell>
          <cell r="F669" t="str">
            <v>HR</v>
          </cell>
          <cell r="G669">
            <v>21629</v>
          </cell>
        </row>
        <row r="670">
          <cell r="D670">
            <v>4283</v>
          </cell>
          <cell r="E670" t="str">
            <v>CUADRILLA (TECNICO ELECTRICO + 2 AYUDANTES)</v>
          </cell>
          <cell r="F670" t="str">
            <v>JR</v>
          </cell>
          <cell r="G670">
            <v>233157</v>
          </cell>
        </row>
        <row r="671">
          <cell r="D671">
            <v>4284</v>
          </cell>
          <cell r="E671" t="str">
            <v>CUADRILLA (OFICIAL + 4 AYUDANTES).</v>
          </cell>
          <cell r="F671" t="str">
            <v>HR</v>
          </cell>
          <cell r="G671">
            <v>44246</v>
          </cell>
        </row>
        <row r="672">
          <cell r="D672">
            <v>4285</v>
          </cell>
          <cell r="E672" t="str">
            <v>CUADRILLA (OFICIAL + 4 AYUDANTES)</v>
          </cell>
          <cell r="F672" t="str">
            <v>JR</v>
          </cell>
          <cell r="G672">
            <v>346603</v>
          </cell>
        </row>
        <row r="673">
          <cell r="D673">
            <v>4286</v>
          </cell>
          <cell r="E673" t="str">
            <v>CUADRILLA (3 OFICIALES + 6 AYUDANTES).</v>
          </cell>
          <cell r="F673" t="str">
            <v>JR</v>
          </cell>
          <cell r="G673">
            <v>657475</v>
          </cell>
        </row>
        <row r="674">
          <cell r="D674">
            <v>4287</v>
          </cell>
          <cell r="E674" t="str">
            <v>CUADRILLA (OFICIAL + 3 AYUDANTES)</v>
          </cell>
          <cell r="F674" t="str">
            <v>HR</v>
          </cell>
          <cell r="G674">
            <v>36113</v>
          </cell>
        </row>
        <row r="675">
          <cell r="D675">
            <v>4288</v>
          </cell>
          <cell r="E675" t="str">
            <v>CUADRILLA (OFICIAL + 3 AYUDANTES).</v>
          </cell>
          <cell r="F675" t="str">
            <v>JR</v>
          </cell>
          <cell r="G675">
            <v>282881</v>
          </cell>
        </row>
        <row r="676">
          <cell r="D676">
            <v>4289</v>
          </cell>
          <cell r="E676" t="str">
            <v>DEMOLICIÓN MUROS E=0.15M (INCLUYE CARGUE)</v>
          </cell>
          <cell r="F676" t="str">
            <v>M2</v>
          </cell>
          <cell r="G676">
            <v>23374</v>
          </cell>
        </row>
        <row r="677">
          <cell r="D677">
            <v>4290</v>
          </cell>
          <cell r="E677" t="str">
            <v>DEMOLICIÓN MUROS E=0.25M (INCLUYE CARGUE)</v>
          </cell>
          <cell r="F677" t="str">
            <v>M2</v>
          </cell>
          <cell r="G677">
            <v>32973</v>
          </cell>
        </row>
        <row r="678">
          <cell r="D678">
            <v>4291</v>
          </cell>
          <cell r="E678" t="str">
            <v>CARCAMO PROTECCIÓN DE TUBERÍA Ø 8" NORMA EAAB NS-090 . 3V.2</v>
          </cell>
          <cell r="F678" t="str">
            <v>ML</v>
          </cell>
          <cell r="G678">
            <v>558481</v>
          </cell>
        </row>
        <row r="679">
          <cell r="D679">
            <v>4292</v>
          </cell>
          <cell r="E679" t="str">
            <v>CARCAMO DE PROTECCIÓN DE TUBERÍA Ø 10" NORMA EAAB NS-090 V. 1.2</v>
          </cell>
          <cell r="F679" t="str">
            <v>ML</v>
          </cell>
          <cell r="G679">
            <v>581329</v>
          </cell>
        </row>
        <row r="680">
          <cell r="D680">
            <v>4294</v>
          </cell>
          <cell r="E680" t="str">
            <v>CARCAMO DE PROTECCIÓN DE TUBERÍA Ø 16" NORMA EAAB NS-090 V. 1.2</v>
          </cell>
          <cell r="F680" t="str">
            <v>ML</v>
          </cell>
          <cell r="G680">
            <v>705604</v>
          </cell>
        </row>
        <row r="681">
          <cell r="D681">
            <v>4295</v>
          </cell>
          <cell r="E681" t="str">
            <v>CARCAMO DE PROTECCIÓN DE TUBERÍA Ø 18" NORMA EAAB NS-090 V. 1.2</v>
          </cell>
          <cell r="F681" t="str">
            <v>ML</v>
          </cell>
          <cell r="G681">
            <v>730296</v>
          </cell>
        </row>
        <row r="682">
          <cell r="D682">
            <v>4296</v>
          </cell>
          <cell r="E682" t="str">
            <v>CARCAMO DE PROTECCIÓN DE TUBERÍA Ø 20" NORMA EAAB NS-090 V. 1.2</v>
          </cell>
          <cell r="F682" t="str">
            <v>ML</v>
          </cell>
          <cell r="G682">
            <v>765658</v>
          </cell>
        </row>
        <row r="683">
          <cell r="D683">
            <v>4297</v>
          </cell>
          <cell r="E683" t="str">
            <v>CARCAMO DE PROTECCIÓN DE TUBERÍA Ø 24" NORMA EAAB NS-090 V. 1.2</v>
          </cell>
          <cell r="F683" t="str">
            <v>ML</v>
          </cell>
          <cell r="G683">
            <v>1007493</v>
          </cell>
        </row>
        <row r="684">
          <cell r="D684">
            <v>4298</v>
          </cell>
          <cell r="E684" t="str">
            <v>CARCAMO DE PROTECCIÓN DE TUBERÍA Ø 27" NORMA EAAB NS-090 V. 1.2</v>
          </cell>
          <cell r="F684" t="str">
            <v>ML</v>
          </cell>
          <cell r="G684">
            <v>1375903</v>
          </cell>
        </row>
        <row r="685">
          <cell r="D685">
            <v>4299</v>
          </cell>
          <cell r="E685" t="str">
            <v>CARCAMO DE PROTECCIÓN DE TUBERÍA Ø 30" NORMA EAAB NS-090 V. 1.2</v>
          </cell>
          <cell r="F685" t="str">
            <v>ML</v>
          </cell>
          <cell r="G685">
            <v>1543415</v>
          </cell>
        </row>
        <row r="686">
          <cell r="D686">
            <v>4300</v>
          </cell>
          <cell r="E686" t="str">
            <v>CARCAMO 2 A 4 VIAS COLOMBIA TELECOMUNICACIONES</v>
          </cell>
          <cell r="F686" t="str">
            <v>ML</v>
          </cell>
          <cell r="G686">
            <v>375250</v>
          </cell>
        </row>
        <row r="687">
          <cell r="D687">
            <v>4301</v>
          </cell>
          <cell r="E687" t="str">
            <v>CARCAMO 6 A 9 VIAS COLOMBIA TELECOMUNICACIONES</v>
          </cell>
          <cell r="F687" t="str">
            <v>ML</v>
          </cell>
          <cell r="G687">
            <v>417080</v>
          </cell>
        </row>
        <row r="688">
          <cell r="D688">
            <v>4302</v>
          </cell>
          <cell r="E688" t="str">
            <v>CARCAMO 12 A 20 VIAS COLOMBIA TELECOMUNICACIONES</v>
          </cell>
          <cell r="F688" t="str">
            <v>ML</v>
          </cell>
          <cell r="G688">
            <v>487868</v>
          </cell>
        </row>
        <row r="689">
          <cell r="D689">
            <v>4303</v>
          </cell>
          <cell r="E689" t="str">
            <v>CARCAMO 20 A 24 VIAS COLOMBIA TELECOMUNICACIONES</v>
          </cell>
          <cell r="F689" t="str">
            <v>ML</v>
          </cell>
          <cell r="G689">
            <v>562571</v>
          </cell>
        </row>
        <row r="690">
          <cell r="D690">
            <v>4304</v>
          </cell>
          <cell r="E690" t="str">
            <v>CARCAMO 24 A 36 VIAS COLOMBIA TELECOMUNICACIONES</v>
          </cell>
          <cell r="F690" t="str">
            <v>ML</v>
          </cell>
          <cell r="G690">
            <v>581849</v>
          </cell>
        </row>
        <row r="691">
          <cell r="D691">
            <v>4305</v>
          </cell>
          <cell r="E691" t="str">
            <v>CAMARA DOBLE TIPO "FS" COLOMBIA TELECOMUNICACIONES ESQUEMA CT-018</v>
          </cell>
          <cell r="F691" t="str">
            <v>UN</v>
          </cell>
          <cell r="G691">
            <v>380735</v>
          </cell>
        </row>
        <row r="692">
          <cell r="D692">
            <v>4306</v>
          </cell>
          <cell r="E692" t="str">
            <v>CAMARA TIPO "2FR" COLOMBIA TELECOMUNICACIONES DIBUJO CT-019</v>
          </cell>
          <cell r="F692" t="str">
            <v>UN</v>
          </cell>
          <cell r="G692">
            <v>921615</v>
          </cell>
        </row>
        <row r="693">
          <cell r="D693">
            <v>4307</v>
          </cell>
          <cell r="E693" t="str">
            <v>CAMARA TIPO "FR" COLOMBIA TELECOMUNICACIONES ESQUEMA CT-021</v>
          </cell>
          <cell r="F693" t="str">
            <v>UN</v>
          </cell>
          <cell r="G693">
            <v>566209</v>
          </cell>
        </row>
        <row r="694">
          <cell r="D694">
            <v>4308</v>
          </cell>
          <cell r="E694" t="str">
            <v>CAMARA TIPO "A" COLOMBIA TELECOMUNICACIONES DIBUJO CT-022</v>
          </cell>
          <cell r="F694" t="str">
            <v>UN</v>
          </cell>
          <cell r="G694">
            <v>5001724</v>
          </cell>
        </row>
        <row r="695">
          <cell r="D695">
            <v>4309</v>
          </cell>
          <cell r="E695" t="str">
            <v>CAMARA TIPO "LA" COLOMBIA TELECOMUNICACIONES DIBUJO CT-023</v>
          </cell>
          <cell r="F695" t="str">
            <v>UN</v>
          </cell>
          <cell r="G695">
            <v>5001724</v>
          </cell>
        </row>
        <row r="696">
          <cell r="D696">
            <v>4310</v>
          </cell>
          <cell r="E696" t="str">
            <v>CAMARA TIPO "ZA" COLOMBIA TELECOMUNICACIONES DIBUJO CT-024</v>
          </cell>
          <cell r="F696" t="str">
            <v>UN</v>
          </cell>
          <cell r="G696">
            <v>5399088</v>
          </cell>
        </row>
        <row r="697">
          <cell r="D697">
            <v>4311</v>
          </cell>
          <cell r="E697" t="str">
            <v>CAMARA TIPO "JA" COLOMBIA TELECOMUNICACIONES DIBUJO CT-025</v>
          </cell>
          <cell r="F697" t="str">
            <v>UN</v>
          </cell>
          <cell r="G697">
            <v>5000184</v>
          </cell>
        </row>
        <row r="698">
          <cell r="D698">
            <v>4312</v>
          </cell>
          <cell r="E698" t="str">
            <v>CAMARA TIPO "TA" COLOMBIA TELECOMUNICACIONES DIBUJO CT-026</v>
          </cell>
          <cell r="F698" t="str">
            <v>UN</v>
          </cell>
          <cell r="G698">
            <v>5000184</v>
          </cell>
        </row>
        <row r="699">
          <cell r="D699">
            <v>4313</v>
          </cell>
          <cell r="E699" t="str">
            <v>CAMARA TIPO "XA" COLOMBIA TELECOMUNICACIONES DIBUJO CT-027</v>
          </cell>
          <cell r="F699" t="str">
            <v>UN</v>
          </cell>
          <cell r="G699">
            <v>4998644</v>
          </cell>
        </row>
        <row r="700">
          <cell r="D700">
            <v>4314</v>
          </cell>
          <cell r="E700" t="str">
            <v>CAMARA TIPO "B" COLOMBIA TELECOMUNICACIONES DIBUJO CT-028</v>
          </cell>
          <cell r="F700" t="str">
            <v>UN</v>
          </cell>
          <cell r="G700">
            <v>4541790</v>
          </cell>
        </row>
        <row r="701">
          <cell r="D701">
            <v>4315</v>
          </cell>
          <cell r="E701" t="str">
            <v>CAMARA TIPO "LB" COLOMBIA TELECOMUNICACIONES DIBUJO CT-029</v>
          </cell>
          <cell r="F701" t="str">
            <v>UN</v>
          </cell>
          <cell r="G701">
            <v>4541790</v>
          </cell>
        </row>
        <row r="702">
          <cell r="D702">
            <v>4316</v>
          </cell>
          <cell r="E702" t="str">
            <v>CAMARA TIPO "ZB" COLOMBIA TELECOMUNICACIONES DIBUJO CT-030</v>
          </cell>
          <cell r="F702" t="str">
            <v>UN</v>
          </cell>
          <cell r="G702">
            <v>4971178</v>
          </cell>
        </row>
        <row r="703">
          <cell r="D703">
            <v>4317</v>
          </cell>
          <cell r="E703" t="str">
            <v>CAMARA TIPO "JB" COLOMBIA TELECOMUNICACIONES DIBUJO CT-031</v>
          </cell>
          <cell r="F703" t="str">
            <v>UN</v>
          </cell>
          <cell r="G703">
            <v>4530453</v>
          </cell>
        </row>
        <row r="704">
          <cell r="D704">
            <v>4318</v>
          </cell>
          <cell r="E704" t="str">
            <v>CAMARA TIPO "TB" COLOMBIA TELECOMUNICACIONES DIBUJO CT-032</v>
          </cell>
          <cell r="F704" t="str">
            <v>UN</v>
          </cell>
          <cell r="G704">
            <v>4530453</v>
          </cell>
        </row>
        <row r="705">
          <cell r="D705">
            <v>4319</v>
          </cell>
          <cell r="E705" t="str">
            <v>CAMARA TIPO "XB" COLOMBIA TELECOMUNICACIONES DIBUJO CT-033</v>
          </cell>
          <cell r="F705" t="str">
            <v>UN</v>
          </cell>
          <cell r="G705">
            <v>4528540</v>
          </cell>
        </row>
        <row r="706">
          <cell r="D706">
            <v>4320</v>
          </cell>
          <cell r="E706" t="str">
            <v>CAMARA TIPO "C" COLOMBIA TELECOMUNICACIONES DIBUJO CT-034</v>
          </cell>
          <cell r="F706" t="str">
            <v>UN</v>
          </cell>
          <cell r="G706">
            <v>3824880</v>
          </cell>
        </row>
        <row r="707">
          <cell r="D707">
            <v>4321</v>
          </cell>
          <cell r="E707" t="str">
            <v>CAMARA TIPO "LC" COLOMBIA TELECOMUNICACIONES DIBUJO CT-035</v>
          </cell>
          <cell r="F707" t="str">
            <v>UN</v>
          </cell>
          <cell r="G707">
            <v>3824880</v>
          </cell>
        </row>
        <row r="708">
          <cell r="D708">
            <v>4322</v>
          </cell>
          <cell r="E708" t="str">
            <v>CAMARA TIPO "ZC" COLOMBIA TELECOMUNICACIONES DIBUJO CT-036</v>
          </cell>
          <cell r="F708" t="str">
            <v>UN</v>
          </cell>
          <cell r="G708">
            <v>3824880</v>
          </cell>
        </row>
        <row r="709">
          <cell r="D709">
            <v>4323</v>
          </cell>
          <cell r="E709" t="str">
            <v>CAMARA TIPO "JC" COLOMBIA TELECOMUNICACIONES DIBUJO CT-037</v>
          </cell>
          <cell r="F709" t="str">
            <v>UN</v>
          </cell>
          <cell r="G709">
            <v>3808640</v>
          </cell>
        </row>
        <row r="710">
          <cell r="D710">
            <v>4324</v>
          </cell>
          <cell r="E710" t="str">
            <v>CAMARA TIPO "TC" COLOMBIA TELECOMUNICACIONES DIBUJO CT-038</v>
          </cell>
          <cell r="F710" t="str">
            <v>UN</v>
          </cell>
          <cell r="G710">
            <v>3808640</v>
          </cell>
        </row>
        <row r="711">
          <cell r="D711">
            <v>4325</v>
          </cell>
          <cell r="E711" t="str">
            <v>CAMARA TIPO "XC" COLOMBIA TELECOMUNICACIONES DIBUJO CT-039</v>
          </cell>
          <cell r="F711" t="str">
            <v>UN</v>
          </cell>
          <cell r="G711">
            <v>3806727</v>
          </cell>
        </row>
        <row r="712">
          <cell r="D712">
            <v>4326</v>
          </cell>
          <cell r="E712" t="str">
            <v>CAMARA TIPO "2XA" COLOMBIA TELECOMUNICACIONES DIBUJO CT-040</v>
          </cell>
          <cell r="F712" t="str">
            <v>UN</v>
          </cell>
          <cell r="G712">
            <v>6376879</v>
          </cell>
        </row>
        <row r="713">
          <cell r="D713">
            <v>4327</v>
          </cell>
          <cell r="E713" t="str">
            <v>CAMARA TIPO "2TA" COLOMBIA TELECOMUNICACIONES DIBUJO CT-041</v>
          </cell>
          <cell r="F713" t="str">
            <v>UN</v>
          </cell>
          <cell r="G713">
            <v>6334416</v>
          </cell>
        </row>
        <row r="714">
          <cell r="D714">
            <v>4328</v>
          </cell>
          <cell r="E714" t="str">
            <v>CAMARA TIPO "D" COLOMBIA TELECOMUNICACIONES DIBUJO CT-042</v>
          </cell>
          <cell r="F714" t="str">
            <v>UN</v>
          </cell>
          <cell r="G714">
            <v>3477133</v>
          </cell>
        </row>
        <row r="715">
          <cell r="D715">
            <v>4329</v>
          </cell>
          <cell r="E715" t="str">
            <v>CAMARA TIPO "F1" COLOMBIA TELECOMUNICACIONES DIBUJO CT-050</v>
          </cell>
          <cell r="F715" t="str">
            <v>UN</v>
          </cell>
          <cell r="G715">
            <v>775589</v>
          </cell>
        </row>
        <row r="716">
          <cell r="D716">
            <v>4330</v>
          </cell>
          <cell r="E716" t="str">
            <v>CAMARA DOBLE TIPO "F1" COLOMBIA TELECOMUNICACIONES ESQUEMA CT-049</v>
          </cell>
          <cell r="F716" t="str">
            <v>UN</v>
          </cell>
          <cell r="G716">
            <v>924369</v>
          </cell>
        </row>
        <row r="717">
          <cell r="D717">
            <v>4331</v>
          </cell>
          <cell r="E717" t="str">
            <v>CAMARA DOBLE TIPO "2FS" COLOMBIA TELECOMUNICACIONES ESQUEMA CT-055</v>
          </cell>
          <cell r="F717" t="str">
            <v>UN</v>
          </cell>
          <cell r="G717">
            <v>958228</v>
          </cell>
        </row>
        <row r="718">
          <cell r="D718">
            <v>4332</v>
          </cell>
          <cell r="E718" t="str">
            <v>CAMARA TIPO "JD" COLOMBIA TELECOMUNICACIONES DIBUJO CT-045</v>
          </cell>
          <cell r="F718" t="str">
            <v>UN</v>
          </cell>
          <cell r="G718">
            <v>3280284</v>
          </cell>
        </row>
        <row r="719">
          <cell r="D719">
            <v>4333</v>
          </cell>
          <cell r="E719" t="str">
            <v>CAMARA TIPO "LD" COLOMBIA TELECOMUNICACIONES DIBUJO CT-043</v>
          </cell>
          <cell r="F719" t="str">
            <v>UN</v>
          </cell>
          <cell r="G719">
            <v>3262196</v>
          </cell>
        </row>
        <row r="720">
          <cell r="D720">
            <v>4334</v>
          </cell>
          <cell r="E720" t="str">
            <v>CAMARA TIPO "XD" COLOMBIA TELECOMUNICACIONES ESQUEMA CT-047</v>
          </cell>
          <cell r="F720" t="str">
            <v>UN</v>
          </cell>
          <cell r="G720">
            <v>3283266</v>
          </cell>
        </row>
        <row r="721">
          <cell r="D721">
            <v>4335</v>
          </cell>
          <cell r="E721" t="str">
            <v>CAMARA TIPO "TD" COLOMBIA TELECOMUNICACIONES DIBUJO CT-046</v>
          </cell>
          <cell r="F721" t="str">
            <v>UN</v>
          </cell>
          <cell r="G721">
            <v>3270470</v>
          </cell>
        </row>
        <row r="722">
          <cell r="D722">
            <v>4336</v>
          </cell>
          <cell r="E722" t="str">
            <v>CAMARA TIPO "D/2" COLOMBIA TELECOMUNICACIONES DIBUJO CT-048</v>
          </cell>
          <cell r="F722" t="str">
            <v>UN</v>
          </cell>
          <cell r="G722">
            <v>2038316</v>
          </cell>
        </row>
        <row r="723">
          <cell r="D723">
            <v>4337</v>
          </cell>
          <cell r="E723" t="str">
            <v>CAMARA TIPO "F2" COLOMBIA TELECOMUNICACIONES DIBUJO CT-051</v>
          </cell>
          <cell r="F723" t="str">
            <v>UN</v>
          </cell>
          <cell r="G723">
            <v>400285</v>
          </cell>
        </row>
        <row r="724">
          <cell r="D724">
            <v>4338</v>
          </cell>
          <cell r="E724" t="str">
            <v>CAMARA TIPO "ZD" COLOMBIA TELECOMUNICACIONES DIBUJO CT-044</v>
          </cell>
          <cell r="F724" t="str">
            <v>UN</v>
          </cell>
          <cell r="G724">
            <v>3262196</v>
          </cell>
        </row>
        <row r="725">
          <cell r="D725">
            <v>4340</v>
          </cell>
          <cell r="E725" t="str">
            <v>INSTALACIÓN DUCTO DE PVC TIPOS DB O TDP Ø 4" A Ø 6"</v>
          </cell>
          <cell r="F725" t="str">
            <v>ML</v>
          </cell>
          <cell r="G725">
            <v>3484</v>
          </cell>
        </row>
        <row r="726">
          <cell r="D726">
            <v>4341</v>
          </cell>
          <cell r="E726"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F726" t="str">
            <v>ML</v>
          </cell>
          <cell r="G726">
            <v>204934</v>
          </cell>
        </row>
        <row r="727">
          <cell r="D727">
            <v>4342</v>
          </cell>
          <cell r="E727"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F727" t="str">
            <v>ML</v>
          </cell>
          <cell r="G727">
            <v>280842</v>
          </cell>
        </row>
        <row r="728">
          <cell r="D728">
            <v>4343</v>
          </cell>
          <cell r="E728"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F728" t="str">
            <v>ML</v>
          </cell>
          <cell r="G728">
            <v>456247</v>
          </cell>
        </row>
        <row r="729">
          <cell r="D729">
            <v>4344</v>
          </cell>
          <cell r="E729"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F729" t="str">
            <v>ML</v>
          </cell>
          <cell r="G729">
            <v>515368</v>
          </cell>
        </row>
        <row r="730">
          <cell r="D730">
            <v>4345</v>
          </cell>
          <cell r="E730"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F730" t="str">
            <v>ML</v>
          </cell>
          <cell r="G730">
            <v>538507</v>
          </cell>
        </row>
        <row r="731">
          <cell r="D731">
            <v>4346</v>
          </cell>
          <cell r="E731"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F731" t="str">
            <v>ML</v>
          </cell>
          <cell r="G731">
            <v>732527</v>
          </cell>
        </row>
        <row r="732">
          <cell r="D732">
            <v>4347</v>
          </cell>
          <cell r="E732"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F732" t="str">
            <v>ML</v>
          </cell>
          <cell r="G732">
            <v>959002</v>
          </cell>
        </row>
        <row r="733">
          <cell r="D733">
            <v>4348</v>
          </cell>
          <cell r="E733"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F733" t="str">
            <v>ML</v>
          </cell>
          <cell r="G733">
            <v>1019588</v>
          </cell>
        </row>
        <row r="734">
          <cell r="D734">
            <v>4349</v>
          </cell>
          <cell r="E734"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F734" t="str">
            <v>ML</v>
          </cell>
          <cell r="G734">
            <v>1210352</v>
          </cell>
        </row>
        <row r="735">
          <cell r="D735">
            <v>4350</v>
          </cell>
          <cell r="E735"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F735" t="str">
            <v>ML</v>
          </cell>
          <cell r="G735">
            <v>1714747</v>
          </cell>
        </row>
        <row r="736">
          <cell r="D736">
            <v>4351</v>
          </cell>
          <cell r="E736"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F736" t="str">
            <v>ML</v>
          </cell>
          <cell r="G736">
            <v>292207</v>
          </cell>
        </row>
        <row r="737">
          <cell r="D737">
            <v>4352</v>
          </cell>
          <cell r="E737"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F737" t="str">
            <v>ML</v>
          </cell>
          <cell r="G737">
            <v>316315</v>
          </cell>
        </row>
        <row r="738">
          <cell r="D738">
            <v>4353</v>
          </cell>
          <cell r="E738"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F738" t="str">
            <v>ML</v>
          </cell>
          <cell r="G738">
            <v>439018</v>
          </cell>
        </row>
        <row r="739">
          <cell r="D739">
            <v>4354</v>
          </cell>
          <cell r="E739"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F739" t="str">
            <v>ML</v>
          </cell>
          <cell r="G739">
            <v>586873</v>
          </cell>
        </row>
        <row r="740">
          <cell r="D740">
            <v>4355</v>
          </cell>
          <cell r="E740"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F740" t="str">
            <v>ML</v>
          </cell>
          <cell r="G740">
            <v>559909</v>
          </cell>
        </row>
        <row r="741">
          <cell r="D741">
            <v>4356</v>
          </cell>
          <cell r="E741"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F741" t="str">
            <v>ML</v>
          </cell>
          <cell r="G741">
            <v>744308</v>
          </cell>
        </row>
        <row r="742">
          <cell r="D742">
            <v>4357</v>
          </cell>
          <cell r="E742"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F742" t="str">
            <v>ML</v>
          </cell>
          <cell r="G742">
            <v>413934</v>
          </cell>
        </row>
        <row r="743">
          <cell r="D743">
            <v>4358</v>
          </cell>
          <cell r="E743"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F743" t="str">
            <v>ML</v>
          </cell>
          <cell r="G743">
            <v>561706</v>
          </cell>
        </row>
        <row r="744">
          <cell r="D744">
            <v>4359</v>
          </cell>
          <cell r="E744"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F744" t="str">
            <v>ML</v>
          </cell>
          <cell r="G744">
            <v>444227</v>
          </cell>
        </row>
        <row r="745">
          <cell r="D745">
            <v>4360</v>
          </cell>
          <cell r="E745"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F745" t="str">
            <v>ML</v>
          </cell>
          <cell r="G745">
            <v>641118</v>
          </cell>
        </row>
        <row r="746">
          <cell r="D746">
            <v>4361</v>
          </cell>
          <cell r="E746"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F746" t="str">
            <v>ML</v>
          </cell>
          <cell r="G746">
            <v>660745</v>
          </cell>
        </row>
        <row r="747">
          <cell r="D747">
            <v>4362</v>
          </cell>
          <cell r="E747"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F747" t="str">
            <v>ML</v>
          </cell>
          <cell r="G747">
            <v>854641</v>
          </cell>
        </row>
        <row r="748">
          <cell r="D748">
            <v>4363</v>
          </cell>
          <cell r="E748"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F748" t="str">
            <v>ML</v>
          </cell>
          <cell r="G748">
            <v>688659</v>
          </cell>
        </row>
        <row r="749">
          <cell r="D749">
            <v>4384</v>
          </cell>
          <cell r="E749" t="str">
            <v>UNION DRESSER D=3" (SUMINISTRO E INSTALACIÓN)</v>
          </cell>
          <cell r="F749" t="str">
            <v>UN</v>
          </cell>
          <cell r="G749">
            <v>167476</v>
          </cell>
        </row>
        <row r="750">
          <cell r="D750">
            <v>4385</v>
          </cell>
          <cell r="E750" t="str">
            <v>UNION DRESSER D=4" (SUMINISTRO E INSTALACIÓN)</v>
          </cell>
          <cell r="F750" t="str">
            <v>UN</v>
          </cell>
          <cell r="G750">
            <v>178684</v>
          </cell>
        </row>
        <row r="751">
          <cell r="D751">
            <v>4386</v>
          </cell>
          <cell r="E751" t="str">
            <v>UNION DRESSER D=6" (SUMINISTRO E INSTALACIÓN)</v>
          </cell>
          <cell r="F751" t="str">
            <v>UN</v>
          </cell>
          <cell r="G751">
            <v>329252</v>
          </cell>
        </row>
        <row r="752">
          <cell r="D752">
            <v>4387</v>
          </cell>
          <cell r="E752" t="str">
            <v>UNION DRESSER D=8" (SUMINISTRO E INSTALACIÓN)</v>
          </cell>
          <cell r="F752" t="str">
            <v>UN</v>
          </cell>
          <cell r="G752">
            <v>423724</v>
          </cell>
        </row>
        <row r="753">
          <cell r="D753">
            <v>4388</v>
          </cell>
          <cell r="E753" t="str">
            <v>UNION DRESSER D=10" (SUMINISTRO E INSTALACIÓN)</v>
          </cell>
          <cell r="F753" t="str">
            <v>UN</v>
          </cell>
          <cell r="G753">
            <v>655494</v>
          </cell>
        </row>
        <row r="754">
          <cell r="D754">
            <v>4389</v>
          </cell>
          <cell r="E754" t="str">
            <v>UNION DRESSER D=12" (SUMINISTRO E INSTALACIÓN)</v>
          </cell>
          <cell r="F754" t="str">
            <v>UN</v>
          </cell>
          <cell r="G754">
            <v>947530</v>
          </cell>
        </row>
        <row r="755">
          <cell r="D755">
            <v>4390</v>
          </cell>
          <cell r="E755" t="str">
            <v>EXCAVACIÓN MANUAL EN MATERIAL COMÚN (INCL CARGUE, TRANSPORTE Y DISPOSICION FINAL)</v>
          </cell>
          <cell r="F755" t="str">
            <v>M3</v>
          </cell>
          <cell r="G755">
            <v>86551</v>
          </cell>
        </row>
        <row r="756">
          <cell r="D756">
            <v>4391</v>
          </cell>
          <cell r="E756" t="str">
            <v>ARENA LAVADA DE PEÑA PARA EMBOQUILLADO (INCLUYE SUMINISTRO, BARRIDO PARA SELLADO DE JUNTAS Y COMPACTACIÓN)</v>
          </cell>
          <cell r="F756" t="str">
            <v>M3</v>
          </cell>
          <cell r="G756">
            <v>148455</v>
          </cell>
        </row>
        <row r="757">
          <cell r="D757">
            <v>4392</v>
          </cell>
          <cell r="E757" t="str">
            <v>CUADRILLA (OFICIAL + 6 AYUDANTES)</v>
          </cell>
          <cell r="F757" t="str">
            <v>HR</v>
          </cell>
          <cell r="G757">
            <v>60514</v>
          </cell>
        </row>
        <row r="758">
          <cell r="D758">
            <v>4393</v>
          </cell>
          <cell r="E758" t="str">
            <v>CUADRILLA (3 OFICIALES + 6 AYUDANTES)</v>
          </cell>
          <cell r="F758" t="str">
            <v>HR</v>
          </cell>
          <cell r="G758">
            <v>83932</v>
          </cell>
        </row>
        <row r="759">
          <cell r="D759">
            <v>4394</v>
          </cell>
          <cell r="E759" t="str">
            <v>ADOQUIN DE CONCRETO TR. PESADO 20X10X8CM (SUMINISTRO E INSTALACIÓN. INCLUYE BASE 4CM ARENA NIVELACIÓN Y ARENA DE SELLO)</v>
          </cell>
          <cell r="F759" t="str">
            <v>M2</v>
          </cell>
          <cell r="G759">
            <v>109191</v>
          </cell>
        </row>
        <row r="760">
          <cell r="D760">
            <v>4395</v>
          </cell>
          <cell r="E760" t="str">
            <v>ADOQUIN DE CONCRETO TR. LIVIANO 20X10X6CM (SUMINISTRO E INSTALACIÓN. INCLUYE BASE 4CM ARENA NIVELACIÓN Y ARENA DE SELLO)</v>
          </cell>
          <cell r="F760" t="str">
            <v>M2</v>
          </cell>
          <cell r="G760">
            <v>90263</v>
          </cell>
        </row>
        <row r="761">
          <cell r="D761">
            <v>4396</v>
          </cell>
          <cell r="E761" t="str">
            <v>ADOQUIN DE ARCILLA TR. LIVIANO 20X10X6CM (SUMINISTRO E INSTALACIÓN. INCLUYE BASE 4CM ARENA NIVELACION Y ARENA DE SELLO)</v>
          </cell>
          <cell r="F761" t="str">
            <v>M2</v>
          </cell>
          <cell r="G761">
            <v>67643</v>
          </cell>
        </row>
        <row r="762">
          <cell r="D762">
            <v>4402</v>
          </cell>
          <cell r="E762" t="str">
            <v>VALVULA COMPUERTA ELASTICA VASTAGO NO ASCENDENTE EXTREMO LISO D=4" (SUMINISTRO E INSTALACIÓN)</v>
          </cell>
          <cell r="F762" t="str">
            <v>UN</v>
          </cell>
          <cell r="G762">
            <v>1080063</v>
          </cell>
        </row>
        <row r="763">
          <cell r="D763">
            <v>4403</v>
          </cell>
          <cell r="E763" t="str">
            <v>VALVULA COMPUERTA ELASTICA VASTAGO NO ASCENDENTE EXTREMO LISO D=12" (SUMINISTRO E INSTALACIÓN)</v>
          </cell>
          <cell r="F763" t="str">
            <v>UN</v>
          </cell>
          <cell r="G763">
            <v>5926903</v>
          </cell>
        </row>
        <row r="764">
          <cell r="D764">
            <v>4404</v>
          </cell>
          <cell r="E764" t="str">
            <v>CODO HD 11.25° JUNTA HIDRAULICA PARA PVC D=2" (SUMINISTRO E INSTALACIÓN)</v>
          </cell>
          <cell r="F764" t="str">
            <v>UN</v>
          </cell>
          <cell r="G764">
            <v>125501</v>
          </cell>
        </row>
        <row r="765">
          <cell r="D765">
            <v>4405</v>
          </cell>
          <cell r="E765" t="str">
            <v>CODO HD 11.25° JUNTA HIDRAULICA PARA PVC D=3" (SUMINISTRO E INSTALACIÓN)</v>
          </cell>
          <cell r="F765" t="str">
            <v>UN</v>
          </cell>
          <cell r="G765">
            <v>199318</v>
          </cell>
        </row>
        <row r="766">
          <cell r="D766">
            <v>4406</v>
          </cell>
          <cell r="E766" t="str">
            <v>CODO HD 11.25° JUNTA HIDRAULICA PARA PVC D=6" (SUMINISTRO E INSTALACIÓN)</v>
          </cell>
          <cell r="F766" t="str">
            <v>UN</v>
          </cell>
          <cell r="G766">
            <v>455693</v>
          </cell>
        </row>
        <row r="767">
          <cell r="D767">
            <v>4407</v>
          </cell>
          <cell r="E767" t="str">
            <v>CODO HD 11.25° JUNTA HIDRAULICA PARA PVC D=4" (SUMINISTRO E INSTALACIÓN)</v>
          </cell>
          <cell r="F767" t="str">
            <v>UN</v>
          </cell>
          <cell r="G767">
            <v>272117</v>
          </cell>
        </row>
        <row r="768">
          <cell r="D768">
            <v>4408</v>
          </cell>
          <cell r="E768" t="str">
            <v>CODO HD 11.25° JUNTA HIDRAULICA PARA PVC D=8" (SUMINISTRO E INSTALACIÓN)</v>
          </cell>
          <cell r="F768" t="str">
            <v>UN</v>
          </cell>
          <cell r="G768">
            <v>672318</v>
          </cell>
        </row>
        <row r="769">
          <cell r="D769">
            <v>4409</v>
          </cell>
          <cell r="E769" t="str">
            <v>REDUCCION PVC TIPO U.M. 4"X2" (SUMINISTRO E INSTALACIÓN)</v>
          </cell>
          <cell r="F769" t="str">
            <v>UN</v>
          </cell>
          <cell r="G769">
            <v>122511</v>
          </cell>
        </row>
        <row r="770">
          <cell r="D770">
            <v>4410</v>
          </cell>
          <cell r="E770" t="str">
            <v>REDUCCION PVC TIPO U.M. 4"X3" (SUMINISTRO E INSTALACIÓN)</v>
          </cell>
          <cell r="F770" t="str">
            <v>UN</v>
          </cell>
          <cell r="G770">
            <v>141551</v>
          </cell>
        </row>
        <row r="771">
          <cell r="D771">
            <v>4411</v>
          </cell>
          <cell r="E771" t="str">
            <v>REDUCCION PVC TIPO U.M. 6"X4" (SUMINISTRO E INSTALACIÓN)</v>
          </cell>
          <cell r="F771" t="str">
            <v>UN</v>
          </cell>
          <cell r="G771">
            <v>335539</v>
          </cell>
        </row>
        <row r="772">
          <cell r="D772">
            <v>4412</v>
          </cell>
          <cell r="E772" t="str">
            <v>REDUCCION CONCENTRICA HD 6"X3" (SUMINISTRO E INSTALACIÓN)</v>
          </cell>
          <cell r="F772" t="str">
            <v>UN</v>
          </cell>
          <cell r="G772">
            <v>390271</v>
          </cell>
        </row>
        <row r="773">
          <cell r="D773">
            <v>4413</v>
          </cell>
          <cell r="E773" t="str">
            <v>REDUCCION CONCENTRICA HD 12"X6" (SUMINISTRO E INSTALACIÓN)</v>
          </cell>
          <cell r="F773" t="str">
            <v>UN</v>
          </cell>
          <cell r="G773">
            <v>1271860</v>
          </cell>
        </row>
        <row r="774">
          <cell r="D774">
            <v>4414</v>
          </cell>
          <cell r="E774" t="str">
            <v>REDUCCION CONCENTRICA HD 12"X8" (SUMINISTRO E INSTALACIÓN)</v>
          </cell>
          <cell r="F774" t="str">
            <v>UN</v>
          </cell>
          <cell r="G774">
            <v>1271860</v>
          </cell>
        </row>
        <row r="775">
          <cell r="D775">
            <v>4415</v>
          </cell>
          <cell r="E775" t="str">
            <v>TAPON PVC TIPO U.M. D=3" (SUMINISTRO E INSTALACIÓN)</v>
          </cell>
          <cell r="F775" t="str">
            <v>UN</v>
          </cell>
          <cell r="G775">
            <v>69905</v>
          </cell>
        </row>
        <row r="776">
          <cell r="D776">
            <v>4416</v>
          </cell>
          <cell r="E776" t="str">
            <v>TAPON PVC TIPO U.M. D=4" (SUMINISTRO E INSTALACIÓN)</v>
          </cell>
          <cell r="F776" t="str">
            <v>UN</v>
          </cell>
          <cell r="G776">
            <v>89070</v>
          </cell>
        </row>
        <row r="777">
          <cell r="D777">
            <v>4417</v>
          </cell>
          <cell r="E777" t="str">
            <v>TAPON PVC TIPO U.M. D=6" (SUMINISTRO E INSTALACIÓN)</v>
          </cell>
          <cell r="F777" t="str">
            <v>UN</v>
          </cell>
          <cell r="G777">
            <v>198755</v>
          </cell>
        </row>
        <row r="778">
          <cell r="D778">
            <v>4418</v>
          </cell>
          <cell r="E778" t="str">
            <v>UNION DE REPARACION PVC TIPO U.M. D=2" (SUMINISTRO E INSTALACIÓN)</v>
          </cell>
          <cell r="F778" t="str">
            <v>UN</v>
          </cell>
          <cell r="G778">
            <v>43742</v>
          </cell>
        </row>
        <row r="779">
          <cell r="D779">
            <v>4419</v>
          </cell>
          <cell r="E779" t="str">
            <v>UNION DE REPARACION PVC TIPO U.M. D=3" (SUMINISTRO E INSTALACIÓN)</v>
          </cell>
          <cell r="F779" t="str">
            <v>UN</v>
          </cell>
          <cell r="G779">
            <v>67224</v>
          </cell>
        </row>
        <row r="780">
          <cell r="D780">
            <v>4420</v>
          </cell>
          <cell r="E780" t="str">
            <v>UNION DE REPARACION PVC TIPO U.M. D=4" (SUMINISTRO E INSTALACIÓN)</v>
          </cell>
          <cell r="F780" t="str">
            <v>UN</v>
          </cell>
          <cell r="G780">
            <v>102122</v>
          </cell>
        </row>
        <row r="781">
          <cell r="D781">
            <v>4421</v>
          </cell>
          <cell r="E781" t="str">
            <v>ACOPLE UNIVERSAL, UNION ALFA O MULTIUSOS D=3" (SUMINISTRO E INSTALACIÓN)</v>
          </cell>
          <cell r="F781" t="str">
            <v>UN</v>
          </cell>
          <cell r="G781">
            <v>177156</v>
          </cell>
        </row>
        <row r="782">
          <cell r="D782">
            <v>4422</v>
          </cell>
          <cell r="E782" t="str">
            <v>ACOPLE UNIVERSAL, UNION ALFA O MULTIUSOS D=4" (SUMINISTRO E INSTALACIÓN)</v>
          </cell>
          <cell r="F782" t="str">
            <v>UN</v>
          </cell>
          <cell r="G782">
            <v>196916</v>
          </cell>
        </row>
        <row r="783">
          <cell r="D783">
            <v>4423</v>
          </cell>
          <cell r="E783" t="str">
            <v>ACOPLE UNIVERSAL, UNION ALFA O MULTIUSOS D=6" (SUMINISTRO E INSTALACIÓN)</v>
          </cell>
          <cell r="F783" t="str">
            <v>UN</v>
          </cell>
          <cell r="G783">
            <v>346083</v>
          </cell>
        </row>
        <row r="784">
          <cell r="D784">
            <v>4424</v>
          </cell>
          <cell r="E784" t="str">
            <v>ACOPLE UNIVERSAL, UNION ALFA O MULTIUSOS D=8" (SUMINISTRO E INSTALACIÓN)</v>
          </cell>
          <cell r="F784" t="str">
            <v>UN</v>
          </cell>
          <cell r="G784">
            <v>531809</v>
          </cell>
        </row>
        <row r="785">
          <cell r="D785">
            <v>4425</v>
          </cell>
          <cell r="E785" t="str">
            <v>ACOPLE UNIVERSAL, UNION ALFA O MULTIUSOS D=10" (SUMINISTRO E INSTALACIÓN)</v>
          </cell>
          <cell r="F785" t="str">
            <v>UN</v>
          </cell>
          <cell r="G785">
            <v>876252</v>
          </cell>
        </row>
        <row r="786">
          <cell r="D786">
            <v>4426</v>
          </cell>
          <cell r="E786" t="str">
            <v>ACOPLE UNIVERSAL, UNION ALFA O MULTIUSOS D=12" (SUMINISTRO E INSTALACIÓN)</v>
          </cell>
          <cell r="F786" t="str">
            <v>UN</v>
          </cell>
          <cell r="G786">
            <v>974411</v>
          </cell>
        </row>
        <row r="787">
          <cell r="D787">
            <v>4427</v>
          </cell>
          <cell r="E787" t="str">
            <v>ZAPATA EN CONCRETO PREMEZCLADO DE 3000 PSI (21Mpa), GRAVA COMÚN (Incluye Sumin., Formaleteo en madera, Colocación y Curado. No incl. Refuerzo ni bombeo).</v>
          </cell>
          <cell r="F787" t="str">
            <v>M3</v>
          </cell>
          <cell r="G787">
            <v>676107</v>
          </cell>
        </row>
        <row r="788">
          <cell r="D788">
            <v>4428</v>
          </cell>
          <cell r="E788" t="str">
            <v>VIGA DE AMARRE EN CONCRETO DE 3000 PSI GRAVA COMÚN SECCIÓN 20X20 (Para cerramiento de predios lotes IDU)</v>
          </cell>
          <cell r="F788" t="str">
            <v>ML</v>
          </cell>
          <cell r="G788">
            <v>40994</v>
          </cell>
        </row>
        <row r="789">
          <cell r="D789">
            <v>4429</v>
          </cell>
          <cell r="E789" t="str">
            <v>COLUMNA EN CONCRETO DE 3000 PSI GRAVA COMÚN SECCIÓN 20X20 (Para cerramiento de predios lotes IDU)</v>
          </cell>
          <cell r="F789" t="str">
            <v>ML</v>
          </cell>
          <cell r="G789">
            <v>47774</v>
          </cell>
        </row>
        <row r="790">
          <cell r="D790">
            <v>4431</v>
          </cell>
          <cell r="E790" t="str">
            <v>PAÑETE LISO MURO 1:3 (NO INCLUYE ANDAMIO)</v>
          </cell>
          <cell r="F790" t="str">
            <v>M2</v>
          </cell>
          <cell r="G790">
            <v>25423</v>
          </cell>
        </row>
        <row r="791">
          <cell r="D791">
            <v>4433</v>
          </cell>
          <cell r="E791"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F791" t="str">
            <v>ML</v>
          </cell>
          <cell r="G791">
            <v>843613</v>
          </cell>
        </row>
        <row r="792">
          <cell r="D792">
            <v>4434</v>
          </cell>
          <cell r="E792"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F792" t="str">
            <v>ML</v>
          </cell>
          <cell r="G792">
            <v>841648</v>
          </cell>
        </row>
        <row r="793">
          <cell r="D793">
            <v>4435</v>
          </cell>
          <cell r="E793"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F793" t="str">
            <v>ML</v>
          </cell>
          <cell r="G793">
            <v>1082983</v>
          </cell>
        </row>
        <row r="794">
          <cell r="D794">
            <v>4436</v>
          </cell>
          <cell r="E794"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F794" t="str">
            <v>ML</v>
          </cell>
          <cell r="G794">
            <v>943666</v>
          </cell>
        </row>
        <row r="795">
          <cell r="D795">
            <v>4437</v>
          </cell>
          <cell r="E795"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F795" t="str">
            <v>ML</v>
          </cell>
          <cell r="G795">
            <v>1146014</v>
          </cell>
        </row>
        <row r="796">
          <cell r="D796">
            <v>4438</v>
          </cell>
          <cell r="E796"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F796" t="str">
            <v>ML</v>
          </cell>
          <cell r="G796">
            <v>1214343</v>
          </cell>
        </row>
        <row r="797">
          <cell r="D797">
            <v>4439</v>
          </cell>
          <cell r="E797"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F797" t="str">
            <v>ML</v>
          </cell>
          <cell r="G797">
            <v>1466838</v>
          </cell>
        </row>
        <row r="798">
          <cell r="D798">
            <v>4440</v>
          </cell>
          <cell r="E798"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F798" t="str">
            <v>ML</v>
          </cell>
          <cell r="G798">
            <v>1225472</v>
          </cell>
        </row>
        <row r="799">
          <cell r="D799">
            <v>4441</v>
          </cell>
          <cell r="E799"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F799" t="str">
            <v>ML</v>
          </cell>
          <cell r="G799">
            <v>1585799</v>
          </cell>
        </row>
        <row r="800">
          <cell r="D800">
            <v>4442</v>
          </cell>
          <cell r="E800"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F800" t="str">
            <v>ML</v>
          </cell>
          <cell r="G800">
            <v>368364</v>
          </cell>
        </row>
        <row r="801">
          <cell r="D801">
            <v>4447</v>
          </cell>
          <cell r="E801" t="str">
            <v>CANALIZACION ZONA VERDE CUATRO (4) DUCTOS PVC TIPO DB-60 Ø6" DISPOSICIÓN LINEAL EPM NORMA RS1-005. DISPOSICIÓN LINEAL. INCLUYE: EXCAVACIÓN, RELLENOS, SIEMBRA DE GRAMA Y TRANSPORTE Y DISPOSICIÓN FINAL DE ESCOMBROS. NO INCLUYE: ENTIBADOS.</v>
          </cell>
          <cell r="F801" t="str">
            <v>ML</v>
          </cell>
          <cell r="G801">
            <v>530979</v>
          </cell>
        </row>
        <row r="802">
          <cell r="D802">
            <v>4461</v>
          </cell>
          <cell r="E802" t="str">
            <v>CANALIZACION ZONA VERDE TRES (3) DUCTOS PVC TIPO DB-60 Ø4" MAS DOS (2) DUCTOS PVC TIPO DB-60 Ø6" EPM NORMA RS1-019. INCLUYE: EXCAVACIÓN, RELLENOS, SIEMBRA DE GRAMA Y TRANSPORTE Y DISPOSICIÓN FINAL DE ESCOMBROS. NO INCLUYE: ENTIBADOS.</v>
          </cell>
          <cell r="F802" t="str">
            <v>ML</v>
          </cell>
          <cell r="G802">
            <v>447283</v>
          </cell>
        </row>
        <row r="803">
          <cell r="D803">
            <v>4477</v>
          </cell>
          <cell r="E803" t="str">
            <v>SUBBASE GRANULAR B-400 (SUMINISTRO, EXTENDIDO, NIVELACIÓN, HUMEDECIMIENTO Y COMPACTACIÓN CON VIBROCOMPACTADOR)</v>
          </cell>
          <cell r="F803" t="str">
            <v>M3</v>
          </cell>
          <cell r="G803">
            <v>93425</v>
          </cell>
        </row>
        <row r="804">
          <cell r="D804">
            <v>4478</v>
          </cell>
          <cell r="E804" t="str">
            <v>CUADRILLA (2 AYUDANTES).</v>
          </cell>
          <cell r="F804" t="str">
            <v>JR</v>
          </cell>
          <cell r="G804">
            <v>127444</v>
          </cell>
        </row>
        <row r="805">
          <cell r="D805">
            <v>4479</v>
          </cell>
          <cell r="E805" t="str">
            <v>CUADRILLA (2 AYUDANTES)</v>
          </cell>
          <cell r="F805" t="str">
            <v>HR</v>
          </cell>
          <cell r="G805">
            <v>16270</v>
          </cell>
        </row>
        <row r="806">
          <cell r="D806">
            <v>4481</v>
          </cell>
          <cell r="E806" t="str">
            <v>CARCAMO DOCE DUCTOS ETB</v>
          </cell>
          <cell r="F806" t="str">
            <v>ML</v>
          </cell>
          <cell r="G806">
            <v>301841</v>
          </cell>
        </row>
        <row r="807">
          <cell r="D807">
            <v>4485</v>
          </cell>
          <cell r="E807" t="str">
            <v>MEZCLA ASFÁLTICA EN CALIENTE TIPO DENSO MD20 ASF CONVENCIONAL 80-100.  (SUMINISTRO, EXTENDIDO, NIVELACIÓN MANUAL Y COMPACTACIÓN MECÁNICA CON VIBROCOMPACTADOR TÁNDEM PEQUEÑO, INCLUYE OPERARIO Y COMBUSTIBLE).</v>
          </cell>
          <cell r="F807" t="str">
            <v>M3</v>
          </cell>
          <cell r="G807">
            <v>1070188</v>
          </cell>
        </row>
        <row r="808">
          <cell r="D808">
            <v>4486</v>
          </cell>
          <cell r="E808" t="str">
            <v>MEZCLA ASFÁLTICA EN CALIENTE TIPO DENSO MD10 ASF CONVENCIONAL (CEMENTO ASFÁLTICO 80-100) (SUMINISTRO, EXTENDIDO, NIVELACIÓN MANUAL Y COMPACTACIÓN MECÁNICA CON VIBROCOMPACTADOR TÁNDEM PEQUEÑO, INCLUYE OPERARIO Y COMBUSTIBLE).</v>
          </cell>
          <cell r="F808" t="str">
            <v>M3</v>
          </cell>
          <cell r="G808">
            <v>1164610</v>
          </cell>
        </row>
        <row r="809">
          <cell r="D809">
            <v>4487</v>
          </cell>
          <cell r="E809" t="str">
            <v>BASE GRANULAR CLASE A (BG_A) (SUMINISTRO, EXTENDIDO MANUAL, HUMEDECIMIENTO Y COMPACTACIÓN)</v>
          </cell>
          <cell r="F809" t="str">
            <v>M3</v>
          </cell>
          <cell r="G809">
            <v>168245</v>
          </cell>
        </row>
        <row r="810">
          <cell r="D810">
            <v>4488</v>
          </cell>
          <cell r="E810" t="str">
            <v>BASE GRANULAR CLASE B (BG_B) (SUMINISTRO, EXTENDIDO MANUAL, HUMEDECIMIENTO Y COMPACTACIÓN)</v>
          </cell>
          <cell r="F810" t="str">
            <v>M3</v>
          </cell>
          <cell r="G810">
            <v>177527</v>
          </cell>
        </row>
        <row r="811">
          <cell r="D811">
            <v>4489</v>
          </cell>
          <cell r="E811" t="str">
            <v>SUBBASE GRANULAR CLASE B (SBG_B) (SUMINISTRO, EXTENDIDO MANUAL, HUMEDECIMIENTO Y COMPACTACIÓN)</v>
          </cell>
          <cell r="F811" t="str">
            <v>M3</v>
          </cell>
          <cell r="G811">
            <v>158963</v>
          </cell>
        </row>
        <row r="812">
          <cell r="D812">
            <v>4490</v>
          </cell>
          <cell r="E812" t="str">
            <v>BACHEO EN PAVIMENTO FLEXIBLE E= 0.12M. (INCLUYE DEMOLICIÓN MANUAL Y CARGUE DE PAVIMENTO FLEXIBLE DE E=0.12M, TRANSPORTE Y DISPOSICIÓN FINAL DE ESCOMBROS, EXCAVACIÓN Y REPOSICIÓN BASE GRANULAR CLASE B (BG_B) E=0.25M, BASE ASFALTICA MD10)</v>
          </cell>
          <cell r="F812" t="str">
            <v>M2</v>
          </cell>
          <cell r="G812">
            <v>215892</v>
          </cell>
        </row>
        <row r="813">
          <cell r="D813">
            <v>4501</v>
          </cell>
          <cell r="E813" t="str">
            <v>FRESADO Y REPOSICIÓN DE PAVIMENTO FLEXIBLE E=0.12M</v>
          </cell>
          <cell r="F813" t="str">
            <v>M2</v>
          </cell>
          <cell r="G813">
            <v>154353</v>
          </cell>
        </row>
        <row r="814">
          <cell r="D814">
            <v>4502</v>
          </cell>
          <cell r="E814" t="str">
            <v>DEMOLICIÓN Y RECONSTRUCCIÓN DE LOSAS EN CONCRETO HIDRÁULICO MR45 E=0.18M</v>
          </cell>
          <cell r="F814" t="str">
            <v>M2</v>
          </cell>
          <cell r="G814">
            <v>237623</v>
          </cell>
        </row>
        <row r="815">
          <cell r="D815">
            <v>4505</v>
          </cell>
          <cell r="E815" t="str">
            <v>PARCHEO EN PAVIMENTO FLEXIBLE E=10CM. (INCLUYE DEMOLICIÓN MANUAL Y CARGUE DE PAVIMENTO FLEXIBLE DE E=0.10M, TRANSPORTE Y DISPOSICIÓN FINAL DE ESCOMBROS, IMPRIMACIÓN, COLOCACIÓN Y COMPACTACIÓN MD20 E=6CM Y MD12 E=4CM , RIEGO CRR-1, IMPRIMA CLR-0)</v>
          </cell>
          <cell r="F815" t="str">
            <v>M2</v>
          </cell>
          <cell r="G815">
            <v>136805</v>
          </cell>
        </row>
        <row r="816">
          <cell r="D816">
            <v>4506</v>
          </cell>
          <cell r="E816" t="str">
            <v>BACHEO EN PAVIMENTO FLEXIBLE E= 0.10M. (INCLUYE DEMOLICIÓN MANUAL Y CARGUE DE PAVIMENTO FLEXIBLE DE E=0.10M, TRANSPORTE Y DISPOSICIÓN FINAL DE ESCOMBROS, EXCAVACIÓN Y REPOSICIÓN BASE GRANULAR CLASE C (BG_C) E=0.25M, BASE ASFALTICA MD10)</v>
          </cell>
          <cell r="F816" t="str">
            <v>M2</v>
          </cell>
          <cell r="G816">
            <v>199885</v>
          </cell>
        </row>
        <row r="817">
          <cell r="D817">
            <v>4510</v>
          </cell>
          <cell r="E817" t="str">
            <v>FRESADO Y REPOSICIÓN DE PAVIMENTO FLEXIBLE E=0.10M</v>
          </cell>
          <cell r="F817" t="str">
            <v>M2</v>
          </cell>
          <cell r="G817">
            <v>130917</v>
          </cell>
        </row>
        <row r="818">
          <cell r="D818">
            <v>4513</v>
          </cell>
          <cell r="E818" t="str">
            <v>BASE GRANULAR CLASE C (BG_C) (SUMINISTRO, EXTENDIDO MANUAL, HUMEDECIMIENTO Y COMPACTACIÓN)</v>
          </cell>
          <cell r="F818" t="str">
            <v>M3</v>
          </cell>
          <cell r="G818">
            <v>162057</v>
          </cell>
        </row>
        <row r="819">
          <cell r="D819">
            <v>4514</v>
          </cell>
          <cell r="E819" t="str">
            <v>PARCHEO EN PAVIMENTO FLEXIBLE E=0.14M. (INCLUYE DEMOLICIÓN MANUAL Y CARGUE DE PAVIMENTO FLEXIBLE DE E=0.14M, TRANSPORTE Y DISPOSICIÓN FINAL DE ESCOMBROS, IMPRIMACIÓN, COLOCACIÓN Y COMPACTACIÓN MD20 E=10CM Y MD12 E=4CM , RIEGO CRR-1, IMPRIMA CLR-0)</v>
          </cell>
          <cell r="F819" t="str">
            <v>M2</v>
          </cell>
          <cell r="G819">
            <v>181574</v>
          </cell>
        </row>
        <row r="820">
          <cell r="D820">
            <v>4515</v>
          </cell>
          <cell r="E820" t="str">
            <v>BACHEO EN PAVIMENTO FLEXIBLE E= 0.14M. (INCLUYE DEMOLICIÓN MANUAL Y CARGUE DE PAVIMENTO FLEXIBLE DE E=0.14M, TRANSPORTE Y DISPOSICIÓN FINAL DE ESCOMBROS, EXCAVACIÓN Y REPOSICIÓN BASE GRANULAR CLASE A (BG_A) E=0.20M, BASE ASFALTICA MD10)</v>
          </cell>
          <cell r="F820" t="str">
            <v>M2</v>
          </cell>
          <cell r="G820">
            <v>235913</v>
          </cell>
        </row>
        <row r="821">
          <cell r="D821">
            <v>4516</v>
          </cell>
          <cell r="E821" t="str">
            <v>FRESADO Y REPOSICIÓN DE PAVIMENTO FLEXIBLE E=0.14M</v>
          </cell>
          <cell r="F821" t="str">
            <v>M2</v>
          </cell>
          <cell r="G821">
            <v>177792</v>
          </cell>
        </row>
        <row r="822">
          <cell r="D822">
            <v>4518</v>
          </cell>
          <cell r="E822" t="str">
            <v>SOBRECARPETA: RODADURA ASFÁLTICA E=0.04M</v>
          </cell>
          <cell r="F822" t="str">
            <v>M2</v>
          </cell>
          <cell r="G822">
            <v>50440</v>
          </cell>
        </row>
        <row r="823">
          <cell r="D823">
            <v>4519</v>
          </cell>
          <cell r="E823" t="str">
            <v>SOBRECARPETA: RODADURA ASFÁLTICA E=0.06M</v>
          </cell>
          <cell r="F823" t="str">
            <v>M2</v>
          </cell>
          <cell r="G823">
            <v>67790</v>
          </cell>
        </row>
        <row r="824">
          <cell r="D824">
            <v>4520</v>
          </cell>
          <cell r="E824" t="str">
            <v>SOBRECARPETA: RODADURA ASFÁLTICA e=0.08M</v>
          </cell>
          <cell r="F824" t="str">
            <v>M2</v>
          </cell>
          <cell r="G824">
            <v>86356</v>
          </cell>
        </row>
        <row r="825">
          <cell r="D825">
            <v>4522</v>
          </cell>
          <cell r="E825" t="str">
            <v>BACHEO EN PAVIMENTO FLEXIBLE E= 0.12M (ESTABILIZACIÓN DE BASE GRANULAR CON EMULSIÓN + CEMENTO 5% E=0.10M. INCLUYE DEMOLICIÓN Y CARGUE DE PAVIMENTO FLEXIBLE DE E=0.12M, TRANSPORTE Y DISPOSICIÓN ESCOMBROS, EXCAVACIÓN Y BASE (BG-B) E=0.10, MD 10)</v>
          </cell>
          <cell r="F825" t="str">
            <v>M2</v>
          </cell>
          <cell r="G825">
            <v>222267</v>
          </cell>
        </row>
        <row r="826">
          <cell r="D826">
            <v>4525</v>
          </cell>
          <cell r="E826" t="str">
            <v>SELLADO DE JUNTAS EN PAVIMENTO FLEXIBLE (INCLUYE LIMPIEZA, SUMINISTRO E INSTALACIÓN DE FONDO Y EMULSIÓN ASFÁLTICA CRR-1)</v>
          </cell>
          <cell r="F826" t="str">
            <v>ML</v>
          </cell>
          <cell r="G826">
            <v>7266</v>
          </cell>
        </row>
        <row r="827">
          <cell r="D827">
            <v>4541</v>
          </cell>
          <cell r="E827" t="str">
            <v>PARCHEO EN PAVIMENTO FLEXIBLE CON MD12. (INCLUYE DEMOLICIÓN MANUAL Y CARGUE DE PAVIMENTO FLEXIBLE, TRANSPORTE Y DISPOSICIÓN FINAL DE ESCOMBROS, IMPRIMACIÓN, COLOCACIÓN Y COMPACTACIÓN BASE ASFÁLTICA MD12, RIEGO CRR-1)</v>
          </cell>
          <cell r="F827" t="str">
            <v>M3</v>
          </cell>
          <cell r="G827">
            <v>1225216</v>
          </cell>
        </row>
        <row r="828">
          <cell r="D828">
            <v>4542</v>
          </cell>
          <cell r="E828" t="str">
            <v>PARCHEO EN PAVIMENTO FLEXIBLE CON MD-12. (INCLUYE DEMOLICIÓN MANUAL Y CARGUE DE PAVIMENTO FLEXIBLE, TRANSPORTE Y DISPOSICIÓN FINAL DE ESCOMBROS, IMPRIMACIÓN, COLOCACIÓN Y COMPACTACIÓN BASE ASFÁLTICA MD-12, RIEGO CRR-1)</v>
          </cell>
          <cell r="F828" t="str">
            <v>M3</v>
          </cell>
          <cell r="G828">
            <v>1225206</v>
          </cell>
        </row>
        <row r="829">
          <cell r="D829">
            <v>4543</v>
          </cell>
          <cell r="E829" t="str">
            <v>SARDINEL PREFABRICADO ALTO RAMPAS A86 (SUMINISTRO E INSTALACIÓN. INCLUYE 3CM MORTERO DE NIVELACIÓN 1:5)</v>
          </cell>
          <cell r="F829" t="str">
            <v>ML</v>
          </cell>
          <cell r="G829">
            <v>67390</v>
          </cell>
        </row>
        <row r="830">
          <cell r="D830">
            <v>4544</v>
          </cell>
          <cell r="E830" t="str">
            <v>SARDINEL PREFABRICADO ALTO RAMPAS A86 (SUMINISTRO E INSTALACIÓN. INCLUYE 3CM MORTERO DE NIVELACIÓN 2000 PSI)</v>
          </cell>
          <cell r="F830" t="str">
            <v>ML</v>
          </cell>
          <cell r="G830">
            <v>68813</v>
          </cell>
        </row>
        <row r="831">
          <cell r="D831">
            <v>4545</v>
          </cell>
          <cell r="E831" t="str">
            <v>SARDINEL PREFABRICADO ALTO RAMPAS A86 (SUMINISTRO E INSTALACIÓN. SIN MATERIAL DE BASE)</v>
          </cell>
          <cell r="F831" t="str">
            <v>ML</v>
          </cell>
          <cell r="G831">
            <v>65341</v>
          </cell>
        </row>
        <row r="832">
          <cell r="D832">
            <v>4549</v>
          </cell>
          <cell r="E832" t="str">
            <v>SUMIDERO ALCANTARILLADO COMBINADO EN ANDEN NS-047-1V4 EAAB</v>
          </cell>
          <cell r="F832" t="str">
            <v>UN</v>
          </cell>
          <cell r="G832">
            <v>6872703</v>
          </cell>
        </row>
        <row r="833">
          <cell r="D833">
            <v>4550</v>
          </cell>
          <cell r="E833" t="str">
            <v>SUMIDERO ALCANTARILLADO COMBINADO EN VIA NS-047-1V4 EAAB</v>
          </cell>
          <cell r="F833" t="str">
            <v>UN</v>
          </cell>
          <cell r="G833">
            <v>4811042</v>
          </cell>
        </row>
        <row r="834">
          <cell r="D834">
            <v>4551</v>
          </cell>
          <cell r="E834" t="str">
            <v>SUMIDERO ALCANTARILLADO PLUVIAL EN ANDEN NS-047-1V4 EAAB</v>
          </cell>
          <cell r="F834" t="str">
            <v>UN</v>
          </cell>
          <cell r="G834">
            <v>5410888</v>
          </cell>
        </row>
        <row r="835">
          <cell r="D835">
            <v>4553</v>
          </cell>
          <cell r="E835" t="str">
            <v>POZO DE INSPECCION D=1.7 M (INCL. SUMINISTRO E INSTALACION). INCLUYE CILINDRO POZO DE INSPECCION EN MAMPOSTERIA, CONO PREFABRICADO, PLACA FONDO.</v>
          </cell>
          <cell r="F835" t="str">
            <v>UN</v>
          </cell>
          <cell r="G835">
            <v>3425773</v>
          </cell>
        </row>
        <row r="836">
          <cell r="D836">
            <v>4555</v>
          </cell>
          <cell r="E836" t="str">
            <v>LOSA DE PAVIMENTO EN CONCRETO HIDRAULICO MR50 CON FORMALETA FIJA, HIERROS DE TRANSFERENCIA, HIERROS DE AMARRE, ADITIVOS</v>
          </cell>
          <cell r="F836" t="str">
            <v>M3</v>
          </cell>
          <cell r="G836">
            <v>769608</v>
          </cell>
        </row>
        <row r="837">
          <cell r="D837">
            <v>4556</v>
          </cell>
          <cell r="E837" t="str">
            <v>SUBBASE GRANULAR CLASE A (SBG_A) (SUMINISTRO, EXTENDIDO MANUAL, HUMEDECIMIENTO Y COMPACTACIÓN)</v>
          </cell>
          <cell r="F837" t="str">
            <v>M3</v>
          </cell>
          <cell r="G837">
            <v>152775</v>
          </cell>
        </row>
        <row r="838">
          <cell r="D838">
            <v>4557</v>
          </cell>
          <cell r="E838" t="str">
            <v>SUBBASE GRANULAR CLASE C (SBG_C) (SUMINISTRO, EXTENDIDO MANUAL, HUMEDECIMIENTO Y COMPACTACIÓN)</v>
          </cell>
          <cell r="F838" t="str">
            <v>M3</v>
          </cell>
          <cell r="G838">
            <v>149681</v>
          </cell>
        </row>
        <row r="839">
          <cell r="D839">
            <v>4558</v>
          </cell>
          <cell r="E839" t="str">
            <v>SUMIDERO ALCANTARILLADO PLUVIAL EN VIA NS-047-1V4 EAAB</v>
          </cell>
          <cell r="F839" t="str">
            <v>UN</v>
          </cell>
          <cell r="G839">
            <v>6894191</v>
          </cell>
        </row>
        <row r="840">
          <cell r="D840">
            <v>4559</v>
          </cell>
          <cell r="E840" t="str">
            <v>CONCRETO 1500 PSI (HECHO EN OBRA 1:3:5 CON ARENA Y GRAVILLA DE RÍO)</v>
          </cell>
          <cell r="F840" t="str">
            <v>M3</v>
          </cell>
          <cell r="G840">
            <v>390489</v>
          </cell>
        </row>
        <row r="841">
          <cell r="D841">
            <v>4560</v>
          </cell>
          <cell r="E841" t="str">
            <v>CONCRETO 2500 PSI (HECHO EN OBRA CON MATERIAL DE RÍO)</v>
          </cell>
          <cell r="F841" t="str">
            <v>M3</v>
          </cell>
          <cell r="G841">
            <v>424725</v>
          </cell>
        </row>
        <row r="842">
          <cell r="D842">
            <v>4561</v>
          </cell>
          <cell r="E842" t="str">
            <v>CONCRETO 3000 PSI (HECHO EN OBRA 1:2:2 CON MATERIAL DE RÍO)</v>
          </cell>
          <cell r="F842" t="str">
            <v>M3</v>
          </cell>
          <cell r="G842">
            <v>498246</v>
          </cell>
        </row>
        <row r="843">
          <cell r="D843">
            <v>4562</v>
          </cell>
          <cell r="E843" t="str">
            <v>RELLENO PARA ANDENES EN SUBBASE GRANULAR B-600 (SUMINISTRO, TRANSPORTE, EXTENDIDO, HUMEDECIMIENTO Y COMPACTACIÓN)</v>
          </cell>
          <cell r="F843" t="str">
            <v>M3</v>
          </cell>
          <cell r="G843">
            <v>126476</v>
          </cell>
        </row>
        <row r="844">
          <cell r="D844">
            <v>4563</v>
          </cell>
          <cell r="E844" t="str">
            <v>RELLENO PARA ANDENES EN SUBBASE GRANULAR B-200 (SUMINISTRO, EXTENDIDO, HUMEDECIMIENTO Y COMPACTACIÓN)</v>
          </cell>
          <cell r="F844" t="str">
            <v>M3</v>
          </cell>
          <cell r="G844">
            <v>90895</v>
          </cell>
        </row>
        <row r="845">
          <cell r="D845">
            <v>4564</v>
          </cell>
          <cell r="E845" t="str">
            <v>CONCRETO 2000 PSI (HECHO EN OBRA 1:3:3 CON MATERIAL DE RÍO)</v>
          </cell>
          <cell r="F845" t="str">
            <v>M3</v>
          </cell>
          <cell r="G845">
            <v>435789</v>
          </cell>
        </row>
        <row r="846">
          <cell r="D846">
            <v>4565</v>
          </cell>
          <cell r="E846" t="str">
            <v>CONCRETO 3500 PSI (HECHO EN OBRA CON MATERIAL DE RÍO)</v>
          </cell>
          <cell r="F846" t="str">
            <v>M3</v>
          </cell>
          <cell r="G846">
            <v>497715</v>
          </cell>
        </row>
        <row r="847">
          <cell r="D847">
            <v>4566</v>
          </cell>
          <cell r="E847" t="str">
            <v>CONCRETO 4000 PSI (HECHO EN OBRA CON MATERIAL DE RÍO)</v>
          </cell>
          <cell r="F847" t="str">
            <v>M3</v>
          </cell>
          <cell r="G847">
            <v>512910</v>
          </cell>
        </row>
        <row r="848">
          <cell r="D848">
            <v>4567</v>
          </cell>
          <cell r="E848" t="str">
            <v>MEZCLA ASFÁLTICA EN CALIENTE TIPO DENSO MD12 ASF CONVENCIONAL CON CEMENTO ASFÁLTICO 80-100. (SUMINISTRO, EXTENDIDO, NIVELACIÓN MANUAL Y COMPACTACIÓN MECÁNICA CON VIBROCOMPACTADOR TÁNDEM PEQUEÑO, INCLUYE OPERARIO Y COMBUSTIBLE).</v>
          </cell>
          <cell r="F848" t="str">
            <v>M3</v>
          </cell>
          <cell r="G848">
            <v>1080134</v>
          </cell>
        </row>
        <row r="849">
          <cell r="D849">
            <v>4568</v>
          </cell>
          <cell r="E849" t="str">
            <v>MEZCLA DENSA EN CALIENTE MD-12 ASFALTO 80-100. (SUMINISTRO, EXTENDIDO, NIVELACIÓN MANUAL Y COMPACTACIÓN MECÁNICA CON VIBROCOMPACTADOR TÁNDEM PEQUEÑO, INCLUYE OPERARIO Y COMBUSTIBLE).</v>
          </cell>
          <cell r="F849" t="str">
            <v>M3</v>
          </cell>
          <cell r="G849">
            <v>1080134</v>
          </cell>
        </row>
        <row r="850">
          <cell r="D850">
            <v>4569</v>
          </cell>
          <cell r="E850" t="str">
            <v>ESTOPEROLES DE 10 CM X 2.5 CM. SUMINISTRO E INSTALACION.</v>
          </cell>
          <cell r="F850" t="str">
            <v>UN</v>
          </cell>
          <cell r="G850">
            <v>10396</v>
          </cell>
        </row>
        <row r="851">
          <cell r="D851">
            <v>4578</v>
          </cell>
          <cell r="E851" t="str">
            <v>CONSTRUCCION DE BORDILLO PREFABRICADO A80. NO INCLUYE REDES</v>
          </cell>
          <cell r="F851" t="str">
            <v>ML</v>
          </cell>
          <cell r="G851">
            <v>85060</v>
          </cell>
        </row>
        <row r="852">
          <cell r="D852">
            <v>4581</v>
          </cell>
          <cell r="E852" t="str">
            <v>RETIRO DE ADOQUIN SOBRE MORTERO</v>
          </cell>
          <cell r="F852" t="str">
            <v>M2</v>
          </cell>
          <cell r="G852">
            <v>2468</v>
          </cell>
        </row>
        <row r="853">
          <cell r="D853">
            <v>4588</v>
          </cell>
          <cell r="E853" t="str">
            <v>CONSTRUCCIÓN DE ESCALERAS EN CONCRETO 3000 PSI GRAVA COMÚN. INCLUYE EXCAVACIÓN MANUAL, SUBBASE GRANULAR CLASE B, ACERO DE REFUERZO Y TRANSPORTE Y DISPOSICIÓN FINAL DE ESCOMBROS.</v>
          </cell>
          <cell r="F853" t="str">
            <v>M2</v>
          </cell>
          <cell r="G853">
            <v>394100</v>
          </cell>
        </row>
        <row r="854">
          <cell r="D854">
            <v>4592</v>
          </cell>
          <cell r="E854" t="str">
            <v>RETIRO DE ADOQUIN SOBRE ARENA</v>
          </cell>
          <cell r="F854" t="str">
            <v>M2</v>
          </cell>
          <cell r="G854">
            <v>1533</v>
          </cell>
        </row>
        <row r="855">
          <cell r="D855">
            <v>4593</v>
          </cell>
          <cell r="E855" t="str">
            <v>ADOQUIN DE ARCILLA TR. LIVIANO 20X10X6CM (SUMINISTRO E INSTALACIÓN. INCLUYE BASE 4CM MORTERO 2000 Y ARENA DE SELLO)</v>
          </cell>
          <cell r="F855" t="str">
            <v>M2</v>
          </cell>
          <cell r="G855">
            <v>89491</v>
          </cell>
        </row>
        <row r="856">
          <cell r="D856">
            <v>4598</v>
          </cell>
          <cell r="E856" t="str">
            <v>SELLO DE GRIETAS</v>
          </cell>
          <cell r="F856" t="str">
            <v>ML</v>
          </cell>
          <cell r="G856">
            <v>10219</v>
          </cell>
        </row>
        <row r="857">
          <cell r="D857">
            <v>4599</v>
          </cell>
          <cell r="E857" t="str">
            <v>TRATAMIENTO SUPERFICIAL SIMPLE</v>
          </cell>
          <cell r="F857" t="str">
            <v>M2</v>
          </cell>
          <cell r="G857">
            <v>56828</v>
          </cell>
        </row>
        <row r="858">
          <cell r="D858">
            <v>4600</v>
          </cell>
          <cell r="E858" t="str">
            <v>TRATAMIENTO SUPERFICIAL DOBLE</v>
          </cell>
          <cell r="F858" t="str">
            <v>M2</v>
          </cell>
          <cell r="G858">
            <v>124487</v>
          </cell>
        </row>
        <row r="859">
          <cell r="D859">
            <v>4601</v>
          </cell>
          <cell r="E859" t="str">
            <v>SOBRECARPETA: RODADURA ASFÁLTICA E=0.05M</v>
          </cell>
          <cell r="F859" t="str">
            <v>M2</v>
          </cell>
          <cell r="G859">
            <v>57148</v>
          </cell>
        </row>
        <row r="860">
          <cell r="D860">
            <v>4602</v>
          </cell>
          <cell r="E860" t="str">
            <v>RECONSTRUCCION TRATAMIENTO SUPERFICIAL DOBLE</v>
          </cell>
          <cell r="F860" t="str">
            <v>M2</v>
          </cell>
          <cell r="G860">
            <v>144610</v>
          </cell>
        </row>
        <row r="861">
          <cell r="D861">
            <v>4604</v>
          </cell>
          <cell r="E861" t="str">
            <v>DESCAPOTE A MAQUINA EN MATERIAL COMUN (E=0.1M. INCLUYE CARGUE). INCLUYE DISPOSICION FINAL DE ESCOMBROS</v>
          </cell>
          <cell r="F861" t="str">
            <v>M2</v>
          </cell>
          <cell r="G861">
            <v>5813</v>
          </cell>
        </row>
        <row r="862">
          <cell r="D862">
            <v>4606</v>
          </cell>
          <cell r="E862" t="str">
            <v>TRITURADO 3/4" E=0.1M. SUMINISTRO E INSTALACION.</v>
          </cell>
          <cell r="F862" t="str">
            <v>M2</v>
          </cell>
          <cell r="G862">
            <v>25693</v>
          </cell>
        </row>
        <row r="863">
          <cell r="D863">
            <v>4611</v>
          </cell>
          <cell r="E863" t="str">
            <v>CARCAMO TIPO PLACA DE PROTECCIÓN PARA TUBERÍA Ø 8" NORMA EAAB NS-090 . 3V.2. INCLUYE: DESPERDICIOS, COMPACTACIÓN Y DESPUNTES.</v>
          </cell>
          <cell r="F863" t="str">
            <v>ML</v>
          </cell>
          <cell r="G863">
            <v>171214</v>
          </cell>
        </row>
        <row r="864">
          <cell r="D864">
            <v>4612</v>
          </cell>
          <cell r="E864" t="str">
            <v>CARCAMO TIPO PLACA DE PROTECCIÓN PARA TUBERÍA Ø 10" NORMA EAAB NS-090 . 3V.2. INCLUYE: DESPERDICIOS, COMPACTACIÓN Y DESPUNTES.</v>
          </cell>
          <cell r="F864" t="str">
            <v>ML</v>
          </cell>
          <cell r="G864">
            <v>171713</v>
          </cell>
        </row>
        <row r="865">
          <cell r="D865">
            <v>4613</v>
          </cell>
          <cell r="E865" t="str">
            <v>TRANSPORTE Y DISPOSICION FINAL DE ESCOMBROS EN SITIO AUTORIZADO (DISTANCIA DE TRANSPORTE 28 KM)</v>
          </cell>
          <cell r="F865" t="str">
            <v>M3</v>
          </cell>
          <cell r="G865">
            <v>48739</v>
          </cell>
        </row>
        <row r="866">
          <cell r="D866">
            <v>4614</v>
          </cell>
          <cell r="E866" t="str">
            <v>CARCAMO TIPO PLACA DE PROTECCIÓN PARA TUBERÍA Ø 12" NORMA EAAB NS-090 . 3V.2. INCLUYE: DESPERDICIOS, COMPACTACIÓN Y DESPUNTES.</v>
          </cell>
          <cell r="F866" t="str">
            <v>ML</v>
          </cell>
          <cell r="G866">
            <v>172203</v>
          </cell>
        </row>
        <row r="867">
          <cell r="D867">
            <v>4615</v>
          </cell>
          <cell r="E867" t="str">
            <v>CARCAMO TIPO PLACA DE PROTECCIÓN PARA TUBERÍA Ø 16" NORMA EAAB NS-090 . 3V.2. INCLUYE: DESPERDICIOS, COMPACTACIÓN Y DESPUNTES.</v>
          </cell>
          <cell r="F867" t="str">
            <v>ML</v>
          </cell>
          <cell r="G867">
            <v>219807</v>
          </cell>
        </row>
        <row r="868">
          <cell r="D868">
            <v>4616</v>
          </cell>
          <cell r="E868" t="str">
            <v>CARCAMO TIPO PLACA DE PROTECCIÓN PARA TUBERÍA Ø 18" NORMA EAAB NS-090 . 3V.2. INCLUYE: DESPERDICIOS, COMPACTACIÓN Y DESPUNTES.</v>
          </cell>
          <cell r="F868" t="str">
            <v>ML</v>
          </cell>
          <cell r="G868">
            <v>220302</v>
          </cell>
        </row>
        <row r="869">
          <cell r="D869">
            <v>4617</v>
          </cell>
          <cell r="E869" t="str">
            <v>CARCAMO TIPO PLACA DE PROTECCIÓN PARA TUBERÍA Ø 20" NORMA EAAB NS-090 . 3V.2. INCLUYE: DESPERDICIOS, COMPACTACIÓN Y DESPUNTES.</v>
          </cell>
          <cell r="F869" t="str">
            <v>ML</v>
          </cell>
          <cell r="G869">
            <v>261798</v>
          </cell>
        </row>
        <row r="870">
          <cell r="D870">
            <v>4618</v>
          </cell>
          <cell r="E870" t="str">
            <v>CARCAMO TIPO PLACA DE PROTECCIÓN PARA TUBERÍA Ø 24" NORMA EAAB NS-090 . 3V.2. INCLUYE: DESPERDICIOS, COMPACTACIÓN Y DESPUNTES.</v>
          </cell>
          <cell r="F870" t="str">
            <v>ML</v>
          </cell>
          <cell r="G870">
            <v>272134</v>
          </cell>
        </row>
        <row r="871">
          <cell r="D871">
            <v>4619</v>
          </cell>
          <cell r="E871" t="str">
            <v>CARCAMO TIPO PLACA DE PROTECCIÓN PARA TUBERÍA Ø 27" NORMA EAAB NS-090 . 3V.2. INCLUYE: DESPERDICIOS, COMPACTACIÓN Y DESPUNTES.</v>
          </cell>
          <cell r="F871" t="str">
            <v>ML</v>
          </cell>
          <cell r="G871">
            <v>298234</v>
          </cell>
        </row>
        <row r="872">
          <cell r="D872">
            <v>4620</v>
          </cell>
          <cell r="E872" t="str">
            <v>CARCAMO TIPO PLACA DE PROTECCIÓN PARA TUBERÍA Ø 30" NORMA EAAB NS-090 . 3V.2. INCLUYE: DESPERDICIOS, COMPACTACIÓN Y DESPUNTES.</v>
          </cell>
          <cell r="F872" t="str">
            <v>ML</v>
          </cell>
          <cell r="G872">
            <v>322085</v>
          </cell>
        </row>
        <row r="873">
          <cell r="D873">
            <v>4621</v>
          </cell>
          <cell r="E873" t="str">
            <v>CARCAMO TIPO PLACA DE PROTECCIÓN PARA TUBERÍA Ø 32" NORMA EAAB NS-090 . 3V.2. INCLUYE: DESPERDICIOS, COMPACTACIÓN Y DESPUNTES.</v>
          </cell>
          <cell r="F873" t="str">
            <v>ML</v>
          </cell>
          <cell r="G873">
            <v>357123</v>
          </cell>
        </row>
        <row r="874">
          <cell r="D874">
            <v>4622</v>
          </cell>
          <cell r="E874" t="str">
            <v>CARCAMO TIPO PLACA DE PROTECCIÓN PARA TUBERÍA Ø 36" NORMA EAAB NS-090 . 3V.2. INCLUYE: DESPERDICIOS, COMPACTACIÓN Y DESPUNTES.</v>
          </cell>
          <cell r="F874" t="str">
            <v>ML</v>
          </cell>
          <cell r="G874">
            <v>375721</v>
          </cell>
        </row>
        <row r="875">
          <cell r="D875">
            <v>4624</v>
          </cell>
          <cell r="E875" t="str">
            <v>TUBERIA GRP 300MM (INCLUYE TRANSPORTE). SUMINISTRO E INSTALACION.</v>
          </cell>
          <cell r="F875" t="str">
            <v>ML</v>
          </cell>
          <cell r="G875">
            <v>420554</v>
          </cell>
        </row>
        <row r="876">
          <cell r="D876">
            <v>4625</v>
          </cell>
          <cell r="E876" t="str">
            <v>TUBERIA GRP 400MM (INCLUYE TRANSPORTE). SUMINISTRO E INSTALACION.</v>
          </cell>
          <cell r="F876" t="str">
            <v>ML</v>
          </cell>
          <cell r="G876">
            <v>545923</v>
          </cell>
        </row>
        <row r="877">
          <cell r="D877">
            <v>4626</v>
          </cell>
          <cell r="E877" t="str">
            <v>TUBERIA GRP 500MM (INCLUYE TRANSPORTE). SUMINISTRO E INSTALACION.</v>
          </cell>
          <cell r="F877" t="str">
            <v>ML</v>
          </cell>
          <cell r="G877">
            <v>700693</v>
          </cell>
        </row>
        <row r="878">
          <cell r="D878">
            <v>4627</v>
          </cell>
          <cell r="E878" t="str">
            <v>TUBERIA GRP 600MM (INCLUYE TRANSPORTE). SUMINISTRO E INSTALACION.</v>
          </cell>
          <cell r="F878" t="str">
            <v>ML</v>
          </cell>
          <cell r="G878">
            <v>807835</v>
          </cell>
        </row>
        <row r="879">
          <cell r="D879">
            <v>4628</v>
          </cell>
          <cell r="E879" t="str">
            <v>TUBERIA GRP 700MM (INCLUYE TRANSPORTE). SUMINISTRO E INSTALACION.</v>
          </cell>
          <cell r="F879" t="str">
            <v>ML</v>
          </cell>
          <cell r="G879">
            <v>1002800</v>
          </cell>
        </row>
        <row r="880">
          <cell r="D880">
            <v>4629</v>
          </cell>
          <cell r="E880" t="str">
            <v>TUBERIA GRP 800MM (INCLUYE TRANSPORTE). SUMINISTRO E INSTALACION.</v>
          </cell>
          <cell r="F880" t="str">
            <v>ML</v>
          </cell>
          <cell r="G880">
            <v>1205286</v>
          </cell>
        </row>
        <row r="881">
          <cell r="D881">
            <v>4630</v>
          </cell>
          <cell r="E881" t="str">
            <v>TUBERIA GRP 900MM (INCLUYE TRANSPORTE). SUMINISTRO E INSTALACION.</v>
          </cell>
          <cell r="F881" t="str">
            <v>ML</v>
          </cell>
          <cell r="G881">
            <v>1446951</v>
          </cell>
        </row>
        <row r="882">
          <cell r="D882">
            <v>4631</v>
          </cell>
          <cell r="E882" t="str">
            <v>TUBERIA GRP 1000MM (INCLUYE TRANSPORTE). SUMINISTRO E INSTALACION.</v>
          </cell>
          <cell r="F882" t="str">
            <v>ML</v>
          </cell>
          <cell r="G882">
            <v>1541437</v>
          </cell>
        </row>
        <row r="883">
          <cell r="D883">
            <v>4632</v>
          </cell>
          <cell r="E883" t="str">
            <v>TUBERIA GRP 1100MM (INCLUYE TRANSPORTE). SUMINISTRO E INSTALACION.</v>
          </cell>
          <cell r="F883" t="str">
            <v>ML</v>
          </cell>
          <cell r="G883">
            <v>1784317</v>
          </cell>
        </row>
        <row r="884">
          <cell r="D884">
            <v>4633</v>
          </cell>
          <cell r="E884" t="str">
            <v>TUBERIA GRP 1200MM (INCLUYE TRANSPORTE). SUMINISTRO E INSTALACION.</v>
          </cell>
          <cell r="F884" t="str">
            <v>ML</v>
          </cell>
          <cell r="G884">
            <v>2039542</v>
          </cell>
        </row>
        <row r="885">
          <cell r="D885">
            <v>4634</v>
          </cell>
          <cell r="E885" t="str">
            <v>TUBERIA GRP 1300MM (INCLUYE TRANSPORTE). SUMINISTRO E INSTALACION.</v>
          </cell>
          <cell r="F885" t="str">
            <v>ML</v>
          </cell>
          <cell r="G885">
            <v>2310254</v>
          </cell>
        </row>
        <row r="886">
          <cell r="D886">
            <v>4635</v>
          </cell>
          <cell r="E886" t="str">
            <v>TUBERIA GRP 1400MM (INCLUYE TRANSPORTE). SUMINISTRO E INSTALACION.</v>
          </cell>
          <cell r="F886" t="str">
            <v>ML</v>
          </cell>
          <cell r="G886">
            <v>2579016</v>
          </cell>
        </row>
        <row r="887">
          <cell r="D887">
            <v>4636</v>
          </cell>
          <cell r="E887" t="str">
            <v>TUBERIA GRP 1500MM (INCLUYE TRANSPORTE). SUMINISTRO E INSTALACION.</v>
          </cell>
          <cell r="F887" t="str">
            <v>ML</v>
          </cell>
          <cell r="G887">
            <v>2928963</v>
          </cell>
        </row>
        <row r="888">
          <cell r="D888">
            <v>4637</v>
          </cell>
          <cell r="E888" t="str">
            <v>TUBERIA GRP 1600MM (INCLUYE TRANSPORTE). SUMINISTRO E INSTALACION.</v>
          </cell>
          <cell r="F888" t="str">
            <v>ML</v>
          </cell>
          <cell r="G888">
            <v>3278046</v>
          </cell>
        </row>
        <row r="889">
          <cell r="D889">
            <v>4638</v>
          </cell>
          <cell r="E889" t="str">
            <v>TUBERIA GRP 1700MM (INCLUYE TRANSPORTE). SUMINISTRO E INSTALACION.</v>
          </cell>
          <cell r="F889" t="str">
            <v>ML</v>
          </cell>
          <cell r="G889">
            <v>3655194</v>
          </cell>
        </row>
        <row r="890">
          <cell r="D890">
            <v>4639</v>
          </cell>
          <cell r="E890" t="str">
            <v>CONSTRUCCIÓN DE PAVIMENTO FLEXIBLE MD10 E=0.08M Y MD20 E= 0.18M (NO INCLUYE SARDINEL)</v>
          </cell>
          <cell r="F890" t="str">
            <v>M2</v>
          </cell>
          <cell r="G890">
            <v>420527</v>
          </cell>
        </row>
        <row r="891">
          <cell r="D891">
            <v>4640</v>
          </cell>
          <cell r="E891" t="str">
            <v>CONSTRUCCIÓN DE PAVIMENTO FLEXIBLE MD10 E=0.06M Y MD20 E= 0.18M (NO INCLUYE SARDINEL)</v>
          </cell>
          <cell r="F891" t="str">
            <v>M2</v>
          </cell>
          <cell r="G891">
            <v>394446</v>
          </cell>
        </row>
        <row r="892">
          <cell r="D892">
            <v>4641</v>
          </cell>
          <cell r="E892" t="str">
            <v>ACOPLE GRP 300MM. SUMINISTRO E INSTALACION.</v>
          </cell>
          <cell r="F892" t="str">
            <v>UN</v>
          </cell>
          <cell r="G892">
            <v>620962</v>
          </cell>
        </row>
        <row r="893">
          <cell r="D893">
            <v>4642</v>
          </cell>
          <cell r="E893" t="str">
            <v>ACOPLE GRP 350MM. SUMINISTRO E INSTALACION.</v>
          </cell>
          <cell r="F893" t="str">
            <v>UN</v>
          </cell>
          <cell r="G893">
            <v>654444</v>
          </cell>
        </row>
        <row r="894">
          <cell r="D894">
            <v>4643</v>
          </cell>
          <cell r="E894" t="str">
            <v>ACOPLE GRP 400MM. SUMINISTRO E INSTALACION.</v>
          </cell>
          <cell r="F894" t="str">
            <v>UN</v>
          </cell>
          <cell r="G894">
            <v>692875</v>
          </cell>
        </row>
        <row r="895">
          <cell r="D895">
            <v>4644</v>
          </cell>
          <cell r="E895" t="str">
            <v>ACOPLE GRP 500MM. SUMINISTRO E INSTALACION.</v>
          </cell>
          <cell r="F895" t="str">
            <v>UN</v>
          </cell>
          <cell r="G895">
            <v>744442</v>
          </cell>
        </row>
        <row r="896">
          <cell r="D896">
            <v>4645</v>
          </cell>
          <cell r="E896" t="str">
            <v>ACOPLE GRP 600MM. SUMINISTRO E INSTALACION.</v>
          </cell>
          <cell r="F896" t="str">
            <v>UN</v>
          </cell>
          <cell r="G896">
            <v>995043</v>
          </cell>
        </row>
        <row r="897">
          <cell r="D897">
            <v>4646</v>
          </cell>
          <cell r="E897" t="str">
            <v>ACOPLE GRP 700MM. SUMINISTRO E INSTALACION.</v>
          </cell>
          <cell r="F897" t="str">
            <v>UN</v>
          </cell>
          <cell r="G897">
            <v>1086984</v>
          </cell>
        </row>
        <row r="898">
          <cell r="D898">
            <v>4647</v>
          </cell>
          <cell r="E898" t="str">
            <v>ACOPLE GRP 800MM. SUMINISTRO E INSTALACION.</v>
          </cell>
          <cell r="F898" t="str">
            <v>UN</v>
          </cell>
          <cell r="G898">
            <v>1204129</v>
          </cell>
        </row>
        <row r="899">
          <cell r="D899">
            <v>4648</v>
          </cell>
          <cell r="E899" t="str">
            <v>ACOPLE GRP 900MM. SUMINISTRO E INSTALACION.</v>
          </cell>
          <cell r="F899" t="str">
            <v>UN</v>
          </cell>
          <cell r="G899">
            <v>1323543</v>
          </cell>
        </row>
        <row r="900">
          <cell r="D900">
            <v>4649</v>
          </cell>
          <cell r="E900" t="str">
            <v>ACOPLE GRP 1000MM. SUMINISTRO E INSTALACION.</v>
          </cell>
          <cell r="F900" t="str">
            <v>UN</v>
          </cell>
          <cell r="G900">
            <v>977460</v>
          </cell>
        </row>
        <row r="901">
          <cell r="D901">
            <v>4650</v>
          </cell>
          <cell r="E901" t="str">
            <v>ACOPLE GRP 1100MM. SUMINISTRO E INSTALACION.</v>
          </cell>
          <cell r="F901" t="str">
            <v>UN</v>
          </cell>
          <cell r="G901">
            <v>1029126</v>
          </cell>
        </row>
        <row r="902">
          <cell r="D902">
            <v>4651</v>
          </cell>
          <cell r="E902" t="str">
            <v>ACOPLE GRP 1200MM. SUMINISTRO E INSTALACION.</v>
          </cell>
          <cell r="F902" t="str">
            <v>UN</v>
          </cell>
          <cell r="G902">
            <v>1177719</v>
          </cell>
        </row>
        <row r="903">
          <cell r="D903">
            <v>4652</v>
          </cell>
          <cell r="E903" t="str">
            <v>ACOPLE GRP 1300MM. SUMINISTRO E INSTALACION.</v>
          </cell>
          <cell r="F903" t="str">
            <v>UN</v>
          </cell>
          <cell r="G903">
            <v>1499976</v>
          </cell>
        </row>
        <row r="904">
          <cell r="D904">
            <v>4653</v>
          </cell>
          <cell r="E904" t="str">
            <v>ACOPLE GRP 1400MM. SUMINISTRO E INSTALACION.</v>
          </cell>
          <cell r="F904" t="str">
            <v>UN</v>
          </cell>
          <cell r="G904">
            <v>1582428</v>
          </cell>
        </row>
        <row r="905">
          <cell r="D905">
            <v>4654</v>
          </cell>
          <cell r="E905" t="str">
            <v>ACOPLE GRP 1500MM. SUMINISTRO E INSTALACION.</v>
          </cell>
          <cell r="F905" t="str">
            <v>UN</v>
          </cell>
          <cell r="G905">
            <v>1706273</v>
          </cell>
        </row>
        <row r="906">
          <cell r="D906">
            <v>4655</v>
          </cell>
          <cell r="E906" t="str">
            <v>ACOPLE GRP 1600MM. SUMINISTRO E INSTALACION.</v>
          </cell>
          <cell r="F906" t="str">
            <v>UN</v>
          </cell>
          <cell r="G906">
            <v>1894858</v>
          </cell>
        </row>
        <row r="907">
          <cell r="D907">
            <v>4656</v>
          </cell>
          <cell r="E907" t="str">
            <v>ACOPLE GRP 1700MM. SUMINISTRO E INSTALACION.</v>
          </cell>
          <cell r="F907" t="str">
            <v>UN</v>
          </cell>
          <cell r="G907">
            <v>1993135</v>
          </cell>
        </row>
        <row r="908">
          <cell r="D908">
            <v>4657</v>
          </cell>
          <cell r="E908" t="str">
            <v>ACOPLE GRP 1800MM. SUMINISTRO E INSTALACION.</v>
          </cell>
          <cell r="F908" t="str">
            <v>UN</v>
          </cell>
          <cell r="G908">
            <v>2249404</v>
          </cell>
        </row>
        <row r="909">
          <cell r="D909">
            <v>4658</v>
          </cell>
          <cell r="E909" t="str">
            <v>ACOPLE GRP 2000MM. SUMINISTRO E INSTALACION.</v>
          </cell>
          <cell r="F909" t="str">
            <v>UN</v>
          </cell>
          <cell r="G909">
            <v>2425946</v>
          </cell>
        </row>
        <row r="910">
          <cell r="D910">
            <v>4659</v>
          </cell>
          <cell r="E910" t="str">
            <v>TUBERIA GRP 1800MM (INCLUYE TRANSPORTE). SUMINISTRO E INSTALACION.</v>
          </cell>
          <cell r="F910" t="str">
            <v>ML</v>
          </cell>
          <cell r="G910">
            <v>4059763</v>
          </cell>
        </row>
        <row r="911">
          <cell r="D911">
            <v>4660</v>
          </cell>
          <cell r="E911" t="str">
            <v>TUBERIA GRP 2000MM (INCLUYE TRANSPORTE). SUMINISTRO E INSTALACION.</v>
          </cell>
          <cell r="F911" t="str">
            <v>ML</v>
          </cell>
          <cell r="G911">
            <v>4878929</v>
          </cell>
        </row>
        <row r="912">
          <cell r="D912">
            <v>4661</v>
          </cell>
          <cell r="E912" t="str">
            <v>TUBERIA GRP 2400MM (INCLUYE TRANSPORTE). SUMINISTRO E INSTALACION.</v>
          </cell>
          <cell r="F912" t="str">
            <v>ML</v>
          </cell>
          <cell r="G912">
            <v>6783971</v>
          </cell>
        </row>
        <row r="913">
          <cell r="D913">
            <v>4662</v>
          </cell>
          <cell r="E913" t="str">
            <v>ACOPLE GRP 2400MM. SUMINISTRO E INSTALACION.</v>
          </cell>
          <cell r="F913" t="str">
            <v>UN</v>
          </cell>
          <cell r="G913">
            <v>2855000</v>
          </cell>
        </row>
        <row r="914">
          <cell r="D914">
            <v>4663</v>
          </cell>
          <cell r="E914" t="str">
            <v>PARCHEO EN PAVIMENTO FLEXIBLE E=0.12M. (INCLUYE DEMOLICIÓN MANUAL Y CARGUE DE PAVIMENTO FLEXIBLE DE E=0.12M, TRANSPORTE Y DISPOSICIÓN FINAL DE ESCOMBROS, IMPRIMACIÓN, COLOCACIÓN Y COMPACTACIÓN MD20 E=8CM Y MD12 E=4CM , RIEGO CRR-1, IMPRIMA CLR-0)</v>
          </cell>
          <cell r="F914" t="str">
            <v>M2</v>
          </cell>
          <cell r="G914">
            <v>159190</v>
          </cell>
        </row>
        <row r="915">
          <cell r="D915">
            <v>4668</v>
          </cell>
          <cell r="E915" t="str">
            <v>GEOTEXTIL NT 1600 PARA SEPARACION SUBRASANTE/CAPAS GRANULARES (INCLUYE SUMINISTRO E INSTALACIÓN)</v>
          </cell>
          <cell r="F915" t="str">
            <v>M2</v>
          </cell>
          <cell r="G915">
            <v>6243</v>
          </cell>
        </row>
        <row r="916">
          <cell r="D916">
            <v>4669</v>
          </cell>
          <cell r="E916" t="str">
            <v>GEOTEXTIL NT 1800 PARA SEPARACION SUBRASANTE/CAPAS GRANULARES (INCLUYE SUMINISTRO E INSTALACIÓN)</v>
          </cell>
          <cell r="F916" t="str">
            <v>M2</v>
          </cell>
          <cell r="G916">
            <v>7463</v>
          </cell>
        </row>
        <row r="917">
          <cell r="D917">
            <v>4670</v>
          </cell>
          <cell r="E917" t="str">
            <v>GEOTEXTIL NT 2000 PARA SEPARACION SUBRASANTE/CAPAS GRANULARES (INCLUYE SUMINISTRO E INSTALACIÓN)</v>
          </cell>
          <cell r="F917" t="str">
            <v>M2</v>
          </cell>
          <cell r="G917">
            <v>7235</v>
          </cell>
        </row>
        <row r="918">
          <cell r="D918">
            <v>4671</v>
          </cell>
          <cell r="E918" t="str">
            <v>GEOTEXTIL NT 2500 PARA SEPARACION SUBRASANTE/CAPAS GRANULARES (INCLUYE SUMINISTRO E INSTALACIÓN)</v>
          </cell>
          <cell r="F918" t="str">
            <v>M2</v>
          </cell>
          <cell r="G918">
            <v>8712</v>
          </cell>
        </row>
        <row r="919">
          <cell r="D919">
            <v>4672</v>
          </cell>
          <cell r="E919" t="str">
            <v>GEOTEXTIL NT 1600 PARA SUBDRENES/FILTROS (INCLUYE SUMINISTRO E INSTALACIÓN)</v>
          </cell>
          <cell r="F919" t="str">
            <v>M2</v>
          </cell>
          <cell r="G919">
            <v>6243</v>
          </cell>
        </row>
        <row r="920">
          <cell r="D920">
            <v>4673</v>
          </cell>
          <cell r="E920" t="str">
            <v>GEOTEXTIL NT 1800 PARA SUBDRENES/FILTROS (INCLUYE SUMINISTRO E INSTALACIÓN)</v>
          </cell>
          <cell r="F920" t="str">
            <v>M2</v>
          </cell>
          <cell r="G920">
            <v>7463</v>
          </cell>
        </row>
        <row r="921">
          <cell r="D921">
            <v>4674</v>
          </cell>
          <cell r="E921" t="str">
            <v>GEOTEXTIL NT 2000 PARA SUBDRENES/FILTROS (INCLUYE SUMINISTRO E INSTALACIÓN)</v>
          </cell>
          <cell r="F921" t="str">
            <v>M2</v>
          </cell>
          <cell r="G921">
            <v>8022</v>
          </cell>
        </row>
        <row r="922">
          <cell r="D922">
            <v>4675</v>
          </cell>
          <cell r="E922" t="str">
            <v>CANECA TIPO M120 (EN MALLA METÁLICA. INCLUYE SUMINISTRO E INSTALACIÓN. INCLUYE BASE EN CONCRETO 3000 PSI, PREMEZCLADO</v>
          </cell>
          <cell r="F922" t="str">
            <v>UN</v>
          </cell>
          <cell r="G922">
            <v>408086</v>
          </cell>
        </row>
        <row r="923">
          <cell r="D923">
            <v>4676</v>
          </cell>
          <cell r="E923" t="str">
            <v>GEOTEXTIL NT 2500 PARA SUBDRENES/FILTROS (INCLUYE SUMINISTRO E INSTALACIÓN)</v>
          </cell>
          <cell r="F923" t="str">
            <v>M2</v>
          </cell>
          <cell r="G923">
            <v>8712</v>
          </cell>
        </row>
        <row r="924">
          <cell r="D924">
            <v>4678</v>
          </cell>
          <cell r="E924" t="str">
            <v>ADOQUIN DE ARCILLA TR.PESADO 0.20X10X8CM (SUMINISTRO E INSTALACIÓN. INCLUYE BASE 4CM MORTERO 2000 Y ARENA DE SELLO)</v>
          </cell>
          <cell r="F924" t="str">
            <v>M2</v>
          </cell>
          <cell r="G924">
            <v>104571</v>
          </cell>
        </row>
        <row r="925">
          <cell r="D925">
            <v>4686</v>
          </cell>
          <cell r="E925" t="str">
            <v>REPOSICION BOLARDO M63 INCLUYE EXCAVACION CARGUE Y DISPOSICION FINAL DE ESCOMBROS Y BASE EN CONCRETO DE 1500PSI</v>
          </cell>
          <cell r="F925" t="str">
            <v>UN</v>
          </cell>
          <cell r="G925">
            <v>227757</v>
          </cell>
        </row>
        <row r="926">
          <cell r="D926">
            <v>4687</v>
          </cell>
          <cell r="E926" t="str">
            <v>REPOSICION BOLARDO M61 INCLUYE EXCAVACION CARGUE Y DISPOSICION FINAL DE ESCOMBROS Y BASE EN CONCRETO DE 1500PSI</v>
          </cell>
          <cell r="F926" t="str">
            <v>UN</v>
          </cell>
          <cell r="G926">
            <v>144368</v>
          </cell>
        </row>
        <row r="927">
          <cell r="D927">
            <v>4688</v>
          </cell>
          <cell r="E927" t="str">
            <v>REPOSICION DE PROTECTOR DE ARBOL DE UN TUBO M91. INCLUYE EXCAVACION. TRANSPORTE Y DISPOSICION FINAL, INSTALA. NUEVO PROT</v>
          </cell>
          <cell r="F927" t="str">
            <v>UN</v>
          </cell>
          <cell r="G927">
            <v>255368</v>
          </cell>
        </row>
        <row r="928">
          <cell r="D928">
            <v>4689</v>
          </cell>
          <cell r="E928" t="str">
            <v>BOLARDO EN CONCRETO TIPO M60 (SUMINISTRO E INSTALACIÓN. INCLUYE BASE EN CONCRETO 3000 PSI, HECHO EN OBRA)</v>
          </cell>
          <cell r="F928" t="str">
            <v>UN</v>
          </cell>
          <cell r="G928">
            <v>205013</v>
          </cell>
        </row>
        <row r="929">
          <cell r="D929">
            <v>4690</v>
          </cell>
          <cell r="E929" t="str">
            <v>BOLARDO EN CONCRETO TIPO M60 (SUMINISTRO E INSTALACIÓN. INCLUYE BASE EN CONCRETO 3000 PSI, PREMEZCLADO)</v>
          </cell>
          <cell r="F929" t="str">
            <v>UN</v>
          </cell>
          <cell r="G929">
            <v>204411</v>
          </cell>
        </row>
        <row r="930">
          <cell r="D930">
            <v>4691</v>
          </cell>
          <cell r="E930" t="str">
            <v>BOLARDO EN CONCRETO TIPO M60 (SUMINISTRO E INSTALACIÓN. NO INCLUYE BASE EN CONCRETO)</v>
          </cell>
          <cell r="F930" t="str">
            <v>UN</v>
          </cell>
          <cell r="G930">
            <v>161392</v>
          </cell>
        </row>
        <row r="931">
          <cell r="D931">
            <v>4692</v>
          </cell>
          <cell r="E931" t="str">
            <v>BOLARDO EN CONCRETO TIPO M61 (SUMINISTRO E INSTALACIÓN. INCLUYE BASE EN CONCRETO 3000 PSI, HECHO EN OBRA)</v>
          </cell>
          <cell r="F931" t="str">
            <v>UN</v>
          </cell>
          <cell r="G931">
            <v>180228</v>
          </cell>
        </row>
        <row r="932">
          <cell r="D932">
            <v>4693</v>
          </cell>
          <cell r="E932" t="str">
            <v>BOLARDO EN CONCRETO TIPO M61 (SUMINISTRO E INSTALACIÓN. INCLUYE BASE EN CONCRETO 3000 PSI, PREMEZCLADO)</v>
          </cell>
          <cell r="F932" t="str">
            <v>UN</v>
          </cell>
          <cell r="G932">
            <v>179626</v>
          </cell>
        </row>
        <row r="933">
          <cell r="D933">
            <v>4694</v>
          </cell>
          <cell r="E933" t="str">
            <v>BOLARDO EN CONCRETO TIPO M61 (SUMINISTRO E INSTALACIÓN. NO INCLUYE BASE EN CONCRETO 3000)</v>
          </cell>
          <cell r="F933" t="str">
            <v>UN</v>
          </cell>
          <cell r="G933">
            <v>142560</v>
          </cell>
        </row>
        <row r="934">
          <cell r="D934">
            <v>4695</v>
          </cell>
          <cell r="E934" t="str">
            <v>PINTURA SOBRE ESTRUCTURA METÁLICA GALVANIZADA. INCLUYE LIMPIEZA SSPC-SP3, BARRERA EPOXICA e=3mils, ACABADO URETANO e=3mils</v>
          </cell>
          <cell r="F934" t="str">
            <v>KG</v>
          </cell>
          <cell r="G934">
            <v>2830</v>
          </cell>
        </row>
        <row r="935">
          <cell r="D935">
            <v>4696</v>
          </cell>
          <cell r="E935" t="str">
            <v>PINTURA SOBRE ESTRUCTURA METÁLICA . INCLUYE LIMPIEZA SSPC-SP5, IMPRIMANTE EPOXICO RICO ZINC Y BARRERA EPOXICA, ACABADO URETANO e=3mils POR CAPA</v>
          </cell>
          <cell r="F935" t="str">
            <v>KG</v>
          </cell>
          <cell r="G935">
            <v>2928</v>
          </cell>
        </row>
        <row r="936">
          <cell r="D936">
            <v>4697</v>
          </cell>
          <cell r="E936" t="str">
            <v>BOLARDO EN HIERRO TIPO M62 (SUMINISTRO E INSTALACIÓN. INCLUYE BASE EN CONCRETO 3000 PSI, PREMEZCLADO)</v>
          </cell>
          <cell r="F936" t="str">
            <v>UN</v>
          </cell>
          <cell r="G936">
            <v>211104</v>
          </cell>
        </row>
        <row r="937">
          <cell r="D937">
            <v>4698</v>
          </cell>
          <cell r="E937" t="str">
            <v>BOLARDO EN HIERRO TIPO M62 (SUMINISTRO E INSTALACIÓN. INCLUYE BASE EN CONCRETO 3000 PSI, HECHO EN OBRA)</v>
          </cell>
          <cell r="F937" t="str">
            <v>UN</v>
          </cell>
          <cell r="G937">
            <v>211105</v>
          </cell>
        </row>
        <row r="938">
          <cell r="D938">
            <v>4699</v>
          </cell>
          <cell r="E938" t="str">
            <v>BOLARDO EN HIERRO TIPO M63 (SUMINISTRO E INSTALACIÓN. INCLUYE BASE EN CONCRETO 3000 PSI PREMEZCLADO)</v>
          </cell>
          <cell r="F938" t="str">
            <v>UN</v>
          </cell>
          <cell r="G938">
            <v>217447</v>
          </cell>
        </row>
        <row r="939">
          <cell r="D939">
            <v>4700</v>
          </cell>
          <cell r="E939" t="str">
            <v>BOLARDO EN HIERRO TIPO M63 (SUMINISTRO E INSTALACIÓN. INCLUYE BASE EN CONCRETO 3000 PSI, HECHO EN OBRA)</v>
          </cell>
          <cell r="F939" t="str">
            <v>UN</v>
          </cell>
          <cell r="G939">
            <v>212596</v>
          </cell>
        </row>
        <row r="940">
          <cell r="D940">
            <v>4703</v>
          </cell>
          <cell r="E940" t="str">
            <v>RETIRO DE LOSETA A-50 SOBRE ARENA</v>
          </cell>
          <cell r="F940" t="str">
            <v>M2</v>
          </cell>
          <cell r="G940">
            <v>2401</v>
          </cell>
        </row>
        <row r="941">
          <cell r="D941">
            <v>4704</v>
          </cell>
          <cell r="E941" t="str">
            <v>RETIRO DE LOSETA A-50 SOBRE MORTERO</v>
          </cell>
          <cell r="F941" t="str">
            <v>M2</v>
          </cell>
          <cell r="G941">
            <v>2560</v>
          </cell>
        </row>
        <row r="942">
          <cell r="D942">
            <v>4709</v>
          </cell>
          <cell r="E942" t="str">
            <v>PARCHEO EN PAVIMENTO FLEXIBLE E=0.10M CON MD12. (INCLUYE DEMOLICIÓN MANUAL Y CARGUE DE PAVIMENTO FLEXIBLE DE E=0.10M, TRANSPORTE Y DISPOSICIÓN FINAL DE ESCOMBROS, IMPRIMACIÓN, COLOCACIÓN Y COMPACTACIÓN BASE ASFÁLTICA MD20, IMPRIMA CLR-0)</v>
          </cell>
          <cell r="F942" t="str">
            <v>M2</v>
          </cell>
          <cell r="G942">
            <v>134285</v>
          </cell>
        </row>
        <row r="943">
          <cell r="D943">
            <v>4710</v>
          </cell>
          <cell r="E943" t="str">
            <v>DEMARCACION CON PINTURA TERMOPLASTICA PARA CICLORUTAS (INCLUYE SUMINISTRO, APLICACION CON MICROESFERA) A=10 CM</v>
          </cell>
          <cell r="F943" t="str">
            <v>ML</v>
          </cell>
          <cell r="G943">
            <v>14020</v>
          </cell>
        </row>
        <row r="944">
          <cell r="D944">
            <v>4711</v>
          </cell>
          <cell r="E944" t="str">
            <v>FLECHA DE FRENTE PARA CICLORRUTA EN PINTURA TERMOPLASTICA. (INCLUYE SUMINISTRO, APLICACION CON MICROESFERA)</v>
          </cell>
          <cell r="F944" t="str">
            <v>UN</v>
          </cell>
          <cell r="G944">
            <v>41217</v>
          </cell>
        </row>
        <row r="945">
          <cell r="D945">
            <v>4712</v>
          </cell>
          <cell r="E945" t="str">
            <v>MEZCLA ASFALTICA CON ASFALTO CAUCHO (SUMINISTRO, EXTENDIDO, NIVELACIÓN Y COMPACTACIÓN MECANICA)</v>
          </cell>
          <cell r="F945" t="str">
            <v>M3</v>
          </cell>
          <cell r="G945">
            <v>1462283</v>
          </cell>
        </row>
        <row r="946">
          <cell r="D946">
            <v>4737</v>
          </cell>
          <cell r="E946" t="str">
            <v>PILOTE D=80 CM CONCRETO TREMIE DE 3000 PSI. (INCL. EXCAVACIÓN, CARGUE, MOVILIZACIÓN, MONTAJE Y DESMONTAJE EQUIPO, Y CONCRETO)</v>
          </cell>
          <cell r="F946" t="str">
            <v>ML</v>
          </cell>
          <cell r="G946">
            <v>934430</v>
          </cell>
        </row>
        <row r="947">
          <cell r="D947">
            <v>4738</v>
          </cell>
          <cell r="E947" t="str">
            <v>PILOTE D=70 CM CONCRETO TREMIE DE 3000 PSI. (INCL. EXCAVACIÓN, CARGUE, MOVILIZACIÓN, MONTAJE Y DESMONTAJE EQUIPO, Y CONCRETO)</v>
          </cell>
          <cell r="F947" t="str">
            <v>ML</v>
          </cell>
          <cell r="G947">
            <v>708720</v>
          </cell>
        </row>
        <row r="948">
          <cell r="D948">
            <v>4739</v>
          </cell>
          <cell r="E948" t="str">
            <v>PILOTE D=90 CM CONCRETO TREMIE DE 3000 PSI. (INCL. EXCAVACIÓN, CARGUE, MOVILIZACIÓN, MONTAJE Y DESMONTAJE EQUIPO, Y CONCRETO)</v>
          </cell>
          <cell r="F948" t="str">
            <v>ML</v>
          </cell>
          <cell r="G948">
            <v>1020234</v>
          </cell>
        </row>
        <row r="949">
          <cell r="D949">
            <v>4740</v>
          </cell>
          <cell r="E949" t="str">
            <v>PILOTE D=100 CM CONCRETO TREMIE DE 3000 PSI. (INCL. EXCAVACIÓN, CARGUE, MOVILIZACIÓN, MONTAJE Y DESMONTAJE EQUIPO, Y CONCRETO)</v>
          </cell>
          <cell r="F949" t="str">
            <v>ML</v>
          </cell>
          <cell r="G949">
            <v>1116085</v>
          </cell>
        </row>
        <row r="950">
          <cell r="D950">
            <v>4741</v>
          </cell>
          <cell r="E950" t="str">
            <v>PILOTE D=110 CM CONCRETO TREMIE DE 3000 PSI. (INCL. EXCAVACIÓN, CARGUE, MOVILIZACIÓN, MONTAJE Y DESMONTAJE EQUIPO, Y CONCRETO)</v>
          </cell>
          <cell r="F950" t="str">
            <v>ML</v>
          </cell>
          <cell r="G950">
            <v>1522030</v>
          </cell>
        </row>
        <row r="951">
          <cell r="D951">
            <v>4742</v>
          </cell>
          <cell r="E951" t="str">
            <v>PILOTE D=120 CM CONCRETO TREMIE DE 3000 PSI. (INCL. EXCAVACIÓN, CARGUE, MOVILIZACIÓN, MONTAJE Y DESMONTAJE EQUIPO, Y CONCRETO)</v>
          </cell>
          <cell r="F951" t="str">
            <v>ML</v>
          </cell>
          <cell r="G951">
            <v>1638091</v>
          </cell>
        </row>
        <row r="952">
          <cell r="D952">
            <v>4743</v>
          </cell>
          <cell r="E952" t="str">
            <v>BASE GRANULAR CLASE B (BG_B) CON RECICLADO DE CONCRETO (SUMINISTRO, EXTENDIDO, NIVELACIÓN, HUMEDECIMIENTO Y COMPACTACIÓN CON VIBROCOMPACTADOR)</v>
          </cell>
          <cell r="F952" t="str">
            <v>M3</v>
          </cell>
          <cell r="G952">
            <v>160875</v>
          </cell>
        </row>
        <row r="953">
          <cell r="D953">
            <v>4744</v>
          </cell>
          <cell r="E953" t="str">
            <v>BASE GRANULAR CLASE A (BG_A) CON RECICLADO DE CONCRETO HIDRAULICO (SUMINISTRO, EXTENDIDO, NIVELACIÓN, HUMEDECIMIENTO Y COMPACTACIÓN CON VIBROCOMPACTADOR)</v>
          </cell>
          <cell r="F953" t="str">
            <v>M3</v>
          </cell>
          <cell r="G953">
            <v>169847</v>
          </cell>
        </row>
        <row r="954">
          <cell r="D954">
            <v>4745</v>
          </cell>
          <cell r="E954" t="str">
            <v>BASE GRANULAR CLASE C (BG_C) CON RECICLADO DE CONCRETO (SUMINISTRO, EXTENDIDO, NIVELACIÓN, HUMEDECIMIENTO Y COMPACTACIÓN CON VIBROCOMPACTADOR)</v>
          </cell>
          <cell r="F954" t="str">
            <v>M3</v>
          </cell>
          <cell r="G954">
            <v>158399</v>
          </cell>
        </row>
        <row r="955">
          <cell r="D955">
            <v>4746</v>
          </cell>
          <cell r="E955" t="str">
            <v>SUBBASE GRANULAR CLASE A (SBG_A) CON RECICLADO DE CONCRETO HIDRAULICO (SUMINISTRO, EXTENDIDO, NIVELACIÓN, HUMEDECIMIENTO Y COMPACTACIÓN CON VIBROCOMPACTADOR)</v>
          </cell>
          <cell r="F955" t="str">
            <v>M3</v>
          </cell>
          <cell r="G955">
            <v>155305</v>
          </cell>
        </row>
        <row r="956">
          <cell r="D956">
            <v>4747</v>
          </cell>
          <cell r="E956" t="str">
            <v>SUBBASE GRANULAR CLASE B (SBG_B) CON RECICLADO DE CONCRETO (SUMINISTRO, EXTENDIDO, NIVELACIÓN, HUMEDECIMIENTO Y COMPACTACIÓN CON VIBROCOMPACTADOR)</v>
          </cell>
          <cell r="F956" t="str">
            <v>M3</v>
          </cell>
          <cell r="G956">
            <v>155305</v>
          </cell>
        </row>
        <row r="957">
          <cell r="D957">
            <v>4748</v>
          </cell>
          <cell r="E957" t="str">
            <v>SUBBASE GRANULAR CLASE C (SBG_C) CON RECICLADO DE CONCRETO HIDRAULICO (SUMINISTRO, EXTENDIDO, NIVELACIÓN, HUMEDECIMIENTO Y COMPACTACIÓN CON VIBROCOMPACTADOR)</v>
          </cell>
          <cell r="F957" t="str">
            <v>M3</v>
          </cell>
          <cell r="G957">
            <v>147570</v>
          </cell>
        </row>
        <row r="958">
          <cell r="D958">
            <v>4749</v>
          </cell>
          <cell r="E958" t="str">
            <v>SUBBASE GRANULAR CON RECICLADO DE CONCRETO ASFALTICO (SUMINISTRO, EXTENDIDO, NIVELACIÓN, HUMEDECIMIENTO Y COMPACTACIÓN CON VIBROCOMPACTADOR)</v>
          </cell>
          <cell r="F958" t="str">
            <v>M3</v>
          </cell>
          <cell r="G958">
            <v>165302</v>
          </cell>
        </row>
        <row r="959">
          <cell r="D959">
            <v>4751</v>
          </cell>
          <cell r="E959" t="str">
            <v>FRANJA DE AJUSTE EN CONCRETO 3000 PSI E= 10 CM ANCHO ENTRE 12-20CM</v>
          </cell>
          <cell r="F959" t="str">
            <v>ML</v>
          </cell>
          <cell r="G959">
            <v>12922</v>
          </cell>
        </row>
        <row r="960">
          <cell r="D960">
            <v>4753</v>
          </cell>
          <cell r="E960" t="str">
            <v>SUBBASE GRANULAR CLASE A (SBG_A) CON RECICLADO DE CONCRETO HIDRAULICO (SUMINISTRO, EXTENDIDO MANUAL, HUMEDECIMIENTO Y COMPACTACIÓN CON VIBROCOMPACTADOR)</v>
          </cell>
          <cell r="F960" t="str">
            <v>M3</v>
          </cell>
          <cell r="G960">
            <v>158963</v>
          </cell>
        </row>
        <row r="961">
          <cell r="D961">
            <v>4754</v>
          </cell>
          <cell r="E961" t="str">
            <v>SUBBASE GRANULAR CLASE B (SBG_B) CON RECICLADO DE CONCRETO HIDRAULICO (SUMINISTRO, EXTENDIDO MANUAL, HUMEDECIMIENTO Y COMPACTACIÓN)</v>
          </cell>
          <cell r="F961" t="str">
            <v>M3</v>
          </cell>
          <cell r="G961">
            <v>158963</v>
          </cell>
        </row>
        <row r="962">
          <cell r="D962">
            <v>4755</v>
          </cell>
          <cell r="E962" t="str">
            <v>SUBBASE GRANULAR CLASE C (SBG_C) CON RECICLADO DE CONCRETO HIDRAULICO (SUMINISTRO, EXTENDIDO MANUAL, HUMEDECIMIENTO Y COMPACTACIÓN)</v>
          </cell>
          <cell r="F962" t="str">
            <v>M3</v>
          </cell>
          <cell r="G962">
            <v>151228</v>
          </cell>
        </row>
        <row r="963">
          <cell r="D963">
            <v>4758</v>
          </cell>
          <cell r="E963" t="str">
            <v>SELLO DE FISURAS</v>
          </cell>
          <cell r="F963" t="str">
            <v>ML</v>
          </cell>
          <cell r="G963">
            <v>7657</v>
          </cell>
        </row>
        <row r="964">
          <cell r="D964">
            <v>4759</v>
          </cell>
          <cell r="E964" t="str">
            <v>RETIRO DE PISO EN ALUMINIO EN PUENTE PEATONAL TIPO TRANSMILENIO PARA TABLERO Y ESCALERA</v>
          </cell>
          <cell r="F964" t="str">
            <v>ML</v>
          </cell>
          <cell r="G964">
            <v>44471</v>
          </cell>
        </row>
        <row r="965">
          <cell r="D965">
            <v>4760</v>
          </cell>
          <cell r="E965" t="str">
            <v>PISO EN LAMINA DE ALUMINIO PARA TABLERO DE PUENTE PEATONAL TIPO TRANSMILENIO. SUMINISTRO E INSTALACION.</v>
          </cell>
          <cell r="F965" t="str">
            <v>M2</v>
          </cell>
          <cell r="G965">
            <v>538033</v>
          </cell>
        </row>
        <row r="966">
          <cell r="D966">
            <v>4761</v>
          </cell>
          <cell r="E966" t="str">
            <v>PISO EN LAMINA DE ALUMINIO PARA ESCALERA DE PUENTE PEATONAL TIPO TRANSMILENIO. SUMINISTRO E INSTALACION.</v>
          </cell>
          <cell r="F966" t="str">
            <v>ML</v>
          </cell>
          <cell r="G966">
            <v>253606</v>
          </cell>
        </row>
        <row r="967">
          <cell r="D967">
            <v>4762</v>
          </cell>
          <cell r="E967" t="str">
            <v>RETIRO DE PISOS EN PANELES PREFABRICADOS EN CONCRETO REFORZADO PARA ESTACIONES TRANSMILENIO</v>
          </cell>
          <cell r="F967" t="str">
            <v>ML</v>
          </cell>
          <cell r="G967">
            <v>37385</v>
          </cell>
        </row>
        <row r="968">
          <cell r="D968">
            <v>4764</v>
          </cell>
          <cell r="E968" t="str">
            <v>AJUSTE DE TORNILLO EN PISO DE PUENTES PEATONALES METALICOS TIPO TRANSMILENIO</v>
          </cell>
          <cell r="F968" t="str">
            <v>UN</v>
          </cell>
          <cell r="G968">
            <v>1622</v>
          </cell>
        </row>
        <row r="969">
          <cell r="D969">
            <v>4765</v>
          </cell>
          <cell r="E969" t="str">
            <v>TORNILLO EN PISO DE PUENTES PEATONALES METALICOS TIPO TRANSMILENIO. SUMINISTRO E INSTALACION.</v>
          </cell>
          <cell r="F969" t="str">
            <v>UN</v>
          </cell>
          <cell r="G969">
            <v>1939</v>
          </cell>
        </row>
        <row r="970">
          <cell r="D970">
            <v>4776</v>
          </cell>
          <cell r="E970" t="str">
            <v>LIMPIEZA DE CUNETAS (INCLUYE CARGUE DE MATERIAL)</v>
          </cell>
          <cell r="F970" t="str">
            <v>M2</v>
          </cell>
          <cell r="G970">
            <v>2302</v>
          </cell>
        </row>
        <row r="971">
          <cell r="D971">
            <v>4777</v>
          </cell>
          <cell r="E971" t="str">
            <v>LIMPIEZA DE VALLADOS (INCLUYE CARGUE DE MATERIAL)</v>
          </cell>
          <cell r="F971" t="str">
            <v>M2</v>
          </cell>
          <cell r="G971">
            <v>9698</v>
          </cell>
        </row>
        <row r="972">
          <cell r="D972">
            <v>4778</v>
          </cell>
          <cell r="E972" t="str">
            <v>LIMPIEZA DE ALCANTARILLAS (INCLUYE LIMPIEZA DE TUBERIA DE 24", BOX, RECTIFICACION DE DESCOLES PARA UN ANCHO DE VIA PROMEDIO DE 10MT. (INCLUYE CARGUE DE MATERIAL)</v>
          </cell>
          <cell r="F972" t="str">
            <v>UN</v>
          </cell>
          <cell r="G972">
            <v>57941</v>
          </cell>
        </row>
        <row r="973">
          <cell r="D973">
            <v>4779</v>
          </cell>
          <cell r="E973" t="str">
            <v>LIMPIEZA DE ALCANTARILLAS (INCLUYE LIMPIEZA DE TUBERIA DE 36", BOX, RECTIFICACION DE DESCOLES PARA UN ANCHO DE VIA PROMEDIO DE 10MT. (INCLUYE CARGUE DE MATERIAL)</v>
          </cell>
          <cell r="F973" t="str">
            <v>UN</v>
          </cell>
          <cell r="G973">
            <v>131107</v>
          </cell>
        </row>
        <row r="974">
          <cell r="D974">
            <v>4780</v>
          </cell>
          <cell r="E974" t="str">
            <v>LIMPIEZA DE DERECHOS DE VIA (INCLUYE CARGUE)</v>
          </cell>
          <cell r="F974" t="str">
            <v>KM</v>
          </cell>
          <cell r="G974">
            <v>349513</v>
          </cell>
        </row>
        <row r="975">
          <cell r="D975">
            <v>4781</v>
          </cell>
          <cell r="E975" t="str">
            <v>REMOCION DE DERRUMBES MENORES (INCLUYE CARGUE DE MATERIAL)</v>
          </cell>
          <cell r="F975" t="str">
            <v>M3</v>
          </cell>
          <cell r="G975">
            <v>13202</v>
          </cell>
        </row>
        <row r="976">
          <cell r="D976">
            <v>4782</v>
          </cell>
          <cell r="E976" t="str">
            <v>CONFORMACION DE LA CALZADA EXISTENTE</v>
          </cell>
          <cell r="F976" t="str">
            <v>M2</v>
          </cell>
          <cell r="G976">
            <v>1056</v>
          </cell>
        </row>
        <row r="977">
          <cell r="D977">
            <v>4783</v>
          </cell>
          <cell r="E977" t="str">
            <v>CONSTRUCCIÓN DE CUNETA EN CONCRETO 3000 PSI HECHO EN OBRA.</v>
          </cell>
          <cell r="F977" t="str">
            <v>M3</v>
          </cell>
          <cell r="G977">
            <v>665908</v>
          </cell>
        </row>
        <row r="978">
          <cell r="D978">
            <v>4784</v>
          </cell>
          <cell r="E978" t="str">
            <v>PROCESO DE INSTALACION DE RECICLADO DE MATERIAL DE PAVIMENTO ASFALTICO (INCLUYE EXTENDIDO, NIVELACION Y COMPACTACION)</v>
          </cell>
          <cell r="F978" t="str">
            <v>M3</v>
          </cell>
          <cell r="G978">
            <v>20673</v>
          </cell>
        </row>
        <row r="979">
          <cell r="D979">
            <v>4786</v>
          </cell>
          <cell r="E979" t="str">
            <v>CONSTRUCCIÓN CANALETA DE AGUAS LLUVIAS DE 0.4 X 0.4 MT EN CONCRETO DE 3000 PSI GRAVA COMÚN INCLUYE REJILLA PREFABRICADA.</v>
          </cell>
          <cell r="F979" t="str">
            <v>ML</v>
          </cell>
          <cell r="G979">
            <v>254067</v>
          </cell>
        </row>
        <row r="980">
          <cell r="D980">
            <v>4787</v>
          </cell>
          <cell r="E980" t="str">
            <v>CODO PVC 45° D=1 1/2" (SUMINISTRO E INSTALACIÓN)</v>
          </cell>
          <cell r="F980" t="str">
            <v>UN</v>
          </cell>
          <cell r="G980">
            <v>15779</v>
          </cell>
        </row>
        <row r="981">
          <cell r="D981">
            <v>4788</v>
          </cell>
          <cell r="E981" t="str">
            <v>GEODREN PLANAR H=1.0 M. SUMINISTRO E INSTALACION.</v>
          </cell>
          <cell r="F981" t="str">
            <v>ML</v>
          </cell>
          <cell r="G981">
            <v>44752</v>
          </cell>
        </row>
        <row r="982">
          <cell r="D982">
            <v>4789</v>
          </cell>
          <cell r="E982" t="str">
            <v>1 DUCTO D=1 1/2" CONDUIT PVC (NO INCLUYE RELLENOS). SUMINISTRO E INSTALACION.</v>
          </cell>
          <cell r="F982" t="str">
            <v>ML</v>
          </cell>
          <cell r="G982">
            <v>11227</v>
          </cell>
        </row>
        <row r="983">
          <cell r="D983">
            <v>4790</v>
          </cell>
          <cell r="E983" t="str">
            <v>1 DUCTO D= 2" PVC PESADO DB (NO INCLUYE RELLENOS). SUMINISTRO E INSTALACION.</v>
          </cell>
          <cell r="F983" t="str">
            <v>ML</v>
          </cell>
          <cell r="G983">
            <v>11498</v>
          </cell>
        </row>
        <row r="984">
          <cell r="D984">
            <v>4791</v>
          </cell>
          <cell r="E984" t="str">
            <v>1 DUCTO D= 4" PVC TDP (NO INCLUYE RELLENOS). SUMINISTRO E INSTALACION.</v>
          </cell>
          <cell r="F984" t="str">
            <v>ML</v>
          </cell>
          <cell r="G984">
            <v>26961</v>
          </cell>
        </row>
        <row r="985">
          <cell r="D985">
            <v>4792</v>
          </cell>
          <cell r="E985" t="str">
            <v>RELLENO EN RECEBO COMUN (SUMINISTRO E INSTALACIÓN EXTENDIDO MANUAL, HUMEDECIMIENTO Y COMPACTACIÓN TRANSPORTE A 28 KM).</v>
          </cell>
          <cell r="F985" t="str">
            <v>M3</v>
          </cell>
          <cell r="G985">
            <v>84195</v>
          </cell>
        </row>
        <row r="986">
          <cell r="D986">
            <v>4794</v>
          </cell>
          <cell r="E986" t="str">
            <v>LLAMA AMARILLA (INCLUYE TIERRA NEGRA, TRANSPORTE Y DISPOSICIÓN FINA DE ESCOMBROS A 28 KM. SUMINISTRO Y PLANTACION.</v>
          </cell>
          <cell r="F986" t="str">
            <v>M2</v>
          </cell>
          <cell r="G986">
            <v>65526</v>
          </cell>
        </row>
        <row r="987">
          <cell r="D987">
            <v>4795</v>
          </cell>
          <cell r="E987" t="str">
            <v>COLA DE ZORRO (INCLUYE TIERRA NEGRA, TRANSPORTE Y DISPOSICIÓN FINA DE ESCOMBROS A 28 KM). SUMINISTRO Y PLANTACION.</v>
          </cell>
          <cell r="F987" t="str">
            <v>M2</v>
          </cell>
          <cell r="G987">
            <v>59976</v>
          </cell>
        </row>
        <row r="988">
          <cell r="D988">
            <v>4797</v>
          </cell>
          <cell r="E988" t="str">
            <v>EUCALIPTO POMARROSO H=1.5MT (INCLUYE SIEMBRA, CAJA, TIERRA, ABONO, TUTOR, TRANSPORTE Y DISPOSICIÓN FINA DE ESCOMBROS A 21 KM). SUMINISTRO Y PLANTACION.</v>
          </cell>
          <cell r="F988" t="str">
            <v>UN</v>
          </cell>
          <cell r="G988">
            <v>216828</v>
          </cell>
        </row>
        <row r="989">
          <cell r="D989">
            <v>4798</v>
          </cell>
          <cell r="E989" t="str">
            <v>CHICALA H=1.5MT (INCLUYE SIEMBRA, CAJA, TIERRA, ABONO, TUTOR, TRANSPORTE Y DISPOSICIÓN FINAL DE ESCOMBROS 28 KM). SUMINISTRO Y PLANTACION.</v>
          </cell>
          <cell r="F989" t="str">
            <v>UN</v>
          </cell>
          <cell r="G989">
            <v>160861</v>
          </cell>
        </row>
        <row r="990">
          <cell r="D990">
            <v>4800</v>
          </cell>
          <cell r="E990" t="str">
            <v>JAZMIN CHINO H=1.5MT (INCLUYE SIEMBRA, CAJA, TIERRA, ABONO, TUTOR, TRANSPORTE Y DISPOSICIÓN FINAL DE ESCOMBROS 28KM. SUMINISTRO Y PLANTACION.</v>
          </cell>
          <cell r="F990" t="str">
            <v>UN</v>
          </cell>
          <cell r="G990">
            <v>216276</v>
          </cell>
        </row>
        <row r="991">
          <cell r="D991">
            <v>4801</v>
          </cell>
          <cell r="E991" t="str">
            <v>TUBERIA PVC PRESION E.L. D=1 1/2" RDE 21 PSI 200 (INCLUYE LIMPIEZA Y SOLDADURA). SUMINISTRO E INSTALACION.</v>
          </cell>
          <cell r="F991" t="str">
            <v>ML</v>
          </cell>
          <cell r="G991">
            <v>16797</v>
          </cell>
        </row>
        <row r="992">
          <cell r="D992">
            <v>4802</v>
          </cell>
          <cell r="E992" t="str">
            <v>BLOQUEO Y TRANSPLANTE DE ARBOLES 1 - 5MT (INCLUYE TRANSPORTE, RECOLECCIÓN).</v>
          </cell>
          <cell r="F992" t="str">
            <v>UN</v>
          </cell>
          <cell r="G992">
            <v>1000000</v>
          </cell>
        </row>
        <row r="993">
          <cell r="D993">
            <v>4803</v>
          </cell>
          <cell r="E993" t="str">
            <v>BLOQUEO Y TRANSPLANTE DE ARBOLES 5 - 10 MT (INCLUYE TRANSPORTE, RECOLECCIÓN).</v>
          </cell>
          <cell r="F993" t="str">
            <v>UN</v>
          </cell>
          <cell r="G993">
            <v>1500000</v>
          </cell>
        </row>
        <row r="994">
          <cell r="D994">
            <v>4804</v>
          </cell>
          <cell r="E994" t="str">
            <v>BLOQUEO Y TRANSPLANTE DE ARBOLES 10 - 15 MT (INCLUYE TRANSPORTE, RECOLECCIÓN).</v>
          </cell>
          <cell r="F994" t="str">
            <v>UN</v>
          </cell>
          <cell r="G994">
            <v>2000000</v>
          </cell>
        </row>
        <row r="995">
          <cell r="D995">
            <v>4805</v>
          </cell>
          <cell r="E995" t="str">
            <v>TUBERIA DE ACERO AL CARBON SIN COSTURA SCH40 D=3". SUMINISTRO E INSTALACION.</v>
          </cell>
          <cell r="F995" t="str">
            <v>ML</v>
          </cell>
          <cell r="G995">
            <v>148876</v>
          </cell>
        </row>
        <row r="996">
          <cell r="D996">
            <v>4806</v>
          </cell>
          <cell r="E996" t="str">
            <v>CUADRILLA (TUBERO + 4 AYUDANTES).</v>
          </cell>
          <cell r="F996" t="str">
            <v>JR</v>
          </cell>
          <cell r="G996">
            <v>360601</v>
          </cell>
        </row>
        <row r="997">
          <cell r="D997">
            <v>4807</v>
          </cell>
          <cell r="E997" t="str">
            <v>CUADRILLA (TUBERO + 4 AYUDANTES)</v>
          </cell>
          <cell r="F997" t="str">
            <v>HR</v>
          </cell>
          <cell r="G997">
            <v>46032</v>
          </cell>
        </row>
        <row r="998">
          <cell r="D998">
            <v>4808</v>
          </cell>
          <cell r="E998" t="str">
            <v>TUBERIA DE ACERO AL CARBON SIN COSTURA SCH40 D=4". SUMINISTRO E INSTALACION.</v>
          </cell>
          <cell r="F998" t="str">
            <v>ML</v>
          </cell>
          <cell r="G998">
            <v>188146</v>
          </cell>
        </row>
        <row r="999">
          <cell r="D999">
            <v>4809</v>
          </cell>
          <cell r="E999" t="str">
            <v>TUBERIA DE ACERO AL CARBON SIN COSTURA SCH40 D=6". SUMINISTRO E INSTALACION.</v>
          </cell>
          <cell r="F999" t="str">
            <v>ML</v>
          </cell>
          <cell r="G999">
            <v>376154</v>
          </cell>
        </row>
        <row r="1000">
          <cell r="D1000">
            <v>4810</v>
          </cell>
          <cell r="E1000" t="str">
            <v>TUBERIA DE ACERO AL CARBON SIN COSTURA SCH40 D=8". SUMINISTRO E INSTALACION.</v>
          </cell>
          <cell r="F1000" t="str">
            <v>ML</v>
          </cell>
          <cell r="G1000">
            <v>637712</v>
          </cell>
        </row>
        <row r="1001">
          <cell r="D1001">
            <v>4812</v>
          </cell>
          <cell r="E1001" t="str">
            <v>SARDINEL ESPECIAL A 110 PARA RAMPA TIPO B (SUMINISTRO E INSTALACION. INCLUYE 3CM MORTERO 1:5 HECHO EN OBRA).</v>
          </cell>
          <cell r="F1001" t="str">
            <v>ML</v>
          </cell>
          <cell r="G1001">
            <v>146157</v>
          </cell>
        </row>
        <row r="1002">
          <cell r="D1002">
            <v>4813</v>
          </cell>
          <cell r="E1002" t="str">
            <v>RETIRO DE BOLARDO EN CONCRETO TIPO M-60. INCLUYE REPARACION DEL SITIO CON CONCRETO DE 1500PSI HECHO EN OBRA (40X40X10CM) Y SUBBASE GRANULAR SBG_200 E=0.35. NO INCLUYE RETIRO DE ESCOMBROS. INCLUYE DEMOLICION Y EXCAVACION.</v>
          </cell>
          <cell r="F1002" t="str">
            <v>UN</v>
          </cell>
          <cell r="G1002">
            <v>26311</v>
          </cell>
        </row>
        <row r="1003">
          <cell r="D1003">
            <v>4814</v>
          </cell>
          <cell r="E1003" t="str">
            <v>FRANJA DE AJUSTE DE ANCHO VARIABLE ENTRE 0.10 A 0.18MT Y PROFUNDIDAD VARIABLE ENTRE 0.06 Y 0.15MT EN CONCRETO DE 2500 PSI PREMEZCLADO.</v>
          </cell>
          <cell r="F1003" t="str">
            <v>ML</v>
          </cell>
          <cell r="G1003">
            <v>10350</v>
          </cell>
        </row>
        <row r="1004">
          <cell r="D1004">
            <v>4826</v>
          </cell>
          <cell r="E1004" t="str">
            <v>RESINA TERMOPLASTICA COLOR BLANCO PARA PICTOGRAMA BICICLETA (0.8X1.2MT) EN CICLORRUTAS. SUMINISTRO Y APLICACION.</v>
          </cell>
          <cell r="F1004" t="str">
            <v>UN</v>
          </cell>
          <cell r="G1004">
            <v>134585</v>
          </cell>
        </row>
        <row r="1005">
          <cell r="D1005">
            <v>4827</v>
          </cell>
          <cell r="E1005" t="str">
            <v>PINTURA ACRILICA DE TRAFICO COLOR BLANCA PARA CUADROS CRUCE CICLORRUTA DE 0.4MT X 0.4MT. SUMINISTRO Y APLICACION.</v>
          </cell>
          <cell r="F1005" t="str">
            <v>UN</v>
          </cell>
          <cell r="G1005">
            <v>6343</v>
          </cell>
        </row>
        <row r="1006">
          <cell r="D1006">
            <v>4828</v>
          </cell>
          <cell r="E1006" t="str">
            <v>PINTURA EN ESMALTE ALQUÍDICO DE 3 MILS ESP. DE PINTURA SECA PARA BARANDAS EXISTENTES, INCL. SUM. DE MATERIALES, ESMALTE, PREPAR. DE SUPERFICIE MEDIANTE LIMPIEZA MANUAL O MECÁNICA, EQUIPO DE PINTURA, M DE O HERRAMIENTA MENOR.</v>
          </cell>
          <cell r="F1006" t="str">
            <v>ML</v>
          </cell>
          <cell r="G1006">
            <v>35446</v>
          </cell>
        </row>
        <row r="1007">
          <cell r="D1007">
            <v>4829</v>
          </cell>
          <cell r="E1007" t="str">
            <v>PLACA EN CONCRETO MR41 ACELERADO A TRES DIAS PARA LOSAS REFORZADAS PARA PUENTES PEATONALES EN CONCRETO. SUMINISTRO E INSTALACION. INCLUYE CORTE Y SELLO DE JUNTAS.</v>
          </cell>
          <cell r="F1007" t="str">
            <v>M3</v>
          </cell>
          <cell r="G1007">
            <v>961362</v>
          </cell>
        </row>
        <row r="1008">
          <cell r="D1008">
            <v>4832</v>
          </cell>
          <cell r="E1008" t="str">
            <v>SEGREGADOR BICICLETA (TACHON PLASTICO O CAUCHO ALTA RESISTENCIA COMO POLIPROPILENO DE ALTO IMPACTO, CON ESTRUCTURA DE REFUERZO, ELEMENTOS REFLECTIVOS DE ALTA EFICIENCIA. TIPO TRANSMILENIO 40.5CMX15CMX8.5CM). SUMIN. E INSTAL.</v>
          </cell>
          <cell r="F1008" t="str">
            <v>UN</v>
          </cell>
          <cell r="G1008">
            <v>50316</v>
          </cell>
        </row>
        <row r="1009">
          <cell r="D1009">
            <v>4833</v>
          </cell>
          <cell r="E1009" t="str">
            <v>RETIRO DE CANECAS, SEÑALES DE TRANSITO PROTECTORES DE ARBOLES. INCLUYE REPARACION DEL SITIO EN CONCRETO DE 1500 PSI HECHO EN OBRA Y SUBBASE GRANULAR B-200 E=0.35M DISTANCIA DE TRANSPORTE 21KM.</v>
          </cell>
          <cell r="F1009" t="str">
            <v>UN</v>
          </cell>
          <cell r="G1009">
            <v>10965</v>
          </cell>
        </row>
        <row r="1010">
          <cell r="D1010">
            <v>4834</v>
          </cell>
          <cell r="E1010" t="str">
            <v>PIEZA DE REMATE PARA RAMPA PEATONAL, LONGITUD 1,40MTS FUNDIDO EN SITIO EN CONCRETO PREMEZCLADO DE 3000 PSI (GRAVA COMUN) INCLUYE FORMALETA EN MADERA. SUMINISTRO Y CONSTRUCCION.</v>
          </cell>
          <cell r="F1010" t="str">
            <v>UN</v>
          </cell>
          <cell r="G1010">
            <v>130883</v>
          </cell>
        </row>
        <row r="1011">
          <cell r="D1011">
            <v>4835</v>
          </cell>
          <cell r="E1011" t="str">
            <v>BASE GRANULAR BG-A ESTABILIZADA CON CEMENTO AL 5% (INCLUYE SUMINISTRO TRANSPORTE, COLOCACIÓN Y COMPACTACION).</v>
          </cell>
          <cell r="F1011" t="str">
            <v>M3</v>
          </cell>
          <cell r="G1011">
            <v>275100</v>
          </cell>
        </row>
        <row r="1012">
          <cell r="D1012">
            <v>4836</v>
          </cell>
          <cell r="E1012" t="str">
            <v>BASE GRANULAR CLASE A (BG_A) ESTABILIZADA AL 4% CON EMULSIÓN ASFÁLTICA CRL-1 (INCLUYE SUMINISTRO TRANSPORTE, COLOCACION Y COMPACTACION).</v>
          </cell>
          <cell r="F1012" t="str">
            <v>M3</v>
          </cell>
          <cell r="G1012">
            <v>462676</v>
          </cell>
        </row>
        <row r="1013">
          <cell r="D1013">
            <v>4837</v>
          </cell>
          <cell r="E1013" t="str">
            <v>RELLENO CON MEZCLA DE GRAVILLA DE 3/4" Y ARENA DE RIO (RELACIÓN 1:1) SUMINISTRO Y COLOCACIÓN. (INCLUYE TRANSPORTE, SUMINISTRO, EXTENDIDO MANUAL Y COLOCACIÓN).</v>
          </cell>
          <cell r="F1013" t="str">
            <v>M3</v>
          </cell>
          <cell r="G1013">
            <v>193780</v>
          </cell>
        </row>
        <row r="1014">
          <cell r="D1014">
            <v>4838</v>
          </cell>
          <cell r="E1014" t="str">
            <v>RELLENO CON GRAVA ENTRE 3/4" Y 1/2" PARA FILTROS (RELACIÓN 1:1) SUMINISTRO Y COLOCACIÓN. (INCLUYE TRANSPORTE, SUMINISTRO, EXTENDIDO MANUAL Y COLOCACIÓN).</v>
          </cell>
          <cell r="F1014" t="str">
            <v>M3</v>
          </cell>
          <cell r="G1014">
            <v>158955</v>
          </cell>
        </row>
        <row r="1015">
          <cell r="D1015">
            <v>4839</v>
          </cell>
          <cell r="E1015" t="str">
            <v>EMPATES DE TUBERÍA EN PVC A PVC 6" LINEAL SEGÚN NORMA NS-023. SUMINISTRO E INSTALACIÓN. (INCLUYE ACCESORIOS).</v>
          </cell>
          <cell r="F1015" t="str">
            <v>UN</v>
          </cell>
          <cell r="G1015">
            <v>548913</v>
          </cell>
        </row>
        <row r="1016">
          <cell r="D1016">
            <v>4840</v>
          </cell>
          <cell r="E1016" t="str">
            <v>EMPATES DE TUBERÍA EN PVC A PVC 3" LINEAL SEGÚN NORMA NS-023 (INCLUYE ACCESORIOS). SUMINISTRO E INSTALACIÓN.</v>
          </cell>
          <cell r="F1016" t="str">
            <v>UN</v>
          </cell>
          <cell r="G1016">
            <v>167789</v>
          </cell>
        </row>
        <row r="1017">
          <cell r="D1017">
            <v>4841</v>
          </cell>
          <cell r="E1017" t="str">
            <v>EMPATES DE TUBERÍA EN PVC A PVC 4" LINEAL SEGÚN NORMA NS-023 (INCLUYE ACCESORIOS). SUMINISTRO E INSTALACIÓN.</v>
          </cell>
          <cell r="F1017" t="str">
            <v>UN</v>
          </cell>
          <cell r="G1017">
            <v>241994</v>
          </cell>
        </row>
        <row r="1018">
          <cell r="D1018">
            <v>4842</v>
          </cell>
          <cell r="E1018" t="str">
            <v>EMPATES DE TUBERÍA EN PVC A AC 4" LINEAL SEGÚN NORMA NS-023 SUMINISTRO E INSTALACIÓN. (INCLUYE ACCESORIOS).</v>
          </cell>
          <cell r="F1018" t="str">
            <v>UN</v>
          </cell>
          <cell r="G1018">
            <v>394901</v>
          </cell>
        </row>
        <row r="1019">
          <cell r="D1019">
            <v>4843</v>
          </cell>
          <cell r="E1019" t="str">
            <v>EMPATES DE TUBERÍA EN PVC A AC 3" LINEAL SEGÚN NORMA NS-023. SUMINISTRO E INSTALACIÓN. (INCLUYE ACCESORIOS).</v>
          </cell>
          <cell r="F1019" t="str">
            <v>UN</v>
          </cell>
          <cell r="G1019">
            <v>293026</v>
          </cell>
        </row>
        <row r="1020">
          <cell r="D1020">
            <v>4844</v>
          </cell>
          <cell r="E1020" t="str">
            <v>EMPATES DE TUBERÍA EN PVC A PVC 12" LINEAL SEGÚN NORMA NS-023 (INCLUYE ACCESORIOS). SUMINISTRO E INSTALACIÓN.</v>
          </cell>
          <cell r="F1020" t="str">
            <v>UN</v>
          </cell>
          <cell r="G1020">
            <v>2811190</v>
          </cell>
        </row>
        <row r="1021">
          <cell r="D1021">
            <v>4845</v>
          </cell>
          <cell r="E1021" t="str">
            <v>EMPATES DE TUBERÍA EN PVC A PVC 8" LINEAL SEGÚN NORMA NS-023. SUMINISTRO E INSTALACIÓN. (INCLUYE ACCESORIOS).</v>
          </cell>
          <cell r="F1021" t="str">
            <v>UN</v>
          </cell>
          <cell r="G1021">
            <v>996626</v>
          </cell>
        </row>
        <row r="1022">
          <cell r="D1022">
            <v>4846</v>
          </cell>
          <cell r="E1022" t="str">
            <v>DEMOLICIÓN MANUAL DE CAJA DOBLE CS 276 (INCLUYE DEMOLICIÓN DE PLACA PISO, TAPA, MUROS Y CAÑUELAS Y CARGUE).</v>
          </cell>
          <cell r="F1022" t="str">
            <v>UN</v>
          </cell>
          <cell r="G1022">
            <v>133509</v>
          </cell>
        </row>
        <row r="1023">
          <cell r="D1023">
            <v>4848</v>
          </cell>
          <cell r="E1023" t="str">
            <v>DEMOLICION DE TUBERIAS DE ACUEDUCTO Y ALCANTARILLADO Ø &lt; 36" (INCLUYE MARTILLO NEUMÁTICO DE 60 LB Y CARGUE).</v>
          </cell>
          <cell r="F1023" t="str">
            <v>ML</v>
          </cell>
          <cell r="G1023">
            <v>9058</v>
          </cell>
        </row>
        <row r="1024">
          <cell r="D1024">
            <v>4849</v>
          </cell>
          <cell r="E1024" t="str">
            <v>DEMOLICION O RETIRO MANUAL DE TUBERIAS DE AC Ø &lt; 12" (INCLUYE CARGUE).</v>
          </cell>
          <cell r="F1024" t="str">
            <v>ML</v>
          </cell>
          <cell r="G1024">
            <v>2672</v>
          </cell>
        </row>
        <row r="1025">
          <cell r="D1025">
            <v>4850</v>
          </cell>
          <cell r="E1025" t="str">
            <v>DEMOLICION DE POZOS, CAJAS Y CAMARAS DE EMPRESAS DE SERVICIOS PÚBLICOS (INCLUYE MARTILLO NEUMÁTICO DE 60 LB, COMPRESOR Y CARGUE).</v>
          </cell>
          <cell r="F1025" t="str">
            <v>M3</v>
          </cell>
          <cell r="G1025">
            <v>264409</v>
          </cell>
        </row>
        <row r="1026">
          <cell r="D1026">
            <v>4851</v>
          </cell>
          <cell r="E1026" t="str">
            <v>REPARACIÓN DE ACOMETIDA HIDRÁULICA DE LA CAJILLA HACIA EL PREDIO (INCLUYE EL RETIRO DE LA TUBERÍA EXISTENTE E INSTALACIÓN DE TUBERÍA NUEVA).</v>
          </cell>
          <cell r="F1026" t="str">
            <v>UN</v>
          </cell>
          <cell r="G1026">
            <v>27435</v>
          </cell>
        </row>
        <row r="1027">
          <cell r="D1027">
            <v>4853</v>
          </cell>
          <cell r="E1027" t="str">
            <v>CONCRETO GRAVA COMÚN 3500 PSI (245 KG/CM2) PARA ESTRIBOS Y SUPERESTRUCTURA, SUMINISTRO Y COLOCACIÓN. (INCLUYE FORMALETA. NO INCLUYE REFUERZO NI CURADO).</v>
          </cell>
          <cell r="F1027" t="str">
            <v>M3</v>
          </cell>
          <cell r="G1027">
            <v>626722</v>
          </cell>
        </row>
        <row r="1028">
          <cell r="D1028">
            <v>4854</v>
          </cell>
          <cell r="E1028" t="str">
            <v>CONCRETO GRAVA COMÚN 4000 PSI (280 KG/CM2) PARA ESTRIBOS Y SUPERESTRUCTURA, SUMINISTRO Y COLOCACIÓN. (INCLUYE FORMALETA. NO INCLUYE REFUERZO NI CURADO).</v>
          </cell>
          <cell r="F1028" t="str">
            <v>M3</v>
          </cell>
          <cell r="G1028">
            <v>639216</v>
          </cell>
        </row>
        <row r="1029">
          <cell r="D1029">
            <v>4855</v>
          </cell>
          <cell r="E1029" t="str">
            <v>CONSTRUCCIÓN DE FRANJA DE AJUSTE EN CONCRETO PREMEZCLADO GRAVA COMÚN 3000 PSI, ESPESOR PROMEDIO 10 CM..</v>
          </cell>
          <cell r="F1029" t="str">
            <v>M2</v>
          </cell>
          <cell r="G1029">
            <v>52128</v>
          </cell>
        </row>
        <row r="1030">
          <cell r="D1030">
            <v>4856</v>
          </cell>
          <cell r="E1030" t="str">
            <v>PISOS EN LOSETA PREFABRICADA A55 TÁCTIL ALERTA O A56 GUIA 40X40X6 CM. SUMINISTRO E INSTALACIÓN. (INCLUYE 4CM DE MORTERO 1:5 HECHO EN OBRA PARA BASE Y ARENA DE PEÑA PARA SELLO).</v>
          </cell>
          <cell r="F1030" t="str">
            <v>M2</v>
          </cell>
          <cell r="G1030">
            <v>105047</v>
          </cell>
        </row>
        <row r="1031">
          <cell r="D1031">
            <v>4857</v>
          </cell>
          <cell r="E1031" t="str">
            <v>IMPRIMACIÓN CON EMULSIÓN ASFÁLTICA CRL-1 (INCLUYE SUMINISTRO, BARRIDO DE SUPERFICIE Y RIEGO MECANICO).</v>
          </cell>
          <cell r="F1031" t="str">
            <v>M2</v>
          </cell>
          <cell r="G1031">
            <v>2859</v>
          </cell>
        </row>
        <row r="1032">
          <cell r="D1032">
            <v>4858</v>
          </cell>
          <cell r="E1032" t="str">
            <v>KIT DE NIVELACIÓN PARA HIDRANTE DE DIÁMETRO DE 6", LONGITUD 400MM. SUMINISTRO E INSTALACIÓN. (INCLUYE TRANSPORTE Y TODOS LOS ELEMENTOS NECESARIOS PARA SU INSTALACIÓN).</v>
          </cell>
          <cell r="F1032" t="str">
            <v>UN</v>
          </cell>
          <cell r="G1032">
            <v>1099670</v>
          </cell>
        </row>
        <row r="1033">
          <cell r="D1033">
            <v>4859</v>
          </cell>
          <cell r="E1033" t="str">
            <v>BORDE CONTENEDOR DE RAICES A 70 (INCLUYE SUMINISTRO E INSTALACIÓN, INCLUYE BASE DE 3CM EN MORTERO 1:3 HECHO EN OBRA)</v>
          </cell>
          <cell r="F1033" t="str">
            <v>ML</v>
          </cell>
          <cell r="G1033">
            <v>38989</v>
          </cell>
        </row>
        <row r="1034">
          <cell r="D1034">
            <v>4860</v>
          </cell>
          <cell r="E1034" t="str">
            <v>DEMARCACIÓN PICTOGRAMA TRIÁNGULOS CEDA EL PASO EN PINTURA TERMOPLÁSTICA. (E=2.3MM. INCLUYE SUMINISTRO Y APLICACIÓN CON EQUIPO. INCLUYE MICROESFERAS( (A= 1.434M2). INCLUYE PICTOGRAMA.</v>
          </cell>
          <cell r="F1034" t="str">
            <v>UN</v>
          </cell>
          <cell r="G1034">
            <v>201036</v>
          </cell>
        </row>
        <row r="1035">
          <cell r="D1035">
            <v>4861</v>
          </cell>
          <cell r="E1035" t="str">
            <v>GRAVILLA DE 3/4" PEGADA CON MORTERO 1:3, E= 0.20M PARA ENTREGA A CANAL (INCLUYE SUMINISTRO E INSTALACIÓN).</v>
          </cell>
          <cell r="F1035" t="str">
            <v>M2</v>
          </cell>
          <cell r="G1035">
            <v>121061</v>
          </cell>
        </row>
        <row r="1036">
          <cell r="D1036">
            <v>4862</v>
          </cell>
          <cell r="E1036" t="str">
            <v>TUBERÍA CONCRETO D= 32" CL. III REFORZADA. SUMINISTRO E INSTALACIÓN.</v>
          </cell>
          <cell r="F1036" t="str">
            <v>ML</v>
          </cell>
          <cell r="G1036">
            <v>1069754</v>
          </cell>
        </row>
        <row r="1037">
          <cell r="D1037">
            <v>4863</v>
          </cell>
          <cell r="E1037" t="str">
            <v>DEMARCACIÓN DE LINEA DE PASO PEATONAL CONTINUA A= 0.3MT, E= 2.3MM TERMOPLÁSTICA. INCLUYE SUMINISTRO Y APLICACIÓN CON EQUIPO. INCLUYE MICROESFERAS.</v>
          </cell>
          <cell r="F1037" t="str">
            <v>ML</v>
          </cell>
          <cell r="G1037">
            <v>42058</v>
          </cell>
        </row>
        <row r="1038">
          <cell r="D1038">
            <v>4864</v>
          </cell>
          <cell r="E1038" t="str">
            <v>DEMARCACIÓN DE LINEA SENDERO PEATONAL CONTINUA A= 0.4MT, E= 2.3MM TERMOPLÁSTICA. INCLUYE SUMINISTRO Y APLICACIÓN CON EQUIPO. INCLUYE MICROESFERAS.</v>
          </cell>
          <cell r="F1038" t="str">
            <v>ML</v>
          </cell>
          <cell r="G1038">
            <v>56077</v>
          </cell>
        </row>
        <row r="1039">
          <cell r="D1039">
            <v>4865</v>
          </cell>
          <cell r="E1039" t="str">
            <v>DEMARCACIÓN LINEA DE CANALIZACIÓN A= 0.2MT, E= 2.3MM TERMOPLÁSTICA. INCLUYE SUMINISTRO Y APLICACIÓN CON EQUIPO. INCLUYE MICROESFERAS.</v>
          </cell>
          <cell r="F1039" t="str">
            <v>ML</v>
          </cell>
          <cell r="G1039">
            <v>28039</v>
          </cell>
        </row>
        <row r="1040">
          <cell r="D1040">
            <v>4866</v>
          </cell>
          <cell r="E1040" t="str">
            <v>DEMARCACIÓN ZONA ANTIBLOQUEO A= 0.4MT, E= 2.3MM TERMOPLÁSTICA. INCLUYE SUMINISTRO Y APLICACIÓN CON EQUIPO. INCLUYE MICROESFERAS.</v>
          </cell>
          <cell r="F1040" t="str">
            <v>ML</v>
          </cell>
          <cell r="G1040">
            <v>56077</v>
          </cell>
        </row>
        <row r="1041">
          <cell r="D1041">
            <v>4867</v>
          </cell>
          <cell r="E1041" t="str">
            <v>DEMARCACIÓN LINEA DE PARE A= 0.6MT, E= 2.3MM TERMOPLÁSTICA. INCLUYE SUMINISTRO Y APLICACIÓN CON EQUIPO. INCLUYE MICROESFERAS.</v>
          </cell>
          <cell r="F1041" t="str">
            <v>ML</v>
          </cell>
          <cell r="G1041">
            <v>84116</v>
          </cell>
        </row>
        <row r="1042">
          <cell r="D1042">
            <v>4869</v>
          </cell>
          <cell r="E1042" t="str">
            <v>DEMOLICIÓN MANUAL DE CAJA SENCILLA CS 275 (INCLUYE DEMOLICIÓN DE PLACA PISO, TAPA, MUROS Y CAÑUELAS Y CARGUE).</v>
          </cell>
          <cell r="F1042" t="str">
            <v>UN</v>
          </cell>
          <cell r="G1042">
            <v>66755</v>
          </cell>
        </row>
        <row r="1043">
          <cell r="D1043">
            <v>4870</v>
          </cell>
          <cell r="E1043" t="str">
            <v>DEMOLICIÓN MANUAL DE CÁMARA T-14 (INCLUYE DEMOLICIÓN DE PLACA PISO, TAPA, MUROS Y CAÑUELAS Y CARGUE).</v>
          </cell>
          <cell r="F1043" t="str">
            <v>UN</v>
          </cell>
          <cell r="G1043">
            <v>66755</v>
          </cell>
        </row>
        <row r="1044">
          <cell r="D1044">
            <v>4871</v>
          </cell>
          <cell r="E1044" t="str">
            <v>DEMOLICIÓN MANUAL DE CÁMARA DE PASO SENCILLA ETB (INCLUYE DEMOLICIÓN DE PLACA PISO, TAPA, MUROS Y CAÑUELAS Y CARGUE).</v>
          </cell>
          <cell r="F1044" t="str">
            <v>UN</v>
          </cell>
          <cell r="G1044">
            <v>33378</v>
          </cell>
        </row>
        <row r="1045">
          <cell r="D1045">
            <v>4872</v>
          </cell>
          <cell r="E1045" t="str">
            <v>REDUCCIÓN CONCENTRICA HD EL 4" X 3". SUMINISTRO E INSTALACIÓN.</v>
          </cell>
          <cell r="F1045" t="str">
            <v>UN</v>
          </cell>
          <cell r="G1045">
            <v>200274</v>
          </cell>
        </row>
        <row r="1046">
          <cell r="D1046">
            <v>4873</v>
          </cell>
          <cell r="E1046" t="str">
            <v>REDUCCIÓN CONCENTRICA HD EL 8" X 6". SUMINISTRO E INSTALACIÓN.</v>
          </cell>
          <cell r="F1046" t="str">
            <v>UN</v>
          </cell>
          <cell r="G1046">
            <v>534992</v>
          </cell>
        </row>
        <row r="1047">
          <cell r="D1047">
            <v>4874</v>
          </cell>
          <cell r="E1047" t="str">
            <v>REDUCCIÓN HD 6" X 4" J.H. SUMINISTRO E INSTALACIÓN.</v>
          </cell>
          <cell r="F1047" t="str">
            <v>UN</v>
          </cell>
          <cell r="G1047">
            <v>474214</v>
          </cell>
        </row>
        <row r="1048">
          <cell r="D1048">
            <v>4875</v>
          </cell>
          <cell r="E1048" t="str">
            <v>REDUCCIÓN HD 4" X 2" J.H. SUMINISTRO E INSTALACIÓN.</v>
          </cell>
          <cell r="F1048" t="str">
            <v>UN</v>
          </cell>
          <cell r="G1048">
            <v>175229</v>
          </cell>
        </row>
        <row r="1049">
          <cell r="D1049">
            <v>4876</v>
          </cell>
          <cell r="E1049" t="str">
            <v>RELOCALIZACIÓN DE MEDIDOR DE ACUEDUCTO D= 3/4" (INCLUYE: 1MT TUBERÍA GALVANIZADA D= 3/4", SOLDADURA, CINTA DE TEFLON, REPOSICIÓN DE CAJILLA EN POLIPROPILENO DE ALTA RESISTENCIA CON TAPA. NO INCLUYE MEDIDOR).</v>
          </cell>
          <cell r="F1049" t="str">
            <v>UN</v>
          </cell>
          <cell r="G1049">
            <v>335675</v>
          </cell>
        </row>
        <row r="1050">
          <cell r="D1050">
            <v>4877</v>
          </cell>
          <cell r="E1050" t="str">
            <v>RELOCALIZACIÓN DE MEDIDOR DE ACUEDUCTO D= 1" (INCLUYE: 1MT TUBERÍA GALVANIZADA D= 1", SOLDADURA, CINTA DE TEFLON, REPOSICIÓN DE CAJILLA EN POLIPROPILENO DE ALTA RESISTENCIA CON TAPA. NO INCLUYE MEDIDOR).</v>
          </cell>
          <cell r="F1050" t="str">
            <v>UN</v>
          </cell>
          <cell r="G1050">
            <v>296302</v>
          </cell>
        </row>
        <row r="1051">
          <cell r="D1051">
            <v>4878</v>
          </cell>
          <cell r="E1051" t="str">
            <v>CONEXIONES KIT SILLA YEE 200 X 160 PVC. SUMINISTRO E INSTALACIÓN.</v>
          </cell>
          <cell r="F1051" t="str">
            <v>UN</v>
          </cell>
          <cell r="G1051">
            <v>118282</v>
          </cell>
        </row>
        <row r="1052">
          <cell r="D1052">
            <v>4879</v>
          </cell>
          <cell r="E1052" t="str">
            <v>CONEXIONES KIT SILLA YEE 315 X 160 PVC. SUMINISTRO E INSTALACIÓN.</v>
          </cell>
          <cell r="F1052" t="str">
            <v>UN</v>
          </cell>
          <cell r="G1052">
            <v>210043</v>
          </cell>
        </row>
        <row r="1053">
          <cell r="D1053">
            <v>4880</v>
          </cell>
          <cell r="E1053" t="str">
            <v>26 DUCTOS D= 4" DE PVC TDP. SUMINISTRO E INSTALACIÓN. (NO INCLUYE RELLENO).</v>
          </cell>
          <cell r="F1053" t="str">
            <v>ML</v>
          </cell>
          <cell r="G1053">
            <v>659097</v>
          </cell>
        </row>
        <row r="1054">
          <cell r="D1054">
            <v>4882</v>
          </cell>
          <cell r="E1054" t="str">
            <v>EUCALIPTO POMARROSO H= 1.5M (INCLUYE SIEMBRA, CAJA, TIERRA NEGRA, ABONO Y TUTOR. INCLUYE TRANSPORTE Y DISPOSICIÓN FINAL DE ESCOMBROS EN SITIO AUTORIZADO (DISTANCIA DE TRANSPORTE 28 KM). SUMINISTRO Y PLANTACION.</v>
          </cell>
          <cell r="F1054" t="str">
            <v>UN</v>
          </cell>
          <cell r="G1054">
            <v>231151</v>
          </cell>
        </row>
        <row r="1055">
          <cell r="D1055">
            <v>4883</v>
          </cell>
          <cell r="E1055" t="str">
            <v>PASTO KYKUYO CORTADO A MÁQUINA (INCLUYE SUMINISTRO Y RIEGO DE TIERRA FÉRTIL DE 10CM DE ESPESOR E INSTALACIÓN Y SIEMBRA DE PASTO Y SALADO Y NIVELACIÓN. SUMINISTRO Y PLANTACION.</v>
          </cell>
          <cell r="F1055" t="str">
            <v>M2</v>
          </cell>
          <cell r="G1055">
            <v>10500</v>
          </cell>
        </row>
        <row r="1056">
          <cell r="D1056">
            <v>4884</v>
          </cell>
          <cell r="E1056" t="str">
            <v>NOGAL H= 1.5M (INCLUYE SIEMBRA, CAJA, TIERRA NEGRA, ABONO Y TUTOR. INCLUYE TRANSPORTE Y DISPOSICIÓN FINAL DE ESCOMBROS EN SITIO AUTORIZADO (DISTANCIA DE TRANSPORTE 28 KM). SUMINISTRO Y PLANTACION.</v>
          </cell>
          <cell r="F1056" t="str">
            <v>UN</v>
          </cell>
          <cell r="G1056">
            <v>192261</v>
          </cell>
        </row>
        <row r="1057">
          <cell r="D1057">
            <v>4885</v>
          </cell>
          <cell r="E1057" t="str">
            <v>ROBLE H= 1.5M (INCLUYE SIEMBRA, CAJA, TIERRA NEGRA, ABONO Y TUTOR. INCLUYE TRANSPORTE Y DISPOSICIÓN FINAL DE ESCOMBROS EN SITIO AUTORIZADO (DISTANCIA DE TRANSPORTE 28 KM). SUMINISTRO Y PLANTACION.</v>
          </cell>
          <cell r="F1057" t="str">
            <v>UN</v>
          </cell>
          <cell r="G1057">
            <v>198861</v>
          </cell>
        </row>
        <row r="1058">
          <cell r="D1058">
            <v>4886</v>
          </cell>
          <cell r="E1058" t="str">
            <v>CAUCHO SABANERO H= 1.5M (INCLUYE SIEMBRA, CAJA, TIERRA NEGRA, ABONO Y TUTOR. INCLUYE TRANSPORTE Y DISPOSICIÓN FINAL DE ESCOMBROS EN SITIO AUTORIZADO (DISTANCIA DE TRANSPORTE 28 KM). SUMINISTRO Y PLANTACION.</v>
          </cell>
          <cell r="F1058" t="str">
            <v>UN</v>
          </cell>
          <cell r="G1058">
            <v>227581</v>
          </cell>
        </row>
        <row r="1059">
          <cell r="D1059">
            <v>4887</v>
          </cell>
          <cell r="E1059" t="str">
            <v>MAGNÓLIO H= 1.5M (INCLUYE SIEMBRA, CAJA, TIERRA NEGRA, ABONO Y TUTOR. INCLUYE TRANSPORTE Y DISPOSICIÓN FINAL DE ESCOMBROS EN SITIO AUTORIZADO (DISTANCIA DE TRANSPORTE 28 KM). SUMINISTRO Y PLANTACION.</v>
          </cell>
          <cell r="F1059" t="str">
            <v>UN</v>
          </cell>
          <cell r="G1059">
            <v>488361</v>
          </cell>
        </row>
        <row r="1060">
          <cell r="D1060">
            <v>4888</v>
          </cell>
          <cell r="E1060" t="str">
            <v>YARUMO H= 1.5M (INCLUYE SIEMBRA, CAJA, TIERRA NEGRA, ABONO Y TUTOR. INCLUYE TRANSPORTE Y DISPOSICIÓN FINAL DE ESCOMBROS EN SITIO AUTORIZADO (DISTANCIA DE TRANSPORTE 28 KM). SUMINISTRO Y PLANTACION.</v>
          </cell>
          <cell r="F1060" t="str">
            <v>UN</v>
          </cell>
          <cell r="G1060">
            <v>218656</v>
          </cell>
        </row>
        <row r="1061">
          <cell r="D1061">
            <v>4889</v>
          </cell>
          <cell r="E1061" t="str">
            <v>CONSTRUCCIÓN DE CAJA DE INSPECCIÓN CS 285. INCLUYE TAPA PREFABRICADA Y MARCO.</v>
          </cell>
          <cell r="F1061" t="str">
            <v>UN</v>
          </cell>
          <cell r="G1061">
            <v>1552647</v>
          </cell>
        </row>
        <row r="1062">
          <cell r="D1062">
            <v>4890</v>
          </cell>
          <cell r="E1062" t="str">
            <v>NIVELACIÓN DE CAJA CS 274 EN ANDEN H= 0.40M (INCLUYE CONCRETO 2500 PSI HECHO EN OBRA, LADRILLO TOLETE RECOCIDO 24X12X6. MORTERO 1:5 HECHO EN OBRA. INCLUYE REPOSICIÓN DE MARCO Y TAPA PREFABRICADA).</v>
          </cell>
          <cell r="F1062" t="str">
            <v>UN</v>
          </cell>
          <cell r="G1062">
            <v>509374</v>
          </cell>
        </row>
        <row r="1063">
          <cell r="D1063">
            <v>4891</v>
          </cell>
          <cell r="E1063" t="str">
            <v>NIVELACIÓN DE CAJA CS 275 EN ANDEN H= 0.40M (INCLUYE CONCRETO 2500 PSI HECHO EN OBRA, LADRILLO TOLETE RECOCIDO 24X12X6. MORTERO 1:5 HECHO EN OBRA. INCLUYE REPOSICIÓN DE MARCO Y TAPA PREFABRICADA).</v>
          </cell>
          <cell r="F1063" t="str">
            <v>UN</v>
          </cell>
          <cell r="G1063">
            <v>794173</v>
          </cell>
        </row>
        <row r="1064">
          <cell r="D1064">
            <v>4892</v>
          </cell>
          <cell r="E1064" t="str">
            <v>TUBERIA CONCRETO ALTA RESISTENCIA D= 10" (INCLUYE SUMINISTRO, INSTALACIÓN Y MORTERO 2000 PSI PARA RECUBRIMIENTO DE JUNTA).</v>
          </cell>
          <cell r="F1064" t="str">
            <v>ML</v>
          </cell>
          <cell r="G1064">
            <v>298908</v>
          </cell>
        </row>
        <row r="1065">
          <cell r="D1065">
            <v>4894</v>
          </cell>
          <cell r="E1065" t="str">
            <v>CUADRILLA (TUBERO + 3 AYUDANTES).</v>
          </cell>
          <cell r="F1065" t="str">
            <v>JR</v>
          </cell>
          <cell r="G1065">
            <v>296879</v>
          </cell>
        </row>
        <row r="1066">
          <cell r="D1066">
            <v>4895</v>
          </cell>
          <cell r="E1066" t="str">
            <v>CUADRILLA (TUBERO + 3 AYUDANTES)</v>
          </cell>
          <cell r="F1066" t="str">
            <v>HR</v>
          </cell>
          <cell r="G1066">
            <v>37899</v>
          </cell>
        </row>
        <row r="1067">
          <cell r="D1067">
            <v>4896</v>
          </cell>
          <cell r="E1067" t="str">
            <v>TUBERIA CONCRETO ALTA RESISTENCIA D= 12" (INCLUYE SUMINISTRO, INSTALACIÓN Y MORTERO 2000 PSI PARA RECUBRIMIENTO DE JUNTA).</v>
          </cell>
          <cell r="F1067" t="str">
            <v>ML</v>
          </cell>
          <cell r="G1067">
            <v>372608</v>
          </cell>
        </row>
        <row r="1068">
          <cell r="D1068">
            <v>4898</v>
          </cell>
          <cell r="E1068" t="str">
            <v>REDUCCION HD 4"X2" J.H. (SUMINISTRO E INSTALACIÓN).</v>
          </cell>
          <cell r="F1068" t="str">
            <v>UN</v>
          </cell>
          <cell r="G1068">
            <v>169367</v>
          </cell>
        </row>
        <row r="1069">
          <cell r="D1069">
            <v>4899</v>
          </cell>
          <cell r="E1069" t="str">
            <v>REDUCCION HD 4"X 3" J.H. (SUMINISTRO E INSTALACIÓN).</v>
          </cell>
          <cell r="F1069" t="str">
            <v>UN</v>
          </cell>
          <cell r="G1069">
            <v>194357</v>
          </cell>
        </row>
        <row r="1070">
          <cell r="D1070">
            <v>4900</v>
          </cell>
          <cell r="E1070" t="str">
            <v>REDUCCION HD 8"X 6" J.H. (SUMINISTRO E INSTALACIÓN).</v>
          </cell>
          <cell r="F1070" t="str">
            <v>UN</v>
          </cell>
          <cell r="G1070">
            <v>603717</v>
          </cell>
        </row>
        <row r="1071">
          <cell r="D1071">
            <v>4901</v>
          </cell>
          <cell r="E1071" t="str">
            <v>KIT DE NIVELACIÓN PARA HIDRANTE TRÁFICO DE DIÁMETRO DE 4", LONGITUD 400MM. SUMINISTRO E INSTALACIÓN (INCLUYE TRANSPORTE Y TODOS LOS ELEMENTOS NECESARIOS PARA SU INSTALACIÓN).</v>
          </cell>
          <cell r="F1071" t="str">
            <v>UN</v>
          </cell>
          <cell r="G1071">
            <v>1003515</v>
          </cell>
        </row>
        <row r="1072">
          <cell r="D1072">
            <v>4902</v>
          </cell>
          <cell r="E1072" t="str">
            <v>RAMPA TIPO A (B5) (BASE EN MORTERO 2000 PSI, DESARROLLO DE 1.40M).</v>
          </cell>
          <cell r="F1072" t="str">
            <v>UN</v>
          </cell>
          <cell r="G1072">
            <v>1195610</v>
          </cell>
        </row>
        <row r="1073">
          <cell r="D1073">
            <v>4903</v>
          </cell>
          <cell r="E1073" t="str">
            <v>PIEZA DE REMATE PARA RAMPA PEATONAL, SUMINISTRO Y CONSTRUCCION. LONGITUD 1,20MTS FUNDIDO EN SITIO EN CONCRETO PREMEZCLADO DE 3000 PSI (GRAVA COMUN) INCLUYE FORMALETA EN MADERA</v>
          </cell>
          <cell r="F1073" t="str">
            <v>UN</v>
          </cell>
          <cell r="G1073">
            <v>118059</v>
          </cell>
        </row>
        <row r="1074">
          <cell r="D1074">
            <v>4904</v>
          </cell>
          <cell r="E1074" t="str">
            <v>PISO EN CONCRETO COLOR OCRE 4000 PSI ESTAMPADO TIPO ESPINA DE PESCADO E=0.12M (INCLUYE SUMINISTRO Y COLOCACIÓN DE CONCRETO, MOLDE DESMOLDANTE, COLOR ENDURECEDOR DE CUARZO, SELLANTE. INCLUYE CORTE Y SELLADO DE JUNTAS..</v>
          </cell>
          <cell r="F1074" t="str">
            <v>M2</v>
          </cell>
          <cell r="G1074">
            <v>206477</v>
          </cell>
        </row>
        <row r="1075">
          <cell r="D1075">
            <v>4905</v>
          </cell>
          <cell r="E1075" t="str">
            <v>GEODREN VIAL DE 100MM X 1.0M. SUMINISTRO E INSTALACIÓN. (INCLUYE EXCAVACIÓN MANUAL E= 30CM Y RELLENO EN MATERIAL SELECCIONADO PROVENIENTE DE EXCAVACIÓN..</v>
          </cell>
          <cell r="F1075" t="str">
            <v>ML</v>
          </cell>
          <cell r="G1075">
            <v>108507</v>
          </cell>
        </row>
        <row r="1076">
          <cell r="D1076">
            <v>4907</v>
          </cell>
          <cell r="E1076" t="str">
            <v>SUBBASE GRANULAR PEATONAL SBG_PEA. SUMINISTRO, EXTENDIDO MANUAL, NIVELACIÓN, HUMEDECIMIENTO Y COMPACTACIÓN</v>
          </cell>
          <cell r="F1076" t="str">
            <v>M3</v>
          </cell>
          <cell r="G1076">
            <v>127869</v>
          </cell>
        </row>
        <row r="1077">
          <cell r="D1077">
            <v>4908</v>
          </cell>
          <cell r="E1077" t="str">
            <v>MATERIAL SELECCIONADO. SUMINISTRO, EXTENDIDO MANUAL, NIVELACIÓN, HUMEDECIMIENTO Y COMPACTACIÓN.</v>
          </cell>
          <cell r="F1077" t="str">
            <v>M3</v>
          </cell>
          <cell r="G1077">
            <v>97527</v>
          </cell>
        </row>
        <row r="1078">
          <cell r="D1078">
            <v>4909</v>
          </cell>
          <cell r="E1078" t="str">
            <v>RAMPA VEHICULAR FUNDIDA EN EL SITIO EN CONCRETO PREMEZCLADO DE 3000 PSI (GRAVA COMUN) SUM, CONSTR. E INSTALACIÓN. INCLUYE ACABADO EN ADOQUIN DE ARCILLA TIPO TRÁFICO PESADO O SIMILAR, BASE DE 4CM EN MORTERO DE 2000 PSI.</v>
          </cell>
          <cell r="F1078" t="str">
            <v>M2</v>
          </cell>
          <cell r="G1078">
            <v>173492</v>
          </cell>
        </row>
        <row r="1079">
          <cell r="D1079">
            <v>4910</v>
          </cell>
          <cell r="E1079" t="str">
            <v>CONCRETO GRAVA COMUN DE 3000 PSI (210 KG/CM2) PARA RAMPAS DE EMPALME E= 0.20M PROMEDIO, SUMINISTRO Y COLOCACIÓN (INCLUYE EQUIPOS, SUMINISTRO E INSTALACIÓN DE FORMALETA, CURADO DE CONCRETO, MANO DE OBRA).</v>
          </cell>
          <cell r="F1079" t="str">
            <v>M2</v>
          </cell>
          <cell r="G1079">
            <v>145953</v>
          </cell>
        </row>
        <row r="1080">
          <cell r="D1080">
            <v>4911</v>
          </cell>
          <cell r="E1080" t="str">
            <v>SARDINEL CHAFLANADO DE H-MAX 0.50M Y A- PROM 0.15M PARA SEPARADORES. SUM. Y CONST. FUNDIDO EN SITIO EN CONCRETO PREMEZCLADO DE 3000 PSI (GRAVA COMUN) INCLUYE FORMALETA METÁLICA PARA SARDINEL. NO INCLUYE REFUERZO.</v>
          </cell>
          <cell r="F1080" t="str">
            <v>ML</v>
          </cell>
          <cell r="G1080">
            <v>58556</v>
          </cell>
        </row>
        <row r="1081">
          <cell r="D1081">
            <v>4912</v>
          </cell>
          <cell r="E1081" t="str">
            <v>NIVELACIÓN DE CAJA ETB T-14 H= 0.30M INCLUYE PLACA SUPERIOR EN CONCRETO DE 3000 PSI HECHO EN OBRA 1:2:2, ACERO DE REFUERZO, BLOQUE PARA CÁMARA TELEFÓNICA.</v>
          </cell>
          <cell r="F1081" t="str">
            <v>UN</v>
          </cell>
          <cell r="G1081">
            <v>2461278</v>
          </cell>
        </row>
        <row r="1082">
          <cell r="D1082">
            <v>4913</v>
          </cell>
          <cell r="E1082" t="str">
            <v>NIVELACIÓN DE CAJA ETB T-13 H= 0.30M (INCLUYE CONCRETO, ACERO DE REFUERZO, BLOQUE PARA CÁMARA TELEFÓNICA, MORTERO, ARO Y TAPA ETB).</v>
          </cell>
          <cell r="F1082" t="str">
            <v>UN</v>
          </cell>
          <cell r="G1082">
            <v>2108090</v>
          </cell>
        </row>
        <row r="1083">
          <cell r="D1083">
            <v>4914</v>
          </cell>
          <cell r="E1083" t="str">
            <v>NIVELACIÓN DE CAJA DOBLE DE PASO ETB H= 0.30M (INCLUYE REPOSICIÓN DE MARCO Y TAPA Y BORDILLO PERIMETRAL EN CONCRETO DE 3000 PSI HECHO EN OBRA 1:2:2 CON ARENA DE RIO Y TRITURADO DE 3/4", ACERO DE REFUERZO DE 3/8" Y 1/2".</v>
          </cell>
          <cell r="F1083" t="str">
            <v>UN</v>
          </cell>
          <cell r="G1083">
            <v>1134719</v>
          </cell>
        </row>
        <row r="1084">
          <cell r="D1084">
            <v>4915</v>
          </cell>
          <cell r="E1084" t="str">
            <v>SARDINEL CURVO FUNDIDO EN SITIO EN CONCRETO PREMEZCLADO DE 3000 PSI (GRAVA COMUN) E= 0.20M H= 0.35M SUMINISTRO Y CONSTRUCCIÓN (INCLUYE FORMALETA METÁLICA, ACERO DE REFUERZO Y ALAMBRE NEGRO.</v>
          </cell>
          <cell r="F1084" t="str">
            <v>ML</v>
          </cell>
          <cell r="G1084">
            <v>54776</v>
          </cell>
        </row>
        <row r="1085">
          <cell r="D1085">
            <v>4918</v>
          </cell>
          <cell r="E1085" t="str">
            <v>JUNTA DE DILATACIÓN ELASTOMÉRICA 250 TAMAÑO 64 X 70 MM (INCLUYE SUMINISTRO E INSTALACIÓN Y TODOS LOS COSTOS DE SUMINISTRO E INSTALACIÓN DE MATERIAL PARA ANCLAJE..</v>
          </cell>
          <cell r="F1085" t="str">
            <v>ML</v>
          </cell>
          <cell r="G1085">
            <v>171793</v>
          </cell>
        </row>
        <row r="1086">
          <cell r="D1086">
            <v>4919</v>
          </cell>
          <cell r="E1086" t="str">
            <v>ADOQUIN EN CONCRETO 200X100X60MM A25 (SUMINISTRO E INSTALACIÓN. INCLUYE BASE 4CM MORTERO 2000 PSI Y ARENA DE SELLO).</v>
          </cell>
          <cell r="F1086" t="str">
            <v>M2</v>
          </cell>
          <cell r="G1086">
            <v>105275</v>
          </cell>
        </row>
        <row r="1087">
          <cell r="D1087">
            <v>4920</v>
          </cell>
          <cell r="E1087" t="str">
            <v>CANECA DE ACERO INOXIDABLE M121 TIPO BARCELONA (SUMINISTRO E INSTALACIÓN. INCLUYE CONCRETO PARA ANCLAJE DE 3000 PSI PREMEZCLADO GRAVA COMÚN.</v>
          </cell>
          <cell r="F1087" t="str">
            <v>UN</v>
          </cell>
          <cell r="G1087">
            <v>870538</v>
          </cell>
        </row>
        <row r="1088">
          <cell r="D1088">
            <v>4921</v>
          </cell>
          <cell r="E1088" t="str">
            <v>POSTE DE REFERENCIA TIPO INVIAS. INCLUYE SUMINISTRO E INSTALACIÓN. (INCLUYE CONCRETO 2000 PSI PARA ANCLAJE , CONCRETO 2500 PSI PARA POSTE, CONCRETOS HECHOS EN OBRA, INCLUYE REFUERZO, FORMALETA Y PINTURA REFLECTIVA.</v>
          </cell>
          <cell r="F1088" t="str">
            <v>UN</v>
          </cell>
          <cell r="G1088">
            <v>128282</v>
          </cell>
        </row>
        <row r="1089">
          <cell r="D1089">
            <v>4922</v>
          </cell>
          <cell r="E1089" t="str">
            <v>CUADRILLA (3 AYUDANTES)</v>
          </cell>
          <cell r="F1089" t="str">
            <v>JR</v>
          </cell>
          <cell r="G1089">
            <v>191166</v>
          </cell>
        </row>
        <row r="1090">
          <cell r="D1090">
            <v>4923</v>
          </cell>
          <cell r="E1090" t="str">
            <v>CUADRILLA (3 AYUDANTES).</v>
          </cell>
          <cell r="F1090" t="str">
            <v>HR</v>
          </cell>
          <cell r="G1090">
            <v>24405</v>
          </cell>
        </row>
        <row r="1091">
          <cell r="D1091">
            <v>4925</v>
          </cell>
          <cell r="E1091" t="str">
            <v>FRESADO ESTABILIZADO AL 5% CON EMULSIÓN CRL-1 (INCLUYE TRANSPORTE DE MATERIAL FRESADO AL FRENTE DE OBRA DE 40 KM, SUMINISTRO DE EMULSIÓN, INSTALACIÓN MECANICA DE MATERIAL ESTABILIZADO).</v>
          </cell>
          <cell r="F1091" t="str">
            <v>M3</v>
          </cell>
          <cell r="G1091">
            <v>339078</v>
          </cell>
        </row>
        <row r="1092">
          <cell r="D1092">
            <v>4926</v>
          </cell>
          <cell r="E1092" t="str">
            <v>FRESADO ESTABILIZADO AL 5% CON EMULSIÓN CRL-1 (INCLUYE TRANSPORTE DE MATERIAL FRESADO AL FRENTE DE OBRA DE 10 KM, SUMINISTRO DE EMULSIÓN, INSTALACIÓN MECANICO DE MATERIAL ESTABILIZADO).</v>
          </cell>
          <cell r="F1092" t="str">
            <v>M3</v>
          </cell>
          <cell r="G1092">
            <v>291858</v>
          </cell>
        </row>
        <row r="1093">
          <cell r="D1093">
            <v>4928</v>
          </cell>
          <cell r="E1093" t="str">
            <v>CANALIZACIÓN DE TRÁFICO (INSTALACIÓN, MANTENIMIENTO Y DESINSTALACIÓN MENSUAL) CON SEÑALIZADORES TUBULARES COLOMBINA PLÁSTICA Y TRIPLE CINTA DE SEÑALIZACIÓN (INCLUYE ALQUILER DE SEÑALIZADORES TUBULARES). LONGITUD 3 METROS.</v>
          </cell>
          <cell r="F1093" t="str">
            <v>UN/MES</v>
          </cell>
          <cell r="G1093">
            <v>8659</v>
          </cell>
        </row>
        <row r="1094">
          <cell r="D1094">
            <v>4930</v>
          </cell>
          <cell r="E1094" t="str">
            <v>BANDERERO (INCLUYE ALQUILER DE PALETA PARE-SIGA EN POLIETILENO).</v>
          </cell>
          <cell r="F1094" t="str">
            <v>H/ME</v>
          </cell>
          <cell r="G1094">
            <v>1951839</v>
          </cell>
        </row>
        <row r="1095">
          <cell r="D1095">
            <v>4931</v>
          </cell>
          <cell r="E1095" t="str">
            <v>ALQUILER KIT DE EMERGENCIAS (INCLUYE EXTINTOR DE 5 LBS, CAMILLA EN MADERA PRIMEROS AUXILIOS, INMOVILIZADOR CABEZA, CONO DE H= 1.0M Y BOTIQUÍN.</v>
          </cell>
          <cell r="F1095" t="str">
            <v>UN/MES</v>
          </cell>
          <cell r="G1095">
            <v>33407</v>
          </cell>
        </row>
        <row r="1096">
          <cell r="D1096">
            <v>4933</v>
          </cell>
          <cell r="E1096" t="str">
            <v>AVISO PUNTO CREA 1.50M X 0.90M (MATERIAL DE IMPRESIÓN VINILO PARA EXTERIORES. INCLUYE SUMINISTRO E INSTALACIÓN).</v>
          </cell>
          <cell r="F1096" t="str">
            <v>UN</v>
          </cell>
          <cell r="G1096">
            <v>799680</v>
          </cell>
        </row>
        <row r="1097">
          <cell r="D1097">
            <v>4934</v>
          </cell>
          <cell r="E1097" t="str">
            <v>ALQUILER CARPA VESTIER 2.0M X 2.0M CON ESTRUCTURA, TECHO Y LATERALES EN LONA.</v>
          </cell>
          <cell r="F1097" t="str">
            <v>UN/MES</v>
          </cell>
          <cell r="G1097">
            <v>139937</v>
          </cell>
        </row>
        <row r="1098">
          <cell r="D1098">
            <v>4936</v>
          </cell>
          <cell r="E1098" t="str">
            <v>ACCESO TEMPORAL A VIVIENDA EN MADERA. SUMINISTRO Y CONSTRUCCIÓN.</v>
          </cell>
          <cell r="F1098" t="str">
            <v>UN</v>
          </cell>
          <cell r="G1098">
            <v>30159</v>
          </cell>
        </row>
        <row r="1099">
          <cell r="D1099">
            <v>4937</v>
          </cell>
          <cell r="E1099" t="str">
            <v>BARRERA DE CONTENCIÓN MATERIAL DE ARRASTRE (INCLUYE SUMINISTRO Y COLOCACIÓN DE MALLA DE GALLINERO 1 1/4" Y POLISOMBRA 47%).</v>
          </cell>
          <cell r="F1099" t="str">
            <v>M2</v>
          </cell>
          <cell r="G1099">
            <v>10876</v>
          </cell>
        </row>
        <row r="1100">
          <cell r="D1100">
            <v>4945</v>
          </cell>
          <cell r="E1100" t="str">
            <v>ALQUILER DE CERRAMIENTO TIPO 1: CONSTA DE SEÑALIZADORES TUBULARES PLÁSTICOS, TRIPLE CINTA PELIGRO CAL. 4, POLISOMBRA 65% PARA CERRAMIENTO. (INCLUYE INSTALACIÓN, MANTENIMIENTO Y DESINSTALACIÓN).</v>
          </cell>
          <cell r="F1100" t="str">
            <v>ML/MES</v>
          </cell>
          <cell r="G1100">
            <v>11233</v>
          </cell>
        </row>
        <row r="1101">
          <cell r="D1101">
            <v>4946</v>
          </cell>
          <cell r="E1101" t="str">
            <v>ALQUILER DE CERRAMIENTO TIPO 2: CONSTA DE POSTES ROLLIZOS DE 1.90MT DE ALTURA LIBRE CON BASE EN CONCRETO 1500 PSI DE 30CM X 30CM, DOBLE CINTA PELIGRO CAL. 4, TELA PARA CERRAMIENTO.(INCL INSTALACION, MANTENIMIENTO Y DESINSTALACIÓN).</v>
          </cell>
          <cell r="F1101" t="str">
            <v>ML/MES</v>
          </cell>
          <cell r="G1101">
            <v>29196</v>
          </cell>
        </row>
        <row r="1102">
          <cell r="D1102">
            <v>4947</v>
          </cell>
          <cell r="E1102" t="str">
            <v>LAVADO DE ESTRUCTURA EN CONCRETO Y/O METÁLICAS. INCLUYE ALQUILER DE HIDROLAVADORA 1300W MOTOR A GASOLINA PRESIÓN 3200 PSI. INCLUYE IMPLEMENTOS DE ASEO (DETERGENTE INDUSTRIAL), AGUA, COMBUSTIBLE Y MANO DE OBRA.</v>
          </cell>
          <cell r="F1102" t="str">
            <v>M2</v>
          </cell>
          <cell r="G1102">
            <v>5315</v>
          </cell>
        </row>
        <row r="1103">
          <cell r="D1103">
            <v>4949</v>
          </cell>
          <cell r="E1103" t="str">
            <v>CONTENEDOR DE RAÍCES TIPO B21 (TIPO B) (1.40M X 1.40M X 1.40M)INCLUYE MUROS EN CONCRETO GRAVA COMÚN 3000 PSI (210 KG/CM2), SUMINISTRO CONSTRUCCIÓN Y FILTRO EN GRAVILLA 1/2", FORMALETA Y REFUERZO. NO INCLUYE TIERRA NEGRA.</v>
          </cell>
          <cell r="F1103" t="str">
            <v>UN</v>
          </cell>
          <cell r="G1103">
            <v>930949</v>
          </cell>
        </row>
        <row r="1104">
          <cell r="D1104">
            <v>4950</v>
          </cell>
          <cell r="E1104" t="str">
            <v>SEMÁFORO VEHICULAR DE POLICARBONATO (3X200), LENTES DE POLICARBONATO DE 8", TRES LUCES, SISTEMA DE ILUMINACIÓN A LEDS. SUMINISTRO E INSTALACIÓN.</v>
          </cell>
          <cell r="F1104" t="str">
            <v>UN</v>
          </cell>
          <cell r="G1104">
            <v>4809674</v>
          </cell>
        </row>
        <row r="1105">
          <cell r="D1105">
            <v>4951</v>
          </cell>
          <cell r="E1105" t="str">
            <v>SEMÁFORO PEATONAL DE POLICARBONATO (2X200), LENTES DE POLICARBONATO DE 8", DOS LUCES, SISTEMA DE ILUMINACIÓN A LEDS. SUMINISTRO E INSTALACIÓN.</v>
          </cell>
          <cell r="F1105" t="str">
            <v>UN</v>
          </cell>
          <cell r="G1105">
            <v>3399430</v>
          </cell>
        </row>
        <row r="1106">
          <cell r="D1106">
            <v>4952</v>
          </cell>
          <cell r="E1106" t="str">
            <v>POSTE TIPO MASTIL T1 (3.60M) EN TUBO SCH 40 GALVANIZADO Y PINTADO. SUMINISTRO E INSTALACIÓN.</v>
          </cell>
          <cell r="F1106" t="str">
            <v>UN</v>
          </cell>
          <cell r="G1106">
            <v>2891348</v>
          </cell>
        </row>
        <row r="1107">
          <cell r="D1107">
            <v>4953</v>
          </cell>
          <cell r="E1107" t="str">
            <v>POSTE TIPO MENSULA T2 (5.50M) EN TUBO SCH 40 GALVANIZADO Y PINTADO. SUMINISTRO E INSTALACIÓN.</v>
          </cell>
          <cell r="F1107" t="str">
            <v>UN</v>
          </cell>
          <cell r="G1107">
            <v>5464741</v>
          </cell>
        </row>
        <row r="1108">
          <cell r="D1108">
            <v>4959</v>
          </cell>
          <cell r="E1108" t="str">
            <v>ACERO LISO PARA TRANSFERENCIA DE LOSAS D= 1 1/4" (NO INCLUYE CANASTILLA). SUMINISTRO E INSTALACIÓN.</v>
          </cell>
          <cell r="F1108" t="str">
            <v>KG</v>
          </cell>
          <cell r="G1108">
            <v>6500</v>
          </cell>
        </row>
        <row r="1109">
          <cell r="D1109">
            <v>4960</v>
          </cell>
          <cell r="E1109" t="str">
            <v>FLECHA DIRECCIONAL "DE FRENTE A LA IZQUIERDA" (E=2.3MM,TERMOPLÁSTICA. INC. SUMIN. Y APLIC. CON EQUIPO. INC. MICROESFERAS).</v>
          </cell>
          <cell r="F1109" t="str">
            <v>UN</v>
          </cell>
          <cell r="G1109">
            <v>305619</v>
          </cell>
        </row>
        <row r="1110">
          <cell r="D1110">
            <v>4961</v>
          </cell>
          <cell r="E1110" t="str">
            <v>DEMARCACIÓN LINEA DE CRUCE DE BICICLETA A= 0.4MT, E= 2.3MM TERMOPLÁSTICA. INCLUYE SUMINISTRO Y APLICACIÓN CON EQUIPO. INCLUYE MICROESFERAS..</v>
          </cell>
          <cell r="F1110" t="str">
            <v>ML</v>
          </cell>
          <cell r="G1110">
            <v>56077</v>
          </cell>
        </row>
        <row r="1111">
          <cell r="D1111">
            <v>4962</v>
          </cell>
          <cell r="E1111" t="str">
            <v>DEMARCACIÓN LINEAL CARRIL CICLORRUTA A= 0.1MT, L= 1.20MT E= 2.3MM EN PINTURA TERMOPLÁSTICA. INCLUYE SUMINISTRO Y APLICACIÓN CON EQUIPO. INCLUYE MICROESFERAS..</v>
          </cell>
          <cell r="F1111" t="str">
            <v>ML</v>
          </cell>
          <cell r="G1111">
            <v>14020</v>
          </cell>
        </row>
        <row r="1112">
          <cell r="D1112">
            <v>4963</v>
          </cell>
          <cell r="E1112" t="str">
            <v>DEMARCACIÓN LINEAL BORDE CICLORRUTA A= 0.1MT, E= 2.3MM EN PINTURA TERMOPLÁSTICA. INCLUYE SUMINISTRO Y APLICACIÓN CON EQUIPO. INCLUYE MICROESFERAS..</v>
          </cell>
          <cell r="F1112" t="str">
            <v>ML</v>
          </cell>
          <cell r="G1112">
            <v>14020</v>
          </cell>
        </row>
        <row r="1113">
          <cell r="D1113">
            <v>4964</v>
          </cell>
          <cell r="E1113" t="str">
            <v>DEMARCACIÓN LINEAL PARADA CICLORRUTA A= 0.1MT, E= 2.3MM EN PINTURA TERMOPLÁSTICA. INCLUYE SUMINISTRO Y APLICACIÓN CON EQUIPO. INCLUYE MICROESFERAS..</v>
          </cell>
          <cell r="F1113" t="str">
            <v>ML</v>
          </cell>
          <cell r="G1113">
            <v>14020</v>
          </cell>
        </row>
        <row r="1114">
          <cell r="D1114">
            <v>4965</v>
          </cell>
          <cell r="E1114" t="str">
            <v>NEOPRENO REFORZADO 0.40 X 0.90 X 1" DOBLE REFUERZO SUMINISTRO E INSTALACIÓN (INCLUYE LIMPIEZA DE LA SUPERFICIE CON CHORRO DE AIRE A PRESIÓN, HERRAMIENTA MENOR Y COMPRESOR).</v>
          </cell>
          <cell r="F1114" t="str">
            <v>UN</v>
          </cell>
          <cell r="G1114">
            <v>649367</v>
          </cell>
        </row>
        <row r="1115">
          <cell r="D1115">
            <v>4966</v>
          </cell>
          <cell r="E1115" t="str">
            <v>DESMONTE SEÑAL VERTICAL.</v>
          </cell>
          <cell r="F1115" t="str">
            <v>UN</v>
          </cell>
          <cell r="G1115">
            <v>4097</v>
          </cell>
        </row>
        <row r="1116">
          <cell r="D1116">
            <v>4967</v>
          </cell>
          <cell r="E1116" t="str">
            <v>EMPATE EN LÍNEA DE TUBERÍA DE ACERO (HA) A TUBERÍA PVC 8". SUMINISTRO E INSTALACIÓN. (INCLUYE ACOPLE UNIVERSAL D= 8" R1, UNIÓN DE REPARACIÓN D=8" Y 1MT DE TUBERÍA PVC D= 8" RDE 21).</v>
          </cell>
          <cell r="F1116" t="str">
            <v>UN</v>
          </cell>
          <cell r="G1116">
            <v>1089140</v>
          </cell>
        </row>
        <row r="1117">
          <cell r="D1117">
            <v>4968</v>
          </cell>
          <cell r="E1117" t="str">
            <v>EMPATE EN LÍNEA DE TUBERÍA DE ACERO (HA) A TUBERÍA PVC 4". SUMINISTRO E INSTALACIÓN. (INCLUYE ACOPLE UNIVERSAL D= 4", UNIÓN DE REPARACIÓN D=4" Y 1MT DE TUBERÍA PVC D= 4" RDE 21).</v>
          </cell>
          <cell r="F1117" t="str">
            <v>UN</v>
          </cell>
          <cell r="G1117">
            <v>357392</v>
          </cell>
        </row>
        <row r="1118">
          <cell r="D1118">
            <v>4969</v>
          </cell>
          <cell r="E1118" t="str">
            <v>EMPATE EN LÍNEA DE TUBERÍA DE ACERO (HA) A TUBERÍA PVC 3". SUMINISTRO E INSTALACIÓN. (INCLUYE ACOPLE UNIVERSAL D= 3", UNIÓN DE REPARACIÓN D=3" Y 1MT DE TUBERÍA PVC D= 3" RDE 21).</v>
          </cell>
          <cell r="F1118" t="str">
            <v>UN</v>
          </cell>
          <cell r="G1118">
            <v>289965</v>
          </cell>
        </row>
        <row r="1119">
          <cell r="D1119">
            <v>4970</v>
          </cell>
          <cell r="E1119" t="str">
            <v>EMPATE EN LÍNEA DE TUBERÍA DE ACERO (HA) A ASBESTO CEMENTO (AC) 8".SUMINISTRO E INSTALACIÓN. (INCLUYE DOS ACOPLES UNIVERSAL D= 8" R1 Y 1MT DE TUBERÍA PVC D= 8" RDE 21).</v>
          </cell>
          <cell r="F1119" t="str">
            <v>UN</v>
          </cell>
          <cell r="G1119">
            <v>669156</v>
          </cell>
        </row>
        <row r="1120">
          <cell r="D1120">
            <v>4971</v>
          </cell>
          <cell r="E1120" t="str">
            <v>EMPATES EN LÍNEA DE TUBERÍA EN PVC A HD 12". SUMINISTRO E INSTALACIÓN. (INCLUYE ADAPTADOR BRIDA 12" R2, UNIÓN DE REPARACIÓN 12" Y 1MT DE TUBERÍA PVC D= 12" RDE 21).</v>
          </cell>
          <cell r="F1120" t="str">
            <v>UN</v>
          </cell>
          <cell r="G1120">
            <v>2754408</v>
          </cell>
        </row>
        <row r="1121">
          <cell r="D1121">
            <v>4972</v>
          </cell>
          <cell r="E1121" t="str">
            <v>EMPATES EN LÍNEA DE TUBERÍA EN PVC A AC 6". SUM E INST. (INCL ACOPLE UNIVERSAL R1 - R2 D= 6", UNIÓN PVC U.M. D= 6", UNIÓN GIBAULT HD PARA AC CL. 25 D= 6", UNION DE REPARACIÓN D= 6 Y 1 METRO DE TUBERÍA PVC D= 6" RDE 21).</v>
          </cell>
          <cell r="F1121" t="str">
            <v>UN</v>
          </cell>
          <cell r="G1121">
            <v>1166147</v>
          </cell>
        </row>
        <row r="1122">
          <cell r="D1122">
            <v>4973</v>
          </cell>
          <cell r="E1122" t="str">
            <v>EMPATES EN LÍNEA DE TUBERÍA EN PVC A AC 8". SUM E INST. (INCL ACOPLE UNIVERSAL R1- R2 D= 8", UNIÓN PVC U.M. D= 8", UNIÓN GIBAULT HD PARA AC CL. 25 D= 8", UNION DE REPARACIÓN D= 8 Y 1 METRO DE TUBERÍA PVC D= 8" RDE 21).</v>
          </cell>
          <cell r="F1122" t="str">
            <v>UN</v>
          </cell>
          <cell r="G1122">
            <v>1800130</v>
          </cell>
        </row>
        <row r="1123">
          <cell r="D1123">
            <v>4974</v>
          </cell>
          <cell r="E1123" t="str">
            <v>EMPATES EN LÍNEA DE TUBERÍA EN PVC A AC 12". SUM E INST. (INCL ACOPLE UNIVERSAL R1- R2 D= 12", UNIÓN PVC U.M. D= 12", UNIÓN GIBAULT HD PARA AC CL. 25 D= 12", UNION DE REPARACIÓN D= 12 Y 1 METRO DE TUB PVC D= 12" RDE 21).</v>
          </cell>
          <cell r="F1123" t="str">
            <v>UN</v>
          </cell>
          <cell r="G1123">
            <v>4703340</v>
          </cell>
        </row>
        <row r="1124">
          <cell r="D1124">
            <v>4975</v>
          </cell>
          <cell r="E1124" t="str">
            <v>EMPATE EN LÍNEA DE TUBERÍA EN PVC A HF 4". SUM E INST. (INCL UNIÓN DE REPARACIÓN PVC U.M. D=4", ADAPTADOR MACHO PVC US D=4", UNIÓN GIBAULT HD CL. 25 D= 4" Y 1MT DE TUBERÍA PVC D= 4" RDE 21).</v>
          </cell>
          <cell r="F1124" t="str">
            <v>UN</v>
          </cell>
          <cell r="G1124">
            <v>406399</v>
          </cell>
        </row>
        <row r="1125">
          <cell r="D1125">
            <v>4976</v>
          </cell>
          <cell r="E1125" t="str">
            <v>EMPATES EN LÍNEA DE TUBERÍA EN PVC A HF 6". SUM E INST. (INCL UNIÓN GIBAULT D=6", UNIÓN PVC U.M. D= 6", UNIÓN, UNION DE REPARACIÓN D= 6 Y 1 METRO DE TUBERÍA PVC D= 6" RDE 21).</v>
          </cell>
          <cell r="F1125" t="str">
            <v>UN</v>
          </cell>
          <cell r="G1125">
            <v>828720</v>
          </cell>
        </row>
        <row r="1126">
          <cell r="D1126">
            <v>4977</v>
          </cell>
          <cell r="E1126" t="str">
            <v>EMPATE EN LÍNEA DE TUBERÍA EN PVC A HG 4". SUM E INST. (INCL UNIÓN DE REPARACIÓN PVC U.M. D=4", ADAPTADOR MACHO PVC US D=4", UNIÓN GIBAULT HD CL. 25 D= 4" Y 1MT DE TUBERÍA PVC D= 4" RDE 21).</v>
          </cell>
          <cell r="F1126" t="str">
            <v>UN</v>
          </cell>
          <cell r="G1126">
            <v>406399</v>
          </cell>
        </row>
        <row r="1127">
          <cell r="D1127">
            <v>4978</v>
          </cell>
          <cell r="E1127" t="str">
            <v>CONSTRUCCIÓN DE CAJA PARA VALVULA D= 3", D= 4", D= 6" Y D= 8" (NORMA EAAB NS-027) DE 0.4M X0.5M H=2.0M (INCLUYE MARCO Y TAPA).</v>
          </cell>
          <cell r="F1127" t="str">
            <v>UN</v>
          </cell>
          <cell r="G1127">
            <v>639430</v>
          </cell>
        </row>
        <row r="1128">
          <cell r="D1128">
            <v>4979</v>
          </cell>
          <cell r="E1128" t="str">
            <v>CONSTRUCCIÓN DE CAJA PARA VALVULA D= 10", D= 12" DE 0.5M X0.6M H=2.0M (INCLUYE TAPA VÁLVULA DE SEGURIDAD).</v>
          </cell>
          <cell r="F1128" t="str">
            <v>UN</v>
          </cell>
          <cell r="G1128">
            <v>642533</v>
          </cell>
        </row>
        <row r="1129">
          <cell r="D1129">
            <v>4980</v>
          </cell>
          <cell r="E1129" t="str">
            <v>2 DUCTOS D=3" Y 9 DUCTOS D=6" PVC A TDP. SUMINISTRO E INSTALACIÓN. (NO INCLUYE RELLENOS).</v>
          </cell>
          <cell r="F1129" t="str">
            <v>ML</v>
          </cell>
          <cell r="G1129">
            <v>560881</v>
          </cell>
        </row>
        <row r="1130">
          <cell r="D1130">
            <v>4981</v>
          </cell>
          <cell r="E1130" t="str">
            <v>ENTIBADO EC-2 CONTÍNUO MADERA CON PERFILES METÁLICOS Y PARALES TELESCÓPICOS. SUMINISTRO E INSTALACIÓN.</v>
          </cell>
          <cell r="F1130" t="str">
            <v>M2</v>
          </cell>
          <cell r="G1130">
            <v>89171</v>
          </cell>
        </row>
        <row r="1131">
          <cell r="D1131">
            <v>4982</v>
          </cell>
          <cell r="E1131" t="str">
            <v>ACOMETIDA DOMICILIARIA DE 1/2". SUMINISTRO E INSTALACIÓN. (INCLUYE TUBERIA PF D=1/2", REGISTROS Y ACCESORIOS, LOG. PROM. = 6.50M).</v>
          </cell>
          <cell r="F1131" t="str">
            <v>UN</v>
          </cell>
          <cell r="G1131">
            <v>184996</v>
          </cell>
        </row>
        <row r="1132">
          <cell r="D1132">
            <v>4983</v>
          </cell>
          <cell r="E1132" t="str">
            <v>PROTECTOR DE RAMPA EN TUBERÍA A.N. 2". SUMINISTRO E INSTALACIÓN. INCLUYE ANCLAJES EN CONCRETO PREMEZCLADO DE 3000 PSI (GRAVA COMUN).</v>
          </cell>
          <cell r="F1132" t="str">
            <v>UN</v>
          </cell>
          <cell r="G1132">
            <v>54138</v>
          </cell>
        </row>
        <row r="1133">
          <cell r="D1133">
            <v>4984</v>
          </cell>
          <cell r="E1133" t="str">
            <v>RELOCALIZACIÓN DE MEDIDOR DE ACUEDUCTO D= 1/2" (INCLUYE 1.0M TUBERÍA GALVANIZADA D= 1/2", SOLDADURA, CINTA DE TEFLON, Y REPOSICIÓN DE CAJILLA EN POLIPROPILENO DE ALTA RESISTENCIA CON TAPA, NO INCLUYE MEDIDOR.).</v>
          </cell>
          <cell r="F1133" t="str">
            <v>UN</v>
          </cell>
          <cell r="G1133">
            <v>281447</v>
          </cell>
        </row>
        <row r="1134">
          <cell r="D1134">
            <v>4985</v>
          </cell>
          <cell r="E1134" t="str">
            <v>CONCRETO GRAVA COMÚN 4000 PSI (280 KG/CM2) PARA PLACAS DE ACCESO. SUMINISTRO Y COLOCACIÓN. (INCLUYE EQUIPOS, SUMINISTRO E INSTALACIÓN DE FORMALETA, CURADO DEL CONCRETO, MANO DE OBRA).</v>
          </cell>
          <cell r="F1134" t="str">
            <v>M3</v>
          </cell>
          <cell r="G1134">
            <v>670840</v>
          </cell>
        </row>
        <row r="1135">
          <cell r="D1135">
            <v>4986</v>
          </cell>
          <cell r="E1135" t="str">
            <v>CONCRETO GRAVA COMÚN 4000 PSI (280 KG/CM2) PARA CÁMARAS ESPECIALES DE INTERCONEXIÓN DE ALCANTARILLADO (PREMEZCLADO, INCLUYE SUMINISTRO, FORMALETA Y COLOCACIÓN. NO INCLUYE REFUERZO NI CURADO).</v>
          </cell>
          <cell r="F1135" t="str">
            <v>M3</v>
          </cell>
          <cell r="G1135">
            <v>845847</v>
          </cell>
        </row>
        <row r="1136">
          <cell r="D1136">
            <v>4987</v>
          </cell>
          <cell r="E1136" t="str">
            <v>PEDESTAL PARA EQUIPO DE CONTROL EN CONCRETO DE 3000 PSI (1.0M X 1.0M X 1.0M).</v>
          </cell>
          <cell r="F1136" t="str">
            <v>UN</v>
          </cell>
          <cell r="G1136">
            <v>1516018</v>
          </cell>
        </row>
        <row r="1137">
          <cell r="D1137">
            <v>4988</v>
          </cell>
          <cell r="E1137" t="str">
            <v>MOVILIZACIÓN DE EQUIPO DESDE LA OBRA HASTA SITIO AUTORIZADO EN CUMPLIMIENTO DEL PMT DENTRO DEL AREA DE INFLUENCIA DE LA OBRA (INCLUYE CARGUE, DESCARGUE Y CARROS ESCOLTA). EL VIAJE ES IDA Y VUELTA.</v>
          </cell>
          <cell r="F1137" t="str">
            <v>VIAJE</v>
          </cell>
          <cell r="G1137">
            <v>964970</v>
          </cell>
        </row>
        <row r="1138">
          <cell r="D1138">
            <v>4989</v>
          </cell>
          <cell r="E1138" t="str">
            <v>SARDINEL ESPECIAL A 110 PARA RAMPA TIPO B (SUMINISTRO E INSTALACION. INCLUYE 3CM MORTERO 2000 PSI)</v>
          </cell>
          <cell r="F1138" t="str">
            <v>ML</v>
          </cell>
          <cell r="G1138">
            <v>149003</v>
          </cell>
        </row>
        <row r="1139">
          <cell r="D1139">
            <v>4990</v>
          </cell>
          <cell r="E1139" t="str">
            <v>RAMPA TIPO B (B12) LONGITUD=3.00M, DESARROLLO=0.40MT (INCLUYE MATERIAL DE BASE MORTERO 2000 PSI)</v>
          </cell>
          <cell r="F1139" t="str">
            <v>UN</v>
          </cell>
          <cell r="G1139">
            <v>447009</v>
          </cell>
        </row>
        <row r="1140">
          <cell r="D1140">
            <v>4991</v>
          </cell>
          <cell r="E1140" t="str">
            <v>SARDINEL ESPECIAL A 110 PARA RAMPA TIPO B (SUMINISTRO E INSTALACION. NO INCLUYE MATERIAL DE BASE)</v>
          </cell>
          <cell r="F1140" t="str">
            <v>ML</v>
          </cell>
          <cell r="G1140">
            <v>142060</v>
          </cell>
        </row>
        <row r="1141">
          <cell r="D1141">
            <v>4992</v>
          </cell>
          <cell r="E1141" t="str">
            <v>RAMPA TIPO B (B12) LONGITUD=3.00M, DESARROLLO=0.40MT (INCLUYE MATERIAL DE BASE MORTERO 1:5 HECHO EN OBRA)</v>
          </cell>
          <cell r="F1141" t="str">
            <v>UN</v>
          </cell>
          <cell r="G1141">
            <v>438471</v>
          </cell>
        </row>
        <row r="1142">
          <cell r="D1142">
            <v>4993</v>
          </cell>
          <cell r="E1142" t="str">
            <v>RAMPA TIPO B (B12) LONGITUD=3.00M, DESARROLLO=0.40MT (NO INCLUYE MATERIAL DE BASE)</v>
          </cell>
          <cell r="F1142" t="str">
            <v>UN</v>
          </cell>
          <cell r="G1142">
            <v>426180</v>
          </cell>
        </row>
        <row r="1143">
          <cell r="D1143">
            <v>4994</v>
          </cell>
          <cell r="E1143" t="str">
            <v>SUBBASE GRANULAR CLASE A (SBG_A) ESTABILIZADA CON CEMENTO AL 4% (SUMINISTRO, EXTENDIDO, NIVELACIÓN, HUMEDECIMIENTO Y COMPACTACIÓN CON VIBROCOMPACTADOR)</v>
          </cell>
          <cell r="F1143" t="str">
            <v>M3</v>
          </cell>
          <cell r="G1143">
            <v>149117</v>
          </cell>
        </row>
        <row r="1144">
          <cell r="D1144">
            <v>4995</v>
          </cell>
          <cell r="E1144" t="str">
            <v>SUBBASE GRANULAR CLASE A (SBG_A) ESTABILIZADA CON CEMENTO AL 4% (SUMINISTRO, EXTENDIDO, NIVELACIÓN, HUMEDECIMIENTO Y COMPACTACIÓN CON VIBROCOMPACTADOR) DISTANCIA DE TRANSPORTE 28 KM</v>
          </cell>
          <cell r="F1144" t="str">
            <v>M3</v>
          </cell>
          <cell r="G1144">
            <v>222110</v>
          </cell>
        </row>
        <row r="1145">
          <cell r="D1145">
            <v>4996</v>
          </cell>
          <cell r="E1145" t="str">
            <v>CODO HD 22,5° EXTREMO LISO PARA PVC D=8" (SUMINISTRO E INSTALACIÓN)</v>
          </cell>
          <cell r="F1145" t="str">
            <v>UN</v>
          </cell>
          <cell r="G1145">
            <v>652621</v>
          </cell>
        </row>
        <row r="1146">
          <cell r="D1146">
            <v>4997</v>
          </cell>
          <cell r="E1146" t="str">
            <v>ELIMINACIÓN DE SETO (H&gt; 2M) INCLUYE DESENRAIZAMIENTO, TRANSPORTE Y DISPOSICIÓN FINAL DE ESCOMBROS EN SITIO AUTORIZADO (DISTANCIA DE TRANSPORTE 28 KM)</v>
          </cell>
          <cell r="F1146" t="str">
            <v>ML</v>
          </cell>
          <cell r="G1146">
            <v>28027</v>
          </cell>
        </row>
        <row r="1147">
          <cell r="D1147">
            <v>5000</v>
          </cell>
          <cell r="E1147" t="str">
            <v>1 DUCTO D= 3" PVC-TDP CON 3 CABLES. SUMINISTRO E INSTALACIÓN. INCL. EXCAV. EXTENDIDO, HUMEDECIMIENTO Y COMPACTACIÓN DE RELLENOS PARA REDES EN ARENA DE PEÑA Y EN MATERIAL SELECC. PROVENIENTE DE LA EXCAVACIÓN.</v>
          </cell>
          <cell r="F1147" t="str">
            <v>ML</v>
          </cell>
          <cell r="G1147">
            <v>136850</v>
          </cell>
        </row>
        <row r="1148">
          <cell r="D1148">
            <v>5001</v>
          </cell>
          <cell r="E1148" t="str">
            <v>CONSTRUCCIÓN DE BASE MOTOR. INCLUYE SUMINISTRO Y COLOCACIÓN DE CONCRETO 3000 PSI HECHO EN OBRA 1:2:2, ARENA DE RIO Y TRITURADO 3/4". INCLUYE ACERO DE REFUERZO Y SISTEMA DE ANCLAJE PARA POSTE METÁLICO.</v>
          </cell>
          <cell r="F1148" t="str">
            <v>UN</v>
          </cell>
          <cell r="G1148">
            <v>1126429</v>
          </cell>
        </row>
        <row r="1149">
          <cell r="D1149">
            <v>5002</v>
          </cell>
          <cell r="E1149" t="str">
            <v>1 DUCTO D= 3" PVC-TDP CON 2 CABLES. SUMINISTRO E INSTALACIÓN. INCL. EXCAV. EXTENDIDO, HUMEDECIMIENTO Y COMPACTACIÓN DE RELLENOS PARA REDES EN ARENA DE PEÑA Y EN MATERIAL SELECC. PROVENIENTE DE LA EXCAVACIÓN.</v>
          </cell>
          <cell r="F1149" t="str">
            <v>ML</v>
          </cell>
          <cell r="G1149">
            <v>106539</v>
          </cell>
        </row>
        <row r="1150">
          <cell r="D1150">
            <v>5003</v>
          </cell>
          <cell r="E1150" t="str">
            <v>CONSTRUCCIÓN DE BASE PARA INSTALACIÓN DE SEMÁFORO FERROVIARIO. INCLUYE SUMINISTRO Y COLOCACIÓN DE CONCRETO 3000 PSI HECHO EN OBRA 1:2:2, ARENA DE RIO Y TRITURADO DE 3/4". INCLUYE ACERO DE REFUERZO.</v>
          </cell>
          <cell r="F1150" t="str">
            <v>UN</v>
          </cell>
          <cell r="G1150">
            <v>55655</v>
          </cell>
        </row>
        <row r="1151">
          <cell r="D1151">
            <v>5004</v>
          </cell>
          <cell r="E1151" t="str">
            <v>CUADRILLA (OFICIAL + 10 AYUDANTES)</v>
          </cell>
          <cell r="F1151" t="str">
            <v>HR</v>
          </cell>
          <cell r="G1151">
            <v>93052</v>
          </cell>
        </row>
        <row r="1152">
          <cell r="D1152">
            <v>5005</v>
          </cell>
          <cell r="E1152" t="str">
            <v>CUADRILLA (OFICIAL + 10 AYUDANTES).</v>
          </cell>
          <cell r="F1152" t="str">
            <v>JR</v>
          </cell>
          <cell r="G1152">
            <v>728930</v>
          </cell>
        </row>
        <row r="1153">
          <cell r="D1153">
            <v>5010</v>
          </cell>
          <cell r="E1153" t="str">
            <v>DESMONTE, INSTALACIÓN Y NIVELACIÓN DE RIELES (INCLUYE EQUIPO DE OXICORTE Y RETIRO CON EQUIPO)</v>
          </cell>
          <cell r="F1153" t="str">
            <v>UN</v>
          </cell>
          <cell r="G1153">
            <v>315096</v>
          </cell>
        </row>
        <row r="1154">
          <cell r="D1154">
            <v>5015</v>
          </cell>
          <cell r="E1154" t="str">
            <v>CAJA DE INSPECCION 0.80X0.8M. SUMINISTRO Y CONSTRUCCION. (H=0.6M. INCLUYE MARCO Y TAPA, NO INCLUYE BASE Y CAÑUELA).</v>
          </cell>
          <cell r="F1154" t="str">
            <v>UN</v>
          </cell>
          <cell r="G1154">
            <v>569972</v>
          </cell>
        </row>
        <row r="1155">
          <cell r="D1155">
            <v>5017</v>
          </cell>
          <cell r="E1155" t="str">
            <v>CONEXIÓN GEODRÉN VIAL 100MMX1.00M A POZO EXISTENTE (INC. EXCAVACION MANUAL, TRANSPORTE Y DISPOSICIÓN FINAL, RELLENOS EN BASE GRANULAR CLASE B,SUMINISTRO E INSTALACION TUBERIA SANITARIA PVC D=4" Y ACCESORIOS PVC SANITARIA.</v>
          </cell>
          <cell r="F1155" t="str">
            <v>UN</v>
          </cell>
          <cell r="G1155">
            <v>453432</v>
          </cell>
        </row>
        <row r="1156">
          <cell r="D1156">
            <v>5019</v>
          </cell>
          <cell r="E1156" t="str">
            <v>TEE HD 22,5° EXTREMO LISO 4"X2" (SUMINISTRO E INSTALACION).</v>
          </cell>
          <cell r="F1156" t="str">
            <v>UN</v>
          </cell>
          <cell r="G1156">
            <v>283528</v>
          </cell>
        </row>
        <row r="1157">
          <cell r="D1157">
            <v>5021</v>
          </cell>
          <cell r="E1157" t="str">
            <v>TUBERIA DE ACERO SIN COSTURAS ASTM-A-53 SCH40 D=12". SUMINISTRO E INSTALACION. (INCLUYE TRANSPORTE).</v>
          </cell>
          <cell r="F1157" t="str">
            <v>ML</v>
          </cell>
          <cell r="G1157">
            <v>841578</v>
          </cell>
        </row>
        <row r="1158">
          <cell r="D1158">
            <v>5023</v>
          </cell>
          <cell r="E1158" t="str">
            <v>2 DUCTOS D=2" PVC PESADO DB. SUMINISTRO E INSTALACION. (NO INCLUYE RELLENOS).</v>
          </cell>
          <cell r="F1158" t="str">
            <v>ML</v>
          </cell>
          <cell r="G1158">
            <v>23716</v>
          </cell>
        </row>
        <row r="1159">
          <cell r="D1159">
            <v>5024</v>
          </cell>
          <cell r="E1159" t="str">
            <v>VADO PARA ACCESIBILIDAD A MOVILIDAD REDUCIDA EN ANCHO=3.20M, DESARROLLO=2.00M, SUMINISTRO Y CONSTRUCCION, EN ESPACIO PUBLICO EXISTENTE. ALTO ESTANDAR DE ANDEN DE 0.20M (INC. BASE ARENA NIVELADA, ARENA SELLO, RELLENO.</v>
          </cell>
          <cell r="F1159" t="str">
            <v>UN</v>
          </cell>
          <cell r="G1159">
            <v>1454284</v>
          </cell>
        </row>
        <row r="1160">
          <cell r="D1160">
            <v>5025</v>
          </cell>
          <cell r="E1160" t="str">
            <v>VADO PARA ACCESIBILIDAD A MOVILIDAD REDUCIDA EN ANCHO=3.20M, DESARROLLO=2.00M, SUMINISTRO Y CONSTRUCCION, EN ESPACIO PUBLICO EXISTENTE. ALTO ESTANDAR DE ANDEN DE 0.20M (INC. BASE ARENA NIVELADA, ARENA SELLO, (A=1M2).</v>
          </cell>
          <cell r="F1160" t="str">
            <v>M2</v>
          </cell>
          <cell r="G1160">
            <v>242411</v>
          </cell>
        </row>
        <row r="1161">
          <cell r="D1161">
            <v>5026</v>
          </cell>
          <cell r="E1161" t="str">
            <v>ESQUINA DEPRIMIDA ANCHO DE ANDEN =4.50M. SUMINISTRO Y CONSTRUCCION. (INCLUYE RELLENO DE 1.70M PENDIENTE 10% H ANDEN=0.20M(INCLUYE RELLENO, LOSETA PREFABRICADA,BASE ARENA NIVELACION Y SELLO, LOSA EN CONCRETO).</v>
          </cell>
          <cell r="F1161" t="str">
            <v>UN</v>
          </cell>
          <cell r="G1161">
            <v>5464463</v>
          </cell>
        </row>
        <row r="1162">
          <cell r="D1162">
            <v>5028</v>
          </cell>
          <cell r="E1162" t="str">
            <v>CONSTRUCCION Y ADECUACION DE SEPARADOR CENTRAL CON PASO A NIVEL CERO PARA ACCESIBILIDAD A MOVILIDAD REDUCIDA DE ANCHO=4,00M. EN ESPACIO PUBLICO EXISTENTE ALTO ESTANDAR DE ANDEN EN CONCRETRO DE 0.20M.</v>
          </cell>
          <cell r="F1162" t="str">
            <v>UN</v>
          </cell>
          <cell r="G1162">
            <v>4816097</v>
          </cell>
        </row>
        <row r="1163">
          <cell r="D1163">
            <v>5032</v>
          </cell>
          <cell r="E1163" t="str">
            <v>FUCCIA H=1.3MT (INCLUYE TIERRA, ABONO, TUTOR, TRANSPORTE Y DISPOSICIÓN FINAL DE ESCOMBROS A 28 KM). SUMINISTRO Y PLANTACION.</v>
          </cell>
          <cell r="F1163" t="str">
            <v>UN</v>
          </cell>
          <cell r="G1163">
            <v>191361</v>
          </cell>
        </row>
        <row r="1164">
          <cell r="D1164">
            <v>5033</v>
          </cell>
          <cell r="E1164" t="str">
            <v>DURAZNILLO H=1.5MT (INCLUYE TIERRA, ABONO, TUTOR, TRANSPORTE Y DISPOSICIÓN FINAL DE ESCOMBROS A 28 KM). SUMINISTRO Y PLANTACION.</v>
          </cell>
          <cell r="F1164" t="str">
            <v>UN</v>
          </cell>
          <cell r="G1164">
            <v>211361</v>
          </cell>
        </row>
        <row r="1165">
          <cell r="D1165">
            <v>5036</v>
          </cell>
          <cell r="E1165" t="str">
            <v>GUAYACAN H=1.5MT (INCLUYE TIERRA, ABONO, TUTOR, TRANSPORTE Y DISPOSICIÓN FINAL DE ESCOMBROS A 28 KM). SUMINISTRO Y PLANTACION.</v>
          </cell>
          <cell r="F1165" t="str">
            <v>UN</v>
          </cell>
          <cell r="G1165">
            <v>202361</v>
          </cell>
        </row>
        <row r="1166">
          <cell r="D1166">
            <v>5037</v>
          </cell>
          <cell r="E1166" t="str">
            <v>ARRAYAN H=1.3MT (INCLUYE TIERRA, ABONO, TUTOR, TRANSPORTE Y DISPOSICIÓN FINAL DE ESCOMBROS A 28 KM). SUMINISTRO Y PLANTACION.</v>
          </cell>
          <cell r="F1166" t="str">
            <v>UN</v>
          </cell>
          <cell r="G1166">
            <v>145361</v>
          </cell>
        </row>
        <row r="1167">
          <cell r="D1167">
            <v>5038</v>
          </cell>
          <cell r="E1167" t="str">
            <v>CARBONERO H=1.5MT (INCLUYE TIERRA, ABONO, TUTOR, TRANSPORTE Y DISPOSICIÓN FINAL DE ESCOMBROS A 28 KM). SUMINISTRO Y PLANTACION.</v>
          </cell>
          <cell r="F1167" t="str">
            <v>UN</v>
          </cell>
          <cell r="G1167">
            <v>195361</v>
          </cell>
        </row>
        <row r="1168">
          <cell r="D1168">
            <v>5044</v>
          </cell>
          <cell r="E1168" t="str">
            <v>CUBRESUELOS BALSAMINA (INCLUYE 20 UNIDADES POR M2 Y TRANSPORTE Y DISPOSICIÓN FINAL DE ESCOMBROS A 28 KM). SUMINISTRO Y PLANTACION.</v>
          </cell>
          <cell r="F1168" t="str">
            <v>M2</v>
          </cell>
          <cell r="G1168">
            <v>70286</v>
          </cell>
        </row>
        <row r="1169">
          <cell r="D1169">
            <v>5045</v>
          </cell>
          <cell r="E1169" t="str">
            <v>FALSO PIMIENTO H=1.3M (INCLUYE SIEMBRA, TIERRA, ABONO Y TUTOR) INCLUYE TRANSPORTE Y DISPOSICIÓN FINAL DE ESCOMBROS EN SITIO AUTORIZADO A 28 KM). SUMINISTRO Y PLANTACION.</v>
          </cell>
          <cell r="F1169" t="str">
            <v>UN</v>
          </cell>
          <cell r="G1169">
            <v>191861</v>
          </cell>
        </row>
        <row r="1170">
          <cell r="D1170">
            <v>5046</v>
          </cell>
          <cell r="E1170" t="str">
            <v>CUBRESUELOS SUELDA (INCLUYE 20 UNIDADES POR M2 Y TRANSPORTE Y DISPOSICIÓN FINAL DE ESCOMBROS EN SITIO AUTORIZADO (DISTANCIA DE TRANSPORTE 28 KM)). SUMINISTRO Y PLANTACION.</v>
          </cell>
          <cell r="F1170" t="str">
            <v>M2</v>
          </cell>
          <cell r="G1170">
            <v>70286</v>
          </cell>
        </row>
        <row r="1171">
          <cell r="D1171">
            <v>5047</v>
          </cell>
          <cell r="E1171" t="str">
            <v>ADOQUIN EN CONCRETO COLOR OCRE A25 (20X10X6cm) (Suministro e instalación. Incluye base 4cm mortero 2000 PSI y arena de sello)</v>
          </cell>
          <cell r="F1171" t="str">
            <v>M2</v>
          </cell>
          <cell r="G1171">
            <v>113283</v>
          </cell>
        </row>
        <row r="1172">
          <cell r="D1172">
            <v>5048</v>
          </cell>
          <cell r="E1172" t="str">
            <v>ADOQUIN ECOLOGICO EN CONCRETO DE 40 X 40 X 8CM. SUMINISTRO E INSTALACION. (INCLUYE SUMINISTRO, EXTENDIDO, NIVELACIÓN Y COMPACTACIÓN DE RECEBO E=0,15M, 0,02M DE TIERRA, GRAMA Y MANO DE OBRA)</v>
          </cell>
          <cell r="F1172" t="str">
            <v>M2</v>
          </cell>
          <cell r="G1172">
            <v>78353</v>
          </cell>
        </row>
        <row r="1173">
          <cell r="D1173">
            <v>5049</v>
          </cell>
          <cell r="E1173" t="str">
            <v>REDUCTOR DE VELOCIDAD BAJO EN CONCRETO PREMEZCLADO 4000 PSI GRAVA COMÚN. SUMINISTRO E INSTALACION. (INCLUYE FORMALETA, REFUERZO, CURADO Y PINTURA.</v>
          </cell>
          <cell r="F1173" t="str">
            <v>M2</v>
          </cell>
          <cell r="G1173">
            <v>350294</v>
          </cell>
        </row>
        <row r="1174">
          <cell r="D1174">
            <v>5050</v>
          </cell>
          <cell r="E1174" t="str">
            <v>DEMOLICIÓN MANUAL DE CAMARA DE PASO DOBLE ETB (INCLUYE DEMOLICIÓN DE PLACA PISO, TAPA, MUROS Y CAÑUELAS Y CARGUE)</v>
          </cell>
          <cell r="F1174" t="str">
            <v>UN</v>
          </cell>
          <cell r="G1174">
            <v>133509</v>
          </cell>
        </row>
        <row r="1175">
          <cell r="D1175">
            <v>5051</v>
          </cell>
          <cell r="E1175" t="str">
            <v>PILOTE PREEXCAVADOS EN CONCRETO TREMIE DE 3000PSI (210 KG/CM2) ACELERADO A 2 DIAS (INC. ACELERANTE, ALQUILER DE EQUIPO DE PERFORACION CON OPERARIO, MANO DE OBRA, TRANSPORTE Y DISPOSICION FINAL DE ESCOMBROS AUTORIZADOA 21KM.</v>
          </cell>
          <cell r="F1175" t="str">
            <v>M3</v>
          </cell>
          <cell r="G1175">
            <v>1718593</v>
          </cell>
        </row>
        <row r="1176">
          <cell r="D1176">
            <v>5052</v>
          </cell>
          <cell r="E1176" t="str">
            <v>ESTRIBOS CONCRETO GRAVA COMUN 3000PSI (210KG/CM2) ACELERADO A 2 DIAS (INCLUYE ACELERANTE, FORMALETA, CURADO DE CONCRETO Y MANO DE OBRA).</v>
          </cell>
          <cell r="F1176" t="str">
            <v>M3</v>
          </cell>
          <cell r="G1176">
            <v>889057</v>
          </cell>
        </row>
        <row r="1177">
          <cell r="D1177">
            <v>5053</v>
          </cell>
          <cell r="E1177" t="str">
            <v>IZAJE Y MONTAJE DE VIGA EN CONCRETO L=30MT APROX INCLUYE DOS GRUAS TELESCOPICAS 50TON PERSONAL PARA IZAJE Y MONTAJE</v>
          </cell>
          <cell r="F1177" t="str">
            <v>UN</v>
          </cell>
          <cell r="G1177">
            <v>5454512</v>
          </cell>
        </row>
        <row r="1178">
          <cell r="D1178">
            <v>5054</v>
          </cell>
          <cell r="E1178" t="str">
            <v>CUADRILLA (2OFICIAL + 4 AYUDANTES)</v>
          </cell>
          <cell r="F1178" t="str">
            <v>JR</v>
          </cell>
          <cell r="G1178">
            <v>438318</v>
          </cell>
        </row>
        <row r="1179">
          <cell r="D1179">
            <v>5055</v>
          </cell>
          <cell r="E1179" t="str">
            <v>DESCABECE DE PILOTES (INCLUYE TRANSPORTE Y DISPOSICIÓN FINAL DE ESCOMBROS EN SITIO AUTORIZADO A 21 KM.</v>
          </cell>
          <cell r="F1179" t="str">
            <v>M3</v>
          </cell>
          <cell r="G1179">
            <v>188695</v>
          </cell>
        </row>
        <row r="1180">
          <cell r="D1180">
            <v>5056</v>
          </cell>
          <cell r="E1180" t="str">
            <v>ESQUINA DEPRIMIDA ANCHO DE ANDEN =4.50M RAMPA L=1.7M. SUMINISTRO Y CONSTRUCCION.(INCLUYE RELLENO DE 1.70M PENDIENTE 10% H ANDEN=0.20M(INCLUYE RELLENO, LOSETA PREFABRICADA,BASE ARENA NIVELACION Y SELLO, LOSA EN CONCRETO).</v>
          </cell>
          <cell r="F1180" t="str">
            <v>M2</v>
          </cell>
          <cell r="G1180">
            <v>269867</v>
          </cell>
        </row>
        <row r="1181">
          <cell r="D1181">
            <v>5057</v>
          </cell>
          <cell r="E1181" t="str">
            <v>PANEL PREFABRICADO EN CONCRETO REFORZADO CON FIBRA DE VIDRIO PARA CONFORMACION DE MUROS, PARA ESTACIONES DEL SISTEMA TRANSMILENIO. SUMINISTRO E INSTALACION.</v>
          </cell>
          <cell r="F1181" t="str">
            <v>M2</v>
          </cell>
          <cell r="G1181">
            <v>237308</v>
          </cell>
        </row>
        <row r="1182">
          <cell r="D1182">
            <v>5058</v>
          </cell>
          <cell r="E1182" t="str">
            <v>FILOS (INCLUYE SUMINISTRO Y COLOCACIÓN DE MORTERO 1:4 IMPERMEABILIZADO HECHO EN OBRA)</v>
          </cell>
          <cell r="F1182" t="str">
            <v>ML</v>
          </cell>
          <cell r="G1182">
            <v>8227</v>
          </cell>
        </row>
        <row r="1183">
          <cell r="D1183">
            <v>5060</v>
          </cell>
          <cell r="E1183" t="str">
            <v>PINTURA BASE AGUA SOBRE MUROS 3 MANOS (INCLUYE SUMINISTRO Y COLOCACIÓN DE PINTURA BASE EN AGUA PARA EXTERIORES)</v>
          </cell>
          <cell r="F1183" t="str">
            <v>M2</v>
          </cell>
          <cell r="G1183">
            <v>10106</v>
          </cell>
        </row>
        <row r="1184">
          <cell r="D1184">
            <v>5061</v>
          </cell>
          <cell r="E1184" t="str">
            <v>ENCHAPE EN GRANITO PARA INTERIORES 33 X 33 CM2 (INCLUYE SUMINISTRO Y COLOCACIÓN DE 3CM DE ADHESIVO PREMEZCLADO, LECHADA DE CEMENTO Y BOQUILLA)</v>
          </cell>
          <cell r="F1184" t="str">
            <v>M2</v>
          </cell>
          <cell r="G1184">
            <v>106290</v>
          </cell>
        </row>
        <row r="1185">
          <cell r="D1185">
            <v>5062</v>
          </cell>
          <cell r="E1185" t="str">
            <v>ZOCALO MEDIA CAÑA EN GRANITO PARA INTERIORES H=7.2CM (INCLUYE SUMINISTRO Y COLOCACIÓN DE MATERIAL DE PEGA)</v>
          </cell>
          <cell r="F1185" t="str">
            <v>ML</v>
          </cell>
          <cell r="G1185">
            <v>33507</v>
          </cell>
        </row>
        <row r="1186">
          <cell r="D1186">
            <v>5063</v>
          </cell>
          <cell r="E1186" t="str">
            <v>ENCHAPE EN PORCELANATO BEIGE 60 X 60CM2 (INCLUYE SUMINISTRO Y COLOCACIÓN DE 3CM DE ADHESIVO PREMEZCLADO, LECHADA DE CEMENTO, BOQUILLA)</v>
          </cell>
          <cell r="F1186" t="str">
            <v>M2</v>
          </cell>
          <cell r="G1186">
            <v>83334</v>
          </cell>
        </row>
        <row r="1187">
          <cell r="D1187">
            <v>5064</v>
          </cell>
          <cell r="E1187" t="str">
            <v>GUARDA ESCOBA EN PORCELANATO H=10CM (INCLUYE SUMINISTRO Y COLOCACIÓN DE 3CM DE ADHESIVO PREMEZCLADO, LECHADA DE CEMENTO Y BOQUILLA)</v>
          </cell>
          <cell r="F1187" t="str">
            <v>ML</v>
          </cell>
          <cell r="G1187">
            <v>12548</v>
          </cell>
        </row>
        <row r="1188">
          <cell r="D1188">
            <v>5066</v>
          </cell>
          <cell r="E1188" t="str">
            <v>FLANCHE LATERAL, REMATE DE CUBIERTA EN LAMINA GALVANIZADA CAL. 16 Y PINTADA. DESARROLLO 0.30M. SUMINISTRO E INSTALACIÓN. (NO INCLUYE ANDAMIO)</v>
          </cell>
          <cell r="F1188" t="str">
            <v>ML</v>
          </cell>
          <cell r="G1188">
            <v>47604</v>
          </cell>
        </row>
        <row r="1189">
          <cell r="D1189">
            <v>5067</v>
          </cell>
          <cell r="E1189" t="str">
            <v>REMATE DE CUBIERTA Y CORTAGOTERA EN LAMINA GALVANIZADA CAL. 16 Y PINTADA. DESARROLLO 0.15M (NO INCLUYE ANDAMIO). SUMINISTRO E INSTALACION.</v>
          </cell>
          <cell r="F1189" t="str">
            <v>ML</v>
          </cell>
          <cell r="G1189">
            <v>32488</v>
          </cell>
        </row>
        <row r="1190">
          <cell r="D1190">
            <v>5068</v>
          </cell>
          <cell r="E1190" t="str">
            <v>DISPENSADOR METALICO PARA JABON LIQUIDO PARA INSTALAR EN MESON RECARGA DE JABON INFERIOR PUSH SUPERIOR DOCOL O SIMILAR. SUMINISTRO E INSTALACION.</v>
          </cell>
          <cell r="F1190" t="str">
            <v>UN</v>
          </cell>
          <cell r="G1190">
            <v>108045</v>
          </cell>
        </row>
        <row r="1191">
          <cell r="D1191">
            <v>5069</v>
          </cell>
          <cell r="E1191" t="str">
            <v>JUEGO DE INCRUSTACIONES COMPLETO (INCLUYE JABONERA, PORTAROLLO Y TOALLERO). SUMINISTRO E INSTALACION.</v>
          </cell>
          <cell r="F1191" t="str">
            <v>UN</v>
          </cell>
          <cell r="G1191">
            <v>139920</v>
          </cell>
        </row>
        <row r="1192">
          <cell r="D1192">
            <v>5070</v>
          </cell>
          <cell r="E1192" t="str">
            <v>LAVAPLATOS EN ACERO INOXIDABLE DE SOBREPONER CON ALETA CR DE 1.0 X 0.50 MTS. SUMINISTRO E INSTALACION.</v>
          </cell>
          <cell r="F1192" t="str">
            <v>UN</v>
          </cell>
          <cell r="G1192">
            <v>194366</v>
          </cell>
        </row>
        <row r="1193">
          <cell r="D1193">
            <v>5071</v>
          </cell>
          <cell r="E1193" t="str">
            <v>CONCRETO 2000PSI PARA MUERTOS (PREMEZCLADO. INCLUYE SUMINISTRO FORMALETEO Y COLOCACIÓN. NO INCLUYE REFUERZO, CURADO)</v>
          </cell>
          <cell r="F1193" t="str">
            <v>M3</v>
          </cell>
          <cell r="G1193">
            <v>904755</v>
          </cell>
        </row>
        <row r="1194">
          <cell r="D1194">
            <v>5073</v>
          </cell>
          <cell r="E1194" t="str">
            <v>TUBERIA PVC SANITARIA D=2" (INCLUYE SUMINISTRO E INSTALACIÓN)</v>
          </cell>
          <cell r="F1194" t="str">
            <v>ML</v>
          </cell>
          <cell r="G1194">
            <v>18713</v>
          </cell>
        </row>
        <row r="1195">
          <cell r="D1195">
            <v>5074</v>
          </cell>
          <cell r="E1195" t="str">
            <v>TAPON DE PRUEBA PVC SANITARIA D=2" (INCLUYE SUMINISTRO E INSTALACIÓN)</v>
          </cell>
          <cell r="F1195" t="str">
            <v>UN</v>
          </cell>
          <cell r="G1195">
            <v>4639</v>
          </cell>
        </row>
        <row r="1196">
          <cell r="D1196">
            <v>5075</v>
          </cell>
          <cell r="E1196" t="str">
            <v>TAPON DE PRUEBA PVC SANITARIA D=4" (INCLUYE SUMINISTRO E INSTALACIÓN)</v>
          </cell>
          <cell r="F1196" t="str">
            <v>UN</v>
          </cell>
          <cell r="G1196">
            <v>8140</v>
          </cell>
        </row>
        <row r="1197">
          <cell r="D1197">
            <v>5076</v>
          </cell>
          <cell r="E1197" t="str">
            <v>CODO 45° PVC SANITARIA D=4" (INCLUYE SUMINISTRO E INSTALACIÓN).</v>
          </cell>
          <cell r="F1197" t="str">
            <v>UN</v>
          </cell>
          <cell r="G1197">
            <v>22645</v>
          </cell>
        </row>
        <row r="1198">
          <cell r="D1198">
            <v>5077</v>
          </cell>
          <cell r="E1198" t="str">
            <v>CODO 45°CXE PVC SANITARIA D=2" (INCLUYE SUMINISTRO E INSTALACIÓN).</v>
          </cell>
          <cell r="F1198" t="str">
            <v>UN</v>
          </cell>
          <cell r="G1198">
            <v>7964</v>
          </cell>
        </row>
        <row r="1199">
          <cell r="D1199">
            <v>5078</v>
          </cell>
          <cell r="E1199" t="str">
            <v>CODO 90° CXE PVC SANITARIA D=4" (INCLUYE SUMINISTRO E INSTALACIÓN).</v>
          </cell>
          <cell r="F1199" t="str">
            <v>UN</v>
          </cell>
          <cell r="G1199">
            <v>24388</v>
          </cell>
        </row>
        <row r="1200">
          <cell r="D1200">
            <v>5079</v>
          </cell>
          <cell r="E1200" t="str">
            <v>YEE PVC SANITARIA D=2" (INCLUYE SUMINISTRO E INSTALACIÓN).</v>
          </cell>
          <cell r="F1200" t="str">
            <v>UN</v>
          </cell>
          <cell r="G1200">
            <v>12386</v>
          </cell>
        </row>
        <row r="1201">
          <cell r="D1201">
            <v>5080</v>
          </cell>
          <cell r="E1201" t="str">
            <v>YEE PVC SANITARIA D=4" (INCLUYE SUMINISTRO E INSTALACIÓN).</v>
          </cell>
          <cell r="F1201" t="str">
            <v>UN</v>
          </cell>
          <cell r="G1201">
            <v>37446</v>
          </cell>
        </row>
        <row r="1202">
          <cell r="D1202">
            <v>5081</v>
          </cell>
          <cell r="E1202" t="str">
            <v>YEE DOBLE PVC SANITARIA D=4" (INCLUYE SUMINISTRO E INSTALACIÓN).</v>
          </cell>
          <cell r="F1202" t="str">
            <v>UN</v>
          </cell>
          <cell r="G1202">
            <v>62626</v>
          </cell>
        </row>
        <row r="1203">
          <cell r="D1203">
            <v>5082</v>
          </cell>
          <cell r="E1203" t="str">
            <v>PUNTO SANITARIO 4" PARA FLUXOMETRO ( INCLUYE SUMINISTRO E INSTALACIÓN. INCLUYE CODO 45°, TUBERIA PVC SANITARIA, UNION, SOLDADURA Y CINTA TEFLON).</v>
          </cell>
          <cell r="F1203" t="str">
            <v>UN</v>
          </cell>
          <cell r="G1203">
            <v>98578</v>
          </cell>
        </row>
        <row r="1204">
          <cell r="D1204">
            <v>5083</v>
          </cell>
          <cell r="E1204" t="str">
            <v>TUBERIA PVC E.L. D= 1 1/4" 200 PSI (INCLUYE SUMINISTRO E INSTALACIÓN, SOLDADURA).</v>
          </cell>
          <cell r="F1204" t="str">
            <v>ML</v>
          </cell>
          <cell r="G1204">
            <v>14739</v>
          </cell>
        </row>
        <row r="1205">
          <cell r="D1205">
            <v>5084</v>
          </cell>
          <cell r="E1205" t="str">
            <v>TUBERIA PVC E.L. D= 1 RDE 13.5 - 315 PSI (INCLUYE SUMINISTRO E INSTALACIÓN, SOLDADURA).</v>
          </cell>
          <cell r="F1205" t="str">
            <v>ML</v>
          </cell>
          <cell r="G1205">
            <v>12439</v>
          </cell>
        </row>
        <row r="1206">
          <cell r="D1206">
            <v>5085</v>
          </cell>
          <cell r="E1206" t="str">
            <v>TEE PVC E.L. D= 1 1/2" (INCLUYE SUMINISTRO E INSTALACIÓN, SOLDADURA).</v>
          </cell>
          <cell r="F1206" t="str">
            <v>UN</v>
          </cell>
          <cell r="G1206">
            <v>16336</v>
          </cell>
        </row>
        <row r="1207">
          <cell r="D1207">
            <v>5086</v>
          </cell>
          <cell r="E1207" t="str">
            <v>TEE PVC E.L. D= 1 1/4" (INCLUYE SUMINISTRO E INSTALACIÓN, SOLDADURA).</v>
          </cell>
          <cell r="F1207" t="str">
            <v>UN</v>
          </cell>
          <cell r="G1207">
            <v>12661</v>
          </cell>
        </row>
        <row r="1208">
          <cell r="D1208">
            <v>5087</v>
          </cell>
          <cell r="E1208" t="str">
            <v>TEE PVC E.L. D= 1" (INCLUYE SUMINISTRO E INSTALACIÓN, SOLDADURA).</v>
          </cell>
          <cell r="F1208" t="str">
            <v>UN</v>
          </cell>
          <cell r="G1208">
            <v>7097</v>
          </cell>
        </row>
        <row r="1209">
          <cell r="D1209">
            <v>5088</v>
          </cell>
          <cell r="E1209" t="str">
            <v>CODO 90° PVC E.L. D= 1 1/4" (INCLUYE SUMINISTRO E INSTALACIÓN, SOLDADURA).</v>
          </cell>
          <cell r="F1209" t="str">
            <v>UN</v>
          </cell>
          <cell r="G1209">
            <v>8559</v>
          </cell>
        </row>
        <row r="1210">
          <cell r="D1210">
            <v>5089</v>
          </cell>
          <cell r="E1210" t="str">
            <v>CODO 90° PVC E.L. D= 1" (INCLUYE SUMINISTRO E INSTALACIÓN, SOLDADURA).</v>
          </cell>
          <cell r="F1210" t="str">
            <v>UN</v>
          </cell>
          <cell r="G1210">
            <v>6138</v>
          </cell>
        </row>
        <row r="1211">
          <cell r="D1211">
            <v>5090</v>
          </cell>
          <cell r="E1211" t="str">
            <v>CODO 90° PVC E.L. D= 1 1/2" (INCLUYE SUMINISTRO E INSTALACIÓN, SOLDADURA).</v>
          </cell>
          <cell r="F1211" t="str">
            <v>UN</v>
          </cell>
          <cell r="G1211">
            <v>13565</v>
          </cell>
        </row>
        <row r="1212">
          <cell r="D1212">
            <v>5091</v>
          </cell>
          <cell r="E1212" t="str">
            <v>REDUCCION PVC E.L. D= 1 1/2" A 1 1/4" (INCLUYE SUMINISTRO E INSTALACIÓN, SOLDADURA).</v>
          </cell>
          <cell r="F1212" t="str">
            <v>UN</v>
          </cell>
          <cell r="G1212">
            <v>9246</v>
          </cell>
        </row>
        <row r="1213">
          <cell r="D1213">
            <v>5092</v>
          </cell>
          <cell r="E1213" t="str">
            <v>REDUCCION PVC E.L. D= 1 1/4" A 1" (INCLUYE SUMINISTRO E INSTALACIÓN, SOLDADURA).</v>
          </cell>
          <cell r="F1213" t="str">
            <v>UN</v>
          </cell>
          <cell r="G1213">
            <v>6749</v>
          </cell>
        </row>
        <row r="1214">
          <cell r="D1214">
            <v>5093</v>
          </cell>
          <cell r="E1214" t="str">
            <v>REDUCCION PVC E.L. D= 1" A 3/4" (INCLUYE SUMINISTRO E INSTALACIÓN, SOLDADURA).</v>
          </cell>
          <cell r="F1214" t="str">
            <v>UN</v>
          </cell>
          <cell r="G1214">
            <v>5195</v>
          </cell>
        </row>
        <row r="1215">
          <cell r="D1215">
            <v>5094</v>
          </cell>
          <cell r="E1215" t="str">
            <v>REDUCCION PVC E.L. D=3/4" A 1/2" (INCLUYE SUMINISTRO E INSTALACIÓN, SOLDADURA).</v>
          </cell>
          <cell r="F1215" t="str">
            <v>UN</v>
          </cell>
          <cell r="G1215">
            <v>4332</v>
          </cell>
        </row>
        <row r="1216">
          <cell r="D1216">
            <v>5095</v>
          </cell>
          <cell r="E1216" t="str">
            <v>REGISTRO BOLA 1/2" TIPO PESADO (INCLUYE SUMINISTRO E INSTALACIÓN, SOLDADURA Y CINTA TEFLON)</v>
          </cell>
          <cell r="F1216" t="str">
            <v>UN</v>
          </cell>
          <cell r="G1216">
            <v>38772</v>
          </cell>
        </row>
        <row r="1217">
          <cell r="D1217">
            <v>5096</v>
          </cell>
          <cell r="E1217" t="str">
            <v>REGISTRO BOLA 1" TIPO PESADO (INCLUYE SUMINISTRO E INSTALACIÓN, SOLDADURA Y CINTA TEFLÓN)</v>
          </cell>
          <cell r="F1217" t="str">
            <v>UN</v>
          </cell>
          <cell r="G1217">
            <v>33759</v>
          </cell>
        </row>
        <row r="1218">
          <cell r="D1218">
            <v>5097</v>
          </cell>
          <cell r="E1218" t="str">
            <v>REGISTRO DE BOLA 1 1/4" TIPO PESADO (INCLUYE SUMINISTRO E INSTALACIÓN, SOLDADURA Y CINTA TEFLON)</v>
          </cell>
          <cell r="F1218" t="str">
            <v>UN</v>
          </cell>
          <cell r="G1218">
            <v>43815</v>
          </cell>
        </row>
        <row r="1219">
          <cell r="D1219">
            <v>5098</v>
          </cell>
          <cell r="E1219" t="str">
            <v>PUNTO HIDRAULICO D=1" PARA SANITARIO FLUXOMETRO (INCLUYE SUMINISTRO E INSTALACIÓN, INCLUYE CODO 45°, TUBERIA PVC E.L., TEE PVC E.L., SOLDADURA Y CINTA TEFLON)</v>
          </cell>
          <cell r="F1219" t="str">
            <v>UN</v>
          </cell>
          <cell r="G1219">
            <v>54544</v>
          </cell>
        </row>
        <row r="1220">
          <cell r="D1220">
            <v>5099</v>
          </cell>
          <cell r="E1220" t="str">
            <v>PUNTO HIDRAULICO D=1/2" PARA SANITARIO FLUXOMETRO (INCLUYE SUMINISTRO E INSTALACIÓN, INCLUYE CODO 45°, TUBERIA PVC E.L., TEE PVC E.L., SOLDADURA Y CINTA TEFLON)</v>
          </cell>
          <cell r="F1220" t="str">
            <v>UN</v>
          </cell>
          <cell r="G1220">
            <v>48925</v>
          </cell>
        </row>
        <row r="1221">
          <cell r="D1221">
            <v>5101</v>
          </cell>
          <cell r="E1221" t="str">
            <v>CONDUCTOR RED DE BAJA TENSION 31/0 + 12 600V CU CONDUCTORES DE LA PARCIAL ENTRE LOS VAGONES NORTE Y SUR. SUMINISTRO E INSTALACION.</v>
          </cell>
          <cell r="F1221" t="str">
            <v>ML</v>
          </cell>
          <cell r="G1221">
            <v>198610</v>
          </cell>
        </row>
        <row r="1222">
          <cell r="D1222">
            <v>5102</v>
          </cell>
          <cell r="E1222" t="str">
            <v>ACOMETIDA TRIFASICA 36+18AWG THHN-600VCU. SUMINISTRO E INSTALACION. ACOMETIDA DESDE EL ARMARIO VAGON NORTE QUE ALIMENTA LAS TOMAS MONOFASICAS Y TRIFASICAS DE SERVICIO POR DEBAJO DEL PISO INSTALADO EN TUBERIA METALICA DE 1"</v>
          </cell>
          <cell r="F1222" t="str">
            <v>ML</v>
          </cell>
          <cell r="G1222">
            <v>59322</v>
          </cell>
        </row>
        <row r="1223">
          <cell r="D1223">
            <v>5103</v>
          </cell>
          <cell r="E1223" t="str">
            <v>ACOMETIDA TRIFASICA 3X2/0+1X1/0AWG THHN600V CU, SUMINISTRO E INSTALACION, ACOMETIDA PARCIAL ENTRE ARMARIOS DE VAGON NORTE Y SUR PARA ALIMENTACION DE TABLERO DE NORMAL DE VAGON SUR, VA POR TUBERIA EMT 2" POR DEBAJO DEL PISO.</v>
          </cell>
          <cell r="F1223" t="str">
            <v>ML</v>
          </cell>
          <cell r="G1223">
            <v>232129</v>
          </cell>
        </row>
        <row r="1224">
          <cell r="D1224">
            <v>5105</v>
          </cell>
          <cell r="E1224" t="str">
            <v>SALIDA PARA TOMA MONOFASICA DOBLE (TOMA DE SERVICIO VAGONES) ES LA SALIDA DESDE LA CAJA METALICA MAS CERCANA EN EL PISO DEL VAGON HASTA LA TOMA EN LA COLUMNA INTERIOR DEL VAGON.</v>
          </cell>
          <cell r="F1224" t="str">
            <v>UN</v>
          </cell>
          <cell r="G1224">
            <v>132706</v>
          </cell>
        </row>
        <row r="1225">
          <cell r="D1225">
            <v>5106</v>
          </cell>
          <cell r="E1225" t="str">
            <v>SALIDA PARA TOMA TRIFASICA DE SEGURIDAD 1" EMT ES LA SALIDA DESDE LA CAJA METALICA MAS CERCANA EN EL PISO DEL VAGON (CORRESPONDIENTE A LA ACOMETIDA DE TOMA DE SERV) HASTA LA TOMA EN LA COLUMNA INTERIOR DEL VAGON.</v>
          </cell>
          <cell r="F1225" t="str">
            <v>UN</v>
          </cell>
          <cell r="G1225">
            <v>384958</v>
          </cell>
        </row>
        <row r="1226">
          <cell r="D1226">
            <v>5107</v>
          </cell>
          <cell r="E1226" t="str">
            <v>SALIDA PARA TOTEMS NORTE Y SUR EN TUBERIA EMT DE 1" Y CONDUCTOR 2X10 CU. INCLUYE SUMINISTRO DE SOPORTARIA, ANDAMIO Y PERSONAL PARA TRABAJO EN ALTURA. SUMINISTRO E INSTALACION.</v>
          </cell>
          <cell r="F1226" t="str">
            <v>ML</v>
          </cell>
          <cell r="G1226">
            <v>50927</v>
          </cell>
        </row>
        <row r="1227">
          <cell r="D1227">
            <v>5108</v>
          </cell>
          <cell r="E1227" t="str">
            <v>BALA CON BOMBILLOS AHORRADORES 2X20 W 120V INSTALADOS EN EL TECHO DE LAS TAQUILLAS. SUMINISTRO E INSTALACION. INCLUYE SUMINISTRO E INSTALACION DE INTERRUPTOR Y APERTURA DE HUECO EN CIELO RASO FALSO PARA FIJACION.</v>
          </cell>
          <cell r="F1227" t="str">
            <v>UN</v>
          </cell>
          <cell r="G1227">
            <v>400140</v>
          </cell>
        </row>
        <row r="1228">
          <cell r="D1228">
            <v>5109</v>
          </cell>
          <cell r="E1228" t="str">
            <v>SALIDA PARA MOTORES PUERTAS EMT 3/4" ES LA SALIDA DESDE LA CAJA METALICA MAS CERCANA EN EL TECHO DEL VAGON, HASTA LA SALIDA EN EL COSTADO DEL VAGON. INCLUYE TUBERIA PARA EL CIRCUITO DIGITAL DE MANDO.</v>
          </cell>
          <cell r="F1228" t="str">
            <v>UN</v>
          </cell>
          <cell r="G1228">
            <v>167222</v>
          </cell>
        </row>
        <row r="1229">
          <cell r="D1229">
            <v>5110</v>
          </cell>
          <cell r="E1229" t="str">
            <v>2 DUCTOS D= 3" PVC SE INSTALA EN EL PISO AL LADO DE LOS VAGONES PARA EL SISTEMA DE ENERGIA Y/O COMUNICACIONES. INCLUYE APERTURA DE ZANJA, COMPACTACION Y RETIRO DE ESCOMBROS</v>
          </cell>
          <cell r="F1229" t="str">
            <v>ML</v>
          </cell>
          <cell r="G1229">
            <v>45401</v>
          </cell>
        </row>
        <row r="1230">
          <cell r="D1230">
            <v>5111</v>
          </cell>
          <cell r="E1230" t="str">
            <v>1 DUCTO DE 3/4" EMT (PARA SALIDAS DE PUBLICIDAD) CON ESTA TUBERIA SE ALIMENTAN LAS SALIDAS DE PUBLIMILENIO EN CADA VAGON, SALIENDO DE LOS ARMARIOS.</v>
          </cell>
          <cell r="F1230" t="str">
            <v>ML</v>
          </cell>
          <cell r="G1230">
            <v>15425</v>
          </cell>
        </row>
        <row r="1231">
          <cell r="D1231">
            <v>5112</v>
          </cell>
          <cell r="E1231" t="str">
            <v>1 DUCTO DE 1" EMT CON ESTA TUBERIA SE INTERCONECTAN LAS PARCIALES DE VAGONES NORTE Y SUR Y LA ACOMETIDA DE LAS LAMPARAS EN LAS TRANSICIONES POR DEBAJO DEL PISO DE LOS VAGONES.</v>
          </cell>
          <cell r="F1231" t="str">
            <v>ML</v>
          </cell>
          <cell r="G1231">
            <v>29944</v>
          </cell>
        </row>
        <row r="1232">
          <cell r="D1232">
            <v>5113</v>
          </cell>
          <cell r="E1232" t="str">
            <v>SALIDA PARA LAMPARA FLUORESCENTE EMT 3/4". ES LA SALIDA DESDE LA CAJA METALICA ANTERIOR EN EL TECHO DEL VAGON HASTA LA CAJA DE SALIDA PROPIA DE LA LAMPARA.</v>
          </cell>
          <cell r="F1232" t="str">
            <v>UN</v>
          </cell>
          <cell r="G1232">
            <v>275491</v>
          </cell>
        </row>
        <row r="1233">
          <cell r="D1233">
            <v>5122</v>
          </cell>
          <cell r="E1233" t="str">
            <v>SANITARIO LINEA INSTITUCIONAL COLOR BLANCO (VALVULA ANTIVANDALICA TIPO PUSH METALICO, CROMADO) SUMINISTRO E INSTALACION</v>
          </cell>
          <cell r="F1233" t="str">
            <v>UN</v>
          </cell>
          <cell r="G1233">
            <v>421043</v>
          </cell>
        </row>
        <row r="1234">
          <cell r="D1234">
            <v>5123</v>
          </cell>
          <cell r="E1234" t="str">
            <v>SANITARIO LINEA INSTITUCIONAL PARA DISCAPACITADOS COLOR BLANCO (VALVULA ANTIVANDALICA TIPO PUSH METALICO, CROMADO) SUMINISTRO E INSTALACION.</v>
          </cell>
          <cell r="F1234" t="str">
            <v>UN</v>
          </cell>
          <cell r="G1234">
            <v>1062333</v>
          </cell>
        </row>
        <row r="1235">
          <cell r="D1235">
            <v>5124</v>
          </cell>
          <cell r="E1235" t="str">
            <v>ORINAL MEDIANO DE COLGAR TIPO INSTITUCIONAL COLOR BLANCO (VALVULA ANTIVANDALICA TIPO PUSH METALICO, CROMADO) SUMINISTRO E INSTALACION</v>
          </cell>
          <cell r="F1235" t="str">
            <v>UN</v>
          </cell>
          <cell r="G1235">
            <v>353442</v>
          </cell>
        </row>
        <row r="1236">
          <cell r="D1236">
            <v>5125</v>
          </cell>
          <cell r="E1236" t="str">
            <v>DISPENSADOR PARA PAPEL HIGIENICO DE SOBREPONER EN LA PARED PARA ROLLO DE 200M Y 400M EN ACERO INOXIDABLE 304 SATINADO CON LLAVE. SUMINISTRO E INSTALACION.</v>
          </cell>
          <cell r="F1236" t="str">
            <v>UN</v>
          </cell>
          <cell r="G1236">
            <v>85055</v>
          </cell>
        </row>
        <row r="1237">
          <cell r="D1237">
            <v>5126</v>
          </cell>
          <cell r="E1237" t="str">
            <v>GRIFERIA PARA LAVAMANOS DE MESON TIPO PUSH METALICO CROMADO. SUMINISTRO E INSTALACION.</v>
          </cell>
          <cell r="F1237" t="str">
            <v>UN</v>
          </cell>
          <cell r="G1237">
            <v>278043</v>
          </cell>
        </row>
        <row r="1238">
          <cell r="D1238">
            <v>5127</v>
          </cell>
          <cell r="E1238" t="str">
            <v>SECADOR ELECTRICO PARA MANOS TIPO MANOS LIBRES, CARCAZA OVALADA METALICA ACERO INOXIDABLE 304 SATINADO CAL. 1.2MM MOTOR SIN ESCOBILLAS, RANGO DE DETECCION DEL SENSOR AJUSTABLE, DE 10 CM A 30 CM. SUMINISTRO E INSTALACION.</v>
          </cell>
          <cell r="F1238" t="str">
            <v>UN</v>
          </cell>
          <cell r="G1238">
            <v>543133</v>
          </cell>
        </row>
        <row r="1239">
          <cell r="D1239">
            <v>5128</v>
          </cell>
          <cell r="E1239" t="str">
            <v>VALVULA ANTIVANDALICA PARA ORINAL. SUMINISTRO E INSTALACION.</v>
          </cell>
          <cell r="F1239" t="str">
            <v>UN</v>
          </cell>
          <cell r="G1239">
            <v>440043</v>
          </cell>
        </row>
        <row r="1240">
          <cell r="D1240">
            <v>5129</v>
          </cell>
          <cell r="E1240" t="str">
            <v>PISO EN LAMINA ALFAJOR CAL. 3MM ANCHO 31CM PARA PLATAFORMA DE DESCENSO PASAJEROS VAGONES. INCLUYE ANGULO 1/8" X 1", IMPRIMANTE EPOXICO, PINTURA EPOXICA PARA BARRERAS Y SOLDADURA. SUMINISTRO E INSTALACION.</v>
          </cell>
          <cell r="F1240" t="str">
            <v>ML</v>
          </cell>
          <cell r="G1240">
            <v>277259</v>
          </cell>
        </row>
        <row r="1241">
          <cell r="D1241">
            <v>5131</v>
          </cell>
          <cell r="E1241" t="str">
            <v>BARANDA METALICA M-82 PREFABRICADA (INCLUYE INSTALACIÓN, DADOS DE CONCRETO 3000 PSI GRAVA COMÚN DE 0.20 X 0.20 MT Y PINTURA). SUMINISTRO E INSTALACION.</v>
          </cell>
          <cell r="F1241" t="str">
            <v>ML</v>
          </cell>
          <cell r="G1241">
            <v>189824</v>
          </cell>
        </row>
        <row r="1242">
          <cell r="D1242">
            <v>5132</v>
          </cell>
          <cell r="E1242" t="str">
            <v>BAJANTE ALL PVC SANITARIA D=4" (INCLUYE SUMINISTRO E INSTALACIÓN, INCLUYE UNIÓN PROPORCIONAL CADA 6MT, INCLUYE SOPORTE Y DOS TORNILLOS INOXIDABLES PROPORCIONALES CADA 3MT, SOLDADURA Y CITA TEFLON).</v>
          </cell>
          <cell r="F1242" t="str">
            <v>ML</v>
          </cell>
          <cell r="G1242">
            <v>58615</v>
          </cell>
        </row>
        <row r="1243">
          <cell r="D1243">
            <v>5135</v>
          </cell>
          <cell r="E1243" t="str">
            <v>DEMARCACION LINEA CEDA EL PASO DISCONTINUA DE 0.8MT ESPACIADO 0.4MT E=2.3MM EN PINTURA TERMOPLASTICA, INCLUYE SUMINISTRO Y APLICACION CON EQUIPO, INCLUYE MICROESFERAS.</v>
          </cell>
          <cell r="F1243" t="str">
            <v>ML</v>
          </cell>
          <cell r="G1243">
            <v>7140</v>
          </cell>
        </row>
        <row r="1244">
          <cell r="D1244">
            <v>5136</v>
          </cell>
          <cell r="E1244" t="str">
            <v>DEMARCACION LINEA CARRIL A=0.12M L=3.0 SEPARACION=5.0M E=2.3MM, EN PINTURA TERMOPLASTICA. INCLUYE SUMINISTRO Y APLICACION CON EQUIPO. INCLUYE MICROESFERAS.</v>
          </cell>
          <cell r="F1244" t="str">
            <v>M2</v>
          </cell>
          <cell r="G1244">
            <v>10511</v>
          </cell>
        </row>
        <row r="1245">
          <cell r="D1245">
            <v>5143</v>
          </cell>
          <cell r="E1245" t="str">
            <v>FRANJA EN ADHESIVO VINILICO ESMERILADO EFECTO STAND BLASTED FROSTED CRYSTAL, SUMINISTRO E INSTALACION, GARANTIA DE 5 AÑOS AL EXTERIOR. SEGUN MANUAL DE IMAGEN DE TRANSMILENIO S.A.</v>
          </cell>
          <cell r="F1245" t="str">
            <v>UN</v>
          </cell>
          <cell r="G1245">
            <v>78212</v>
          </cell>
        </row>
        <row r="1246">
          <cell r="D1246">
            <v>5144</v>
          </cell>
          <cell r="E1246" t="str">
            <v>FRANJA EN VINILO CON ADHESIVO EN VINILO ALTO 6CM, GARANTIA DE 5 AÑOS AL EXTERIOR SEGUN COLOR. SUMINISTRO E INSTALACION. SEGUN MANUAL DE IMAGEN DE TRANSMILENIO S.A.</v>
          </cell>
          <cell r="F1246" t="str">
            <v>UN</v>
          </cell>
          <cell r="G1246">
            <v>25158</v>
          </cell>
        </row>
        <row r="1247">
          <cell r="D1247">
            <v>5145</v>
          </cell>
          <cell r="E1247" t="str">
            <v>FRANJA EN VINILO CON ADHESIVO EN VINILO ALTO 3CM, SUMINISTRO E INSTALACION, GARANTIA DE 5 AÑOS AL EXTERIOR SEGUN COLOR. SEGUN MANUAL DE IMAGEN DE TRANSMILENIO S.A.</v>
          </cell>
          <cell r="F1247" t="str">
            <v>UN</v>
          </cell>
          <cell r="G1247">
            <v>15642</v>
          </cell>
        </row>
        <row r="1248">
          <cell r="D1248">
            <v>5159</v>
          </cell>
          <cell r="E1248" t="str">
            <v>YEE REDUCIDA PVC SANITARIA 4" X 2" (INCLUYE SUMINISTRO E INSTALACIÓN)</v>
          </cell>
          <cell r="F1248" t="str">
            <v>UN</v>
          </cell>
          <cell r="G1248">
            <v>32751</v>
          </cell>
        </row>
        <row r="1249">
          <cell r="D1249">
            <v>5160</v>
          </cell>
          <cell r="E1249" t="str">
            <v>PUNTO SANITARIO 2" PARA LAVAMANOS, LAVAPLATOS, ORINALES Y POCETAS (INCLUYE SUMINISTRO E INSTALACIÓN, INCLUYE CODO DE 45°, TUBERIA PVC SANITARIA, SIFON, UNIÓN, SOLDADURA Y CINTA TEFLON).</v>
          </cell>
          <cell r="F1249" t="str">
            <v>UN</v>
          </cell>
          <cell r="G1249">
            <v>67511</v>
          </cell>
        </row>
        <row r="1250">
          <cell r="D1250">
            <v>5161</v>
          </cell>
          <cell r="E1250" t="str">
            <v>INSPECCION VISUAL PARA MALLA VIAL ARTERIAL NO TRONCAL, BRIGADA DE REACCION REALIZACION INVENTARIO DE HUECOS Y PROCESAMIENTO DE LA INFORMACION.</v>
          </cell>
          <cell r="F1250" t="str">
            <v>M2</v>
          </cell>
          <cell r="G1250">
            <v>237</v>
          </cell>
        </row>
        <row r="1251">
          <cell r="D1251">
            <v>5162</v>
          </cell>
          <cell r="E1251" t="str">
            <v>PAVIMENTO ASF RECICLADO EN FRIO CEMENTO 3% (ADICIÓN EMULSIÓN ASFÁLTICA CRL-1 RECICLAJE EXTENDER, NIVELAR, Y COMPACTAR MECANICAMENTE. NO INCLUYE AGREGADOS PETREOS DE ADICIÓN).</v>
          </cell>
          <cell r="F1251" t="str">
            <v>M3</v>
          </cell>
          <cell r="G1251">
            <v>370250</v>
          </cell>
        </row>
        <row r="1252">
          <cell r="D1252">
            <v>5163</v>
          </cell>
          <cell r="E1252" t="str">
            <v>PAVIMENTO ASF RECICLADO EN FRIO CEMENTO 5% (ADICIÓN EMULSIÓN ASFALTICA CRL-1, RECICLAJE, EXTENDER, NIVELAR Y COMPACTAR MECANICAMENTE. NO INCLUYE AGREGADOS PETREOS DE ADICIÓN).</v>
          </cell>
          <cell r="F1252" t="str">
            <v>M3</v>
          </cell>
          <cell r="G1252">
            <v>391489</v>
          </cell>
        </row>
        <row r="1253">
          <cell r="D1253">
            <v>5164</v>
          </cell>
          <cell r="E1253" t="str">
            <v>PAVIMENTO ASF RECICLADO EN FRIO EMULSIÓN CRL-1 AL 3% (SUMINISTRO EMULSIÓN ASFÁLTICA CRL-1 RECICLAJE, EXTENDIDA, NIVELACIÓN Y COMPACTACIÓN MECANICA. NO INCLUYE AGREGADOS PETREOS DE ADICIÓN).</v>
          </cell>
          <cell r="F1253" t="str">
            <v>M3</v>
          </cell>
          <cell r="G1253">
            <v>194762</v>
          </cell>
        </row>
        <row r="1254">
          <cell r="D1254">
            <v>5165</v>
          </cell>
          <cell r="E1254" t="str">
            <v>PAVIMENTO ASF RECICLADO EN FRIO EMULSION CRL-1 AL 5% (SUMINISTRO EMULSIÓN ASFÁLTICA CRL-1, RECICLAJE, EXTENDIDA, NIVELACIÓN Y COMPACTACIÓN MECANICA. NO INCLUYE AGREGADOS PETREOS DE ADICIÓN).</v>
          </cell>
          <cell r="F1254" t="str">
            <v>M3</v>
          </cell>
          <cell r="G1254">
            <v>289553</v>
          </cell>
        </row>
        <row r="1255">
          <cell r="D1255">
            <v>5166</v>
          </cell>
          <cell r="E1255" t="str">
            <v>ALQUILER DE CERRAMIENTO TIPO 3, CONSTA DE SEÑALIZADORES TUBULARES PLASTICOS SEPARADOS ENTRE SI MAXIMO 3MTS TRIPLE CINTA PELIGRO CAL 4 (INCLUYE INSTALACIÓN, MANTENIMEINTO Y DESINSTALACIÓN).</v>
          </cell>
          <cell r="F1255" t="str">
            <v>ML/ME</v>
          </cell>
          <cell r="G1255">
            <v>6121</v>
          </cell>
        </row>
        <row r="1256">
          <cell r="D1256">
            <v>5167</v>
          </cell>
          <cell r="E1256" t="str">
            <v>PERSONAL DE BRIGADA Y ASEO (INCLUYE HERRAMIENTA MENOR). SUMINISTRO.</v>
          </cell>
          <cell r="F1256" t="str">
            <v>H/ME</v>
          </cell>
          <cell r="G1256">
            <v>1964099</v>
          </cell>
        </row>
        <row r="1257">
          <cell r="D1257">
            <v>5168</v>
          </cell>
          <cell r="E1257" t="str">
            <v>PROTECCION A SUMIDEROS (INCLUYE SUMINISTRO Y COLOCACIÓN DE BOLSAS DE LONA Y GEOTEXTIL NT 1600 O SIMILAR).</v>
          </cell>
          <cell r="F1257" t="str">
            <v>UN/MES</v>
          </cell>
          <cell r="G1257">
            <v>17349</v>
          </cell>
        </row>
        <row r="1258">
          <cell r="D1258">
            <v>5169</v>
          </cell>
          <cell r="E1258" t="str">
            <v>PLAFONADO DE POZOS (INCLUYE SUMINISTRO Y COLOCACIÓN DE PUNTILLA, TABLA BURRA DE 2.90 X0.28X0.025M, CINTA DE SEÑALIZACION CAL 4 ROLLO 500MX0.10M Y SEÑALIZACIÓN TUBULAR COLOMBINA PLÁSTICA).</v>
          </cell>
          <cell r="F1258" t="str">
            <v>UN</v>
          </cell>
          <cell r="G1258">
            <v>154112</v>
          </cell>
        </row>
        <row r="1259">
          <cell r="D1259">
            <v>5170</v>
          </cell>
          <cell r="E1259" t="str">
            <v>ALQUILER ELEMENTOS DE PROTECCION PERSONAL BASICO CONSTRUCCION VIAS CUADRILLAS 5 PERSONAS (PARA PERSONAL OPERATIVO DE LOS FRENTES DE OBRA).</v>
          </cell>
          <cell r="F1259" t="str">
            <v>UN/MES</v>
          </cell>
          <cell r="G1259">
            <v>386665</v>
          </cell>
        </row>
        <row r="1260">
          <cell r="D1260">
            <v>5171</v>
          </cell>
          <cell r="E1260" t="str">
            <v>ACOMETIDA DOMICILIARIA DE 3" A 1/2". SUMINISTRO E INSTALACION. (INCLUYE TUBERIA PF, REPOSICIÓN DE CAJILLA EN POLIPROPILENO PARA MEDIDOR, REGISTROS Y ACCESORIOS. LONGITUD PROMEDIO =6.5MT).</v>
          </cell>
          <cell r="F1260" t="str">
            <v>UN</v>
          </cell>
          <cell r="G1260">
            <v>407207</v>
          </cell>
        </row>
        <row r="1261">
          <cell r="D1261">
            <v>5172</v>
          </cell>
          <cell r="E1261" t="str">
            <v>ACOMETIDA DOMICILIARIA DE 4" A 1/2". SUMINISTRO E INSTALACION. (INCLUYE TUBERIA PF, REPOSICIÓN DE CAJILLA EN POLIPROPILENO PARA MEDIDOR, REGISTROS Y ACCESORIOS, LONGITUD PROMEDIO = 6.5MT).</v>
          </cell>
          <cell r="F1261" t="str">
            <v>UN</v>
          </cell>
          <cell r="G1261">
            <v>370186</v>
          </cell>
        </row>
        <row r="1262">
          <cell r="D1262">
            <v>5173</v>
          </cell>
          <cell r="E1262" t="str">
            <v>ACOMETIDA DOMICILIARIA DE 6" A 1/2". SUMINISTRO E INSTALACION. (INCLUYE TUBERIA PF REPOSICIÓN DE CAJILLA EN POLIPROPILENO PARA MEDIDOR, REGISTROS Y ACCESORIOS. LONGITUD PROMEDIO=6.5 MT).</v>
          </cell>
          <cell r="F1262" t="str">
            <v>UN</v>
          </cell>
          <cell r="G1262">
            <v>377553</v>
          </cell>
        </row>
        <row r="1263">
          <cell r="D1263">
            <v>5174</v>
          </cell>
          <cell r="E1263" t="str">
            <v>JARDIN VERTICAL, INCLUYE ESTRUCTURA Y/O PANEL DE SOPORTE INDEPENDIENTE ELEM.PARA SOPORTE Y SUJECIÓN DE JARDIN, SACOS Y/O CANGUROS PARA SIEMBRA DE JARDIN VERTICAL, MATERIAL VEGETAL. SUMINISTRO CONSTRUCCION E INSTALACION.</v>
          </cell>
          <cell r="F1263" t="str">
            <v>M2</v>
          </cell>
          <cell r="G1263">
            <v>65000</v>
          </cell>
        </row>
        <row r="1264">
          <cell r="D1264">
            <v>5175</v>
          </cell>
          <cell r="E1264" t="str">
            <v>MURETE CONTENEDOR DE ZONA VERDE H=0.60M A=0.40M. SUMINISTRO Y CONSTRUCCION. (INCLUYE SUMINISTRO Y COLOCACIÓN DE RECEBO COMÚN, GEOMEMBRANA HDPE 30MIL O SIMILAR Y ACERO DE REFUERZO PARA ANCLAJE)</v>
          </cell>
          <cell r="F1264" t="str">
            <v>ML</v>
          </cell>
          <cell r="G1264">
            <v>196284</v>
          </cell>
        </row>
        <row r="1265">
          <cell r="D1265">
            <v>5176</v>
          </cell>
          <cell r="E1265" t="str">
            <v>ELEMENTO SEGREGADOR DE CICLO RUTA TIPO PIEZA A130 EN CONCRETO DE 3000PSI (FUNDIDO EN SITIO, CONCRETO PREMEZCLADO. INCLUYE SUMINISTRO, FORMALETA Y CONSTRUCCIÓN).</v>
          </cell>
          <cell r="F1265" t="str">
            <v>ML</v>
          </cell>
          <cell r="G1265">
            <v>164678</v>
          </cell>
        </row>
        <row r="1266">
          <cell r="D1266">
            <v>5177</v>
          </cell>
          <cell r="E1266" t="str">
            <v>PARCHEO EN PAVIMENTO FLEXIBLE PARA ACCIONES DE MOVILIDAD. (INCLUYE CORTE, DEMOLICIÓN, CARGUE, TRANSPORTE Y DISPOSICIÓN FINAL DE ESCOMBROS, IMPRIMACIÓN, SUMINISTRO, EXTENDIDO Y COMPACTACIÓN MECANICA DE MEZCLA ASFÁLTICA) TRABAJO NOCTURNO.</v>
          </cell>
          <cell r="F1266" t="str">
            <v>M3</v>
          </cell>
          <cell r="G1266">
            <v>1555776</v>
          </cell>
        </row>
        <row r="1267">
          <cell r="D1267">
            <v>5178</v>
          </cell>
          <cell r="E1267" t="str">
            <v>CUADRILLA (OFICIAL + 6 AYUDANTES) HORARIO NOCTURNO</v>
          </cell>
          <cell r="F1267" t="str">
            <v>JR</v>
          </cell>
          <cell r="G1267">
            <v>639996</v>
          </cell>
        </row>
        <row r="1268">
          <cell r="D1268">
            <v>5180</v>
          </cell>
          <cell r="E1268" t="str">
            <v>FILTRO DE DRENAJE DE 0.6M X 1.0M. SUMINISTRO E INSTALACION. (INCLUYE TUBERIA PERFORADA D=4", GRAVA COMUN 1/2" Y GEOTEXTIL NT 4000 O SIMILAR).</v>
          </cell>
          <cell r="F1268" t="str">
            <v>ML</v>
          </cell>
          <cell r="G1268">
            <v>245390</v>
          </cell>
        </row>
        <row r="1269">
          <cell r="D1269">
            <v>5181</v>
          </cell>
          <cell r="E1269" t="str">
            <v>SARDINEL FUNDIDO EN SITIO EN CONCRETO PREMEZCLADO DE 3000PSI. SUMINISTRO Y CONSTRUCCION. (GRAVA COMÚN) E=0.20M H=0.35M (INCLUYE FORMALETA METÁLICA, ACERO DE REFUERZO Y ALAMBRE NEGRO).</v>
          </cell>
          <cell r="F1269" t="str">
            <v>ML</v>
          </cell>
          <cell r="G1269">
            <v>54784</v>
          </cell>
        </row>
        <row r="1270">
          <cell r="D1270">
            <v>5182</v>
          </cell>
          <cell r="E1270" t="str">
            <v>6 DUCTOS D=6" + 2 DUCTOS D=3" PVC TDP. SUMINISTRO E INSTALACION. (NO INCLUYE RELLENOS).</v>
          </cell>
          <cell r="F1270" t="str">
            <v>ML</v>
          </cell>
          <cell r="G1270">
            <v>385559</v>
          </cell>
        </row>
        <row r="1271">
          <cell r="D1271">
            <v>5183</v>
          </cell>
          <cell r="E1271" t="str">
            <v>7 DUCTOS D=4" PVC TDP. SUMINISTRO E INSTALACION. (NO INCLUYE RELLENOS).</v>
          </cell>
          <cell r="F1271" t="str">
            <v>ML</v>
          </cell>
          <cell r="G1271">
            <v>178896</v>
          </cell>
        </row>
        <row r="1272">
          <cell r="D1272">
            <v>5184</v>
          </cell>
          <cell r="E1272" t="str">
            <v>3 DUCTOS DE D=3" PVC TDP. SUMINISTRO E INSTALACION. (NO INCLUYE RELLENOS).</v>
          </cell>
          <cell r="F1272" t="str">
            <v>ML</v>
          </cell>
          <cell r="G1272">
            <v>62253</v>
          </cell>
        </row>
        <row r="1273">
          <cell r="D1273">
            <v>5185</v>
          </cell>
          <cell r="E1273" t="str">
            <v>NEOPRENO REFORZADO A 0.30 X 0.65 X 1" DOBLE REFUERZO, SUMINISTRO E INSTALACION (INCLUYE LIMPIEZA DE LA SUPERFICIE CON CHORRO DE AIRE A PRESION, HERRAMIENTA MENOR Y COMPRESOR).</v>
          </cell>
          <cell r="F1273" t="str">
            <v>UN</v>
          </cell>
          <cell r="G1273">
            <v>409100</v>
          </cell>
        </row>
        <row r="1274">
          <cell r="D1274">
            <v>5186</v>
          </cell>
          <cell r="E1274" t="str">
            <v>ACOMETIDA DOMICILIARIA DE 1/2" CON COLLAR DE DERIVACION DE 4" X 1/2". SUMINISTRO E INSTALACION. (INCLUYE TUBERIA PF, REGISTROS Y ACCESORIOS, LONGITUD PROMEDIO DE 6.5M, INCLUYE CAJILLA EN POLIPROPILENO PARA MEDIDOR)</v>
          </cell>
          <cell r="F1274" t="str">
            <v>UN</v>
          </cell>
          <cell r="G1274">
            <v>356429</v>
          </cell>
        </row>
        <row r="1275">
          <cell r="D1275">
            <v>5187</v>
          </cell>
          <cell r="E1275" t="str">
            <v>ACOMETIDA DOMICILIARIA DE 1/2" CON COLLAR DE DERIVACION DE 6" X 1/2". SUMINISTRO E INSTALACION. (INCLUYE TUBERIA PF, REGISTROS Y ACCESORIOS, LONGITUD PROMEDIO 6.5MT. INCLUYE CAJILLA EN POLIPROPILENO PARA MEDIDOR).</v>
          </cell>
          <cell r="F1275" t="str">
            <v>UN</v>
          </cell>
          <cell r="G1275">
            <v>392696</v>
          </cell>
        </row>
        <row r="1276">
          <cell r="D1276">
            <v>5188</v>
          </cell>
          <cell r="E1276" t="str">
            <v>BOYA PLASTICA DE 20 X 20 X 9CM DE ALTURA. SUMINISTRO E INSTALACION.</v>
          </cell>
          <cell r="F1276" t="str">
            <v>UN</v>
          </cell>
          <cell r="G1276">
            <v>46357</v>
          </cell>
        </row>
        <row r="1277">
          <cell r="D1277">
            <v>5189</v>
          </cell>
          <cell r="E1277" t="str">
            <v>HITO DE 75CM DE ALTURA Y 8 CM DE DIAMETRO CON REFLECTIVOS DE COLOR AMARILLO. SUMINISTRO E INSTALACION.</v>
          </cell>
          <cell r="F1277" t="str">
            <v>UN</v>
          </cell>
          <cell r="G1277">
            <v>75059</v>
          </cell>
        </row>
        <row r="1278">
          <cell r="D1278">
            <v>5190</v>
          </cell>
          <cell r="E1278" t="str">
            <v>CORTE CON EQUIPO DE OXICORTE PARA EL RETIRO DE LA JUNTA METALICA EXISTENTE EN EL PUENTE.</v>
          </cell>
          <cell r="F1278" t="str">
            <v>ML</v>
          </cell>
          <cell r="G1278">
            <v>9545</v>
          </cell>
        </row>
        <row r="1279">
          <cell r="D1279">
            <v>5191</v>
          </cell>
          <cell r="E1279" t="str">
            <v>DEMARCACION PICTOGRAMA CICLORUTA EN PINTURA TERMOPLASTICA (E=2.3MM INCLUYE SUMINISTRO Y APLICACIÓN CON EQUIPO, INCLUYE MICROESFERAS. AREA =2MT2).</v>
          </cell>
          <cell r="F1279" t="str">
            <v>UN</v>
          </cell>
          <cell r="G1279">
            <v>280384</v>
          </cell>
        </row>
        <row r="1280">
          <cell r="D1280">
            <v>5195</v>
          </cell>
          <cell r="E1280" t="str">
            <v>RETIRO, DEMONTE DE MATERIAL DE JUNTA DE DILATACIÓN EXISTENTE Y DEMOLICIÓN DE CONCRETO ADYACENTE A LA JUNTA, ANCHO VARIABLE DE 80 A 90CM. (INCLUYE CARGUE, TRANSPORTE Y RETIRO DE ESCOMBROS).</v>
          </cell>
          <cell r="F1280" t="str">
            <v>ML</v>
          </cell>
          <cell r="G1280">
            <v>44260</v>
          </cell>
        </row>
        <row r="1281">
          <cell r="D1281">
            <v>5196</v>
          </cell>
          <cell r="E1281" t="str">
            <v>DEMOLICIÓN DE CONCRETO: ESPESORES 8CM A 15CM. (INCLUYE RETIRO DE MATERIAL, TRANSPORTE Y DISPOSICIÓN FINAL DE ESCOMBROS EN SITIO AUTORIZADO).</v>
          </cell>
          <cell r="F1281" t="str">
            <v>M3</v>
          </cell>
          <cell r="G1281">
            <v>89836</v>
          </cell>
        </row>
        <row r="1282">
          <cell r="D1282">
            <v>5197</v>
          </cell>
          <cell r="E1282" t="str">
            <v>DEMOLICIÓN DE CONCRETO: ESPESORES 16CM A 25CM. (INCLUYE RETIRO DE MATERIAL, TRANSPORTE Y DISPOSICIÓN FINAL DE ESCOMBROS EN SITIO AUTORIZADO).</v>
          </cell>
          <cell r="F1282" t="str">
            <v>M3</v>
          </cell>
          <cell r="G1282">
            <v>96379</v>
          </cell>
        </row>
        <row r="1283">
          <cell r="D1283">
            <v>5199</v>
          </cell>
          <cell r="E1283" t="str">
            <v>CONCRETO SIN RETRACCIÓN, SUMINISTRO Y COLOCACIÓN, (CONCRELISTO RE 5000 O SIMILAR) CON FIBRA METÁLICA 80-60 O SIMILAR PARA VIGAS DE SOPORTE JUNTAS DE DILATACIÓN</v>
          </cell>
          <cell r="F1283" t="str">
            <v>M3</v>
          </cell>
          <cell r="G1283">
            <v>6326754</v>
          </cell>
        </row>
        <row r="1284">
          <cell r="D1284">
            <v>5200</v>
          </cell>
          <cell r="E1284" t="str">
            <v>GROUTING DE ALTA RESISTENCIA SIN RETRACCIÓN PARA RELLENO DE ZONA DE ANCLAJE PARA REEMPLAZO DE JUNTA EXISTENTE H=0.05M. SUMINISTRO Y COLOCACIÓN. (INCLUYE IMPRIMANTE DE ALTA ADHERENCIA Y CURADOR).</v>
          </cell>
          <cell r="F1284" t="str">
            <v>M2</v>
          </cell>
          <cell r="G1284">
            <v>757091</v>
          </cell>
        </row>
        <row r="1285">
          <cell r="D1285">
            <v>5201</v>
          </cell>
          <cell r="E1285" t="str">
            <v>JUNTA ELASTOMERICA TIPO AWGJ 70 DE 70MM DE RECORRIDO O SIMILAR. SUMINISTRO Y COLOCACIÓN. (INCLUYE PERNOS Y SOLDADURA).</v>
          </cell>
          <cell r="F1285" t="str">
            <v>ML</v>
          </cell>
          <cell r="G1285">
            <v>149634</v>
          </cell>
        </row>
        <row r="1286">
          <cell r="D1286">
            <v>5202</v>
          </cell>
          <cell r="E1286" t="str">
            <v>JUNTA METÁLICA CON ÁNGULO DE 3"X1/4". SUMINISTRO Y COLOCACIÓN. (PARA UN SOLO COSTADO DE LA JUNTA).</v>
          </cell>
          <cell r="F1286" t="str">
            <v>ML</v>
          </cell>
          <cell r="G1286">
            <v>89076</v>
          </cell>
        </row>
        <row r="1287">
          <cell r="D1287">
            <v>5204</v>
          </cell>
          <cell r="E1287" t="str">
            <v>LIMPIEZA PROFUNDA DE LA JUNTA PARA ANCHOS VARIABLES DE 5 A 30CM. (RETIRO DEL MATERIAL EN LA CAVIDAD EXISTENTE ENTRE LA SUPERFICIE EXTERNA DE LA VIGA Y EL ESPALDAR DEL ESTRIBO MEDIANTE EL USO DE HIDROLAVADO Y TALADRO LUEGO DEL VACIADO DE ESCOMBROS).</v>
          </cell>
          <cell r="F1287" t="str">
            <v>ML</v>
          </cell>
          <cell r="G1287">
            <v>7746</v>
          </cell>
        </row>
        <row r="1288">
          <cell r="D1288">
            <v>5205</v>
          </cell>
          <cell r="E1288" t="str">
            <v>SELLANTE BASE EN POLIMERO PARA SELLO DE FISURAS, SUMINISTRO Y COLOCACIÓN, (ANCHO JUNTA APROX. 25MM PROFUNDIDAD APROX. 12MM).</v>
          </cell>
          <cell r="F1288" t="str">
            <v>ML</v>
          </cell>
          <cell r="G1288">
            <v>50377</v>
          </cell>
        </row>
        <row r="1289">
          <cell r="D1289">
            <v>5207</v>
          </cell>
          <cell r="E1289" t="str">
            <v>SANEADO DE CONCRETO DE RECUBRIMIENTO. INCLUYE ESCARIFICACIÓN DE CONCRETO PROFUNDIDAD ENTRE 2CM Y 7CM, LIMPIEZA Y APLICACIÓN DE RECUBRIMIENTO ANTICORROSIVO PARA EL ACERO DE REFUERZO EXISTENTE Y MORTERO DE REPARACIÓN ESTRUCTURAL. NIVEL DE TRABAJO+3.0M</v>
          </cell>
          <cell r="F1289" t="str">
            <v>M2</v>
          </cell>
          <cell r="G1289">
            <v>206068</v>
          </cell>
        </row>
        <row r="1290">
          <cell r="D1290">
            <v>5208</v>
          </cell>
          <cell r="E1290" t="str">
            <v>LIMPIEZA MECÁNICA DE ACERO DE REFUERZO CON PULIDORA Y SUMINISTRO Y APLICACIÓN DE INHIBIDOR DE CORROSIÓN. NIVEL DE TRABAJO +3.0M.</v>
          </cell>
          <cell r="F1290" t="str">
            <v>ML</v>
          </cell>
          <cell r="G1290">
            <v>97411</v>
          </cell>
        </row>
        <row r="1291">
          <cell r="D1291">
            <v>5209</v>
          </cell>
          <cell r="E1291" t="str">
            <v>IMPRIMANTE Y PUENTE DE ADHERENCIA ENTRE CONCRETO FRESCO Y ENDURECIDO DE FRAGUADO LENTO. SUMINISTRO Y APLICACIÓN. EPÓXICO DE PEGA CONCRETO NUEVO A VIEJO QUE CUMPLA CON LA NORMA ASTM C-881 TIPO 5 GRADO II</v>
          </cell>
          <cell r="F1291" t="str">
            <v>M2</v>
          </cell>
          <cell r="G1291">
            <v>66799</v>
          </cell>
        </row>
        <row r="1292">
          <cell r="D1292">
            <v>5210</v>
          </cell>
          <cell r="E1292" t="str">
            <v>ESCARIFICACIÓN MECÁNICA ABUZARDADO Y CORTE CON DISCO DIAMANTADO PARA RECALCE DE ELEMENTOS ESTRUCTURALES PROFUNDIDAD VARIABLE ENTRE 5CM Y 20CM. INCLUYE TRANSPORTE DE ESCOMBROS.</v>
          </cell>
          <cell r="F1292" t="str">
            <v>M2</v>
          </cell>
          <cell r="G1292">
            <v>68242</v>
          </cell>
        </row>
        <row r="1293">
          <cell r="D1293">
            <v>5211</v>
          </cell>
          <cell r="E1293" t="str">
            <v>MORTERO ACRILICO DE REPARACIÓN ALTA RESISTENCIA, AUTOIMPRIMANTE. SUMINISTRO Y APLICACIÓN. INCLUYE COSTOS DE SUMINISTRO DE MATERIALES (RECUBRIMIENTO ANTICORROSIVO EN DOS CAPAS.</v>
          </cell>
          <cell r="F1293" t="str">
            <v>M2</v>
          </cell>
          <cell r="G1293">
            <v>50108</v>
          </cell>
        </row>
        <row r="1294">
          <cell r="D1294">
            <v>5212</v>
          </cell>
          <cell r="E1294" t="str">
            <v>MASILLA DE POLIURETANO MONOCOMPONENTE PARA SELLADO DE JUNTAS DE CONSTRUCCIÓN. SELLADOR ELÁSTICO DE POLIURETANO. SUMINISTRO Y COLOCACIÓN.</v>
          </cell>
          <cell r="F1294" t="str">
            <v>ML</v>
          </cell>
          <cell r="G1294">
            <v>23820</v>
          </cell>
        </row>
        <row r="1295">
          <cell r="D1295">
            <v>5214</v>
          </cell>
          <cell r="E1295" t="str">
            <v>LAMINA ALFAJOR 6MM CON SOPORTE EN NEOPRENO PARA PERMITIR FLUJO VEHICULAR SOBRE JUNTAS DEMOLIDAS. INCLUYE RETIRO Y POSTERIOR COLOCACIÓN Y TRANSPORTE.</v>
          </cell>
          <cell r="F1295" t="str">
            <v>M2</v>
          </cell>
          <cell r="G1295">
            <v>303097</v>
          </cell>
        </row>
        <row r="1296">
          <cell r="D1296">
            <v>5216</v>
          </cell>
          <cell r="E1296" t="str">
            <v>PINTURA EPÓXICA A DOS MANOS. SUMINISTRO Y APLICACIÓN.</v>
          </cell>
          <cell r="F1296" t="str">
            <v>M2</v>
          </cell>
          <cell r="G1296">
            <v>21260</v>
          </cell>
        </row>
        <row r="1297">
          <cell r="D1297">
            <v>5217</v>
          </cell>
          <cell r="E1297" t="str">
            <v>PINTURA ACRÍLICA BASE AGUA A=10CM PARA LINEAS DE DEMARCACIÓN, CON MICROESFERAS, ESPESOR SECO DE 9MILS Y 60% DE SÓLIDOS POR VOLUMEN, EN CALZADA. SUMINISTRO Y APLICACIÓN.</v>
          </cell>
          <cell r="F1297" t="str">
            <v>ML</v>
          </cell>
          <cell r="G1297">
            <v>3497</v>
          </cell>
        </row>
        <row r="1298">
          <cell r="D1298">
            <v>5218</v>
          </cell>
          <cell r="E1298" t="str">
            <v>PINTURA ACRILÍCA BASE AGUA A=10CM PARA LINEAS DE DEMARCACIÓN, EN CICLORUTA (EN ANDÉN), SIN MICROESFERAS, ESPESOR SECO DE 9MILS Y 60% DE SÓLIDOS POR VOLUMEN. SUMINISTRO Y APLICACIÓN.</v>
          </cell>
          <cell r="F1298" t="str">
            <v>ML</v>
          </cell>
          <cell r="G1298">
            <v>3828</v>
          </cell>
        </row>
        <row r="1299">
          <cell r="D1299">
            <v>5220</v>
          </cell>
          <cell r="E1299" t="str">
            <v>PINTURA EN PLASTICO EN FRIO METILMETACRILATO DE A=12CM PARA LINEAS DE DEMARCACIÓN, CON MICROESFERAS Y ESPESOR SECO SEGÚN NORMA NTC 4744. SUMINISTRO Y APLICACIÓN.</v>
          </cell>
          <cell r="F1299" t="str">
            <v>ML</v>
          </cell>
          <cell r="G1299">
            <v>13122</v>
          </cell>
        </row>
        <row r="1300">
          <cell r="D1300">
            <v>5221</v>
          </cell>
          <cell r="E1300" t="str">
            <v>PINTURA EN PLASTICO EN FRIO METILMETACRILATO DE A=15CM PARA LINEAS DE DEMARCACIÓN, CON MICROESFERAS Y ESPESOR SECO SEGÚN NORMA NTC 4744. SUMINISTRO Y APLICACIÓN.</v>
          </cell>
          <cell r="F1300" t="str">
            <v>ML</v>
          </cell>
          <cell r="G1300">
            <v>14956</v>
          </cell>
        </row>
        <row r="1301">
          <cell r="D1301">
            <v>5225</v>
          </cell>
          <cell r="E1301" t="str">
            <v>PINTURA DE TRÁFICO - IMPRIMANTE NEGRO A=15CM. SUMINISTRO Y APLICACIÓN.</v>
          </cell>
          <cell r="F1301" t="str">
            <v>ML</v>
          </cell>
          <cell r="G1301">
            <v>4247</v>
          </cell>
        </row>
        <row r="1302">
          <cell r="D1302">
            <v>5226</v>
          </cell>
          <cell r="E1302" t="str">
            <v>PINTURA DE TRÁFICO - IMPRIMANTE NEGRO A=20CM. SUMINISTRO Y APLICACIÓN.</v>
          </cell>
          <cell r="F1302" t="str">
            <v>ML</v>
          </cell>
          <cell r="G1302">
            <v>5747</v>
          </cell>
        </row>
        <row r="1303">
          <cell r="D1303">
            <v>5227</v>
          </cell>
          <cell r="E1303" t="str">
            <v>PINTURA DE TRÁFICO - IMPRIMANTE NEGRO. SUMINISTRO Y APLICACIÓN.</v>
          </cell>
          <cell r="F1303" t="str">
            <v>M2</v>
          </cell>
          <cell r="G1303">
            <v>26103</v>
          </cell>
        </row>
        <row r="1304">
          <cell r="D1304">
            <v>5228</v>
          </cell>
          <cell r="E1304" t="str">
            <v>BORRADO DE DEMARCACIÓN VIAL POR FRESADO CON MÁQUINA PARA LINEA A=0.12M.</v>
          </cell>
          <cell r="F1304" t="str">
            <v>ML</v>
          </cell>
          <cell r="G1304">
            <v>9125</v>
          </cell>
        </row>
        <row r="1305">
          <cell r="D1305">
            <v>5229</v>
          </cell>
          <cell r="E1305" t="str">
            <v>BORRADO DE DEMARCACIÓN VIAL POR FRESADO CON MÁQUINA PARA LINEA A=0.15M.</v>
          </cell>
          <cell r="F1305" t="str">
            <v>ML</v>
          </cell>
          <cell r="G1305">
            <v>11407</v>
          </cell>
        </row>
        <row r="1306">
          <cell r="D1306">
            <v>5230</v>
          </cell>
          <cell r="E1306" t="str">
            <v>BORRADO DE DEMARCACIÓN VIAL POR FRESADO CON MÁQUINA PARA LINEA A=0.20M.</v>
          </cell>
          <cell r="F1306" t="str">
            <v>ML</v>
          </cell>
          <cell r="G1306">
            <v>15239</v>
          </cell>
        </row>
        <row r="1307">
          <cell r="D1307">
            <v>5241</v>
          </cell>
          <cell r="E1307" t="str">
            <v>TACHA REFLECTIVA BIDIRECCIONAL (INCLUYE SUMINISTRO E INSTALACIÓN).</v>
          </cell>
          <cell r="F1307" t="str">
            <v>UN</v>
          </cell>
          <cell r="G1307">
            <v>15530</v>
          </cell>
        </row>
        <row r="1308">
          <cell r="D1308">
            <v>5242</v>
          </cell>
          <cell r="E1308" t="str">
            <v>RESALTOS EN CAUCHO ANCLADOS, LONGITUD 1M, ANCHO 30CM, ANCHO 4.5CM. (INCLUYE SUMINISTRO E INSTALACIÓN).</v>
          </cell>
          <cell r="F1308" t="str">
            <v>UN</v>
          </cell>
          <cell r="G1308">
            <v>238896</v>
          </cell>
        </row>
        <row r="1309">
          <cell r="D1309">
            <v>5244</v>
          </cell>
          <cell r="E1309" t="str">
            <v>ENTIBADO EC-1 CONTÍNUO MADERA CON PERFILES DE MADERA Y PARALES TELESCÓPICOS. SUMINISTRO E INSTALACIÓN.</v>
          </cell>
          <cell r="F1309" t="str">
            <v>M2</v>
          </cell>
          <cell r="G1309">
            <v>63012</v>
          </cell>
        </row>
        <row r="1310">
          <cell r="D1310">
            <v>5245</v>
          </cell>
          <cell r="E1310" t="str">
            <v>EMPATE EN LÍNEA DE TUBERÍA DE ACERO (HA) A TUBERÍA PVC 6". SUMINISTRO E INSTALACIÓN. (INCLUYE ACOPLE UNIVERSAL D= 6" R1, UNIÓN DE REPARACIÓN D=6" Y 1MT DE TUBERÍA PVC D= 6" RDE 21).</v>
          </cell>
          <cell r="F1310" t="str">
            <v>UN</v>
          </cell>
          <cell r="G1310">
            <v>612380</v>
          </cell>
        </row>
        <row r="1311">
          <cell r="D1311">
            <v>5246</v>
          </cell>
          <cell r="E1311" t="str">
            <v>EMPATE EN LÍNEA DE TUBERÍA DE ACERO (HA) A TUBERÍA PVC 12". SUMINISTRO E INSTALACIÓN. (INCLUYE ACOPLE UNIVERSAL D= 12" R1, UNIÓN DE REPARACIÓN D=12" Y 1MT DE TUBERÍA PVC D= 12" RDE 21).</v>
          </cell>
          <cell r="F1311" t="str">
            <v>UN</v>
          </cell>
          <cell r="G1311">
            <v>2533104</v>
          </cell>
        </row>
        <row r="1312">
          <cell r="D1312">
            <v>5247</v>
          </cell>
          <cell r="E1312" t="str">
            <v>EMPATE EN LÍNEA DE TUBERÍA DE ACERO (HA) A ASBESTO CEMENTO (AC) 6". SUMINISTRO E INSTALACIÓN. (INCLUYE DOS ACOPLES UNIVERSAL D= 6" R1 Y 1MT DE TUBERÍA PVC D= 6" RDE 21).</v>
          </cell>
          <cell r="F1312" t="str">
            <v>UN</v>
          </cell>
          <cell r="G1312">
            <v>642194</v>
          </cell>
        </row>
        <row r="1313">
          <cell r="D1313">
            <v>5248</v>
          </cell>
          <cell r="E1313" t="str">
            <v>TUBERIA CONDUIT PVC D= 1/2" (NO INCLUYE RELLENOS). SUMINISTRO E INSTALACIÓN.</v>
          </cell>
          <cell r="F1313" t="str">
            <v>ML</v>
          </cell>
          <cell r="G1313">
            <v>4836</v>
          </cell>
        </row>
        <row r="1314">
          <cell r="D1314">
            <v>5249</v>
          </cell>
          <cell r="E1314" t="str">
            <v>TUBERIA EN ACERO GALVANIZADA D= 2" (NO INCLUYE RELLENOS). SUMINISTRO E INSTALACIÓN.</v>
          </cell>
          <cell r="F1314" t="str">
            <v>ML</v>
          </cell>
          <cell r="G1314">
            <v>60981</v>
          </cell>
        </row>
        <row r="1315">
          <cell r="D1315">
            <v>5250</v>
          </cell>
          <cell r="E1315" t="str">
            <v>CARCAMO TIPO PLACA DE PROTECCIÓN DE TUBO EN POLIETILENO D= 2", 3", 4", 6" Y 8". (INCLUYE RELLENO EN ARENA DE PEÑA, REFUERZO, CONCRETO DE 2000 PSI Y 4000 PSI, FORMALETA Y TRANSPORTE DE PETREOS).</v>
          </cell>
          <cell r="F1315" t="str">
            <v>ML</v>
          </cell>
          <cell r="G1315">
            <v>182505</v>
          </cell>
        </row>
        <row r="1316">
          <cell r="D1316">
            <v>5251</v>
          </cell>
          <cell r="E1316" t="str">
            <v>CARCAMO TIPO PLACA PARA PROTECCIÓN DE TUBO EN POLIETILENO D= 10", 12", 14" Y 16" (INCLUYE RELLENO EN ARENA DE PEÑA, REFUERZO, CONCRETO DE 2000 PSI Y 4000 PSI, FORMALETA Y TRANSPORTE DE PETREOS).</v>
          </cell>
          <cell r="F1316" t="str">
            <v>ML</v>
          </cell>
          <cell r="G1316">
            <v>268376</v>
          </cell>
        </row>
        <row r="1317">
          <cell r="D1317">
            <v>5252</v>
          </cell>
          <cell r="E1317" t="str">
            <v>CAJA PARA SECCIONADOR MANIOBRA SUBESTACIÓN SEMISUMERGIBLE NORMA CODENSA CS290 (ANDEN. INCL BASE EN CONCRETO DE 1500 PSI. RECEBO COMPACTADO, MUROS, PAÑETE EN MORTERO IMPERMEAB. ACERO REFUERZO, ESCALERA DE GATO, MARCO Y TAPAS.</v>
          </cell>
          <cell r="F1317" t="str">
            <v>UN</v>
          </cell>
          <cell r="G1317">
            <v>3412801</v>
          </cell>
        </row>
        <row r="1318">
          <cell r="D1318">
            <v>5253</v>
          </cell>
          <cell r="E1318" t="str">
            <v>CAJA DE MANIOBRA ENTRADA Y SALIDA SUBESTACION SEMISUMERGIBLE NORMA CODENSA CTS535. SUMINISTRO E INSTALACION.</v>
          </cell>
          <cell r="F1318" t="str">
            <v>UN</v>
          </cell>
          <cell r="G1318">
            <v>14412440</v>
          </cell>
        </row>
        <row r="1319">
          <cell r="D1319">
            <v>5254</v>
          </cell>
          <cell r="E1319" t="str">
            <v>TUBERIA CONCRETO D=36" CL. V REFORZADO (INCLUYE SUMINISTRO, INSTALACIÓN, MORTERO 2000 PSI PARA CUBRIMIENTO DE JUNTA).</v>
          </cell>
          <cell r="F1319" t="str">
            <v>ML</v>
          </cell>
          <cell r="G1319">
            <v>1784435</v>
          </cell>
        </row>
        <row r="1320">
          <cell r="D1320">
            <v>5271</v>
          </cell>
          <cell r="E1320" t="str">
            <v>CONCRETO 2000 PSI GRAVA COMUN 1" (SUMINISTRO Y COLOCACIÓN. INCLUYE SUMINISTRO DE CONCRETO, FORMALETEADO, FUNDIDA Y CURADO.)</v>
          </cell>
          <cell r="F1320" t="str">
            <v>M3</v>
          </cell>
          <cell r="G1320">
            <v>607643</v>
          </cell>
        </row>
        <row r="1321">
          <cell r="D1321">
            <v>5272</v>
          </cell>
          <cell r="E1321" t="str">
            <v>2 DUCTOS D=6" PVC-TDP (NO INCLUYE RELLENOS NI EXCAVACIÓN). SUMINISTRO E INSTALACIÓN.</v>
          </cell>
          <cell r="F1321" t="str">
            <v>ML</v>
          </cell>
          <cell r="G1321">
            <v>110401</v>
          </cell>
        </row>
        <row r="1322">
          <cell r="D1322">
            <v>5273</v>
          </cell>
          <cell r="E1322" t="str">
            <v>3 DUCTOS D=6" PVC-TDP (NO INCLUYE RELLENOS NI EXCAVACIÓN). SUMINISTRO E INSTALACIÓN.</v>
          </cell>
          <cell r="F1322" t="str">
            <v>ML</v>
          </cell>
          <cell r="G1322">
            <v>165602</v>
          </cell>
        </row>
        <row r="1323">
          <cell r="D1323">
            <v>5274</v>
          </cell>
          <cell r="E1323" t="str">
            <v>5 DUCTOS D=6" PVC-TDP (NO INCLUYE RELLENOS NI EXCAVACIÓN). SUMINISTRO E INSTALACIÓN.</v>
          </cell>
          <cell r="F1323" t="str">
            <v>ML</v>
          </cell>
          <cell r="G1323">
            <v>276005</v>
          </cell>
        </row>
        <row r="1324">
          <cell r="D1324">
            <v>5275</v>
          </cell>
          <cell r="E1324" t="str">
            <v>10 DUCTOS D=6" PVC-TDP (NO INCLUYE RELLENOS NI EXCAVACIÓN). SUMINISTRO E INSTALACIÓN.</v>
          </cell>
          <cell r="F1324" t="str">
            <v>ML</v>
          </cell>
          <cell r="G1324">
            <v>552006</v>
          </cell>
        </row>
        <row r="1325">
          <cell r="D1325">
            <v>5276</v>
          </cell>
          <cell r="E1325" t="str">
            <v>11 DUCTOS D=6" PVC-TDP (NO INCLUYE RELLENOS NI EXCAVACIÓN). SUMINISTRO E INSTALACIÓN.</v>
          </cell>
          <cell r="F1325" t="str">
            <v>ML</v>
          </cell>
          <cell r="G1325">
            <v>607207</v>
          </cell>
        </row>
        <row r="1326">
          <cell r="D1326">
            <v>5277</v>
          </cell>
          <cell r="E1326" t="str">
            <v>20 DUCTOS D=4" PVC-TDP (NO INCLUYE RELLENOS NI EXCAVACIÓN). SUMINISTRO E INSTALACIÓN.</v>
          </cell>
          <cell r="F1326" t="str">
            <v>ML</v>
          </cell>
          <cell r="G1326">
            <v>505609</v>
          </cell>
        </row>
        <row r="1327">
          <cell r="D1327">
            <v>5278</v>
          </cell>
          <cell r="E1327" t="str">
            <v>28 DUCTOS D=4" PVC-TDP (NO INCLUYE RELLENOS NI EXCAVACIÓN). SUMINISTRO E INSTALACIÓN.</v>
          </cell>
          <cell r="F1327" t="str">
            <v>ML</v>
          </cell>
          <cell r="G1327">
            <v>708087</v>
          </cell>
        </row>
        <row r="1328">
          <cell r="D1328">
            <v>5279</v>
          </cell>
          <cell r="E1328" t="str">
            <v>5 DUCTOS D=4" PVC-TDP (NO INCLUYE RELLENOS NI EXCAVACIÓN). SUMINISTRO E INSTALACIÓN.</v>
          </cell>
          <cell r="F1328" t="str">
            <v>ML</v>
          </cell>
          <cell r="G1328">
            <v>126404</v>
          </cell>
        </row>
        <row r="1329">
          <cell r="D1329">
            <v>5280</v>
          </cell>
          <cell r="E1329" t="str">
            <v>CARCAMO DE PROTECCIÓN PARA TUBERIA DE TELEFONOS (DE 9 A 12 TUBOS). SUMINISTRO E INSTALACIÓN.</v>
          </cell>
          <cell r="F1329" t="str">
            <v>ML</v>
          </cell>
          <cell r="G1329">
            <v>267235</v>
          </cell>
        </row>
        <row r="1330">
          <cell r="D1330">
            <v>5286</v>
          </cell>
          <cell r="E1330" t="str">
            <v>ESTABILIZACIÓN DE BASE GRANULAR CON EMULSIÓN + CEMENTO 5% E= 0.20M</v>
          </cell>
          <cell r="F1330" t="str">
            <v>M2</v>
          </cell>
          <cell r="G1330">
            <v>15980</v>
          </cell>
        </row>
        <row r="1331">
          <cell r="D1331">
            <v>5312</v>
          </cell>
          <cell r="E1331" t="str">
            <v>CONCRETO 4000 PSI (280 KG/CM2) GRAVA COMUN PARA ALETAS Y ESPALDAR (INCLUYE FORMALETA. NO INCLUYE REFUERZO NI CURADO. INCLUYE SUMINISTRO Y COLOCACION).</v>
          </cell>
          <cell r="F1331" t="str">
            <v>M3</v>
          </cell>
          <cell r="G1331">
            <v>639209</v>
          </cell>
        </row>
        <row r="1332">
          <cell r="D1332">
            <v>5313</v>
          </cell>
          <cell r="E1332" t="str">
            <v>CONCRETO 3500 PSI (245 KG/CM2) GRAVA COMUN PARA CIMENTACIONES (INCLUYE FORMALETA. NO INCLUYE REFUERZO NI CURADO. INCLUYE SUMINISTRO Y COLOCACION).</v>
          </cell>
          <cell r="F1332" t="str">
            <v>M3</v>
          </cell>
          <cell r="G1332">
            <v>626716</v>
          </cell>
        </row>
        <row r="1333">
          <cell r="D1333">
            <v>5314</v>
          </cell>
          <cell r="E1333" t="str">
            <v>SEPARADOR NEW JERSEY MONODIRECCIONAL 0.375M X 0.90M X 0.15M (FUNDIDO EN SITIO. INCLUYE SUM. E INST. NO INC. MATERIAL DE BASE).</v>
          </cell>
          <cell r="F1333" t="str">
            <v>ML</v>
          </cell>
          <cell r="G1333">
            <v>598018</v>
          </cell>
        </row>
        <row r="1334">
          <cell r="D1334">
            <v>5315</v>
          </cell>
          <cell r="E1334" t="str">
            <v>CONCRETO 4000 PSI (280 KG/CM2) PARA MURO DE CONTENCION (GRAVA COMUN) SUMINISTRO Y COLOCACIÓN. INCLUYE FORMALETA. NO INCLUYE REFUERZO, NI CURADO). PARA TRABAJOS A NIVEL MENOR DE 1.50M.</v>
          </cell>
          <cell r="F1334" t="str">
            <v>M3</v>
          </cell>
          <cell r="G1334">
            <v>957942</v>
          </cell>
        </row>
        <row r="1335">
          <cell r="D1335">
            <v>5316</v>
          </cell>
          <cell r="E1335" t="str">
            <v>NIVELACION DE CAJA CS276 EN ANDEN H= 0.42M (INCLUYE CONCRETO 2500 PSI HECHO EN OBRA, LADRILLO TOLETE RECOCIDO 24X12X6. MORTERO 1:5 HECHO EN OBRA. INCL. REPOSICION DE MARCO Y TAPA PREFABRICADA</v>
          </cell>
          <cell r="F1335" t="str">
            <v>UN</v>
          </cell>
          <cell r="G1335">
            <v>1452119</v>
          </cell>
        </row>
        <row r="1336">
          <cell r="D1336">
            <v>5317</v>
          </cell>
          <cell r="E1336" t="str">
            <v>CONCRETO GRAVA COMÚN DE 5000 PSI (350 KG/CM2) PARA SUPER ESTRUCTURA ACELERADO A 2 DÍAS. (CONCRETO GRAVA COMÚN.INCLUYE ACELERANTE, FORMALETA, CURADO DE CONCRETO Y MANO DE OBRA).</v>
          </cell>
          <cell r="F1336" t="str">
            <v>M3</v>
          </cell>
          <cell r="G1336">
            <v>907537</v>
          </cell>
        </row>
        <row r="1337">
          <cell r="D1337">
            <v>5318</v>
          </cell>
          <cell r="E1337" t="str">
            <v>CAMARA GRP 2500 * 2500 * 1200 (INCLUYE TUBERIA , CHIMENEA 2.5M Y ACCESORIOS. SUMINISTRO E INSTALACION.</v>
          </cell>
          <cell r="F1337" t="str">
            <v>UN</v>
          </cell>
          <cell r="G1337">
            <v>65129026</v>
          </cell>
        </row>
        <row r="1338">
          <cell r="D1338">
            <v>5319</v>
          </cell>
          <cell r="E1338" t="str">
            <v>CAMARA GRP 2600 * 2600 * 1200 (INCLUYE TUBERIA , CHIMENEA 2.5M Y ACCESORIOS. SUMINISTRO E INSTALACION.</v>
          </cell>
          <cell r="F1338" t="str">
            <v>UN</v>
          </cell>
          <cell r="G1338">
            <v>69715400</v>
          </cell>
        </row>
        <row r="1339">
          <cell r="D1339">
            <v>5320</v>
          </cell>
          <cell r="E1339" t="str">
            <v>TUBERIA GRP 350MM (INCLUYE TRANSPORTE). SUMINISTRO E INSTALACION.</v>
          </cell>
          <cell r="F1339" t="str">
            <v>ML</v>
          </cell>
          <cell r="G1339">
            <v>564428</v>
          </cell>
        </row>
        <row r="1340">
          <cell r="D1340">
            <v>5321</v>
          </cell>
          <cell r="E1340" t="str">
            <v>TUBERIA GRP 450MM (INCLUYE TRANSPORTE). SUMINISTRO E INSTALACION.</v>
          </cell>
          <cell r="F1340" t="str">
            <v>ML</v>
          </cell>
          <cell r="G1340">
            <v>702480</v>
          </cell>
        </row>
        <row r="1341">
          <cell r="D1341">
            <v>5322</v>
          </cell>
          <cell r="E1341" t="str">
            <v>TUBERIA GRP 550MM (INCLUYE TRANSPORTE). SUMINISTRO E INSTALACION.</v>
          </cell>
          <cell r="F1341" t="str">
            <v>ML</v>
          </cell>
          <cell r="G1341">
            <v>817981</v>
          </cell>
        </row>
        <row r="1342">
          <cell r="D1342">
            <v>5324</v>
          </cell>
          <cell r="E1342" t="str">
            <v>TUBERIA GRP 750MM (INCLUYE TRANSPORTE). SUMINISTRO E INSTALACION.</v>
          </cell>
          <cell r="F1342" t="str">
            <v>ML</v>
          </cell>
          <cell r="G1342">
            <v>1090021</v>
          </cell>
        </row>
        <row r="1343">
          <cell r="D1343">
            <v>5325</v>
          </cell>
          <cell r="E1343" t="str">
            <v>TUBERIA GRP 850MM (INCLUYE TRANSPORTE). SUMINISTRO E INSTALACION.</v>
          </cell>
          <cell r="F1343" t="str">
            <v>ML</v>
          </cell>
          <cell r="G1343">
            <v>1286694</v>
          </cell>
        </row>
        <row r="1344">
          <cell r="D1344">
            <v>5326</v>
          </cell>
          <cell r="E1344" t="str">
            <v>TUBERIA GRP 2500MM (INCLUYE TRANSPORTE). SUMINISTRO E INSTALACION.</v>
          </cell>
          <cell r="F1344" t="str">
            <v>ML</v>
          </cell>
          <cell r="G1344">
            <v>7605485</v>
          </cell>
        </row>
        <row r="1345">
          <cell r="D1345">
            <v>5327</v>
          </cell>
          <cell r="E1345" t="str">
            <v>TUBERIA GRP 2600MM (INCLUYE TRANSPORTE). SUMINISTRO E INSTALACION.</v>
          </cell>
          <cell r="F1345" t="str">
            <v>ML</v>
          </cell>
          <cell r="G1345">
            <v>8235710</v>
          </cell>
        </row>
        <row r="1346">
          <cell r="D1346">
            <v>5328</v>
          </cell>
          <cell r="E1346" t="str">
            <v>CAMARA GRP 900 * 900 * 1200 (INCLUYE TUBERIA , CHIMENEA 1.0M Y ACCESORIOS. SUMINISTRO E INSTALACION.</v>
          </cell>
          <cell r="F1346" t="str">
            <v>UN</v>
          </cell>
          <cell r="G1346">
            <v>21020963</v>
          </cell>
        </row>
        <row r="1347">
          <cell r="D1347">
            <v>5329</v>
          </cell>
          <cell r="E1347" t="str">
            <v>CAMARA GRP 900 * 900 * 1200 (INCLUYE TUBERIA , CHIMENEA 2.50M Y ACCESORIOS. SUMINISTRO E INSTALACION.</v>
          </cell>
          <cell r="F1347" t="str">
            <v>UN</v>
          </cell>
          <cell r="G1347">
            <v>25802460</v>
          </cell>
        </row>
        <row r="1348">
          <cell r="D1348">
            <v>5330</v>
          </cell>
          <cell r="E1348" t="str">
            <v>CAMARA GRP 1000 * 1000 * 1200 (INCLUYE TUBERIA , CHIMENEA 2.50M Y ACCESORIOS. SUMINISTRO E INSTALACION.</v>
          </cell>
          <cell r="F1348" t="str">
            <v>UN</v>
          </cell>
          <cell r="G1348">
            <v>26445001</v>
          </cell>
        </row>
        <row r="1349">
          <cell r="D1349">
            <v>5331</v>
          </cell>
          <cell r="E1349" t="str">
            <v>CAMARA GRP 1100 * 1100 * 1200 (INCLUYE TUBERIA , CHIMENEA 2.50M Y ACCESORIOS. SUMINISTRO E INSTALACION.</v>
          </cell>
          <cell r="F1349" t="str">
            <v>UN</v>
          </cell>
          <cell r="G1349">
            <v>29149842</v>
          </cell>
        </row>
        <row r="1350">
          <cell r="D1350">
            <v>5332</v>
          </cell>
          <cell r="E1350" t="str">
            <v>CAMARA GRP 1300 * 1300 * 1200 (INCLUYE TUBERIA , CHIMENEA 5.0M Y ACCESORIOS. SUMINISTRO E INSTALACION.</v>
          </cell>
          <cell r="F1350" t="str">
            <v>UN</v>
          </cell>
          <cell r="G1350">
            <v>33852090</v>
          </cell>
        </row>
        <row r="1351">
          <cell r="D1351">
            <v>5333</v>
          </cell>
          <cell r="E1351" t="str">
            <v>CAMARA GRP 1500 * 1500 * 1200 (INCLUYE TUBERIA , CHIMENEA 2.50M Y ACCESORIOS. SUMINISTRO E INSTALACION.</v>
          </cell>
          <cell r="F1351" t="str">
            <v>UN</v>
          </cell>
          <cell r="G1351">
            <v>30167483</v>
          </cell>
        </row>
        <row r="1352">
          <cell r="D1352">
            <v>5334</v>
          </cell>
          <cell r="E1352" t="str">
            <v>CAMARA GRP 1600 * 1600 * 1200 (INCLUYE TUBERIA , CHIMENEA 2.50M Y ACCESORIOS. SUMINISTRO E INSTALACION.</v>
          </cell>
          <cell r="F1352" t="str">
            <v>UN</v>
          </cell>
          <cell r="G1352">
            <v>31158114</v>
          </cell>
        </row>
        <row r="1353">
          <cell r="D1353">
            <v>5335</v>
          </cell>
          <cell r="E1353" t="str">
            <v>CAMARA GRP 1800 * 1800 * 1200 (INCLUYE TUBERIA , CHIMENEA 2.50M Y ACCESORIOS. SUMINISTRO E INSTALACION.</v>
          </cell>
          <cell r="F1353" t="str">
            <v>UN</v>
          </cell>
          <cell r="G1353">
            <v>34419461</v>
          </cell>
        </row>
        <row r="1354">
          <cell r="D1354">
            <v>5336</v>
          </cell>
          <cell r="E1354" t="str">
            <v>CAMARA GRP 1800 * 1800 * 1200 (INCLUYE TUBERIA , CHIMENEA 5.0M Y ACCESORIOS. SUMINISTRO E INSTALACION.</v>
          </cell>
          <cell r="F1354" t="str">
            <v>UN</v>
          </cell>
          <cell r="G1354">
            <v>41689685</v>
          </cell>
        </row>
        <row r="1355">
          <cell r="D1355">
            <v>5338</v>
          </cell>
          <cell r="E1355" t="str">
            <v>PARAMETRO DE RESISTENCIA DEL SUELO MEDIANTE COMPRESION TRIAXIAL: COMPRESION TRIAXIAL ESTÁTICA CONSOLIDADA NO DRENADO UU (TRES PUNTOS)</v>
          </cell>
          <cell r="F1355" t="str">
            <v>UN</v>
          </cell>
          <cell r="G1355">
            <v>1227100</v>
          </cell>
        </row>
        <row r="1356">
          <cell r="D1356">
            <v>5339</v>
          </cell>
          <cell r="E1356" t="str">
            <v>REDUCCION CONCENTRICA HD 8"X4" (SUMINISTRO E INSTALACIÓN)</v>
          </cell>
          <cell r="F1356" t="str">
            <v>UN</v>
          </cell>
          <cell r="G1356">
            <v>445391</v>
          </cell>
        </row>
        <row r="1357">
          <cell r="D1357">
            <v>5340</v>
          </cell>
          <cell r="E1357" t="str">
            <v>MALLA PUESTA A TIERRA SUBESTACIONES (INCLUYE SUMINISTRO E INSTALACION).</v>
          </cell>
          <cell r="F1357" t="str">
            <v>UN</v>
          </cell>
          <cell r="G1357">
            <v>2854329</v>
          </cell>
        </row>
        <row r="1358">
          <cell r="D1358">
            <v>5341</v>
          </cell>
          <cell r="E1358" t="str">
            <v>VARILLA COOPER WELD 5/8" X 2.44M. (INCLUYE SUMINISTRO E INSTALACION).</v>
          </cell>
          <cell r="F1358" t="str">
            <v>UN</v>
          </cell>
          <cell r="G1358">
            <v>845227</v>
          </cell>
        </row>
        <row r="1359">
          <cell r="D1359">
            <v>5342</v>
          </cell>
          <cell r="E1359" t="str">
            <v>MASCARILLA DE GIRO PARA SEMÁFORO DE 200MM. (INCLUYE SUMINISTRO E INSTALACION).</v>
          </cell>
          <cell r="F1359" t="str">
            <v>UN</v>
          </cell>
          <cell r="G1359">
            <v>434909</v>
          </cell>
        </row>
        <row r="1360">
          <cell r="D1360">
            <v>5343</v>
          </cell>
          <cell r="E1360" t="str">
            <v>MODULO ROJO PARA SEMÁFOROS DE 200MM (TIPO LED, SEMÁFORO TIPO MENSULA). SUMINISTRO E INSTALACION.</v>
          </cell>
          <cell r="F1360" t="str">
            <v>UN</v>
          </cell>
          <cell r="G1360">
            <v>820157</v>
          </cell>
        </row>
        <row r="1361">
          <cell r="D1361">
            <v>5344</v>
          </cell>
          <cell r="E1361" t="str">
            <v>GEOMALLA TENSAR BX 1200 PARA REFUERZO DE MATERIALES GRANULARES. SUMINISTRO E INSTALACION.</v>
          </cell>
          <cell r="F1361" t="str">
            <v>M2</v>
          </cell>
          <cell r="G1361">
            <v>19045</v>
          </cell>
        </row>
        <row r="1362">
          <cell r="D1362">
            <v>5345</v>
          </cell>
          <cell r="E1362" t="str">
            <v>CAPAS GRANULARES DE SUBBASE CLASE A (SBG_A) PRODUCIDAS CON RCD. (SUMINISTRO, EXTENDIDO, NIVELACIÓN, HUMEDECIMIENTO Y COMPACTACIÓN CON VIBROCOMPACTADOR) IDU ET-400-11, TRÁFICO T4 - T5. TRANSPORTE PETREOS 28KM.</v>
          </cell>
          <cell r="F1362" t="str">
            <v>M3</v>
          </cell>
          <cell r="G1362">
            <v>166874</v>
          </cell>
        </row>
        <row r="1363">
          <cell r="D1363">
            <v>5346</v>
          </cell>
          <cell r="E1363" t="str">
            <v>CAPAS GRANULARES DE BASE CLASE A (BG_A) PRODUCIDAS CON RCD. (SUMINISTRO, EXTENDIDO, NIVELACIÓN, HUMEDECIMIENTO Y COMPACTACIÓN CON VIBROCOMPACTADOR) IDU ET-400-11, TRÁFICO T4 - T5. TRANSPORTE PETREOS 28KM.</v>
          </cell>
          <cell r="F1363" t="str">
            <v>M3</v>
          </cell>
          <cell r="G1363">
            <v>181379</v>
          </cell>
        </row>
        <row r="1364">
          <cell r="D1364">
            <v>5347</v>
          </cell>
          <cell r="E1364" t="str">
            <v>RECICLAJE DE PAVIMENTO ASFALTICO EN EL SITIO CON 3% DE EMULSION ASFALTICA, INCLUYE 0.5% DE CEMENTO PORTLAND. TRANSPORTE PETREOS 23 KM.</v>
          </cell>
          <cell r="F1364" t="str">
            <v>M3</v>
          </cell>
          <cell r="G1364">
            <v>306887</v>
          </cell>
        </row>
        <row r="1365">
          <cell r="D1365">
            <v>5348</v>
          </cell>
          <cell r="E1365" t="str">
            <v>RECICLAJE DE PAVIMENTO ASFALTICO EN EL SITIO CON 3% DE EMULSION ASFALTICA, INCLUYE 1.0% DE CEMENTO PORTLAND. TRANSPORTE PETREOS 23 KM.</v>
          </cell>
          <cell r="F1365" t="str">
            <v>M3</v>
          </cell>
          <cell r="G1365">
            <v>314594</v>
          </cell>
        </row>
        <row r="1366">
          <cell r="D1366">
            <v>5349</v>
          </cell>
          <cell r="E1366" t="str">
            <v>RECICLAJE DE PAVIMENTO ASFALTICO EN EL SITIO CON 3% DE EMULSION ASFALTICA, INCLUYE 1.5% DE CEMENTO PORTLAND. TRANSPORTE PETREOS 23 KM.</v>
          </cell>
          <cell r="F1366" t="str">
            <v>M3</v>
          </cell>
          <cell r="G1366">
            <v>322338</v>
          </cell>
        </row>
        <row r="1367">
          <cell r="D1367">
            <v>5350</v>
          </cell>
          <cell r="E1367" t="str">
            <v>RECICLAJE DE PAVIMENTO ASFALTICO EN EL SITIO CON 4% DE EMULSION ASFALTICA, INCLUYE 0.5% DE CEMENTO PORTLAND. TRANSPORTE PETREOS 23 KM.</v>
          </cell>
          <cell r="F1367" t="str">
            <v>M3</v>
          </cell>
          <cell r="G1367">
            <v>375966</v>
          </cell>
        </row>
        <row r="1368">
          <cell r="D1368">
            <v>5351</v>
          </cell>
          <cell r="E1368" t="str">
            <v>RECICLAJE DE PAVIMENTO ASFALTICO EN EL SITIO CON 4% DE EMULSION ASFALTICA, INCLUYE 1.0% DE CEMENTO PORTLAND. TRANSPORTE PETREOS 23 KM.</v>
          </cell>
          <cell r="F1368" t="str">
            <v>M3</v>
          </cell>
          <cell r="G1368">
            <v>383710</v>
          </cell>
        </row>
        <row r="1369">
          <cell r="D1369">
            <v>5352</v>
          </cell>
          <cell r="E1369" t="str">
            <v>RECICLAJE DE PAVIMENTO ASFALTICO EN EL SITIO CON 4% DE EMULSION ASFALTICA, INCLUYE 1.5% DE CEMENTO PORTLAND. TRANSPORTE PETREOS 23 KM.</v>
          </cell>
          <cell r="F1369" t="str">
            <v>M3</v>
          </cell>
          <cell r="G1369">
            <v>391454</v>
          </cell>
        </row>
        <row r="1370">
          <cell r="D1370">
            <v>5353</v>
          </cell>
          <cell r="E1370" t="str">
            <v>RECICLAJE DE PAVIMENTO ASFALTICO EN EL SITIO CON 5% DE EMULSION ASFALTICA, INCLUYE 0.5% DE CEMENTO PORTLAND. TRANSPORTE PETREOS 23 KM.</v>
          </cell>
          <cell r="F1370" t="str">
            <v>M3</v>
          </cell>
          <cell r="G1370">
            <v>445083</v>
          </cell>
        </row>
        <row r="1371">
          <cell r="D1371">
            <v>5354</v>
          </cell>
          <cell r="E1371" t="str">
            <v>RECICLAJE DE PAVIMENTO ASFALTICO EN EL SITIO CON 5% DE EMULSION ASFALTICA, INCLUYE 1.0% DE CEMENTO PORTLAND. TRANSPORTE PETREOS 23 KM.</v>
          </cell>
          <cell r="F1371" t="str">
            <v>M3</v>
          </cell>
          <cell r="G1371">
            <v>453363</v>
          </cell>
        </row>
        <row r="1372">
          <cell r="D1372">
            <v>5355</v>
          </cell>
          <cell r="E1372" t="str">
            <v>RECICLAJE DE PAVIMENTO ASFALTICO EN EL SITIO CON 5% DE EMULSION ASFALTICA, INCLUYE 1.5% DE CEMENTO PORTLAND. TRANSPORTE PETREOS 23 KM.</v>
          </cell>
          <cell r="F1372" t="str">
            <v>M3</v>
          </cell>
          <cell r="G1372">
            <v>460571</v>
          </cell>
        </row>
        <row r="1373">
          <cell r="D1373">
            <v>5356</v>
          </cell>
          <cell r="E1373" t="str">
            <v>RECICLAJE DE PAVIMENTO ASFALTICO EN EL SITIO CON 3% DE CEMENTO PORTLAND. SUMINISTRO, EXTENDIDO, NIVELACION, HUMEDECIMIENTO Y COMPACTACION CON VIBROCOMPACTADOR. IDU ET-454-11, TRÁFICO T4 - T5. TRANSPORTE PETREOS 23 KM.</v>
          </cell>
          <cell r="F1373" t="str">
            <v>M3</v>
          </cell>
          <cell r="G1373">
            <v>137847</v>
          </cell>
        </row>
        <row r="1374">
          <cell r="D1374">
            <v>5357</v>
          </cell>
          <cell r="E1374" t="str">
            <v>RECICLAJE DE PAVIMENTO ASFALTICO EN EL SITIO CON 4% DE CEMENTO PORTLAND. SUMINISTRO, EXTENDIDO, NIVELACION, HUMEDECIMIENTO Y COMPACTACION CON VIBROCOMPACTADOR. IDU ET-454-11, TRÁFICO T4 - T5. TRANSPORTE PETREOS 23 KM.</v>
          </cell>
          <cell r="F1374" t="str">
            <v>M3</v>
          </cell>
          <cell r="G1374">
            <v>155763</v>
          </cell>
        </row>
        <row r="1375">
          <cell r="D1375">
            <v>5358</v>
          </cell>
          <cell r="E1375" t="str">
            <v>RECICLAJE DE PAVIMENTO ASFALTICO EN EL SITIO CON 5% DE CEMENTO PORTLAND. SUMINISTRO, EXTENDIDO, NIVELACION, HUMEDECIMIENTO Y COMPACTACION CON VIBROCOMPACTADOR. IDU ET-454-11, TRÁFICO T4 - T5. TRANSPORTE PETREOS 23 KM.</v>
          </cell>
          <cell r="F1375" t="str">
            <v>M3</v>
          </cell>
          <cell r="G1375">
            <v>169251</v>
          </cell>
        </row>
        <row r="1376">
          <cell r="D1376">
            <v>5359</v>
          </cell>
          <cell r="E1376" t="str">
            <v>RECICLAJE DE PAVIMENTO ASFALTICO EN EL SITIO CON 6% DE CEMENTO PORTLAND. SUMINISTRO, EXTENDIDO, NIVELACION, HUMEDECIMIENTO Y COMPACTACION CON VIBROCOMPACTADOR. IDU ET-454-11, TRÁFICO T4 - T5. TRANSPORTE PETREOS 23 KM.</v>
          </cell>
          <cell r="F1376" t="str">
            <v>M3</v>
          </cell>
          <cell r="G1376">
            <v>184310</v>
          </cell>
        </row>
        <row r="1377">
          <cell r="D1377">
            <v>5360</v>
          </cell>
          <cell r="E1377" t="str">
            <v>ACOPIO Y TRASIEGO MECANICO DE MATERIAL DE FRESADO EN EL SITIO DE ALMACENAMIENTO TRANSITORIO.</v>
          </cell>
          <cell r="F1377" t="str">
            <v>HR</v>
          </cell>
          <cell r="G1377">
            <v>166003</v>
          </cell>
        </row>
        <row r="1378">
          <cell r="D1378">
            <v>5361</v>
          </cell>
          <cell r="E1378" t="str">
            <v>CLASIFICACION MECANICA DE MATERIAL DE FRESADO EN EL SITIO DE ALMACENAMIENTO TRANSITORIO PARA ACCIONES DE MOVILIDAD.</v>
          </cell>
          <cell r="F1378" t="str">
            <v>M3</v>
          </cell>
          <cell r="G1378">
            <v>10994</v>
          </cell>
        </row>
        <row r="1379">
          <cell r="D1379">
            <v>5362</v>
          </cell>
          <cell r="E1379" t="str">
            <v>FRESADO ESTABILIZADO AL 5% CON EMULSIÓN CRL-1 PARA ACCIÓN DE MOVILIDAD (INCLUYE MATERIAL PÉTREO DE ADICIÓN (ARENA DE RIO) - DISTANCIA A 28 KM.</v>
          </cell>
          <cell r="F1379" t="str">
            <v>M3</v>
          </cell>
          <cell r="G1379">
            <v>370643</v>
          </cell>
        </row>
        <row r="1380">
          <cell r="D1380">
            <v>5363</v>
          </cell>
          <cell r="E1380" t="str">
            <v>FRESADO ESTABILIZADO AL 5% CON EMULSIÓN CRL-1 PARA ACCION DE MOVILIDAD (INCLUYE MATERIAL PETREO DE ADICION (ARENA LAVADA) - DISTACIO A 28 KM.</v>
          </cell>
          <cell r="F1380" t="str">
            <v>M3</v>
          </cell>
          <cell r="G1380">
            <v>359844</v>
          </cell>
        </row>
        <row r="1381">
          <cell r="D1381">
            <v>5364</v>
          </cell>
          <cell r="E1381" t="str">
            <v>FRESADO ESTABILIZADO AL 5% CON EMULSIÓN CRL-1 PARA ACCIÓN DE MOVILIDAD (INCLUYE MATERIAL PÉTREO DE ADICIÓN (SUBBASE GRANULAR TIPO A - SBG A)) - DISTANCIA A 28 KM.</v>
          </cell>
          <cell r="F1381" t="str">
            <v>M3</v>
          </cell>
          <cell r="G1381">
            <v>354241</v>
          </cell>
        </row>
        <row r="1382">
          <cell r="D1382">
            <v>5365</v>
          </cell>
          <cell r="E1382" t="str">
            <v>MALLA ESLABONADA CALIBRE 10.5 2" ALTURA MAYOR A 2.20M. SUMINISTRO E INSTALACION.</v>
          </cell>
          <cell r="F1382" t="str">
            <v>M2</v>
          </cell>
          <cell r="G1382">
            <v>43436</v>
          </cell>
        </row>
        <row r="1383">
          <cell r="D1383">
            <v>5366</v>
          </cell>
          <cell r="E1383" t="str">
            <v>POLISOMBRA VERDE PARA CERRAMIENTO. SUMINISTRO E INSTALACION.</v>
          </cell>
          <cell r="F1383" t="str">
            <v>M2</v>
          </cell>
          <cell r="G1383">
            <v>3245</v>
          </cell>
        </row>
        <row r="1384">
          <cell r="D1384">
            <v>5368</v>
          </cell>
          <cell r="E1384" t="str">
            <v>TEJA DE ZINC. SUMINISTRO E INSTALACION. INCLUYE ESTRUCTURAS CUARTONES EN MADERA X 3.0M Y AMARRES.</v>
          </cell>
          <cell r="F1384" t="str">
            <v>M2</v>
          </cell>
          <cell r="G1384">
            <v>23246</v>
          </cell>
        </row>
        <row r="1385">
          <cell r="D1385">
            <v>5369</v>
          </cell>
          <cell r="E1385" t="str">
            <v>PINTURA ACEITE SOBRE LAMINA (INCLUYE ANTICORROSIVO). SUMINISTRO Y APLICACION.</v>
          </cell>
          <cell r="F1385" t="str">
            <v>UN</v>
          </cell>
          <cell r="G1385">
            <v>4362</v>
          </cell>
        </row>
        <row r="1386">
          <cell r="D1386">
            <v>5370</v>
          </cell>
          <cell r="E1386" t="str">
            <v>PINTURA VINILO TIPO 1 (2 MANOS).</v>
          </cell>
          <cell r="F1386" t="str">
            <v>M2</v>
          </cell>
          <cell r="G1386">
            <v>10718</v>
          </cell>
        </row>
        <row r="1387">
          <cell r="D1387">
            <v>5371</v>
          </cell>
          <cell r="E1387" t="str">
            <v>MURO EN LADRILLO TOLETE COMUN.</v>
          </cell>
          <cell r="F1387" t="str">
            <v>M2</v>
          </cell>
          <cell r="G1387">
            <v>61189</v>
          </cell>
        </row>
        <row r="1388">
          <cell r="D1388">
            <v>5372</v>
          </cell>
          <cell r="E1388" t="str">
            <v>TANQUE DE AGUA DE 500 LT. SUMINISTRO E INSTALACION.</v>
          </cell>
          <cell r="F1388" t="str">
            <v>UN</v>
          </cell>
          <cell r="G1388">
            <v>253799</v>
          </cell>
        </row>
        <row r="1389">
          <cell r="D1389">
            <v>5373</v>
          </cell>
          <cell r="E1389" t="str">
            <v>ZARANDA DE 6X3 PARA CLASIFICACIÓN MATERIAL. SUMINISTRO E INSTALACIÓN.</v>
          </cell>
          <cell r="F1389" t="str">
            <v>UN</v>
          </cell>
          <cell r="G1389">
            <v>44867242</v>
          </cell>
        </row>
        <row r="1390">
          <cell r="D1390">
            <v>5374</v>
          </cell>
          <cell r="E1390" t="str">
            <v>PARCHEO CON PAVIMENTO ASFALTICO RECICLADO ESTABILIZADO AL 5% CON EMULSION CRL-1 PARA ACCION DE MOVILIDAD. SIN CORTE NI DEMOLICIÓN EXTENDIDO MANUAL. HASTA 28KM. HORARIO DIURNO.</v>
          </cell>
          <cell r="F1390" t="str">
            <v>M3</v>
          </cell>
          <cell r="G1390">
            <v>179326</v>
          </cell>
        </row>
        <row r="1391">
          <cell r="D1391">
            <v>5375</v>
          </cell>
          <cell r="E1391" t="str">
            <v>PARCHEO CON PAVIMENTO ASFALTICO RECICLADO ESTABILIZADO AL 5% CON EMULSION CRL-1 PARA ACCION DE MOVILIDAD. SIN CORTE NI DEMOLICIÓN. EXTENDIDO MANUAL. HASTA 28KM. HORARIO NOCTURNO.</v>
          </cell>
          <cell r="F1391" t="str">
            <v>M3</v>
          </cell>
          <cell r="G1391">
            <v>225049</v>
          </cell>
        </row>
        <row r="1392">
          <cell r="D1392">
            <v>5376</v>
          </cell>
          <cell r="E1392" t="str">
            <v>CUADRILLA (OFICIAL + 4 AYUDANTES) HORARIO NOCTURNO</v>
          </cell>
          <cell r="F1392" t="str">
            <v>JR</v>
          </cell>
          <cell r="G1392">
            <v>467998</v>
          </cell>
        </row>
        <row r="1393">
          <cell r="D1393">
            <v>5377</v>
          </cell>
          <cell r="E1393" t="str">
            <v>PARCHEO CON FRESADO ESTABILIZADO AL 5% CON EMULSIÓN CRL-1 PARA ACCIÓN DE MOVILIDAD. EXTENDIDO MANUAL. INCLUYE CORTE, DEMOLICIÓN. HASTA 28KM. HORARIO DIURNO. SOLO INSTALACIÓN DEL MATERIAL</v>
          </cell>
          <cell r="F1393" t="str">
            <v>M3</v>
          </cell>
          <cell r="G1393">
            <v>272163</v>
          </cell>
        </row>
        <row r="1394">
          <cell r="D1394">
            <v>5378</v>
          </cell>
          <cell r="E1394" t="str">
            <v>PARCHEO CON FRESADO ESTABILIZADO AL 5% CON EMULSIÓN CRL-1 PARA ACCIÓN DE MOVILIDAD. EXTENDIDO MANUAL. INCLUYE CORTE, DEMOLICIÓN. HASTA 28KM. HORARIO NOCTURNO. SOLO INSTALACIÓN DEL MATERIAL</v>
          </cell>
          <cell r="F1394" t="str">
            <v>M3</v>
          </cell>
          <cell r="G1394">
            <v>305938</v>
          </cell>
        </row>
        <row r="1395">
          <cell r="D1395">
            <v>5380</v>
          </cell>
          <cell r="E1395" t="str">
            <v>TRANSPORTE DE MATERIAL PROVENIENTE DE SITIO DE OBRA AL SITIO DISPUESTO PARA MEZCLAS, ESTABILIZAR O DEJAR EN PATIOS DE ACOPIO DEL IDU, EN DISTANCIA HASTA 21 KM.</v>
          </cell>
          <cell r="F1395" t="str">
            <v>M3</v>
          </cell>
          <cell r="G1395">
            <v>38735</v>
          </cell>
        </row>
        <row r="1396">
          <cell r="D1396">
            <v>5382</v>
          </cell>
          <cell r="E1396" t="str">
            <v>BICICARRIL BIDIRECCIONAL SEGREGADA (INCLUYE DEMARCACIÓN Y ELEMENTOS CANALIZADORES) (CALCULADO PARA UN TRAMO REPRESENTATIVO DE 100 MT.)</v>
          </cell>
          <cell r="F1396" t="str">
            <v>ML</v>
          </cell>
          <cell r="G1396">
            <v>86659</v>
          </cell>
        </row>
        <row r="1397">
          <cell r="D1397">
            <v>5383</v>
          </cell>
          <cell r="E1397" t="str">
            <v>BICICARRIL UNIDIRECCIONAL (INCLUYE DEMARCACIÓN) (CALCULADO PARA UN TRAMO REPRESENTATIVO DE 100 MT.)</v>
          </cell>
          <cell r="F1397" t="str">
            <v>ML</v>
          </cell>
          <cell r="G1397">
            <v>10491</v>
          </cell>
        </row>
        <row r="1398">
          <cell r="D1398">
            <v>5384</v>
          </cell>
          <cell r="E1398" t="str">
            <v>INTERSECCIÓN PARA BICICARRIL BIDIRECCIONAL(INCLUYE DEMARCACIÓN, SEÑALIZACIÓN VERTICAL, ELEMENTOS CANALIZADORES) (CALCULADO INCLUYENDO UN TRAMO DE 10 MT. ANTES Y DESPUÉS DE LA INTERSECCIÓN)</v>
          </cell>
          <cell r="F1398" t="str">
            <v>UN</v>
          </cell>
          <cell r="G1398">
            <v>12702367</v>
          </cell>
        </row>
        <row r="1399">
          <cell r="D1399">
            <v>5385</v>
          </cell>
          <cell r="E1399" t="str">
            <v>INTERSECCION PARA BICICARRIL UNIDIRECCIONAL, INCLUYE DEMARCACION, SEÑALIZACION VERTICAL, ELEMENTOS CANALIZADORES (CALCULADO INCLUYENDO UN TRAMO DE 10 MT. ANTES Y DESPUES DE LA INTERSECCIÓN)</v>
          </cell>
          <cell r="F1399" t="str">
            <v>UN</v>
          </cell>
          <cell r="G1399">
            <v>8776460</v>
          </cell>
        </row>
        <row r="1400">
          <cell r="D1400">
            <v>5387</v>
          </cell>
          <cell r="E1400" t="str">
            <v>REUBICACION DE POSTE TIPO MASTIL (INCLUYE DESMONTE).</v>
          </cell>
          <cell r="F1400" t="str">
            <v>UN</v>
          </cell>
          <cell r="G1400">
            <v>407377</v>
          </cell>
        </row>
        <row r="1401">
          <cell r="D1401">
            <v>5388</v>
          </cell>
          <cell r="E1401" t="str">
            <v>BASE PARA POSTE METALICO DE 0.80M X 0.80M H= 0.80M. EN CONCRETO PREMEZCLADO DE 3000 PSI (210 KG/CM2). CONSTRUCCION. INCLUYE ESTRUCTURA DE REFUERZO Y SBG_A.</v>
          </cell>
          <cell r="F1401" t="str">
            <v>UN</v>
          </cell>
          <cell r="G1401">
            <v>853932</v>
          </cell>
        </row>
        <row r="1402">
          <cell r="D1402">
            <v>5391</v>
          </cell>
          <cell r="E1402" t="str">
            <v>CUADRILLA (4 AYUDANTES).</v>
          </cell>
          <cell r="F1402" t="str">
            <v>HR</v>
          </cell>
          <cell r="G1402">
            <v>32540</v>
          </cell>
        </row>
        <row r="1403">
          <cell r="D1403">
            <v>5392</v>
          </cell>
          <cell r="E1403" t="str">
            <v>CUADRILLA (4 AYUDANTES)</v>
          </cell>
          <cell r="F1403" t="str">
            <v>JR</v>
          </cell>
          <cell r="G1403">
            <v>254888</v>
          </cell>
        </row>
        <row r="1404">
          <cell r="D1404">
            <v>5394</v>
          </cell>
          <cell r="E1404" t="str">
            <v>MANEJO DE AGUAS PARA TRABAJOS SOBRE CANAL. ALTURA DE LA BARRERA 1.50M (INCLUYE EQUIPO, SUMINISTRO Y MANO DE OBRA.</v>
          </cell>
          <cell r="F1404" t="str">
            <v>ML</v>
          </cell>
          <cell r="G1404">
            <v>247453</v>
          </cell>
        </row>
        <row r="1405">
          <cell r="D1405">
            <v>5395</v>
          </cell>
          <cell r="E1405" t="str">
            <v>BARANDAS. DESMONTE E INSTALACION. INCLUYE ACOPIO EN EL FRENTE DE OBRA. (NO INCLUYE TRASLADO DEL MATERIAL SOBRANTE, NI RETIRO DE ESCOMBROS).</v>
          </cell>
          <cell r="F1405" t="str">
            <v>ML</v>
          </cell>
          <cell r="G1405">
            <v>40878</v>
          </cell>
        </row>
        <row r="1406">
          <cell r="D1406">
            <v>5396</v>
          </cell>
          <cell r="E1406" t="str">
            <v>CONCRETO IMPERMEABILIZADO GRAVA FINA DE 3000 PSI PARA BOX CULVERT (PREMEZCLADO. INCLUYE SUMINISTRO, FORMALETEO Y COLOCACIÓN. NO INCLUYE REFUERZO, CURADO).</v>
          </cell>
          <cell r="F1406" t="str">
            <v>M3</v>
          </cell>
          <cell r="G1406">
            <v>1006633</v>
          </cell>
        </row>
        <row r="1407">
          <cell r="D1407">
            <v>5397</v>
          </cell>
          <cell r="E1407" t="str">
            <v>DEMARCACION LINEA DE CANALIZACION BICICARRIL A= 0.25M EN PINTURA TERMOPLASTICA (INCLUYE SUMINISTRO Y APLICACION CON EQUIPO. INCLUYE MICROESFERA)</v>
          </cell>
          <cell r="F1407" t="str">
            <v>ML</v>
          </cell>
          <cell r="G1407">
            <v>35048</v>
          </cell>
        </row>
        <row r="1408">
          <cell r="D1408">
            <v>5398</v>
          </cell>
          <cell r="E1408" t="str">
            <v>9 DUCTOS D= 4" SUSPENDIDOS EN PUENTES NORMA CS218. SUMINISTRO E INSTALACION.</v>
          </cell>
          <cell r="F1408" t="str">
            <v>ML</v>
          </cell>
          <cell r="G1408">
            <v>1976916</v>
          </cell>
        </row>
        <row r="1409">
          <cell r="D1409">
            <v>5404</v>
          </cell>
          <cell r="E1409" t="str">
            <v>CANASTILLA PASAJUNTAS (INCLUYE SUMINISTRO Y FIJACIÓN)</v>
          </cell>
          <cell r="F1409" t="str">
            <v>KG</v>
          </cell>
          <cell r="G1409">
            <v>7476</v>
          </cell>
        </row>
        <row r="1410">
          <cell r="D1410">
            <v>5409</v>
          </cell>
          <cell r="E1410" t="str">
            <v>FLECHA DIRECCIONAL "FRENTE, DERECHA E IZQUIERDA" PARA PAVIMENTO FLEXIBLE (E= 15 MILS. ACRILICA BASE AGUA. INCLUYE SUMINISTRO Y APLICACIÓN CON EQUIPO. INCLUYE MICROESFERAS.</v>
          </cell>
          <cell r="F1410" t="str">
            <v>UN</v>
          </cell>
          <cell r="G1410">
            <v>450017</v>
          </cell>
        </row>
        <row r="1411">
          <cell r="D1411">
            <v>5412</v>
          </cell>
          <cell r="E1411" t="str">
            <v>RELLENO EN TRITURADO DE 3/4`` (INCLUYE TRANSPORTE, SUMINISTRO, EXTENDIDO MANUAL Y COLOCACIÓN)</v>
          </cell>
          <cell r="F1411" t="str">
            <v>M3</v>
          </cell>
          <cell r="G1411">
            <v>139696</v>
          </cell>
        </row>
        <row r="1412">
          <cell r="D1412">
            <v>5413</v>
          </cell>
          <cell r="E1412" t="str">
            <v>EXCAVACIÓN MANUAL DE DADOS Y COLUMNAS DE APOYO. INCLUYE MOTOBOMBA SUMERGIBLE Ø 2" O 3" - INCLUYE COMBUSTIBLE</v>
          </cell>
          <cell r="F1412" t="str">
            <v>M3</v>
          </cell>
          <cell r="G1412">
            <v>83011</v>
          </cell>
        </row>
        <row r="1413">
          <cell r="D1413">
            <v>5415</v>
          </cell>
          <cell r="E1413" t="str">
            <v>RELLENO EN ARENA DE PEÑA (INCLUYE TRANSPORTE, SUMINISTRO, EXTENDIDO MANUAL Y COMPACTACIÓN).</v>
          </cell>
          <cell r="F1413" t="str">
            <v>M3</v>
          </cell>
          <cell r="G1413">
            <v>74044</v>
          </cell>
        </row>
        <row r="1414">
          <cell r="D1414">
            <v>5416</v>
          </cell>
          <cell r="E1414" t="str">
            <v>EXCAVACIÓN MECÁNICA PARA DADOS (NIVEL DE FUNCIONAMIENTO. INCLUYE CARGUE).</v>
          </cell>
          <cell r="F1414" t="str">
            <v>M3</v>
          </cell>
          <cell r="G1414">
            <v>46428</v>
          </cell>
        </row>
        <row r="1415">
          <cell r="D1415">
            <v>5418</v>
          </cell>
          <cell r="E1415" t="str">
            <v>EXCAVACIÓN MECÁNICA EN TÚNEL.</v>
          </cell>
          <cell r="F1415" t="str">
            <v>M3</v>
          </cell>
          <cell r="G1415">
            <v>82099</v>
          </cell>
        </row>
        <row r="1416">
          <cell r="D1416">
            <v>5421</v>
          </cell>
          <cell r="E1416" t="str">
            <v>MURO ESTRUCTURAL EN CONCRETO 4000 PSI PREMEZCLADO, GRAVA COMÚN. (Incluye suministro, formaleteo, bombeo, colocación y curado. No incl. Refuerzo).</v>
          </cell>
          <cell r="F1416" t="str">
            <v>M3</v>
          </cell>
          <cell r="G1416">
            <v>893103</v>
          </cell>
        </row>
        <row r="1417">
          <cell r="D1417">
            <v>5422</v>
          </cell>
          <cell r="E1417" t="str">
            <v>MURO DE CONTENCIÓN EN CONCRETO 4000 PSI PREMEZCLADO, GRAVA COMÚN.  (Incluye suministro, formaleteo, bombeo, colocación y curado. No incl. Refuerzo). Para trabajos en altura mayor a 1.50m.</v>
          </cell>
          <cell r="F1417" t="str">
            <v>M3</v>
          </cell>
          <cell r="G1417">
            <v>917232</v>
          </cell>
        </row>
        <row r="1418">
          <cell r="D1418">
            <v>5426</v>
          </cell>
          <cell r="E1418" t="str">
            <v>CONCRETO 4000 PSI GRAVA COMÚN PARA RAMPAS Y ESCALERAS (PREMEZCLADO. INCL. SUMINISTRO, FORMALETEO Y COLOCACIÓN. NO INCL. REFUERZO, CURADO).</v>
          </cell>
          <cell r="F1418" t="str">
            <v>M3</v>
          </cell>
          <cell r="G1418">
            <v>787048</v>
          </cell>
        </row>
        <row r="1419">
          <cell r="D1419">
            <v>5428</v>
          </cell>
          <cell r="E1419" t="str">
            <v>CONCRETO 4000 PSI GRAVA COMÚN PARA BOX CULVERT (PREMEZCLADO. INCLUYE SUMINISTRO, FORMALETEO Y COLOCACIÓN. NO INCL. REFUERZO, CURADO).</v>
          </cell>
          <cell r="F1419" t="str">
            <v>M3</v>
          </cell>
          <cell r="G1419">
            <v>905689</v>
          </cell>
        </row>
        <row r="1420">
          <cell r="D1420">
            <v>5431</v>
          </cell>
          <cell r="E1420" t="str">
            <v>DINTEL EN CONCRETO DE 3000 PSI 10CM X 10CM (SUMINISTRO E INSTALACIÓN).</v>
          </cell>
          <cell r="F1420" t="str">
            <v>ML</v>
          </cell>
          <cell r="G1420">
            <v>62654</v>
          </cell>
        </row>
        <row r="1421">
          <cell r="D1421">
            <v>5432</v>
          </cell>
          <cell r="E1421" t="str">
            <v>TALÓN EN CONCRETO DE 3000 PSI (SUMINISTRO E INSTALACIÓN).</v>
          </cell>
          <cell r="F1421" t="str">
            <v>ML</v>
          </cell>
          <cell r="G1421">
            <v>70550</v>
          </cell>
        </row>
        <row r="1422">
          <cell r="D1422">
            <v>5433</v>
          </cell>
          <cell r="E1422" t="str">
            <v>SILLA EN CONCRETO DE 3000 PSI 10CM X 15CM (SUMINISTRO E INSTALACIÓN).</v>
          </cell>
          <cell r="F1422" t="str">
            <v>ML</v>
          </cell>
          <cell r="G1422">
            <v>65283</v>
          </cell>
        </row>
        <row r="1423">
          <cell r="D1423">
            <v>5442</v>
          </cell>
          <cell r="E1423" t="str">
            <v>MAMPOSTERIA EN BLOQUE DE CONCRETO 15X20X40 DE DOS PERFORACIONES TIPO INDURAL O SIMILAR, ACABADO DOBLE CARA (COLOR A DEFINIR SEGÚN MUESTRA) INCLUYE MORTERO 1:4 HECHO EN OBRA.</v>
          </cell>
          <cell r="F1423" t="str">
            <v>M2</v>
          </cell>
          <cell r="G1423">
            <v>88652</v>
          </cell>
        </row>
        <row r="1424">
          <cell r="D1424">
            <v>5443</v>
          </cell>
          <cell r="E1424" t="str">
            <v>SOBRECIMIENTO EN BLOQUE DE 20CM (2 HILADAS) INCLUYE MORTERO DE PEGA 1:4 HECHO EN OBRA.</v>
          </cell>
          <cell r="F1424" t="str">
            <v>ML</v>
          </cell>
          <cell r="G1424">
            <v>32495</v>
          </cell>
        </row>
        <row r="1425">
          <cell r="D1425">
            <v>5452</v>
          </cell>
          <cell r="E1425" t="str">
            <v>PISO EN CONCRETO 3000 PSI PREMEZCLADO, ENDURECIDO Y ESMALTADO MAS VARILLAS EN ALUMINIO O PLÁSTICAS DE DILATACIÓN COLOR GRIS CADA 1,00M EN DOS DIRECCIONES. (SUMINISTRO E INSTALACION. NO INCL CURADO.</v>
          </cell>
          <cell r="F1425" t="str">
            <v>M2</v>
          </cell>
          <cell r="G1425">
            <v>78291</v>
          </cell>
        </row>
        <row r="1426">
          <cell r="D1426">
            <v>5455</v>
          </cell>
          <cell r="E1426" t="str">
            <v>PISO EN GRANITO ESMERILADO, VACIADO Y PULIDO EN SITIO E=1.5CM. INCLUYE JUNTAS DE DILATACIÓN RADIALES Y VACIADOS TRAPEZOIDALMENTE. COLOR Y DIMENSIONES ACORDE CON LOS PLANOS Y ESPECIFICACIONES TÉCNICAS.</v>
          </cell>
          <cell r="F1426" t="str">
            <v>M2</v>
          </cell>
          <cell r="G1426">
            <v>158830</v>
          </cell>
        </row>
        <row r="1427">
          <cell r="D1427">
            <v>5456</v>
          </cell>
          <cell r="E1427" t="str">
            <v>BOCAPUERTA EN GRANITO VACIADO. ANCHO 15 CM. (SUMINISTRO E INSTALACIÓN) INCLUYE MORTERO DE PEGA 1:2 HECHO EN OBRA.</v>
          </cell>
          <cell r="F1427" t="str">
            <v>ML</v>
          </cell>
          <cell r="G1427">
            <v>40997</v>
          </cell>
        </row>
        <row r="1428">
          <cell r="D1428">
            <v>5459</v>
          </cell>
          <cell r="E1428" t="str">
            <v>PELDAÑO EN GRANITO PULIDO. (SUMINISTRO E INSTALACIÓN. INCLUYE VARILLA DE ALUMINIO PARA DILATACION).</v>
          </cell>
          <cell r="F1428" t="str">
            <v>M2</v>
          </cell>
          <cell r="G1428">
            <v>70463</v>
          </cell>
        </row>
        <row r="1429">
          <cell r="D1429">
            <v>5461</v>
          </cell>
          <cell r="E1429" t="str">
            <v>TUBERIA PVC SANITARIA D=3`` TIPO U.S. (INCLUYE SUMINISTRO E INSTALACIÓN).</v>
          </cell>
          <cell r="F1429" t="str">
            <v>ML</v>
          </cell>
          <cell r="G1429">
            <v>26419</v>
          </cell>
        </row>
        <row r="1430">
          <cell r="D1430">
            <v>5462</v>
          </cell>
          <cell r="E1430" t="str">
            <v>SALIDA SANITARIA D=2``. (SUMINISTRO E INSTALACIÓN. INCLUYE TUBERÍA DE HASTA 3.0M DE LONGITUD Y ACCESORIOS DESDE EL RAMAL PRINCIPAL QUE RECIBE, HASTA LA BOCA PARA CONEXIÓN).</v>
          </cell>
          <cell r="F1430" t="str">
            <v>UN</v>
          </cell>
          <cell r="G1430">
            <v>134848</v>
          </cell>
        </row>
        <row r="1431">
          <cell r="D1431">
            <v>5463</v>
          </cell>
          <cell r="E1431" t="str">
            <v>SALIDA SANITARIA D=4``. (SUMINISTRO E INSTALACIÓN. INCLUYE TUBERÍA DE HASTA 3.0M DE LONGITUD Y ACCESORIOS DESDE EL RAMAL PRINCIPAL QUE RECIBE, HASTA LA BOCA PARA CONEXIÓN).</v>
          </cell>
          <cell r="F1431" t="str">
            <v>UN</v>
          </cell>
          <cell r="G1431">
            <v>203503</v>
          </cell>
        </row>
        <row r="1432">
          <cell r="D1432">
            <v>5466</v>
          </cell>
          <cell r="E1432" t="str">
            <v>TUBERIA PVC SANITARIA D=1 1/2`` TIPO U.S. (INCLUYE SUMINISTRO E INSTALACIÓN)</v>
          </cell>
          <cell r="F1432" t="str">
            <v>ML</v>
          </cell>
          <cell r="G1432">
            <v>15517</v>
          </cell>
        </row>
        <row r="1433">
          <cell r="D1433">
            <v>5467</v>
          </cell>
          <cell r="E1433" t="str">
            <v>TUBERIA PVC SANITARIA D=8`` TIPO U.S. (INCLUYE SUMINISTRO E INSTALACIÓN).</v>
          </cell>
          <cell r="F1433" t="str">
            <v>ML</v>
          </cell>
          <cell r="G1433">
            <v>132705</v>
          </cell>
        </row>
        <row r="1434">
          <cell r="D1434">
            <v>5469</v>
          </cell>
          <cell r="E1434" t="str">
            <v>TUBERIA PVC VENTILACIÓN D=3`` TIPO U.S. (INCLUYE SUMINISTRO E INSTALACIÓN).</v>
          </cell>
          <cell r="F1434" t="str">
            <v>ML</v>
          </cell>
          <cell r="G1434">
            <v>16086</v>
          </cell>
        </row>
        <row r="1435">
          <cell r="D1435">
            <v>5471</v>
          </cell>
          <cell r="E1435" t="str">
            <v>TUBERÍA PVC D=1" TIPO U.M. RDE 21 (SUMINISTRO E INSTALACIÓN).</v>
          </cell>
          <cell r="F1435" t="str">
            <v>ML</v>
          </cell>
          <cell r="G1435">
            <v>9578</v>
          </cell>
        </row>
        <row r="1436">
          <cell r="D1436">
            <v>5472</v>
          </cell>
          <cell r="E1436" t="str">
            <v>TUBERIA PVC E.L. D= 1/2`` RDE 13.5 - 315 PSI (INCLUYE SUMINISTRO E INSTALACIÓN, SOLDADURA).</v>
          </cell>
          <cell r="F1436" t="str">
            <v>ML</v>
          </cell>
          <cell r="G1436">
            <v>7161</v>
          </cell>
        </row>
        <row r="1437">
          <cell r="D1437">
            <v>5494</v>
          </cell>
          <cell r="E1437" t="str">
            <v>LAVAMANOS INSTITUCIONAL DE EMPOTRAR. (SUMINISTRO E INSTALACIÓN. INCLUYE GRIFERÍA TIPO PUSH O SIMILAR Y TUBERÍA DE CONEXIÓN).</v>
          </cell>
          <cell r="F1437" t="str">
            <v>UN</v>
          </cell>
          <cell r="G1437">
            <v>546774</v>
          </cell>
        </row>
        <row r="1438">
          <cell r="D1438">
            <v>5501</v>
          </cell>
          <cell r="E1438" t="str">
            <v>LAVAMANOS CERÁMICO DE SOBREPONER (SUMINISTRO E INSTALACIÓN. INCLUYE GRIFERÍA TIPO PUSH ANTIVANDÁLICO).</v>
          </cell>
          <cell r="F1438" t="str">
            <v>UN</v>
          </cell>
          <cell r="G1438">
            <v>541839</v>
          </cell>
        </row>
        <row r="1439">
          <cell r="D1439">
            <v>5502</v>
          </cell>
          <cell r="E1439" t="str">
            <v>LAVAMANOS DE COLGAR PARA PERSONAS EN CONDICIÓN DE MOVILIDAD REDUCIDA. (SUMINISTRO E INSTALACIÓN. INCLUYE GRIFERÍA TIPO PUSH ANTIVANDÁLICO).</v>
          </cell>
          <cell r="F1439" t="str">
            <v>UN</v>
          </cell>
          <cell r="G1439">
            <v>831988</v>
          </cell>
        </row>
        <row r="1440">
          <cell r="D1440">
            <v>5523</v>
          </cell>
          <cell r="E1440" t="str">
            <v>TOMACORRIENTES CON CONEXIÓN A TIERRA, MONOFÁSICO DOBLE, 15 A, 125 VC.A. (LÍNEA NEMA 5), PARA TRABAJO PESADO. (INCLUYE INSTALACIÓN, CAJA DE SALIDA, ELEMENTOS DE CONEXIÓN, DE EMPALME Y DE MONTAJE).</v>
          </cell>
          <cell r="F1440" t="str">
            <v>UN</v>
          </cell>
          <cell r="G1440">
            <v>23185</v>
          </cell>
        </row>
        <row r="1441">
          <cell r="D1441">
            <v>5524</v>
          </cell>
          <cell r="E1441" t="str">
            <v>TOMACORRIENTES CON PROTECCIÓN DE FALLA A TIERRA (GFCI), MONOFÁSICO DOBLE, 20 A, 125 VC.A. (LÍNEA NEMA 5), PARA TRABAJO LIVIANO. (INCLUYE INSTALACIÓN, CAJA DE SALIDA, ELEMENTOS DE CONEXIÓN, DE EMPALME Y DE MONTAJE).</v>
          </cell>
          <cell r="F1441" t="str">
            <v>UN</v>
          </cell>
          <cell r="G1441">
            <v>55475</v>
          </cell>
        </row>
        <row r="1442">
          <cell r="D1442">
            <v>5525</v>
          </cell>
          <cell r="E1442" t="str">
            <v>TOMACORRIENTES CON CONEXIÓN A TIERRA, BIFÁSICOS, DOS POLOS, 3 HILOS, 20 A, 250 VC.A., (LÍNEA NEMA 6), PARA TRABAJO PESADO. (INCLUYE INSTALACIÓN, CAJA DE SALIDA, ELEMENTOS DE CONEXIÓN, DE EMPALME Y DE MONTAJE).</v>
          </cell>
          <cell r="F1442" t="str">
            <v>UN</v>
          </cell>
          <cell r="G1442">
            <v>61714</v>
          </cell>
        </row>
        <row r="1443">
          <cell r="D1443">
            <v>5527</v>
          </cell>
          <cell r="E1443" t="str">
            <v>TUBERÍA DE ACERO GALVANIZADO, LIVIANA TIPO EMT, D=1". (SUMINISTRO E INSTALACIÓN).</v>
          </cell>
          <cell r="F1443" t="str">
            <v>ML</v>
          </cell>
          <cell r="G1443">
            <v>27138</v>
          </cell>
        </row>
        <row r="1444">
          <cell r="D1444">
            <v>5528</v>
          </cell>
          <cell r="E1444" t="str">
            <v>TUBERÍA DE ACERO GALVANIZADO, LIVIANA TIPO EMT, D=3/4". (SUMINISTRO E INSTALACIÓN).</v>
          </cell>
          <cell r="F1444" t="str">
            <v>ML</v>
          </cell>
          <cell r="G1444">
            <v>18847</v>
          </cell>
        </row>
        <row r="1445">
          <cell r="D1445">
            <v>5535</v>
          </cell>
          <cell r="E1445" t="str">
            <v>CUADRILLA (2 OFICIALES)</v>
          </cell>
          <cell r="F1445" t="str">
            <v>JR</v>
          </cell>
          <cell r="G1445">
            <v>183430</v>
          </cell>
        </row>
        <row r="1446">
          <cell r="D1446">
            <v>5536</v>
          </cell>
          <cell r="E1446" t="str">
            <v>CUADRILLA (2 OFICIALES).</v>
          </cell>
          <cell r="F1446" t="str">
            <v>HR</v>
          </cell>
          <cell r="G1446">
            <v>23416</v>
          </cell>
        </row>
        <row r="1447">
          <cell r="D1447">
            <v>5540</v>
          </cell>
          <cell r="E1447" t="str">
            <v>CONDUCTORES MONOPOLARES DE COBRE, AISLADOS PARA 600 V C.A., CALIBRE NO 12 AWG. (INCLUYE SUMINISTRO E INSTALACIÓN).</v>
          </cell>
          <cell r="F1447" t="str">
            <v>ML</v>
          </cell>
          <cell r="G1447">
            <v>3223</v>
          </cell>
        </row>
        <row r="1448">
          <cell r="D1448">
            <v>5541</v>
          </cell>
          <cell r="E1448" t="str">
            <v>CONDUCTORES MONOPOLARES DE COBRE, AISLADOS PARA 600 V C.A., CALIBRE NO 10 AWG. (INCLUYE SUMINISTRO E INSTALACIÓN).</v>
          </cell>
          <cell r="F1448" t="str">
            <v>ML</v>
          </cell>
          <cell r="G1448">
            <v>5036</v>
          </cell>
        </row>
        <row r="1449">
          <cell r="D1449">
            <v>5542</v>
          </cell>
          <cell r="E1449" t="str">
            <v>CONDUCTORES MONOPOLARES DE COBRE, AISLADOS PARA 600 V C.A., CALIBRE NO 8 AWG. (INCLUYE SUMINISTRO E INSTALACIÓN).</v>
          </cell>
          <cell r="F1449" t="str">
            <v>ML</v>
          </cell>
          <cell r="G1449">
            <v>7399</v>
          </cell>
        </row>
        <row r="1450">
          <cell r="D1450">
            <v>5543</v>
          </cell>
          <cell r="E1450" t="str">
            <v>CONDUCTORES MONOPOLARES DE COBRE, AISLADOS PARA 600 V C.A., CALIBRE NO 6 AWG. (INCLUYE SUMINISTRO E INSTALACIÓN).</v>
          </cell>
          <cell r="F1450" t="str">
            <v>ML</v>
          </cell>
          <cell r="G1450">
            <v>10969</v>
          </cell>
        </row>
        <row r="1451">
          <cell r="D1451">
            <v>5545</v>
          </cell>
          <cell r="E1451" t="str">
            <v>ACOMETIDA EN CONDUCTORES DE COBRE, (4NO. 4 + 1NO. 8) AWG, AISLADOS PARA 600 V C.A. INCLUYE CONDUCTORES, CONEXIONES, ACCESORIOS DE MONTAJE, ELEMENTOS DE CONEXIÓN Y DE MARCACIÓN.(INCLUYE SUMINISTRO E INSTALACIÓN).</v>
          </cell>
          <cell r="F1451" t="str">
            <v>ML</v>
          </cell>
          <cell r="G1451">
            <v>88280</v>
          </cell>
        </row>
        <row r="1452">
          <cell r="D1452">
            <v>5546</v>
          </cell>
          <cell r="E1452" t="str">
            <v>ACOMETIDA EN CONDUCTORES DE COBRE, (4NO. 2 + 1NO. 4) AWG, AISLADOS PARA 600 V C.A. INCLUYE CONDUCTORES, CONEXIONES, ACCESORIOS DE MONTAJE, ELEMENTOS DE CONEXIÓN Y DE MARCACIÓN.(INCLUYE SUMINISTRO E INSTALACIÓN).</v>
          </cell>
          <cell r="F1452" t="str">
            <v>ML</v>
          </cell>
          <cell r="G1452">
            <v>118973</v>
          </cell>
        </row>
        <row r="1453">
          <cell r="D1453">
            <v>5547</v>
          </cell>
          <cell r="E1453" t="str">
            <v>ACOMETIDA A TABLERO TATR, EN CONDUCTORES DE COBRE, (4NO.4 + 1NO. 8) AWG, AISLADOS PARA 600 V C.A. INCL CONDUCTORES, CONEXIONES, ACCESORIOS DE MONTAJE, ELEMENTOS DE CONEXIÓN Y MARCACIÓN.(INCL SUMINISTRO E INSTALACIÓN).</v>
          </cell>
          <cell r="F1453" t="str">
            <v>ML</v>
          </cell>
          <cell r="G1453">
            <v>87164</v>
          </cell>
        </row>
        <row r="1454">
          <cell r="D1454">
            <v>5548</v>
          </cell>
          <cell r="E1454" t="str">
            <v>ALIMENTACIÓN EN CONDUCTORES DE COBRE, (3NO. 8 + 1NO. 10) AWG, AISLADOS PARA 600 V C.A., INCLUYE CONDUCTORES, CONEXIONES, ACCESORIOS DE MONTAJE, ELEMENTOS DE CONEXIÓN Y DE MARCACIÓN. (INCLUYE SUMINISTRO E INSTALACIÓN).</v>
          </cell>
          <cell r="F1454" t="str">
            <v>ML</v>
          </cell>
          <cell r="G1454">
            <v>29027</v>
          </cell>
        </row>
        <row r="1455">
          <cell r="D1455">
            <v>5549</v>
          </cell>
          <cell r="E1455" t="str">
            <v>ALIMENTACIÓN EN CONDUCTORES DE COBRE, (4NO. 2/0 + 1NO.6) AWG, AISLADOS PARA 600 V C.A., INCLUYE CONDUCTORES, CONEXIONES, ACCESORIOS DE MONTAJE, ELEMENTOS DE CONEXIÓN Y DE MARCACIÓN. (INCLUYE SUMINISTRO E INSTALACIÓN)</v>
          </cell>
          <cell r="F1455" t="str">
            <v>ML</v>
          </cell>
          <cell r="G1455">
            <v>207044</v>
          </cell>
        </row>
        <row r="1456">
          <cell r="D1456">
            <v>5550</v>
          </cell>
          <cell r="E1456" t="str">
            <v>ALIMENTACIÓN EN CONDUCTORES DE COBRE, (4NO. 1/0 + 1NO.6) AWG, AISLADOS PARA 600 V C.A., INCLUYE CONDUCTORES, CONEXIONES, ACCESORIOS DE MONTAJE, ELEMENTOS DE CONEXIÓN Y DE MARCACIÓN. (INCLUYE SUMINISTRO E INSTALACIÓN)</v>
          </cell>
          <cell r="F1456" t="str">
            <v>ML</v>
          </cell>
          <cell r="G1456">
            <v>183476</v>
          </cell>
        </row>
        <row r="1457">
          <cell r="D1457">
            <v>5551</v>
          </cell>
          <cell r="E1457" t="str">
            <v>ALIMENTACIÓN EN CONDUCTORES DE COBRE, (4NO. 8+ 1NO.10) AWG, AISLADOS PARA 600 V C.A. INCLUYE CONDUCTORES, CONEXIONES, ACCESORIOS DE MONTAJE, ELEMENTOS DE CONEXIÓN Y DE MARCACIÓN. (INCLUYE SUMINISTRO E INSTALACIÓN)</v>
          </cell>
          <cell r="F1457" t="str">
            <v>ML</v>
          </cell>
          <cell r="G1457">
            <v>39007</v>
          </cell>
        </row>
        <row r="1458">
          <cell r="D1458">
            <v>5552</v>
          </cell>
          <cell r="E1458" t="str">
            <v>CAJAS DE EMPALME Y SALIDA, EN FUNDICIÓN DE ACERO GALVANIZADO DE 4"X4", DEL DIAMETRO DE LA TUBERÍA(INCLUYE SUMINISTRO E INSTALACIÓN)</v>
          </cell>
          <cell r="F1458" t="str">
            <v>UN</v>
          </cell>
          <cell r="G1458">
            <v>15682</v>
          </cell>
        </row>
        <row r="1459">
          <cell r="D1459">
            <v>5556</v>
          </cell>
          <cell r="E1459" t="str">
            <v>TUBERÍA SEMIPESADA IMC, DE 3/4`` DE DIÁMETRO, EXPUESTA, CON SUS ACCESORIOS DE MONTAJE. (INCLUYE SUMINISTRO E INSTALACIÓN)</v>
          </cell>
          <cell r="F1459" t="str">
            <v>ML</v>
          </cell>
          <cell r="G1459">
            <v>32124</v>
          </cell>
        </row>
        <row r="1460">
          <cell r="D1460">
            <v>5557</v>
          </cell>
          <cell r="E1460" t="str">
            <v>TUBERÍA SEMIPESADA IMC, DE 2" DE DIÁMETRO, EXPUESTA, CON SUS ACCESORIOS DE MONTAJE. (INCLUYE SUMINISTRO E INSTALACIÓN)</v>
          </cell>
          <cell r="F1460" t="str">
            <v>ML</v>
          </cell>
          <cell r="G1460">
            <v>80714</v>
          </cell>
        </row>
        <row r="1461">
          <cell r="D1461">
            <v>5558</v>
          </cell>
          <cell r="E1461" t="str">
            <v>TUBERÍA EMT DE 3" DE DIÁMETRO, EXPUESTA, CON SUS ACCESORIOS DE MONTAJE. (INCLUYE SUMINISTRO E INSTALACIÓN)</v>
          </cell>
          <cell r="F1461" t="str">
            <v>ML</v>
          </cell>
          <cell r="G1461">
            <v>121764</v>
          </cell>
        </row>
        <row r="1462">
          <cell r="D1462">
            <v>5561</v>
          </cell>
          <cell r="E1462" t="str">
            <v>ACOMETIDA EN CONDUCTORES DE COBRE, (4NO. 1/0 + 1NO. 4) AWG, AISLADOS PARA 600 V C.A. INCLUYE CONDUCTORES, CONEXIONES, ACCESORIOS DE MONTAJE, ELEMENTOS DE CONEXIÓN Y DE MARCACIÓN. (INCLUYE SUMINISTRO E INSTALACIÓN)</v>
          </cell>
          <cell r="F1462" t="str">
            <v>ML</v>
          </cell>
          <cell r="G1462">
            <v>190503</v>
          </cell>
        </row>
        <row r="1463">
          <cell r="D1463">
            <v>5562</v>
          </cell>
          <cell r="E1463" t="str">
            <v>ACOMETIDA EN CONDUCTORES DE COBRE, (5 NO. 4) AWG, AISLADOS PARA 600 V C.A. INCLUYE CONDUCTORES, CONEXIONES, ACCESORIOS DE MONTAJE, ELEMENTOS DE CONEXIÓN Y DE MARCACIÓN. (INCLUYE SUMINISTRO E INSTALACIÓN)</v>
          </cell>
          <cell r="F1463" t="str">
            <v>ML</v>
          </cell>
          <cell r="G1463">
            <v>95179</v>
          </cell>
        </row>
        <row r="1464">
          <cell r="D1464">
            <v>5567</v>
          </cell>
          <cell r="E1464" t="str">
            <v>CONDUCTORES MONOPOLARES DE COBRE, AISLADOS PARA 600 V C.A., CALIBRE NO 4 AWG. (INCLUYE SUMINISTRO E INSTALACIÓN)</v>
          </cell>
          <cell r="F1464" t="str">
            <v>ML</v>
          </cell>
          <cell r="G1464">
            <v>19999</v>
          </cell>
        </row>
        <row r="1465">
          <cell r="D1465">
            <v>5570</v>
          </cell>
          <cell r="E1465" t="str">
            <v>ALIMENTACIÓN EN CONDUCTORES DE COBRE, (4NO. 4/0 + 1NO.4) AWG, AISLADOS PARA 600 V C.A., INCLUYE CONDUCTORES, CONEXIONES, ACCESORIOS DE MONTAJE, ELEMENTOS DE CONEXIÓN Y DE MARCACIÓN. (INCLUYE SUMINISTRO E INSTALACIÓN)</v>
          </cell>
          <cell r="F1465" t="str">
            <v>ML</v>
          </cell>
          <cell r="G1465">
            <v>335405</v>
          </cell>
        </row>
        <row r="1466">
          <cell r="D1466">
            <v>5571</v>
          </cell>
          <cell r="E1466" t="str">
            <v>ALIMENTACIÓN EN CONDUCTORES DE COBRE, (4NO. 6 + 1NO.8) AWG, AISLADOS PARA 600 V C.A., INCLUYE CONDUCTORES, CONEXIONES, ACCESORIOS DE MONTAJE, ELEMENTOS DE CONEXIÓN Y DE MARCACIÓN. (INCLUYE SUMINISTRO E INSTALACIÓN)</v>
          </cell>
          <cell r="F1466" t="str">
            <v>ML</v>
          </cell>
          <cell r="G1466">
            <v>60141</v>
          </cell>
        </row>
        <row r="1467">
          <cell r="D1467">
            <v>5572</v>
          </cell>
          <cell r="E1467" t="str">
            <v>ALIMENTACIÓN EN CONDUCTORES DE COBRE, (3NO. 10 + 1NO.12) AWG, AISLADOS PARA 600 V C.A., INCLUYE CONDUCTORES, CONEXIONES, ACCESORIOS DE MONTAJE, ELEMENTOS DE CONEXIÓN Y DE MARCACIÓN. (INCLUYE SUMINISTRO E INSTALACIÓN)</v>
          </cell>
          <cell r="F1467" t="str">
            <v>ML</v>
          </cell>
          <cell r="G1467">
            <v>29564</v>
          </cell>
        </row>
        <row r="1468">
          <cell r="D1468">
            <v>5573</v>
          </cell>
          <cell r="E1468" t="str">
            <v>ACOMETIDA EN CONDUCTORES DE COBRE, (5NO. 10) AWG, AISLADOS PARA 600 V C.A. INCLUYE CONDUCTORES, CONEXIONES, ACCESORIOS DE MONTAJE, ELEMENTOS DE CONEXIÓN Y DE MARCACIÓN. (INCLUYE SUMINISTRO E INSTALACIÓN)</v>
          </cell>
          <cell r="F1468" t="str">
            <v>ML</v>
          </cell>
          <cell r="G1468">
            <v>23929</v>
          </cell>
        </row>
        <row r="1469">
          <cell r="D1469">
            <v>5574</v>
          </cell>
          <cell r="E1469" t="str">
            <v>ACOMETIDA EN CONDUCTORES DE COBRE, (3NO. 10) AWG, AISLADOS PARA 600 V C.A. INCLUYE CONDUCTORES, CONEXIONES, ACCESORIOS DE MONTAJE, ELEMENTOS DE CONEXIÓN Y DE MARCACIÓN. (INCLUYE SUMINISTRO E INSTALACIÓN)</v>
          </cell>
          <cell r="F1469" t="str">
            <v>ML</v>
          </cell>
          <cell r="G1469">
            <v>15929</v>
          </cell>
        </row>
        <row r="1470">
          <cell r="D1470">
            <v>5575</v>
          </cell>
          <cell r="E1470" t="str">
            <v>ALIMENTACIÓN EN CONDUCTORES DE COBRE, (3NO. 6 + 1NO.8) AWG, AISLADOS PARA 600 V C.A., INCLUYE CONDUCTORES, CONEXIONES, ACCESORIOS DE MONTAJE, ELEMENTOS DE CONEXIÓN Y DE MARCACIÓN. (INCLUYE SUMINISTRO E INSTALACIÓN)</v>
          </cell>
          <cell r="F1470" t="str">
            <v>ML</v>
          </cell>
          <cell r="G1470">
            <v>50491</v>
          </cell>
        </row>
        <row r="1471">
          <cell r="D1471">
            <v>5576</v>
          </cell>
          <cell r="E1471" t="str">
            <v>ACOMETIDA EN CONDUCTORES DE COBRE, (4NO. 10) AWG, AISLADOS PARA 600 V C.A. INCLUYE CONDUCTORES, CONEXIONES, ACCESORIOS DE MONTAJE, ELEMENTOS DE CONEXIÓN Y DE MARCACIÓN. (INCLUYE SUMINISTRO E INSTALACIÓN)</v>
          </cell>
          <cell r="F1471" t="str">
            <v>ML</v>
          </cell>
          <cell r="G1471">
            <v>19929</v>
          </cell>
        </row>
        <row r="1472">
          <cell r="D1472">
            <v>5577</v>
          </cell>
          <cell r="E1472" t="str">
            <v>ALIMENTACIÓN EN CONDUCTORES DE COBRE, (3NO. 4/0 + 1NO.2) AWG, AISLADOS PARA 600 V C.A., INCLUYE CONDUCTORES, CONEXIONES, ACCESORIOS DE MONTAJE, ELEMENTOS DE CONEXIÓN Y DE MARCACIÓN. (INCLUYE SUMINISTRO E INSTALACIÓN)</v>
          </cell>
          <cell r="F1472" t="str">
            <v>ML</v>
          </cell>
          <cell r="G1472">
            <v>264355</v>
          </cell>
        </row>
        <row r="1473">
          <cell r="D1473">
            <v>5581</v>
          </cell>
          <cell r="E1473" t="str">
            <v>ACOMETIDA EN CONDUCTORES DE COBRE, (4NO. 2 + 1NO. 8) AWG, AISLADOS PARA 600 V C.A. INCLUYE CONDUCTORES, CONEXIONES, ACCESORIOS DE MONTAJE, ELEMENTOS DE CONEXIÓN Y DE MARCACIÓN. (INCLUYE SUMINISTRO E INSTALACIÓN)</v>
          </cell>
          <cell r="F1473" t="str">
            <v>ML</v>
          </cell>
          <cell r="G1473">
            <v>359712</v>
          </cell>
        </row>
        <row r="1474">
          <cell r="D1474">
            <v>5582</v>
          </cell>
          <cell r="E1474" t="str">
            <v>ALIMENTACIÓN EN CONDUCTORES DE COBRE, (4NO. 6+ 1NO.10) AWG, AISLADOS PARA 600 V C.A. INCLUYE CONDUCTORES, CONEXIONES, ACCESORIOS DE MONTAJE, ELEMENTOS DE CONEXIÓN Y DE MARCACIÓN. (INCLUYE SUMINISTRO E INSTALACIÓN)</v>
          </cell>
          <cell r="F1474" t="str">
            <v>ML</v>
          </cell>
          <cell r="G1474">
            <v>52608</v>
          </cell>
        </row>
        <row r="1475">
          <cell r="D1475">
            <v>5585</v>
          </cell>
          <cell r="E1475" t="str">
            <v>TOMACORRIENTES CON CONEXIÓN A TIERRA, TRIFÁSICOS, TRES POLOS, 3 HILOS, 20 A, 250 VC.A., (LÍNEA NEMA 6), PARA TRABAJO PESADO. INCLUYE LA CAJA DE SALIDA, ELEMENTOS DE CONEXIÓN, DE EMPALME Y DE MONTAJE.</v>
          </cell>
          <cell r="F1475" t="str">
            <v>UN</v>
          </cell>
          <cell r="G1475">
            <v>54113</v>
          </cell>
        </row>
        <row r="1476">
          <cell r="D1476">
            <v>5586</v>
          </cell>
          <cell r="E1476" t="str">
            <v>TUBERÍA EMT DE 1 1/4" DE DIÁMETRO, EXPUESTA, CON SUS ACCESORIOS DE MONTAJE. (INCLUYE SUMINISTRO E INSTALACIÓN).</v>
          </cell>
          <cell r="F1476" t="str">
            <v>ML</v>
          </cell>
          <cell r="G1476">
            <v>36560</v>
          </cell>
        </row>
        <row r="1477">
          <cell r="D1477">
            <v>5587</v>
          </cell>
          <cell r="E1477" t="str">
            <v>TUBERÍA EMT DE 2" DE DIÁMETRO, EXPUESTA, CON SUS ACCESORIOS DE MONTAJE. (INCLUYE SUMINISTRO E INSTALACIÓN)</v>
          </cell>
          <cell r="F1477" t="str">
            <v>ML</v>
          </cell>
          <cell r="G1477">
            <v>66732</v>
          </cell>
        </row>
        <row r="1478">
          <cell r="D1478">
            <v>5588</v>
          </cell>
          <cell r="E1478" t="str">
            <v>ACOMETIDA EN CONDUCTORES DE COBRE, (4NO. 1/0 + 1NO.2) AWG, AISLADOS PARA 600 V C.A., INCLUYE CONDUCTORES, CONEXIONES, ACCESORIOS DE MONTAJE, ELEMENTOS DE CONEXIÓN Y DE MARCACIÓN. (INCLUYE SUMINISTRO E INSTALACIÓN)</v>
          </cell>
          <cell r="F1478" t="str">
            <v>ML</v>
          </cell>
          <cell r="G1478">
            <v>193373</v>
          </cell>
        </row>
        <row r="1479">
          <cell r="D1479">
            <v>5591</v>
          </cell>
          <cell r="E1479" t="str">
            <v>ACOMETIDA EN MEDIA TENSIÓN DESDE LA RED PÚBLICA, EN CONDUCTORES 3 NO. 1/0AWG, XLPE, 15KV, 133%, 1 NO. 2 CU DESNUDO, CON CONOS DE ALIVIO, TERMINALES Y ACCESORIOS (INCLUYE SUMINISTRO E INSTALACIÓN)</v>
          </cell>
          <cell r="F1479" t="str">
            <v>ML</v>
          </cell>
          <cell r="G1479">
            <v>243294</v>
          </cell>
        </row>
        <row r="1480">
          <cell r="D1480">
            <v>5595</v>
          </cell>
          <cell r="E1480" t="str">
            <v>CANALIZACIÓN SUBTERRÁNEA CON 2 DUCTOS DE 4" PVC DB, ACCESORIOS, EXCAVACIÓN, LLENOS Y ACABADO (INCLUYE SUMINISTRO E INSTALACIÓN)</v>
          </cell>
          <cell r="F1480" t="str">
            <v>ML</v>
          </cell>
          <cell r="G1480">
            <v>125916</v>
          </cell>
        </row>
        <row r="1481">
          <cell r="D1481">
            <v>5599</v>
          </cell>
          <cell r="E1481" t="str">
            <v>ACOMETIDAS EN MEDIA TENSIÓN DESDE LA RED PÚBLICA, EN CONDUCTORES 3 NO. 2/0AWG, XLPE, 15KV, 133%, 1 NO. 2 CU DESNUDO, CON CONOS DE ALIVIO, TERMINALES Y ACCESORIOS (INCLUYE SUMINISTRO E INSTALACIÓN) DTD-20143150598263</v>
          </cell>
          <cell r="F1481" t="str">
            <v>ML</v>
          </cell>
          <cell r="G1481">
            <v>270567</v>
          </cell>
        </row>
        <row r="1482">
          <cell r="D1482">
            <v>5602</v>
          </cell>
          <cell r="E1482" t="str">
            <v>ALIMENTACIÓN A ARMARIOS DE POTENCIA, EN CABLE DE CU, AISLADO A 600V, 3 X (3NO. 500MCM Y 1NO. 4/0AWG, THWN), INCLUYE TERMINALES DE CONEXIÓN. (INCLUYE SUMINISTRO E INSTALACIÓN)</v>
          </cell>
          <cell r="F1482" t="str">
            <v>ML</v>
          </cell>
          <cell r="G1482">
            <v>3358760</v>
          </cell>
        </row>
        <row r="1483">
          <cell r="D1483">
            <v>5603</v>
          </cell>
          <cell r="E1483" t="str">
            <v>ALIMENTACIÓN A ARMARIOS EQUIPOS AUXILIARES , EN CABLE DE CU, AISLADO A 600V, 3 X (3NO. 4 + 1NO. 8AWG, THWN), INCLUYE TERMINALES DE CONEXIÓN. (INCLUYE SUMINISTRO E INSTALACIÓN)</v>
          </cell>
          <cell r="F1483" t="str">
            <v>ML</v>
          </cell>
          <cell r="G1483">
            <v>125302</v>
          </cell>
        </row>
        <row r="1484">
          <cell r="D1484">
            <v>5604</v>
          </cell>
          <cell r="E1484" t="str">
            <v>CANALIZACIÓN SUBTERRÁNEA CON 3 DUCTOS DE 4`` PVC DB, ACCESORIOS, EXCAVACIÓN, LLENOS Y ACABADO. DISTANCIA TRANSPORTE 28 KM. (INCLUYE SUMINISTRO E INSTALACIÓN)</v>
          </cell>
          <cell r="F1484" t="str">
            <v>ML</v>
          </cell>
          <cell r="G1484">
            <v>88547</v>
          </cell>
        </row>
        <row r="1485">
          <cell r="D1485">
            <v>5606</v>
          </cell>
          <cell r="E1485" t="str">
            <v>CANALIZACIÓN SUBTERRÁNEA CON 3 DUCTOS DE 6`` PVC DB, ACCESORIOS, EXCAVACIÓN, LLENOS Y ACABADO (INCLUYE SUMINISTRO E INSTALACIÓN) TRANSPORTE A 28 KM.</v>
          </cell>
          <cell r="F1485" t="str">
            <v>ML</v>
          </cell>
          <cell r="G1485">
            <v>175425</v>
          </cell>
        </row>
        <row r="1486">
          <cell r="D1486">
            <v>5610</v>
          </cell>
          <cell r="E1486" t="str">
            <v>CABLE DE COBRE DESNUDO CALIBRE 1/0 AWG, ENTERRADO EN TERRENO NATURAL INCLUYE EXCAVACIÓN, LLENOS Y COMPACTACIÓN DEL PISO. (INCLUYE SUMINISTRO E INSTALACIÓN) DISTANCIA DE TRANSPORTE 28 KM.</v>
          </cell>
          <cell r="F1486" t="str">
            <v>ML</v>
          </cell>
          <cell r="G1486">
            <v>159712</v>
          </cell>
        </row>
        <row r="1487">
          <cell r="D1487">
            <v>5611</v>
          </cell>
          <cell r="E1487" t="str">
            <v>CABLE DE COBRE DESNUDO CALIBRE 1/0 AWG EXPUESTO (INCLUYE SUMINISTRO E INSTALACIÓN) (INCLUYE 3MT DE CABLE 1/0 POR ML).</v>
          </cell>
          <cell r="F1487" t="str">
            <v>ML</v>
          </cell>
          <cell r="G1487">
            <v>117255</v>
          </cell>
        </row>
        <row r="1488">
          <cell r="D1488">
            <v>5616</v>
          </cell>
          <cell r="E1488" t="str">
            <v>CABLE DE ALUMINIO AISLADO THW CALIBRE 1/0 AWG, INSTALADO EXPUESTO SOBRE CUBIERTA DE ESTRUCTURA. INCLUYE ELEMENTOS DE FIJACIÓN. (INCLUYE SUMINISTRO E INSTALACIÓN)</v>
          </cell>
          <cell r="F1488" t="str">
            <v>ML</v>
          </cell>
          <cell r="G1488">
            <v>12539</v>
          </cell>
        </row>
        <row r="1489">
          <cell r="D1489">
            <v>5621</v>
          </cell>
          <cell r="E1489" t="str">
            <v>CABLE DE COBRE DESNUDO CALIBRE 1/0 AWG, EMBEBIDO EN EL CONCRETO. (INCLUYE SUMINISTRO E INSTALACIÓN)</v>
          </cell>
          <cell r="F1489" t="str">
            <v>ML</v>
          </cell>
          <cell r="G1489">
            <v>39736</v>
          </cell>
        </row>
        <row r="1490">
          <cell r="D1490">
            <v>5625</v>
          </cell>
          <cell r="E1490" t="str">
            <v>CONEXIÓN AL ACERO DE REFUERZO; INCL. SOLDADURA EXOTÉRMICA DE CABLE CALIBRE 2/0 AWG A VARILLA DE ACERO DE REFUERZO 4 DE 90GR, VARILLA DE ACERO ADICIONAL Y SOLDADURAS ELÉCTRICAS ENTRE VARILLAS DE ACERO. (INCL. SUMIN. E INSTAL.)</v>
          </cell>
          <cell r="F1490" t="str">
            <v>UN</v>
          </cell>
          <cell r="G1490">
            <v>184192</v>
          </cell>
        </row>
        <row r="1491">
          <cell r="D1491">
            <v>5626</v>
          </cell>
          <cell r="E1491" t="str">
            <v>TERMINAL DE COBRE ELECTROPLATEADO PARA CABLE CALIBRE 2/0AWG, DE UN TORNILLO. INCLUYE MONTAJE, TORNILLOS, TUERCA Y ARANDELAS DE ACERO INOXIDABLE. (INCLUYE SUMINISTRO E INSTALACIÓN)</v>
          </cell>
          <cell r="F1491" t="str">
            <v>UN</v>
          </cell>
          <cell r="G1491">
            <v>11524</v>
          </cell>
        </row>
        <row r="1492">
          <cell r="D1492">
            <v>5628</v>
          </cell>
          <cell r="E1492" t="str">
            <v>CABLE DE ALUMINIO AISLADO THW-SR CALIBRE 1/0 AWG, INSTALADO EXPUESTO SOBRE CUBIERTA DE ESTRUCTURA. INCLUYE ELEMENTOS DE FIJACIÓN. (INCLUYE SUMINISTRO E INSTALACIÓN)</v>
          </cell>
          <cell r="F1492" t="str">
            <v>ML</v>
          </cell>
          <cell r="G1492">
            <v>11113</v>
          </cell>
        </row>
        <row r="1493">
          <cell r="D1493">
            <v>5629</v>
          </cell>
          <cell r="E1493" t="str">
            <v>CABLE DE COBRE DESNUDO CALIBRE 2/0 AWG, EMBEBIDO EN EL CONCRETO. (INCLUYE SUMINISTRO E INSTALACIÓN)</v>
          </cell>
          <cell r="F1493" t="str">
            <v>ML</v>
          </cell>
          <cell r="G1493">
            <v>54528</v>
          </cell>
        </row>
        <row r="1494">
          <cell r="D1494">
            <v>5630</v>
          </cell>
          <cell r="E1494" t="str">
            <v>CABLE DE COBRE DESNUDO CALIBRE 2/0 AWG EXPUESTO (INCLUYE SUMINISTRO E INSTALACIÓN)</v>
          </cell>
          <cell r="F1494" t="str">
            <v>ML</v>
          </cell>
          <cell r="G1494">
            <v>53561</v>
          </cell>
        </row>
        <row r="1495">
          <cell r="D1495">
            <v>5634</v>
          </cell>
          <cell r="E1495" t="str">
            <v>CABLE DE 4 PARES UTP CAT.6A, INCLUYE MARCACIÓN Y CORREAS DE AMARRE TIPO ``VELCRO`` (INCLUYE SUMINISTRO E INSTALACIÓN)</v>
          </cell>
          <cell r="F1495" t="str">
            <v>ML</v>
          </cell>
          <cell r="G1495">
            <v>4954</v>
          </cell>
        </row>
        <row r="1496">
          <cell r="D1496">
            <v>5641</v>
          </cell>
          <cell r="E1496" t="str">
            <v>ENCHAPE DE PISO Y PARED EN CERAMICA 30X30 CM COLOR BLANCO, H=2,10 (INCLUYE SUMINISTRO E INSTALACIÓN).</v>
          </cell>
          <cell r="F1496" t="str">
            <v>M2</v>
          </cell>
          <cell r="G1496">
            <v>104558</v>
          </cell>
        </row>
        <row r="1497">
          <cell r="D1497">
            <v>5642</v>
          </cell>
          <cell r="E1497" t="str">
            <v>PAÑETE LISO O RÚSTICO 1:4 PARA MUROS. LAVADO O RÚSTICO. (INCLUYE SUMINISTRO E INSTALACIÓN)</v>
          </cell>
          <cell r="F1497" t="str">
            <v>M2</v>
          </cell>
          <cell r="G1497">
            <v>18723</v>
          </cell>
        </row>
        <row r="1498">
          <cell r="D1498">
            <v>5644</v>
          </cell>
          <cell r="E1498" t="str">
            <v>PINTURA AL AGUA TIPO EMULSIÓN CON RESINA DE POLIVINIL ACETATO MODIFICADA CON ACRÍLICA PARA INTERIORES. (INCLUYE SUMINISTRO E INSTALACIÓN)</v>
          </cell>
          <cell r="F1498" t="str">
            <v>M2</v>
          </cell>
          <cell r="G1498">
            <v>14253</v>
          </cell>
        </row>
        <row r="1499">
          <cell r="D1499">
            <v>5645</v>
          </cell>
          <cell r="E1499" t="str">
            <v>IMPERMEABILIZACIÓN FACHADA (INCLUYE SUMINISTRO E INSTALACIÓN)</v>
          </cell>
          <cell r="F1499" t="str">
            <v>M2</v>
          </cell>
          <cell r="G1499">
            <v>10197</v>
          </cell>
        </row>
        <row r="1500">
          <cell r="D1500">
            <v>5646</v>
          </cell>
          <cell r="E1500" t="str">
            <v>PINTURA AMARILLA FRANJA DE SEGURIDAD (INCLUYE SUMINISTRO E INSTALACIÓN)</v>
          </cell>
          <cell r="F1500" t="str">
            <v>ML</v>
          </cell>
          <cell r="G1500">
            <v>8165</v>
          </cell>
        </row>
        <row r="1501">
          <cell r="D1501">
            <v>5647</v>
          </cell>
          <cell r="E1501" t="str">
            <v>PINTURA CIELO FALSO (INCLUYE SUMINISTRO E INSTALACIÓN).</v>
          </cell>
          <cell r="F1501" t="str">
            <v>M2</v>
          </cell>
          <cell r="G1501">
            <v>10737</v>
          </cell>
        </row>
        <row r="1502">
          <cell r="D1502">
            <v>5683</v>
          </cell>
          <cell r="E1502" t="str">
            <v>SEPARADOR TIPO TRANSMILENIO (BLOQUE CANALIZADOR AMARILLO) SUMINISTRO E INSTALACIÓN (1.75MX0.25MX0.15M) PINTADO CON PINTURA DE TRAFICO AMARILLA CON MICROESFERAS DE VIDRIO.</v>
          </cell>
          <cell r="F1502" t="str">
            <v>UN</v>
          </cell>
          <cell r="G1502">
            <v>272575</v>
          </cell>
        </row>
        <row r="1503">
          <cell r="D1503">
            <v>5684</v>
          </cell>
          <cell r="E1503" t="str">
            <v>RETIRO Y REINSTALACIÓN DE SEÑAL BANDERA. INCLUYE SERVICIO DE GRUA. (DISTANCIA MAXIMA DE REUBICACION 200M).</v>
          </cell>
          <cell r="F1503" t="str">
            <v>UN</v>
          </cell>
          <cell r="G1503">
            <v>377315</v>
          </cell>
        </row>
        <row r="1504">
          <cell r="D1504">
            <v>5686</v>
          </cell>
          <cell r="E1504" t="str">
            <v>CIMENTACION TIPO PILOTE PREEXCAVADO PARA SEÑAL ELEVADA TIPO BANDERA (LONGITUD ENTRE 4 Y 9 M). INCLUYE EXCAVACION</v>
          </cell>
          <cell r="F1504" t="str">
            <v>M3</v>
          </cell>
          <cell r="G1504">
            <v>1131592</v>
          </cell>
        </row>
        <row r="1505">
          <cell r="D1505">
            <v>5688</v>
          </cell>
          <cell r="E1505" t="str">
            <v>SEMAFORO (3X200) S1. LENTES DE POLICARBONATO DE 8" BICICLETAS LUCES, SISTEMA DE ILUMINACIÓN A LEDS, COMPATIBILIDAD C800/900, FIJACION A MASTIL. INCLUYE ELEMENTOS DE FIJACION.</v>
          </cell>
          <cell r="F1505" t="str">
            <v>UN</v>
          </cell>
          <cell r="G1505">
            <v>4450518</v>
          </cell>
        </row>
        <row r="1506">
          <cell r="D1506">
            <v>5690</v>
          </cell>
          <cell r="E1506" t="str">
            <v>SALIDA PARA DATOS EMT 3/4" (EN TAQUILLAS Y TORNIQUETES) DESDE EL RACK DE COMUNICACIONES HASTA EL SITIO DE LA SALIDA EN EL PISO DEL TORNIQUETE O HASTA EL PUESTO EN LA TAQUILLA. INCL. PONCHADO DE LOS JACKS EN LOS EXTREMOS .</v>
          </cell>
          <cell r="F1506" t="str">
            <v>UN</v>
          </cell>
          <cell r="G1506">
            <v>514006</v>
          </cell>
        </row>
        <row r="1507">
          <cell r="D1507">
            <v>5691</v>
          </cell>
          <cell r="E1507" t="str">
            <v>SALIDA PARA SONIDO EMT 3/4" (POR EL TECHO DEL VAGON) DESDE EL ARMARIO DE COMUNICACIONES HASTA EL SITIO DE LA SALIDA EN EL TECHO DEL VAGON, EN LA MITAD Y EN LOS EXTREMOS DEL MISMO .</v>
          </cell>
          <cell r="F1507" t="str">
            <v>UN</v>
          </cell>
          <cell r="G1507">
            <v>952313</v>
          </cell>
        </row>
        <row r="1508">
          <cell r="D1508">
            <v>5692</v>
          </cell>
          <cell r="E1508" t="str">
            <v>SALIDA PARA CCTV EMT 3/4" (POR EL TECHO DEL VAGON) DESDE EL ARMARIO DE COMUNICACIONES HASTA EL SITIO DE LA SALIDA EN EL TECHO EN LOS EXTREMOS DE CADA VAGON.</v>
          </cell>
          <cell r="F1508" t="str">
            <v>UN</v>
          </cell>
          <cell r="G1508">
            <v>1684830</v>
          </cell>
        </row>
        <row r="1509">
          <cell r="D1509">
            <v>5693</v>
          </cell>
          <cell r="E1509" t="str">
            <v>SALIDA PARA EL MASTIL DEL GPS EN TUBERIA EMT 1" INCL PEDESTAL EN CONCRETO DE 1.0MX0.80MX0.80M. ESTA SALIDA VA DESDE EL MASTIL DEL GPS A SALIDA DE LA RAMPA NORTE HASTA EL RACK DE DATOS DEL VAGON Y EMBEBIDA EN EL PISO.</v>
          </cell>
          <cell r="F1509" t="str">
            <v>UN</v>
          </cell>
          <cell r="G1509">
            <v>1256655</v>
          </cell>
        </row>
        <row r="1510">
          <cell r="D1510">
            <v>5696</v>
          </cell>
          <cell r="E1510" t="str">
            <v>CAJA DE INSPECCION AP-280. SUMINISTRO E INSTALACION. SE CONSTRUYEN EN EL PISO AL LADO DE LOS VAGONES PARA EL SISTEMA DE ENERGIA Y/O COMUNICACIONES.</v>
          </cell>
          <cell r="F1510" t="str">
            <v>UN</v>
          </cell>
          <cell r="G1510">
            <v>618754</v>
          </cell>
        </row>
        <row r="1511">
          <cell r="D1511">
            <v>5697</v>
          </cell>
          <cell r="E1511" t="str">
            <v>CAJA PARA MEDIDORES DE ENERGIA. SUMINISTRO E INSTALACION. ESTA CAJA ESTA UBICADA EN EL ARMARIO DEL VAGON NORTE. CONTIENE LOS MEDIDORES DE ENERGIA DE LA ESTACION, PUBLICIDAD Y ANGELCOM.</v>
          </cell>
          <cell r="F1511" t="str">
            <v>UN</v>
          </cell>
          <cell r="G1511">
            <v>737506</v>
          </cell>
        </row>
        <row r="1512">
          <cell r="D1512">
            <v>5698</v>
          </cell>
          <cell r="E1512" t="str">
            <v>POZO DE TIERRA CON VARILLA DE COBRE DE 2.40M, GEL, CABLE NO. 2/0 AWG. CONSTRUCCION. SON LAS PUESTAS A TIERRA DE LOS VAGONES Y RAMPAS NUEVAS DE CONEXION A PUENTES PEATONALES.</v>
          </cell>
          <cell r="F1512" t="str">
            <v>UN</v>
          </cell>
          <cell r="G1512">
            <v>348416</v>
          </cell>
        </row>
        <row r="1513">
          <cell r="D1513">
            <v>5699</v>
          </cell>
          <cell r="E1513" t="str">
            <v>MEDIDORES DE ENERGIA TRIFASICO 20-80 AMP PARA LA CUENTA DE LA ESTACION. SUMINISTRO E INSTALACION. SE UBICA EN EL ARMARIO DEL VAGON NORTE. SE ENERGIZARA CUANDO LA CUENTA SEA LEGALIZADA ANTE CODENSA.</v>
          </cell>
          <cell r="F1513" t="str">
            <v>UN</v>
          </cell>
          <cell r="G1513">
            <v>284641</v>
          </cell>
        </row>
        <row r="1514">
          <cell r="D1514">
            <v>5700</v>
          </cell>
          <cell r="E1514" t="str">
            <v>MEDIDORES DE ENERGIA MONOFASICO PARA LAS CUENTAS DE PUBLICIDAD Y ANGELCOM. SUMINISTRO E INSTALACION. SE UBICA EN EL ARMARIO DEL VAGON NORTE. SE ENERGIZARAN CUANDO LAS CUENTAS SEAN LEGALIZADAS ANTE CODENSA.</v>
          </cell>
          <cell r="F1514" t="str">
            <v>UN</v>
          </cell>
          <cell r="G1514">
            <v>157256</v>
          </cell>
        </row>
        <row r="1515">
          <cell r="D1515">
            <v>5701</v>
          </cell>
          <cell r="E1515" t="str">
            <v>ACOMETIDA PARCIAL 3NO. 1/0 + 1NO. 2 - 600V-CU. SUMINISTRO E INSTALACION. ACOMETIDA PARCIAL ENTRE ARMARIOS NORTE Y SUR PARA ALIMENTACION ENTRE LOS VAGONES. INSTALADOS POR DEBAJO DEL PISO DE LOS VAGONES.</v>
          </cell>
          <cell r="F1515" t="str">
            <v>ML</v>
          </cell>
          <cell r="G1515">
            <v>183654</v>
          </cell>
        </row>
        <row r="1516">
          <cell r="D1516">
            <v>5702</v>
          </cell>
          <cell r="E1516" t="str">
            <v>BAJANTE PARA ACOMETIDA 1 D= 3" CALIBRE 14 (L= 4.98) HG, CAPACETE, CINTA BAND IT, CURVA PVC. SUMINISTRO E INSTALACION. INCLUYE APERTURA DE ZANJA PARA INSTALACION DE CURVA Y TUBERIA GALVANIZADA, RESANE Y RETIRO DE ESCOMBROS.</v>
          </cell>
          <cell r="F1516" t="str">
            <v>UN</v>
          </cell>
          <cell r="G1516">
            <v>736523</v>
          </cell>
        </row>
        <row r="1517">
          <cell r="D1517">
            <v>5705</v>
          </cell>
          <cell r="E1517" t="str">
            <v>NEOPRENO REFORZADO 0.50 X 0.50 X 2" DOBLE REFUERZO. SUMINISTRO E INSTALACION. (INCLUYE LIMPIEZA DE LA SUPERFICIE CON CHORRO DE AIRE A PRESIÓN, HERRAMIENTA MENOR Y COMPRESOR).</v>
          </cell>
          <cell r="F1517" t="str">
            <v>UN</v>
          </cell>
          <cell r="G1517">
            <v>853247</v>
          </cell>
        </row>
        <row r="1518">
          <cell r="D1518">
            <v>5708</v>
          </cell>
          <cell r="E1518" t="str">
            <v>RELLENO EN ARENA DE RIO. INCLUYE TRANSPORTE, SUMINISTRO, EXTENDIDO MANUAL Y COMPACTACION.</v>
          </cell>
          <cell r="F1518" t="str">
            <v>M3</v>
          </cell>
          <cell r="G1518">
            <v>184724</v>
          </cell>
        </row>
        <row r="1519">
          <cell r="D1519">
            <v>5710</v>
          </cell>
          <cell r="E1519" t="str">
            <v>GRAVILLA DE 1/2" SUELTA - SUMINISTRO E INSTALACION.</v>
          </cell>
          <cell r="F1519" t="str">
            <v>M3</v>
          </cell>
          <cell r="G1519">
            <v>92319</v>
          </cell>
        </row>
        <row r="1520">
          <cell r="D1520">
            <v>5712</v>
          </cell>
          <cell r="E1520" t="str">
            <v>DOTACION ABDOMINALES PARA ADULTOS/MAYORES SEGUN ESPECIFICACIONES IDRD - SUMINISTRO E INSTALACION.</v>
          </cell>
          <cell r="F1520" t="str">
            <v>UN</v>
          </cell>
          <cell r="G1520">
            <v>2082500</v>
          </cell>
        </row>
        <row r="1521">
          <cell r="D1521">
            <v>5713</v>
          </cell>
          <cell r="E1521" t="str">
            <v>JUEGO BALANCIN PARA NIÑOS (1-5 AÑOS) SEGUN ESPECIFICACIONES IDRD - SUMINISTRO E INSTALACION.</v>
          </cell>
          <cell r="F1521" t="str">
            <v>UN</v>
          </cell>
          <cell r="G1521">
            <v>3689000</v>
          </cell>
        </row>
        <row r="1522">
          <cell r="D1522">
            <v>5714</v>
          </cell>
          <cell r="E1522" t="str">
            <v>DOTACION BARRAS PARA ADULTOS.SEGUN ESPECIFICACIONES IDRD - SUMINISTRO E INSTALACION.</v>
          </cell>
          <cell r="F1522" t="str">
            <v>UN</v>
          </cell>
          <cell r="G1522">
            <v>2665600</v>
          </cell>
        </row>
        <row r="1523">
          <cell r="D1523">
            <v>5715</v>
          </cell>
          <cell r="E1523" t="str">
            <v>DOTACION CAMINADOR PARA ADULTOS.SEGUN ESPECIFICACIONES IDRD - SUMINISTRO E INSTALACION.</v>
          </cell>
          <cell r="F1523" t="str">
            <v>UN</v>
          </cell>
          <cell r="G1523">
            <v>2665600</v>
          </cell>
        </row>
        <row r="1524">
          <cell r="D1524">
            <v>5717</v>
          </cell>
          <cell r="E1524" t="str">
            <v>DOTACIÓN GIRO DE CADERA PARA ADULTOS. SEGÚN ESPECIFICACIONES IDRD - SUMINISTRO E INSTALACIÓN.</v>
          </cell>
          <cell r="F1524" t="str">
            <v>UN</v>
          </cell>
          <cell r="G1524">
            <v>2665600</v>
          </cell>
        </row>
        <row r="1525">
          <cell r="D1525">
            <v>5727</v>
          </cell>
          <cell r="E1525" t="str">
            <v>GEODREN VIAL DE 160MM X 1.0M. SUMINISTRO E INSTALACION. (INCLUYE EXCAVACION MANUAL (ANCHO = 30CM) Y RELLENO EN MATERIAL SELECCIONADO PROVENIENTE DE EXCAVACION.</v>
          </cell>
          <cell r="F1525" t="str">
            <v>ML</v>
          </cell>
          <cell r="G1525">
            <v>146185</v>
          </cell>
        </row>
        <row r="1526">
          <cell r="D1526">
            <v>5728</v>
          </cell>
          <cell r="E1526" t="str">
            <v>GEODREN VIAL DE 200MM X 1.0M. SUMINISTRO E INSTALACION. (INCLUYE EXCAVACION MANUAL (ANCHO = 30CM) Y RELLENO EN MATERIAL SELECCIONADO PROVENIENTE DE EXCAVACION.</v>
          </cell>
          <cell r="F1526" t="str">
            <v>ML</v>
          </cell>
          <cell r="G1526">
            <v>161789</v>
          </cell>
        </row>
        <row r="1527">
          <cell r="D1527">
            <v>5729</v>
          </cell>
          <cell r="E1527" t="str">
            <v>DEMARCACION PICTOGRAMA ZONA ESCOLAR EN PINTURA TERMOPLASTICA. (INCLUYE SUMINISTRO Y APLICACION CON EQUIPO. INCLUYE MICROESFERAS).</v>
          </cell>
          <cell r="F1527" t="str">
            <v>UN</v>
          </cell>
          <cell r="G1527">
            <v>1514074</v>
          </cell>
        </row>
        <row r="1528">
          <cell r="D1528">
            <v>5730</v>
          </cell>
          <cell r="E1528" t="str">
            <v>DEMARCACION METROS LINEALES EN PINTURA TIPO TRAFICO BASE SOLVENTE COLOR BLANCO Y/O AMARILLA. LINEA 0.12M Y 16 MILS (INCLUYE SUMINISTRO Y APLICACION CON EQUIPO. INCLUYE MICROESFERAS TIPO DROP ON PARA LINEAS DE BORDE Y DE CARRIL). HORARIO NOCTURNO</v>
          </cell>
          <cell r="F1528" t="str">
            <v>ML</v>
          </cell>
          <cell r="G1528">
            <v>5692</v>
          </cell>
        </row>
        <row r="1529">
          <cell r="D1529">
            <v>5731</v>
          </cell>
          <cell r="E1529" t="str">
            <v>CUADRILLA (3 AYUDANTES) HORARIO NOCTURNO</v>
          </cell>
          <cell r="F1529" t="str">
            <v>JR</v>
          </cell>
          <cell r="G1529">
            <v>257997</v>
          </cell>
        </row>
        <row r="1530">
          <cell r="D1530">
            <v>5732</v>
          </cell>
          <cell r="E1530" t="str">
            <v>CUADRILLA (4 AYUDANTES) HORARIO NOCTURNO</v>
          </cell>
          <cell r="F1530" t="str">
            <v>JR</v>
          </cell>
          <cell r="G1530">
            <v>343996</v>
          </cell>
        </row>
        <row r="1531">
          <cell r="D1531">
            <v>5733</v>
          </cell>
          <cell r="E1531" t="str">
            <v>DEMARCACION EN PINTURA TIPO TRAFICO BASE SOLVENTE COLOR BLANCO. LINEA 0.20M Y 16 MILS (INCLUYE SUMINISTRO Y APLICACION CON EQUIPO. INCLUYE MICROESFERAS TIPO DROP ON PARA LINEAS DE CARRIL). HORARIO NOCTURNO.</v>
          </cell>
          <cell r="F1531" t="str">
            <v>M2</v>
          </cell>
          <cell r="G1531">
            <v>48740</v>
          </cell>
        </row>
        <row r="1532">
          <cell r="D1532">
            <v>5734</v>
          </cell>
          <cell r="E1532" t="str">
            <v>DEMARCACION EN IMPRIMANTE TIPO TRAFICO BASE SOLVENTE COLOR NEGRO. ANCHO 0.25M (INCLUYE SUMINISTRO Y APLICACION CON EQUIPO. NO INCLUYE MICROESFERAS).</v>
          </cell>
          <cell r="F1532" t="str">
            <v>M2</v>
          </cell>
          <cell r="G1532">
            <v>53186</v>
          </cell>
        </row>
        <row r="1533">
          <cell r="D1533">
            <v>5735</v>
          </cell>
          <cell r="E1533" t="str">
            <v>DEMARCACION EN IMPRIMANTE TIPO TRAFICO BASE SOLVENTE COLOR NEGRO. PARADEROS (INCLUYE SUMINISTRO Y APLICACION CON EQUIPO. NO INCLUYE MICROESFERAS).</v>
          </cell>
          <cell r="F1533" t="str">
            <v>M2</v>
          </cell>
          <cell r="G1533">
            <v>53385</v>
          </cell>
        </row>
        <row r="1534">
          <cell r="D1534">
            <v>5736</v>
          </cell>
          <cell r="E1534" t="str">
            <v>DEMARCACION METROS LINEALES EN PINTURA TIPO TRAFICO BASE SOLVENTE COLOR NEGRO. LINEA 0.15M (INCLUYE SUMINISTRO Y APLICACION CON EQUIPO. NO INCLUYE MICROESFERAS).</v>
          </cell>
          <cell r="F1534" t="str">
            <v>ML</v>
          </cell>
          <cell r="G1534">
            <v>9831</v>
          </cell>
        </row>
        <row r="1535">
          <cell r="D1535">
            <v>5737</v>
          </cell>
          <cell r="E1535" t="str">
            <v>DEMARCACION METROS CUADRADO EN PINTURA TIPO TRAFICO BASE SOLVENTE COLOR AZUL 16 MILS PARA PRIMERA CAPA. (PARADEROS) (INCLUYE SUMINISTRO Y APLICACION CON EQUIPO. INCLUYE MICROESFERAS).</v>
          </cell>
          <cell r="F1535" t="str">
            <v>M2</v>
          </cell>
          <cell r="G1535">
            <v>47936</v>
          </cell>
        </row>
        <row r="1536">
          <cell r="D1536">
            <v>5738</v>
          </cell>
          <cell r="E1536" t="str">
            <v>DEMARCACION METROS CUADRADO EN PINTURA TIPO TRAFICO BASE SOLVENTE COLOR AZUL 16 MILS Y 18 MILS (PARADEROS) (INCLUYE SUMINISTRO Y APLICACION CON EQUIPO. INCLUYE MICROESFERAS).</v>
          </cell>
          <cell r="F1536" t="str">
            <v>M2</v>
          </cell>
          <cell r="G1536">
            <v>126683</v>
          </cell>
        </row>
        <row r="1537">
          <cell r="D1537">
            <v>5746</v>
          </cell>
          <cell r="E1537" t="str">
            <v>EMPATES DE TUBERÍA EN PVC A PVC 2" LINEAL SEGÚN NORMA NS-023 (INCLUYE ACCESORIOS). SUMINISTRO E INSTALACIÓN.</v>
          </cell>
          <cell r="F1537" t="str">
            <v>UN</v>
          </cell>
          <cell r="G1537">
            <v>97140</v>
          </cell>
        </row>
        <row r="1538">
          <cell r="D1538">
            <v>5747</v>
          </cell>
          <cell r="E1538" t="str">
            <v>EMPATES EN LINEA DE TUBERÍA EN PVC A AC 14" (INCL UNION GIBAULT HD PARA AC CL.25 D=14", UNION DE CONSTRUCCION Y REPARACION PARA PVC D=14", UNION DE TRANSICION PCV-AC CL.25 Y 1M TUB PVC D=14 RDE 21). SUMINISTRO E INSTALACIÓN.</v>
          </cell>
          <cell r="F1538" t="str">
            <v>UN</v>
          </cell>
          <cell r="G1538">
            <v>8242885</v>
          </cell>
        </row>
        <row r="1539">
          <cell r="D1539">
            <v>5748</v>
          </cell>
          <cell r="E1539" t="str">
            <v>EMPATES EN LINEA DE TUBERÍA EN PVC A HF 3" (INCL UNION DE REPARACION PVC U.M. D=3", ADAPTADOR MACHO PVC US D=3" UNION GIBAULT HD CL.25 CL.25 D=3" Y 1M TUB PVC D=3" RDE 21). SUMINISTRO E INSTALACIÓN.</v>
          </cell>
          <cell r="F1539" t="str">
            <v>UN</v>
          </cell>
          <cell r="G1539">
            <v>291068</v>
          </cell>
        </row>
        <row r="1540">
          <cell r="D1540">
            <v>5749</v>
          </cell>
          <cell r="E1540" t="str">
            <v>REDUCCION CONCENTRICA HD 4" X 2" (SUMINISTRO E INSTALACIÓN).</v>
          </cell>
          <cell r="F1540" t="str">
            <v>UN</v>
          </cell>
          <cell r="G1540">
            <v>192191</v>
          </cell>
        </row>
        <row r="1541">
          <cell r="D1541">
            <v>5750</v>
          </cell>
          <cell r="E1541" t="str">
            <v>REDUCCION CONCENTRICA HD 6" X 4" (SUMINISTRO E INSTALACIÓN).</v>
          </cell>
          <cell r="F1541" t="str">
            <v>UN</v>
          </cell>
          <cell r="G1541">
            <v>391546</v>
          </cell>
        </row>
        <row r="1542">
          <cell r="D1542">
            <v>5751</v>
          </cell>
          <cell r="E1542" t="str">
            <v>REDUCCION CONCENTRICA HD 14" X 12" (SUMINISTRO E INSTALACIÓN).</v>
          </cell>
          <cell r="F1542" t="str">
            <v>UN</v>
          </cell>
          <cell r="G1542">
            <v>2255852</v>
          </cell>
        </row>
        <row r="1543">
          <cell r="D1543">
            <v>5752</v>
          </cell>
          <cell r="E1543" t="str">
            <v>DESMONTE Y UBICACIÓN PARADEROS SITP TRASLADO. DE PARADERO EXISTENTE. INCLUYE CONCRETO 3000 PSI HECHO EN OBRA 1:2:2 CON ARENA DE RIO Y TRITURADO 3/4" PARA ANCLAJE. TRANSPORTE Y DISPOSICIÓN DE ESCOMBROS A 21 KM.</v>
          </cell>
          <cell r="F1543" t="str">
            <v>UN</v>
          </cell>
          <cell r="G1543">
            <v>649125</v>
          </cell>
        </row>
        <row r="1544">
          <cell r="D1544">
            <v>5753</v>
          </cell>
          <cell r="E1544" t="str">
            <v>CASETAS TELEFONICAS. REUBICACION O RETIRO. DESMONTE Y REUBICACION DE CASETA EXISTENTE. INCLUYE CONCRETO 3000 PSI HECHO EN OBRA 1:2:2 CON ARENA DE RIO Y TRITURADO 3/4" PARA ANCLAJE. TRANSP Y DISPOS. DE ESCOMBROS A 21 KM.</v>
          </cell>
          <cell r="F1544" t="str">
            <v>UN</v>
          </cell>
          <cell r="G1544">
            <v>342764</v>
          </cell>
        </row>
        <row r="1545">
          <cell r="D1545">
            <v>5754</v>
          </cell>
          <cell r="E1545" t="str">
            <v>DESMONTE Y REUBICACIÓN MODULO SERVICIO AL CIUDADANO (REDEP). DE MODULO EXISTENTE. INCLUYE CONCRETO 3000 PSI HECHO EN OBRA 1:2:2 CON ARENA DE RIO Y TRITURADO 3/4" PARA ANCLAJE. TRANSP Y DISPOS. DE ESCOMBROS A 21 KM.</v>
          </cell>
          <cell r="F1545" t="str">
            <v>UN</v>
          </cell>
          <cell r="G1545">
            <v>600336</v>
          </cell>
        </row>
        <row r="1546">
          <cell r="D1546">
            <v>5759</v>
          </cell>
          <cell r="E1546" t="str">
            <v>SALIDA PARA TOMA MONOFASICA DOBLE. SUMINISTRO E INSTALACION. (INCLUYE ACCESORIOS DE INSTALACION Y FIJACION. NO INCLUYE TUBERIA NI CABLEADO).</v>
          </cell>
          <cell r="F1546" t="str">
            <v>UN</v>
          </cell>
          <cell r="G1546">
            <v>14768</v>
          </cell>
        </row>
        <row r="1547">
          <cell r="D1547">
            <v>5760</v>
          </cell>
          <cell r="E1547" t="str">
            <v>TUBERIA METALICA EMT DE D= 3/4". SUMINISTRO E INSTALACION. (INCLUYE ACCESORIOS DE INSTALACION Y FIJACION).</v>
          </cell>
          <cell r="F1547" t="str">
            <v>ML</v>
          </cell>
          <cell r="G1547">
            <v>20724</v>
          </cell>
        </row>
        <row r="1548">
          <cell r="D1548">
            <v>5761</v>
          </cell>
          <cell r="E1548" t="str">
            <v>CABLE THHN NO.10 EN COBRE. SUMINISTRO E INSTALACION. (INCLUYE ACCESORIOS DE INSTALACION).</v>
          </cell>
          <cell r="F1548" t="str">
            <v>ML</v>
          </cell>
          <cell r="G1548">
            <v>6956</v>
          </cell>
        </row>
        <row r="1549">
          <cell r="D1549">
            <v>5762</v>
          </cell>
          <cell r="E1549" t="str">
            <v>SALIDA PARA TOMA TRIFASICA DE SEGURIDAD. SUMINISTRO E INSTALACION. (INCLUYE ACCESORIOS DE INSTALACION Y FIJACION. NO INCLUYE TUBERIA NI CABLEADO).</v>
          </cell>
          <cell r="F1549" t="str">
            <v>UN</v>
          </cell>
          <cell r="G1549">
            <v>45235</v>
          </cell>
        </row>
        <row r="1550">
          <cell r="D1550">
            <v>5763</v>
          </cell>
          <cell r="E1550" t="str">
            <v>CABLE NO.2 AWG-THHN-600V EN COBRE. SUMINISTRO E INSTALACION. (INCLUYE ACCESORIOS DE INSTALACION).</v>
          </cell>
          <cell r="F1550" t="str">
            <v>ML</v>
          </cell>
          <cell r="G1550">
            <v>25365</v>
          </cell>
        </row>
        <row r="1551">
          <cell r="D1551">
            <v>5764</v>
          </cell>
          <cell r="E1551" t="str">
            <v>CABLE NO.14 AWG-THHN-600V EN COBRE. SUMINISTRO E INSTALACION. (INCLUYE ACCESORIOS DE INSTALACION).</v>
          </cell>
          <cell r="F1551" t="str">
            <v>ML</v>
          </cell>
          <cell r="G1551">
            <v>4938</v>
          </cell>
        </row>
        <row r="1552">
          <cell r="D1552">
            <v>5765</v>
          </cell>
          <cell r="E1552" t="str">
            <v>CABLE NO.12 AWG-THHN-600V EN COBRE. SUMINISTRO E INSTALACION. (INCLUYE ACCESORIOS DE INSTALACION).</v>
          </cell>
          <cell r="F1552" t="str">
            <v>ML</v>
          </cell>
          <cell r="G1552">
            <v>5213</v>
          </cell>
        </row>
        <row r="1553">
          <cell r="D1553">
            <v>5766</v>
          </cell>
          <cell r="E1553" t="str">
            <v>SALIDA PARA AVISO PUBLICITARIO. SUMINISTRO E INSTALACION. (INCLUYE ACCESORIOS DE INSTALACION Y FIJACION. NO INCLUYE TUBERIA NI CABLEADO).</v>
          </cell>
          <cell r="F1553" t="str">
            <v>UN</v>
          </cell>
          <cell r="G1553">
            <v>14768</v>
          </cell>
        </row>
        <row r="1554">
          <cell r="D1554">
            <v>5767</v>
          </cell>
          <cell r="E1554" t="str">
            <v>CABLE NO.6 AWG-THHN-600V EN COBRE. SUMINISTRO E INSTALACION. (INCLUYE ACCESORIOS DE INSTALACION).</v>
          </cell>
          <cell r="F1554" t="str">
            <v>ML</v>
          </cell>
          <cell r="G1554">
            <v>14017</v>
          </cell>
        </row>
        <row r="1555">
          <cell r="D1555">
            <v>5768</v>
          </cell>
          <cell r="E1555" t="str">
            <v>SALIDA PARA TOMA REGULADA. SUMINISTRO E INSTALACIÓN. SALIDA EN PISO DE LA TAQUILLA O TORNIQUETE O CCTV.(INCLUYE ACCESORIOS DE INSTALACION Y FIJACION. NO INCLUYE TUBERIA NI CABLEADO).</v>
          </cell>
          <cell r="F1555" t="str">
            <v>UN</v>
          </cell>
          <cell r="G1555">
            <v>21418</v>
          </cell>
        </row>
        <row r="1556">
          <cell r="D1556">
            <v>5769</v>
          </cell>
          <cell r="E1556" t="str">
            <v>SALIDA PARA INFORMADORES. SUMINISTRO E INSTALACION. SALIDA EN PISO DE LA TAQUILLA O TORNIQUETE O CCTV.(INCLUYE ACCESORIOS DE INSTALACION Y FIJACION. NO INCLUYE TUBERIA NI CABLEADO).</v>
          </cell>
          <cell r="F1556" t="str">
            <v>UN</v>
          </cell>
          <cell r="G1556">
            <v>14768</v>
          </cell>
        </row>
        <row r="1557">
          <cell r="D1557">
            <v>5770</v>
          </cell>
          <cell r="E1557" t="str">
            <v>SALIDA PARA BOMBA RIEGO ZONAS VERDES. SUMINISTRO E INSTALACION. ES LA SALIDA AL TAQUE.(INCLUYE ACCESORIOS DE INSTALACION Y FIJACION. NO INCLUYE TUBERIA NI CABLEADO).</v>
          </cell>
          <cell r="F1557" t="str">
            <v>UN</v>
          </cell>
          <cell r="G1557">
            <v>40708</v>
          </cell>
        </row>
        <row r="1558">
          <cell r="D1558">
            <v>5771</v>
          </cell>
          <cell r="E1558" t="str">
            <v>CABLE NO.8 AWG-THHN-600V EN COBRE. SUMINISTRO E INSTALACION. (INCLUYE ACCESORIOS DE INSTALACION).</v>
          </cell>
          <cell r="F1558" t="str">
            <v>ML</v>
          </cell>
          <cell r="G1558">
            <v>9656</v>
          </cell>
        </row>
        <row r="1559">
          <cell r="D1559">
            <v>5772</v>
          </cell>
          <cell r="E1559" t="str">
            <v>SALIDA PARA CONTROLADOR. SUMINISTRO E INSTALACION. (INCLUYE ACCESORIOS DE INSTALACION Y FIJACION. NO INCLUYE TUBERIA NI CABLEADO).</v>
          </cell>
          <cell r="F1559" t="str">
            <v>UN</v>
          </cell>
          <cell r="G1559">
            <v>14768</v>
          </cell>
        </row>
        <row r="1560">
          <cell r="D1560">
            <v>5773</v>
          </cell>
          <cell r="E1560" t="str">
            <v>SALIDA PARA DATOS EN TAQUILLAS O CCTV. SUMIN E INSTAL. INCL. CAJA GALVANIZADA. TOMA DE SALIDA DE DATOS. PONCHADO DE LOS JACKS EN LOS EXTREMOS DEL CABLE Y LA CERTIFICACION DE LAS SALIDAS. (NO INCLUYE TUBERIA NI CABLEADO UTP).</v>
          </cell>
          <cell r="F1560" t="str">
            <v>UN</v>
          </cell>
          <cell r="G1560">
            <v>57386</v>
          </cell>
        </row>
        <row r="1561">
          <cell r="D1561">
            <v>5774</v>
          </cell>
          <cell r="E1561" t="str">
            <v>CABLE UTP CATEGORIA 6A. SUMINISTRO E INSTALACION. (INCLUYE ACCESORIOS DE INSTALACION).</v>
          </cell>
          <cell r="F1561" t="str">
            <v>ML</v>
          </cell>
          <cell r="G1561">
            <v>10177</v>
          </cell>
        </row>
        <row r="1562">
          <cell r="D1562">
            <v>5775</v>
          </cell>
          <cell r="E1562" t="str">
            <v>SALIDA PARA SONIDO (POR EL TECHO DE LA ESTACIÓN). SUMINISTRO E INSTALACIÓN. (INCLUYE ACCESORIOS DE INSTALACIÓN. NO INCLUYE TUBERÍA NI CABLEADO).</v>
          </cell>
          <cell r="F1562" t="str">
            <v>UN</v>
          </cell>
          <cell r="G1562">
            <v>24052</v>
          </cell>
        </row>
        <row r="1563">
          <cell r="D1563">
            <v>5776</v>
          </cell>
          <cell r="E1563" t="str">
            <v>CABLE POLARIZADO 2 NO.14. SUMINISTRO E INSTALACION. (INCLUYE ACCESORIOS DE INSTALACION).</v>
          </cell>
          <cell r="F1563" t="str">
            <v>ML</v>
          </cell>
          <cell r="G1563">
            <v>8711</v>
          </cell>
        </row>
        <row r="1564">
          <cell r="D1564">
            <v>5777</v>
          </cell>
          <cell r="E1564" t="str">
            <v>SALIDA PARA CCTV (POR EL TECHO DE LA ESTACION). SUMINISTRO E INSTALACION. ES LA SALIDA POR EL TECHO EN LOS EXTREMOS DE CADA ESTACION. (INCLUYE ACCESORIOS DE INSTALACION. NO INCLUYE TUBERIA NI CABLEADO).</v>
          </cell>
          <cell r="F1564" t="str">
            <v>UN</v>
          </cell>
          <cell r="G1564">
            <v>21091</v>
          </cell>
        </row>
        <row r="1565">
          <cell r="D1565">
            <v>5778</v>
          </cell>
          <cell r="E1565" t="str">
            <v>SALIDA PARA EL MASTIL DEL GPS. INCL PEDESTAL EN CONCRETO DE 1.0MX0.8MX0.8M. SUMIN E INSTAL. EMBEBIDA EN EL PISO. (NO INCLUYE TUBERIA NI CABLEADO).</v>
          </cell>
          <cell r="F1565" t="str">
            <v>UN</v>
          </cell>
          <cell r="G1565">
            <v>338047</v>
          </cell>
        </row>
        <row r="1566">
          <cell r="D1566">
            <v>5779</v>
          </cell>
          <cell r="E1566" t="str">
            <v>ACOMETIDA TRIFASICA (3 NO.4 + 1 NO.4 + 1NO.4T AWG-THHN-600V-CU). SUMINISTRO E INSTALACION. EN TUBERIA PVC 4".</v>
          </cell>
          <cell r="F1566" t="str">
            <v>ML</v>
          </cell>
          <cell r="G1566">
            <v>104630</v>
          </cell>
        </row>
        <row r="1567">
          <cell r="D1567">
            <v>5780</v>
          </cell>
          <cell r="E1567" t="str">
            <v>ACOMETIDA TRIFASICA (3 NO.6 + 1 NO.6 + 1NO.8T AWG-THHN-600V-CU). SUMINISTRO E INSTALACION. ACOMETIDAS PARCIALES PARA LOS TABLEROS BRAKERS DE TRANSMILENIO, EN TUBERIA EMT 1 1/4".</v>
          </cell>
          <cell r="F1567" t="str">
            <v>ML</v>
          </cell>
          <cell r="G1567">
            <v>78927</v>
          </cell>
        </row>
        <row r="1568">
          <cell r="D1568">
            <v>5781</v>
          </cell>
          <cell r="E1568" t="str">
            <v>ACOMETIDA MONOFASICA (1 NO.8 + 1 NO.6 + 1NO.8T AWG-THHN-600V-CU). SUMINISTRO E INSTALACION. ACOMETIDAS PARCIALES PARA LOS TABLEROS BRAKERS DE TABLERO REGULADO MONOFASICO, EN TUBERIA EMT 1".</v>
          </cell>
          <cell r="F1568" t="str">
            <v>ML</v>
          </cell>
          <cell r="G1568">
            <v>48291</v>
          </cell>
        </row>
        <row r="1569">
          <cell r="D1569">
            <v>5782</v>
          </cell>
          <cell r="E1569" t="str">
            <v>ACOMETIDA MONOFASICA (1 NO.8 + 1 NO.8 + 1NO.8T AWG-THHN-600V-CU). SUMINISTRO E INSTALACION. ACOMETIDAS PARCIALES PARA LOS TABLEROS BRAKERS DE TABLERO PRINCIPAL REGULADO MONOFASICO, EN TUBERIA EMT 1".</v>
          </cell>
          <cell r="F1569" t="str">
            <v>ML</v>
          </cell>
          <cell r="G1569">
            <v>46955</v>
          </cell>
        </row>
        <row r="1570">
          <cell r="D1570">
            <v>5783</v>
          </cell>
          <cell r="E1570" t="str">
            <v>ACOMETIDA MONOFASICA (1 NO.10 + 1 NO.10 + 1NO.10T AWG-THHN-600V-CU). SUMINISTRO E INSTALACION. ACOMETIDAS PARCIALES PARA LOS TABLEROS BRAKERS DE PUBLICIDAD, EN TUBERIA EMT 3/4".</v>
          </cell>
          <cell r="F1570" t="str">
            <v>ML</v>
          </cell>
          <cell r="G1570">
            <v>34283</v>
          </cell>
        </row>
        <row r="1571">
          <cell r="D1571">
            <v>5784</v>
          </cell>
          <cell r="E1571" t="str">
            <v>ACOMETIDA (1 NO.8 + 1 NO.8 + 1NO.10 AWG-THHN-600V-CU). SUMINISTRO E INSTALACION.TUBERIA EMT 3/4" DESDE EL TOTALIZADOR DE LA PLANTA ELECTRICA HASTA LA TRANSFERENCIA.</v>
          </cell>
          <cell r="F1571" t="str">
            <v>ML</v>
          </cell>
          <cell r="G1571">
            <v>37951</v>
          </cell>
        </row>
        <row r="1572">
          <cell r="D1572">
            <v>5785</v>
          </cell>
          <cell r="E1572" t="str">
            <v>2 DUCTOS D=2" GALVANIZADOS. SUMINISTRO E INSTALACION. INCLUYE ELEMENTOS DE FIJACION Y ACCESORIOS.</v>
          </cell>
          <cell r="F1572" t="str">
            <v>ML</v>
          </cell>
          <cell r="G1572">
            <v>121113</v>
          </cell>
        </row>
        <row r="1573">
          <cell r="D1573">
            <v>5786</v>
          </cell>
          <cell r="E1573" t="str">
            <v>2 DUCTOS D=3" GALVANIZADOS. SUMINISTRO E INSTALACION. INCLUYE ELEMENTOS DE FIJACION Y ACCESORIOS.</v>
          </cell>
          <cell r="F1573" t="str">
            <v>ML</v>
          </cell>
          <cell r="G1573">
            <v>285633</v>
          </cell>
        </row>
        <row r="1574">
          <cell r="D1574">
            <v>5788</v>
          </cell>
          <cell r="E1574" t="str">
            <v>TABLERO TRIFASICO DE 18 CIRCUITOS, CON ESPACIO PARA TOTALIZADOR. SUMINISTRO E INSTALACION. CORRESPONDE AL TABLERO DE ENERGIA REGULADA DE LOS MODULOS.</v>
          </cell>
          <cell r="F1574" t="str">
            <v>UN</v>
          </cell>
          <cell r="G1574">
            <v>297117</v>
          </cell>
        </row>
        <row r="1575">
          <cell r="D1575">
            <v>5789</v>
          </cell>
          <cell r="E1575" t="str">
            <v>MEDIDOR DE ENERGIA TRIFASICO 20-80 AMP. SUMINISTRO E INSTALACION. PARALA CUENTA DE LA ESTACION UBICADA EN EL ARMARIO DEL CUARTO ELECTRICO DE TAQUILLAS. SE ENERGIZARA CUANDO LA CUENTA SEA LEGALIZADA ANTE CODENSA.</v>
          </cell>
          <cell r="F1575" t="str">
            <v>UN</v>
          </cell>
          <cell r="G1575">
            <v>263772</v>
          </cell>
        </row>
        <row r="1576">
          <cell r="D1576">
            <v>5790</v>
          </cell>
          <cell r="E1576" t="str">
            <v>MEDIDOR DE ENERGIA MONOFASICO. SUMINISTRO E INSTALACION. PARA LAS CUENTA DE PUBLICIDAD Y REGULADA. SE UBICA EN EL CUARTO ELECTRICO DE TAQUILLAS. SE ENERGIZARA CUANDO LA CUENTA SEA LEGALIZADA ANTE CODENSA.</v>
          </cell>
          <cell r="F1576" t="str">
            <v>UN</v>
          </cell>
          <cell r="G1576">
            <v>158017</v>
          </cell>
        </row>
        <row r="1577">
          <cell r="D1577">
            <v>5791</v>
          </cell>
          <cell r="E1577" t="str">
            <v>CABLE DE COBRE DESNUDO NO.2/0 AWG. SUMINISTRO E INSTALACION. PARA EL ANILLO EQUIPOTENCIAL DE LA ESTACION, UNIENDO LOS ELECTRODOS DE CAJA DE 3 MEDIDORES CON LOS DE LOS MODULOS. INCLUYE SOLDADURA EXOTERMICA.</v>
          </cell>
          <cell r="F1577" t="str">
            <v>UN</v>
          </cell>
          <cell r="G1577">
            <v>101126</v>
          </cell>
        </row>
        <row r="1578">
          <cell r="D1578">
            <v>5792</v>
          </cell>
          <cell r="E1578" t="str">
            <v>CABLE DE MEDIA TENSION XLPE 4/0 ALUMINIO. SUMINISTRO E INSTALACION.</v>
          </cell>
          <cell r="F1578" t="str">
            <v>ML</v>
          </cell>
          <cell r="G1578">
            <v>56062</v>
          </cell>
        </row>
        <row r="1579">
          <cell r="D1579">
            <v>5793</v>
          </cell>
          <cell r="E1579" t="str">
            <v>DUCTO PVC DB 6". SUMINISTRO E INSTALACION.</v>
          </cell>
          <cell r="F1579" t="str">
            <v>ML</v>
          </cell>
          <cell r="G1579">
            <v>72277</v>
          </cell>
        </row>
        <row r="1580">
          <cell r="D1580">
            <v>5794</v>
          </cell>
          <cell r="E1580" t="str">
            <v>CONDUCTOR RED BAJA TENSION (3 NO.4 + 1 NO.6 600V- CU THHN). SUMIN E INSTAL. CONDUCTORES DE LA PARCIAL ENTRE TRAFO Y GABINETE DE 3 MEDIDORES, INSTALADOS EN TUBERIA DE 2X4" PVC BAJO EL PISO INSTAL CON GRADO DE DIFICULTAD.</v>
          </cell>
          <cell r="F1580" t="str">
            <v>ML</v>
          </cell>
          <cell r="G1580">
            <v>175527</v>
          </cell>
        </row>
        <row r="1581">
          <cell r="D1581">
            <v>5825</v>
          </cell>
          <cell r="E1581" t="str">
            <v>CAJA ESPACIO 4 MEDIDORES ENERGIA, BARRAJES INDEPENDIENTES NEUTRO Y TIERRA Y ESPACIO TOTALIZADORES. SUM. E INSTAL. INCL. 1 TOTALIZADOR INDUSTRIAL 3X80A, 1 SUB-BREAKER ENCHUFABLE 3X60A, 1 DE 1X50A Y 1 DE 1X15A. CAJA 0.80X0.18M.</v>
          </cell>
          <cell r="F1581" t="str">
            <v>UN</v>
          </cell>
          <cell r="G1581">
            <v>1047916</v>
          </cell>
        </row>
        <row r="1582">
          <cell r="D1582">
            <v>5826</v>
          </cell>
          <cell r="E1582" t="str">
            <v>TABLERO TRIFASICO 18 CIRCUITOS, ESPACIO TOTALIZADORES. SUM. E INSTAL. INCL. 10 BREAKERS ENCHUFABLES MONOPOLARES 1X15A, 1 BREAKER ENCHUFABLE BIPOLAR 2X15A, 1 DE 1X20A. INCL 1 TOTALIZADOR INDUSTRIAL DE 30A PARA PROTECCION.</v>
          </cell>
          <cell r="F1582" t="str">
            <v>UN</v>
          </cell>
          <cell r="G1582">
            <v>1065180</v>
          </cell>
        </row>
        <row r="1583">
          <cell r="D1583">
            <v>5827</v>
          </cell>
          <cell r="E1583" t="str">
            <v>TABLERO MONOFASICO CON ESPACIO PARA 6 CIRCUITOS. SUM. E INSTAL. INCL. 3 BREAKERS ENCHUFABLES MONOPOLARES DE 1X15A PARA TOMAS DE AVISOS PUBLICITARIOS Y MUPI.</v>
          </cell>
          <cell r="F1583" t="str">
            <v>UN</v>
          </cell>
          <cell r="G1583">
            <v>225240</v>
          </cell>
        </row>
        <row r="1584">
          <cell r="D1584">
            <v>5831</v>
          </cell>
          <cell r="E1584" t="str">
            <v>TUBERIA EMT D= 1 1/2". SUMINISTRO E INSTALACION. (INCLUYE ACCESORIOS DE INSTALACION Y FIJACION).</v>
          </cell>
          <cell r="F1584" t="str">
            <v>ML</v>
          </cell>
          <cell r="G1584">
            <v>49719</v>
          </cell>
        </row>
        <row r="1585">
          <cell r="D1585">
            <v>5832</v>
          </cell>
          <cell r="E1585" t="str">
            <v>ACOMETIDA MONOFASICA (18+18+110T AWG-THHN-600V-CU) SUMINISTRO E INSTALACION (ACOMETIDAS PARCIALES PARA LOS TABLEROS BREAKERS DE TAQUILLA Y UPS, EN TUBERIA EMT 1". INCLUYE ACCESORIOS DE INSTALACION Y FIJACION.</v>
          </cell>
          <cell r="F1585" t="str">
            <v>ML</v>
          </cell>
          <cell r="G1585">
            <v>44038</v>
          </cell>
        </row>
        <row r="1586">
          <cell r="D1586">
            <v>5833</v>
          </cell>
          <cell r="E1586" t="str">
            <v>ACOMETIDA MONOFASICA (14+14+16T AWG-THHN-600V-CU) SUMINISTRO E INSTALACION (ACOMETIDAS PARCIALES PARA LOS TABLEROS REGULADOS DE MODULOS, EN TUBERIA EMT 1 1/2". INCLUYE ACCESORIOS DE INSTALACION Y FIJACION.</v>
          </cell>
          <cell r="F1586" t="str">
            <v>ML</v>
          </cell>
          <cell r="G1586">
            <v>94066</v>
          </cell>
        </row>
        <row r="1587">
          <cell r="D1587">
            <v>5834</v>
          </cell>
          <cell r="E1587" t="str">
            <v>ACOMETIDA MONOFASICA (110+110+112T AWG-THHN-600V-CU) SUMINISTRO E INSTALACION (ACOMETIDAS PARCIALES PARA LOS TABLEROS BREAKERS DE PUBLICIDAD, EN TUBERIA EMT 3/4". INCLUYE ACCESORIOS DE INSTALACION Y FIJACION.</v>
          </cell>
          <cell r="F1587" t="str">
            <v>ML</v>
          </cell>
          <cell r="G1587">
            <v>32805</v>
          </cell>
        </row>
        <row r="1588">
          <cell r="D1588">
            <v>5835</v>
          </cell>
          <cell r="E1588" t="str">
            <v>CABLE COBRE DESNUDO 1/0 AWG PARA EL ANILLO EQUIPOTENCIAL DE LA ESTACION, UNIENDO LOS ELECTRODOS DE CAJA DE 4 MEDIDORES CON LOS DE LOS MODULOS EN TUBERIA EMT 1". INCLUYE ACCESORIOS DE FIJACION E INSTALACION.</v>
          </cell>
          <cell r="F1588" t="str">
            <v>ML</v>
          </cell>
          <cell r="G1588">
            <v>68462</v>
          </cell>
        </row>
        <row r="1589">
          <cell r="D1589">
            <v>5836</v>
          </cell>
          <cell r="E1589" t="str">
            <v>ACOMETIDA TRIFASICA (36+16+18T AWG-THHN-600V-CU) SUMINISTRO E INSTALACION (ACOMETIDAS PARCIALES PARA LOS TABLEROS BREAKERS DE TRANSMILENIO, EN TUBERIA EMT 1 1/2". INCLUYE ACCESORIOS DE INSTALACION Y FIJACION.</v>
          </cell>
          <cell r="F1589" t="str">
            <v>ML</v>
          </cell>
          <cell r="G1589">
            <v>95911</v>
          </cell>
        </row>
        <row r="1590">
          <cell r="D1590">
            <v>5837</v>
          </cell>
          <cell r="E1590" t="str">
            <v>ACOMETIDA MONOFASICA (16+16+18T AWG-THHN-600V-CU) SUMINISTRO E INSTALACION (ACOMETIDAS PARCIALES PARA LOS TABLEROS BREAKERS DE TAQUILLA Y UPS, EN TUBERIA EMT 1 1/4". INCLUYE ACCESORIOS DE INSTALACION Y FIJACION.</v>
          </cell>
          <cell r="F1590" t="str">
            <v>ML</v>
          </cell>
          <cell r="G1590">
            <v>60503</v>
          </cell>
        </row>
        <row r="1591">
          <cell r="D1591">
            <v>5838</v>
          </cell>
          <cell r="E1591" t="str">
            <v>ACOMETIDA MONOFASICA (12+12+14T AWG-THHN-600V-CU) SUMINISTRO E INSTALACION (ACOMETIDAS PARCIALES PARA LOS TABLEROS REGULADOS DE LOS MODULOS, EN TUBERIA EMT 3". INCLUYE ACCESORIOS DE INSTALACION Y FIJACION.</v>
          </cell>
          <cell r="F1591" t="str">
            <v>ML</v>
          </cell>
          <cell r="G1591">
            <v>176010</v>
          </cell>
        </row>
        <row r="1592">
          <cell r="D1592">
            <v>5839</v>
          </cell>
          <cell r="E1592" t="str">
            <v>CONDUCTOR ACOMETIDA EN BAJA TENSION (44+14T AWG-THHN-600V-CU) SUMINISTRO E INSTALACION (CONDUCTORES DE LA ACOMETIDA ENTRE EL PUNTO DE CONEXION CODENSA Y CAJA DE 4 MEDIDORES INSTALADOS EN TUBERIA DE 2X4" PVC.</v>
          </cell>
          <cell r="F1592" t="str">
            <v>ML</v>
          </cell>
          <cell r="G1592">
            <v>135826</v>
          </cell>
        </row>
        <row r="1593">
          <cell r="D1593">
            <v>5840</v>
          </cell>
          <cell r="E1593" t="str">
            <v>TUBERIA METALICA EMT DE D= 1". SUMINISTRO E INSTALACION. (INCLUYE ACCESORIOS DE INSTALACION Y FIJACION).</v>
          </cell>
          <cell r="F1593" t="str">
            <v>ML</v>
          </cell>
          <cell r="G1593">
            <v>26517</v>
          </cell>
        </row>
        <row r="1594">
          <cell r="D1594">
            <v>5841</v>
          </cell>
          <cell r="E1594" t="str">
            <v>CONDUCTOR ACOMETIDA EN BAJA TENSION (42+12T AWG-THHN-600V-CU) SUMINISTRO E INSTALACION (CONDUCTORES DE LA ACOMETIDA ENTRE EL PUNTO DE CONEXION CODENSA Y CAJA DE 4 MEDIDORES INSTALADOS EN TUBERIA DE 2X4" PVC.</v>
          </cell>
          <cell r="F1594" t="str">
            <v>ML</v>
          </cell>
          <cell r="G1594">
            <v>167943</v>
          </cell>
        </row>
        <row r="1595">
          <cell r="D1595">
            <v>5842</v>
          </cell>
          <cell r="E1595" t="str">
            <v>ESCARIFICACION, HUMEDECIMIENTO, NIVELACION Y COMPACTACION CON VIBROCOMPACTADOR DEL MATERIAL GRANULAR EXISTENTE.</v>
          </cell>
          <cell r="F1595" t="str">
            <v>M3</v>
          </cell>
          <cell r="G1595">
            <v>24486</v>
          </cell>
        </row>
        <row r="1596">
          <cell r="D1596">
            <v>5843</v>
          </cell>
          <cell r="E1596" t="str">
            <v>GEOMALLAS CON FIBRAS CONTINUAS DE MULTIFILAMENTOS DE POLIESTER DE ALTA TENACIDAD (IDU ET SECCION 342-11 TRAFICO T4 - T5, RESISTENCIA ULTIMA &gt; 100KN/M). SUMINISTRO E INSTALACION.</v>
          </cell>
          <cell r="F1596" t="str">
            <v>M2</v>
          </cell>
          <cell r="G1596">
            <v>31658</v>
          </cell>
        </row>
        <row r="1597">
          <cell r="D1597">
            <v>5844</v>
          </cell>
          <cell r="E1597" t="str">
            <v>GEOMALLAS CON FIBRAS CONTINUAS DE MULTIFILAMENTOS DE POLIESTER DE ALTA TENACIDAD (IDU ET SECCION 342-11 TRAFICO T4 - T5, RESISTENCIA ULTIMA &gt; 75KN/M). SUMINISTRO E INSTALACION.</v>
          </cell>
          <cell r="F1597" t="str">
            <v>M2</v>
          </cell>
          <cell r="G1597">
            <v>26486</v>
          </cell>
        </row>
        <row r="1598">
          <cell r="D1598">
            <v>5845</v>
          </cell>
          <cell r="E1598" t="str">
            <v>GEODREN VIAL CON TUBERIA CIRCULAR 100MM H= 2.0M. SUMINISTRO E INSTALACION. (NO INCLUYE EXCAVACION NI RELLENOS)</v>
          </cell>
          <cell r="F1598" t="str">
            <v>ML</v>
          </cell>
          <cell r="G1598">
            <v>135403</v>
          </cell>
        </row>
        <row r="1599">
          <cell r="D1599">
            <v>5846</v>
          </cell>
          <cell r="E1599" t="str">
            <v>SEPARADORES TIPO TRANSMILENIO DELINEADOR TIPO A EN POLIETILENO (0.77M X 0.15M X 0.10M) Y 4 TORNILLOS EN ACERO INOXIDABLE DE 1/2" DE ANCHO Y 4 TORNILLOS DE 1/2" DE LARGO. SUMINISTRO E INSTALACION.</v>
          </cell>
          <cell r="F1599" t="str">
            <v>UN</v>
          </cell>
          <cell r="G1599">
            <v>200947</v>
          </cell>
        </row>
        <row r="1600">
          <cell r="D1600">
            <v>5847</v>
          </cell>
          <cell r="E1600" t="str">
            <v>SEPARADORES TIPO TRANSMILENIO DELINEADOR TIPO B EN POLIETILENO (0.78M X 0.20M X 0.15M) Y 4 TORNILLOS EN ACERO INOXIDABLE DE 1/2" DE ANCHO Y 5 TORNILLOS DE 1/2" DE LARGO. SUMINISTRO E INSTALACION.</v>
          </cell>
          <cell r="F1600" t="str">
            <v>UN</v>
          </cell>
          <cell r="G1600">
            <v>217474</v>
          </cell>
        </row>
        <row r="1601">
          <cell r="D1601">
            <v>5848</v>
          </cell>
          <cell r="E1601" t="str">
            <v>SEPARADORES TIPO TRANSMILENIO DELINEADOR TIPO C EN POLIETILENO (0.405M X 0.15M X 0.85M) Y 2 TORNILLOS EN ACERO INOXIDABLE DE 1/2" DE ANCHO Y 4 TORNILLOS DE 1/2" DE LARGO. SUMINISTRO E INSTALACION.</v>
          </cell>
          <cell r="F1601" t="str">
            <v>UN</v>
          </cell>
          <cell r="G1601">
            <v>54206</v>
          </cell>
        </row>
        <row r="1602">
          <cell r="D1602">
            <v>5850</v>
          </cell>
          <cell r="E1602" t="str">
            <v>FLECHA DIRECCIONAL "A LA IZQUIERDA" (E= 15 MILS. TERMOPLASTICA. AREA: 1.5037 M2 SEGUN EL MANUAL DE SEÑALIZACION VIAL. SUMINISTRO Y APLICACION CON EQUIPO. INCLUYE MICROESFERAS.</v>
          </cell>
          <cell r="F1602" t="str">
            <v>UN</v>
          </cell>
          <cell r="G1602">
            <v>220984</v>
          </cell>
        </row>
        <row r="1603">
          <cell r="D1603">
            <v>5851</v>
          </cell>
          <cell r="E1603" t="str">
            <v>DEMARCACION DE FLECHA DE TERMINACION DE CARRIL (E= 2.3 MILS. TERMOPLASTICA. AREA: 4.1850 M2 SEGUN EL MANUAL DE SEÑALIZACION VIAL. SUMINISTRO Y APLICACION CON EQUIPO. INCLUYE MICROESFERAS.</v>
          </cell>
          <cell r="F1603" t="str">
            <v>UN</v>
          </cell>
          <cell r="G1603">
            <v>596881</v>
          </cell>
        </row>
        <row r="1604">
          <cell r="D1604">
            <v>5852</v>
          </cell>
          <cell r="E1604" t="str">
            <v>FLECHA DIRECCIONAL "FRENTE, DERECHA E IZQUIERDA" (E= 2.3 MILS. TERMOPLASTICA. AREA: 3.2095 M2 SEGUN EL MANUAL DE SEÑALIZACION VIAL. SUMINISTRO Y APLICACION CON EQUIPO. INCLUYE MICROESFERAS.</v>
          </cell>
          <cell r="F1604" t="str">
            <v>UN</v>
          </cell>
          <cell r="G1604">
            <v>460124</v>
          </cell>
        </row>
        <row r="1605">
          <cell r="D1605">
            <v>5854</v>
          </cell>
          <cell r="E1605" t="str">
            <v>DEMARCACION TEXTO PARE. AREA: 1.48 M2. (E= 2.3 MILS, TERMOPLASTICA. SUMINISTRO Y APLICACION CON EQUIPO. INCLUYE MICROESFERAS.</v>
          </cell>
          <cell r="F1605" t="str">
            <v>UN</v>
          </cell>
          <cell r="G1605">
            <v>212144</v>
          </cell>
        </row>
        <row r="1606">
          <cell r="D1606">
            <v>5856</v>
          </cell>
          <cell r="E1606" t="str">
            <v>DEMARCACION DE ACHURADO. AREA: 1.0 M2. (E= 2.3 MILS, TERMOPLASTICA. SUMINISTRO Y APLICACION CON EQUIPO. INCLUYE MICROESFERAS.</v>
          </cell>
          <cell r="F1606" t="str">
            <v>M2</v>
          </cell>
          <cell r="G1606">
            <v>150370</v>
          </cell>
        </row>
        <row r="1607">
          <cell r="D1607">
            <v>5858</v>
          </cell>
          <cell r="E1607" t="str">
            <v>DEMARCACION DE LINEA LOGARITMICA. AREA: 0.60 M2. (E= 2.3 MILS, TERMOPLASTICA. SUMINISTRO Y APLICACION CON EQUIPO. INCLUYE MICROESFERAS.</v>
          </cell>
          <cell r="F1607" t="str">
            <v>ML</v>
          </cell>
          <cell r="G1607">
            <v>88773</v>
          </cell>
        </row>
        <row r="1608">
          <cell r="D1608">
            <v>5860</v>
          </cell>
          <cell r="E1608" t="str">
            <v>DEMARCACION DE LINEA DE PARE. AREA: 0.60 M2. (E= 2.3 MILS, TERMOPLASTICA. SUMINISTRO Y APLICACION CON EQUIPO. INCLUYE MICROESFERAS.</v>
          </cell>
          <cell r="F1608" t="str">
            <v>M2</v>
          </cell>
          <cell r="G1608">
            <v>94292</v>
          </cell>
        </row>
        <row r="1609">
          <cell r="D1609">
            <v>5862</v>
          </cell>
          <cell r="E1609" t="str">
            <v>DEMARCACION DE LINEA SENDERO PEATONAL. AREA: 0.30 M2. (E= 2.3 MILS, TERMOPLASTICA. SUMINISTRO Y APLICACION CON EQUIPO. INCLUYE MICROESFERAS.</v>
          </cell>
          <cell r="F1609" t="str">
            <v>ML</v>
          </cell>
          <cell r="G1609">
            <v>46341</v>
          </cell>
        </row>
        <row r="1610">
          <cell r="D1610">
            <v>5864</v>
          </cell>
          <cell r="E1610" t="str">
            <v>DEMARCACION ZONA ANTIBLOQUEO. AREA: 0.30 M2. (E= 2.3 MILS, TERMOPLASTICA. SUMINISTRO Y APLICACION CON EQUIPO. INCLUYE MICROESFERAS.</v>
          </cell>
          <cell r="F1610" t="str">
            <v>ML</v>
          </cell>
          <cell r="G1610">
            <v>46341</v>
          </cell>
        </row>
        <row r="1611">
          <cell r="D1611">
            <v>5866</v>
          </cell>
          <cell r="E1611" t="str">
            <v>DEMARCACION DE LINEA DE PARADERO DE BUSES. AREA: 5.5775 M2. (E= 2.3 MILS, TERMOPLASTICA. SUMINISTRO Y APLICACION CON EQUIPO. INCLUYE MICROESFERAS.</v>
          </cell>
          <cell r="F1611" t="str">
            <v>UN</v>
          </cell>
          <cell r="G1611">
            <v>822593</v>
          </cell>
        </row>
        <row r="1612">
          <cell r="D1612">
            <v>5868</v>
          </cell>
          <cell r="E1612" t="str">
            <v>DEMARCACION PICTOGRAMA TRIANGULOS CEDA EL PASO. (E= 2.3 MILS, TERMOPLASTICA. SUMINISTRO Y APLICACION CON EQUIPO. INCLUYE MICROESFERAS.</v>
          </cell>
          <cell r="F1612" t="str">
            <v>M2</v>
          </cell>
          <cell r="G1612">
            <v>143579</v>
          </cell>
        </row>
        <row r="1613">
          <cell r="D1613">
            <v>5870</v>
          </cell>
          <cell r="E1613" t="str">
            <v>DEMARCACION LINEA DE CEDA EL PASO DISCONTINUA. AREA: 0.32M2. (E= 2.3 MILS, TERMOPLASTICA. SUMINISTRO Y APLICACION CON EQUIPO. INCLUYE MICROESFERAS.</v>
          </cell>
          <cell r="F1613" t="str">
            <v>UN</v>
          </cell>
          <cell r="G1613">
            <v>48248</v>
          </cell>
        </row>
        <row r="1614">
          <cell r="D1614">
            <v>5871</v>
          </cell>
          <cell r="E1614" t="str">
            <v>BASE DE CONCRETO PARA POSTE TIPO T1 O T2 (0.80M X 0.80M X 0.80M). CONSTRUCCIÓN. INCLUYE EXCAVACIÓN, CONCRETO 3000 PSI HECHO EN OBRA, FUNDIDA, ARMADURA Y CURVA 90° PVC D= 2". HASTA MÉNSULA DE 6.5M.</v>
          </cell>
          <cell r="F1614" t="str">
            <v>UN</v>
          </cell>
          <cell r="G1614">
            <v>473275</v>
          </cell>
        </row>
        <row r="1615">
          <cell r="D1615">
            <v>5872</v>
          </cell>
          <cell r="E1615" t="str">
            <v>BASE DE CONCRETO PARA POSTE TIPO T1 O T2 (0.80M X 0.80M X 0.80M). CONSTRUCCIÓN. INCLUYE EXCAVACIÓN, CONCRETO 3000 PSI HECHO EN OBRA, FUNDIDA, ARMADURA Y CURVA 90° PVC D= 2". HASTA MÉNSULA DE 8.5M.</v>
          </cell>
          <cell r="F1615" t="str">
            <v>UN</v>
          </cell>
          <cell r="G1615">
            <v>494041</v>
          </cell>
        </row>
        <row r="1616">
          <cell r="D1616">
            <v>5873</v>
          </cell>
          <cell r="E1616" t="str">
            <v>CURVA 90° PVC D= 2". SUMINISTRO E INSTALACION. NO INCLUYE RELLENOS.</v>
          </cell>
          <cell r="F1616" t="str">
            <v>UN</v>
          </cell>
          <cell r="G1616">
            <v>24885</v>
          </cell>
        </row>
        <row r="1617">
          <cell r="D1617">
            <v>5874</v>
          </cell>
          <cell r="E1617" t="str">
            <v>PEDESTAL EN CONCRETO DE 3500 PSI GRAVA COMÚN (0.30 M X 0.40 M X 1.00 M) O MEDIDAS SIMILARES. CONSTRUCCIÓN. CON DOS DUCTOS PESADOS DE PVC TIPO DB D= 2".</v>
          </cell>
          <cell r="F1617" t="str">
            <v>UN</v>
          </cell>
          <cell r="G1617">
            <v>215780</v>
          </cell>
        </row>
        <row r="1618">
          <cell r="D1618">
            <v>5875</v>
          </cell>
          <cell r="E1618" t="str">
            <v>RETIRO DE POSTES T1, T1X Y T2 (INCLUYE GRUA).</v>
          </cell>
          <cell r="F1618" t="str">
            <v>UN</v>
          </cell>
          <cell r="G1618">
            <v>185150</v>
          </cell>
        </row>
        <row r="1619">
          <cell r="D1619">
            <v>5876</v>
          </cell>
          <cell r="E1619" t="str">
            <v>RETIRO Y REUBICACION DE POSTES T1, T1X Y T2 (INCLUYE GRUA).</v>
          </cell>
          <cell r="F1619" t="str">
            <v>UN</v>
          </cell>
          <cell r="G1619">
            <v>299175</v>
          </cell>
        </row>
        <row r="1620">
          <cell r="D1620">
            <v>5877</v>
          </cell>
          <cell r="E1620" t="str">
            <v>REUBICACION DE SEMAFORO PEATONAL.</v>
          </cell>
          <cell r="F1620" t="str">
            <v>UN</v>
          </cell>
          <cell r="G1620">
            <v>67486</v>
          </cell>
        </row>
        <row r="1621">
          <cell r="D1621">
            <v>5878</v>
          </cell>
          <cell r="E1621" t="str">
            <v>POSTE TIPO MASTIL T1X (5.00M) EN TUBO SCH 40 GALVANIZADO Y PINTADO. SUMINISTRO E INSTALACIÓN.</v>
          </cell>
          <cell r="F1621" t="str">
            <v>UN</v>
          </cell>
          <cell r="G1621">
            <v>3722885</v>
          </cell>
        </row>
        <row r="1622">
          <cell r="D1622">
            <v>5879</v>
          </cell>
          <cell r="E1622" t="str">
            <v>REUBICACION DE SEMAFORO VEHICULAR PARA FIJACION DE MASTIL.</v>
          </cell>
          <cell r="F1622" t="str">
            <v>UN</v>
          </cell>
          <cell r="G1622">
            <v>250600</v>
          </cell>
        </row>
        <row r="1623">
          <cell r="D1623">
            <v>5880</v>
          </cell>
          <cell r="E1623" t="str">
            <v>REUBICACION DE SEMAFORO VEHICULAR PARA FIJACION DE MENSULA.</v>
          </cell>
          <cell r="F1623" t="str">
            <v>UN</v>
          </cell>
          <cell r="G1623">
            <v>313246</v>
          </cell>
        </row>
        <row r="1624">
          <cell r="D1624">
            <v>5881</v>
          </cell>
          <cell r="E1624" t="str">
            <v>RETIRO DE SOLDADURA PARA TAPAS RECTANGULARES DE CAJAS DE PASO.</v>
          </cell>
          <cell r="F1624" t="str">
            <v>UN</v>
          </cell>
          <cell r="G1624">
            <v>3201</v>
          </cell>
        </row>
        <row r="1625">
          <cell r="D1625">
            <v>5882</v>
          </cell>
          <cell r="E1625" t="str">
            <v>PLATINA DE POSTE (CUADRADA DE 0.30M X 0.30M FABRICADA EN HIERRO DE 3/8" DE ESPESOR CON 4 ORIFICIOS DE 3/4" Y UNA PERFORACION CENTRAL DE 3" PARA FIJACION DEL POSTE AL ANCLAJE BASE).</v>
          </cell>
          <cell r="F1625" t="str">
            <v>UN</v>
          </cell>
          <cell r="G1625">
            <v>148555</v>
          </cell>
        </row>
        <row r="1626">
          <cell r="D1626">
            <v>5883</v>
          </cell>
          <cell r="E1626" t="str">
            <v>COLOCACION DE SOLDADURA E-7018 PARA TAPAS RECTANGULARES DE CAJAS DE PASO.</v>
          </cell>
          <cell r="F1626" t="str">
            <v>UN</v>
          </cell>
          <cell r="G1626">
            <v>10460</v>
          </cell>
        </row>
        <row r="1627">
          <cell r="D1627">
            <v>5884</v>
          </cell>
          <cell r="E1627" t="str">
            <v>APLICACION DE PINTURA EN VIA DE POSTES TIPO MASTIL T1 Y T1X.</v>
          </cell>
          <cell r="F1627" t="str">
            <v>UN</v>
          </cell>
          <cell r="G1627">
            <v>87635</v>
          </cell>
        </row>
        <row r="1628">
          <cell r="D1628">
            <v>5885</v>
          </cell>
          <cell r="E1628" t="str">
            <v>PINTURA EN VIA DE POSTES TIPO MENSULA T2 (L= 4.50M A 6.50M).</v>
          </cell>
          <cell r="F1628" t="str">
            <v>UN</v>
          </cell>
          <cell r="G1628">
            <v>97193</v>
          </cell>
        </row>
        <row r="1629">
          <cell r="D1629">
            <v>5886</v>
          </cell>
          <cell r="E1629" t="str">
            <v>TUBERIA DE CONCRETO DE ALTA RESISTENCIA D= 8" (INCLUYE MORTERO DE INSTALACION). SUMINISTRO E INSTALACION.</v>
          </cell>
          <cell r="F1629" t="str">
            <v>ML</v>
          </cell>
          <cell r="G1629">
            <v>313183</v>
          </cell>
        </row>
        <row r="1630">
          <cell r="D1630">
            <v>5887</v>
          </cell>
          <cell r="E1630" t="str">
            <v>TUBERIA DE CONCRETO DE ALTA RESISTENCIA D= 16" (INCLUYE MORTERO DE INSTALACION). SUMINISTRO E INSTALACION.</v>
          </cell>
          <cell r="F1630" t="str">
            <v>ML</v>
          </cell>
          <cell r="G1630">
            <v>571503</v>
          </cell>
        </row>
        <row r="1631">
          <cell r="D1631">
            <v>5888</v>
          </cell>
          <cell r="E1631" t="str">
            <v>TUBERIA DE CONCRETO DE ALTA RESISTENCIA D= 18" (INCLUYE MORTERO DE INSTALACION). SUMINISTRO E INSTALACION.</v>
          </cell>
          <cell r="F1631" t="str">
            <v>ML</v>
          </cell>
          <cell r="G1631">
            <v>686752</v>
          </cell>
        </row>
        <row r="1632">
          <cell r="D1632">
            <v>5889</v>
          </cell>
          <cell r="E1632" t="str">
            <v>TUBERIA DE CONCRETO DE ALTA RESISTENCIA D= 20" (INCLUYE MORTERO DE INSTALACION). SUMINISTRO E INSTALACION.</v>
          </cell>
          <cell r="F1632" t="str">
            <v>ML</v>
          </cell>
          <cell r="G1632">
            <v>793847</v>
          </cell>
        </row>
        <row r="1633">
          <cell r="D1633">
            <v>5890</v>
          </cell>
          <cell r="E1633" t="str">
            <v>ENTIBADO TIPO ED2, DISCONTINUO EN MADERA, CON PERFILES METALICOS Y PARALES TELESCOPICOS (INCLUYE SUMINISTRO E INSTALACION).</v>
          </cell>
          <cell r="F1633" t="str">
            <v>M2</v>
          </cell>
          <cell r="G1633">
            <v>40418</v>
          </cell>
        </row>
        <row r="1634">
          <cell r="D1634">
            <v>5891</v>
          </cell>
          <cell r="E1634" t="str">
            <v>EXCAVACION MECANICA PARA REDES PROFUNDIDAD MAYORES A 3.5M (INCLUYE CARGUE).</v>
          </cell>
          <cell r="F1634" t="str">
            <v>M3</v>
          </cell>
          <cell r="G1634">
            <v>2737</v>
          </cell>
        </row>
        <row r="1635">
          <cell r="D1635">
            <v>5892</v>
          </cell>
          <cell r="E1635" t="str">
            <v>EMPATE EN LÍNEA DE TUBERÍA DE ACERO (HA) A ASBESTO CEMENTO (AC) 3". SUMINISTRO E INSTALACIÓN. (INCLUYE DOS ACOPLES UNIVERSAL D= 3" R1 Y 1MT DE TUBERÍA PVC D= 3" RDE 21).</v>
          </cell>
          <cell r="F1635" t="str">
            <v>UN</v>
          </cell>
          <cell r="G1635">
            <v>397598</v>
          </cell>
        </row>
        <row r="1636">
          <cell r="D1636">
            <v>5893</v>
          </cell>
          <cell r="E1636" t="str">
            <v>EMPATE EN LÍNEA DE TUBERÍA DE ACERO (HA) A ASBESTO CEMENTO (AC) 4". SUMINISTRO E INSTALACIÓN. (INCLUYE DOS ACOPLES UNIVERSAL D= 4" R1 Y 1MT DE TUBERÍA PVC D= 4" RDE 21).</v>
          </cell>
          <cell r="F1636" t="str">
            <v>UN</v>
          </cell>
          <cell r="G1636">
            <v>448723</v>
          </cell>
        </row>
        <row r="1637">
          <cell r="D1637">
            <v>5894</v>
          </cell>
          <cell r="E1637" t="str">
            <v>EMPATE EN LÍNEA DE TUBERÍA DE ACERO (HA) A ASBESTO CEMENTO (AC) 12". SUMINISTRO E INSTALACIÓN. (INCLUYE DOS ACOPLES UNIVERSAL D= 12" R1 Y 1MT DE TUBERÍA PVC D= 12" RDE 21).</v>
          </cell>
          <cell r="F1637" t="str">
            <v>UN</v>
          </cell>
          <cell r="G1637">
            <v>1982219</v>
          </cell>
        </row>
        <row r="1638">
          <cell r="D1638">
            <v>5903</v>
          </cell>
          <cell r="E1638" t="str">
            <v>EVALUACION PARA TRATAMIENTOS A LA VEGETACION DE LA SDA. CANTIDAD &lt; 25 ARBOLES (SEGUN RESOLUCION SDA NO. 5589 DEL 30/09/2011.</v>
          </cell>
          <cell r="F1638" t="str">
            <v>UN</v>
          </cell>
          <cell r="G1638">
            <v>106720</v>
          </cell>
        </row>
        <row r="1639">
          <cell r="D1639">
            <v>5904</v>
          </cell>
          <cell r="E1639" t="str">
            <v>SEGUIMIENTO PARA TRATAMIENTOS A LA VEGETACION DE LA SDA. CANTIDAD &lt; 25 ARBOLES (SEGUN RESOLUCION SDA NO. 5589 DEL 30/09/2011.</v>
          </cell>
          <cell r="F1639" t="str">
            <v>UN</v>
          </cell>
          <cell r="G1639">
            <v>225040</v>
          </cell>
        </row>
        <row r="1640">
          <cell r="D1640">
            <v>5905</v>
          </cell>
          <cell r="E1640" t="str">
            <v>EVALUACION PARA TRATAMIENTOS A LA VEGETACION DE LA SDA. CANTIDAD 25 - 49 ARBOLES (SEGUN RESOLUCION SDA NO. 5589 DEL 30/09/2011.</v>
          </cell>
          <cell r="F1640" t="str">
            <v>UN</v>
          </cell>
          <cell r="G1640">
            <v>146160</v>
          </cell>
        </row>
        <row r="1641">
          <cell r="D1641">
            <v>5906</v>
          </cell>
          <cell r="E1641" t="str">
            <v>SEGUIMIENTO PARA TRATAMIENTOS A LA VEGETACION DE LA SDA. CANTIDAD 25 - 49 ARBOLES (SEGUN RESOLUCION SDA NO. 5589 DEL 30/09/2011.</v>
          </cell>
          <cell r="F1641" t="str">
            <v>UN</v>
          </cell>
          <cell r="G1641">
            <v>302760</v>
          </cell>
        </row>
        <row r="1642">
          <cell r="D1642">
            <v>5907</v>
          </cell>
          <cell r="E1642" t="str">
            <v>EVALUACION PARA TRATAMIENTOS A LA VEGETACION DE LA SDA. CANTIDAD 50 - 99 ARBOLES (SEGUN RESOLUCION SDA NO. 5589 DEL 30/09/2011.</v>
          </cell>
          <cell r="F1642" t="str">
            <v>UN</v>
          </cell>
          <cell r="G1642">
            <v>185600</v>
          </cell>
        </row>
        <row r="1643">
          <cell r="D1643">
            <v>5908</v>
          </cell>
          <cell r="E1643" t="str">
            <v>SEGUIMIENTO PARA TRATAMIENTOS A LA VEGETACION DE LA SDA. CANTIDAD 50 - 99 ARBOLES (SEGUN RESOLUCION SDA NO. 5589 DEL 30/09/2011.</v>
          </cell>
          <cell r="F1643" t="str">
            <v>UN</v>
          </cell>
          <cell r="G1643">
            <v>381640</v>
          </cell>
        </row>
        <row r="1644">
          <cell r="D1644">
            <v>5909</v>
          </cell>
          <cell r="E1644" t="str">
            <v>EVALUACION PARA TRATAMIENTOS A LA VEGETACION DE LA SDA. CANTIDAD 100 - 199 ARBOLES (SEGUN RESOLUCION SDA NO. 5589 DEL 30/09/2011.</v>
          </cell>
          <cell r="F1644" t="str">
            <v>UN</v>
          </cell>
          <cell r="G1644">
            <v>225040</v>
          </cell>
        </row>
        <row r="1645">
          <cell r="D1645">
            <v>5910</v>
          </cell>
          <cell r="E1645" t="str">
            <v>SEGUIMIENTO PARA TRATAMIENTOS A LA VEGETACION DE LA SDA. CANTIDAD 100 - 199 ARBOLES (SEGUN RESOLUCION SDA NO. 5589 DEL 30/09/2011.</v>
          </cell>
          <cell r="F1645" t="str">
            <v>UN</v>
          </cell>
          <cell r="G1645">
            <v>460520</v>
          </cell>
        </row>
        <row r="1646">
          <cell r="D1646">
            <v>5911</v>
          </cell>
          <cell r="E1646" t="str">
            <v>EVALUACION PARA TRATAMIENTOS A LA VEGETACION DE LA SDA. CANTIDAD 200 - 299 ARBOLES (SEGUN RESOLUCION SDA NO. 5589 DEL 30/09/2011.</v>
          </cell>
          <cell r="F1646" t="str">
            <v>UN</v>
          </cell>
          <cell r="G1646">
            <v>302760</v>
          </cell>
        </row>
        <row r="1647">
          <cell r="D1647">
            <v>5912</v>
          </cell>
          <cell r="E1647" t="str">
            <v>SEGUIMIENTO PARA TRATAMIENTOS A LA VEGETACION DE LA SDA. CANTIDAD 200 - 299 ARBOLES (SEGUN RESOLUCION SDA NO. 5589 DEL 30/09/2011.</v>
          </cell>
          <cell r="F1647" t="str">
            <v>UN</v>
          </cell>
          <cell r="G1647">
            <v>617120</v>
          </cell>
        </row>
        <row r="1648">
          <cell r="D1648">
            <v>5913</v>
          </cell>
          <cell r="E1648" t="str">
            <v>EVALUACION PARA TRATAMIENTOS A LA VEGETACION DE LA SDA. CANTIDAD 300 - 399 ARBOLES (SEGUN RESOLUCION SDA NO. 5589 DEL 30/09/2011.</v>
          </cell>
          <cell r="F1648" t="str">
            <v>UN</v>
          </cell>
          <cell r="G1648">
            <v>448920</v>
          </cell>
        </row>
        <row r="1649">
          <cell r="D1649">
            <v>5914</v>
          </cell>
          <cell r="E1649" t="str">
            <v>SEGUIMIENTO PARA TRATAMIENTOS A LA VEGETACION DE LA SDA. CANTIDAD 300 - 399 ARBOLES (SEGUN RESOLUCION SDA NO. 5589 DEL 30/09/2011.</v>
          </cell>
          <cell r="F1649" t="str">
            <v>UN</v>
          </cell>
          <cell r="G1649">
            <v>773720</v>
          </cell>
        </row>
        <row r="1650">
          <cell r="D1650">
            <v>5915</v>
          </cell>
          <cell r="E1650" t="str">
            <v>EVALUACION PARA TRATAMIENTOS A LA VEGETACION DE LA SDA. CANTIDAD 400 - 499 ARBOLES (SEGUN RESOLUCION SDA NO. 5589 DEL 30/09/2011.</v>
          </cell>
          <cell r="F1650" t="str">
            <v>UN</v>
          </cell>
          <cell r="G1650">
            <v>595080</v>
          </cell>
        </row>
        <row r="1651">
          <cell r="D1651">
            <v>5916</v>
          </cell>
          <cell r="E1651" t="str">
            <v>SEGUIMIENTO PARA TRATAMIENTOS A LA VEGETACION DE LA SDA. CANTIDAD 400 - 499 ARBOLES (SEGUN RESOLUCION SDA NO. 5589 DEL 30/09/2011.</v>
          </cell>
          <cell r="F1651" t="str">
            <v>UN</v>
          </cell>
          <cell r="G1651">
            <v>1166960</v>
          </cell>
        </row>
        <row r="1652">
          <cell r="D1652">
            <v>5917</v>
          </cell>
          <cell r="E1652" t="str">
            <v>EVALUACION PARA TRATAMIENTOS A LA VEGETACION DE LA SDA. CANTIDAD 500 - 999 ARBOLES (SEGUN RESOLUCION SDA NO. 5589 DEL 30/09/2011.</v>
          </cell>
          <cell r="F1652" t="str">
            <v>UN</v>
          </cell>
          <cell r="G1652">
            <v>988320</v>
          </cell>
        </row>
        <row r="1653">
          <cell r="D1653">
            <v>5918</v>
          </cell>
          <cell r="E1653" t="str">
            <v>SEGUIMIENTO PARA TRATAMIENTOS A LA VEGETACION DE LA SDA. CANTIDAD 500 - 999 ARBOLES (SEGUN RESOLUCION SDA NO. 5589 DEL 30/09/2011.</v>
          </cell>
          <cell r="F1653" t="str">
            <v>UN</v>
          </cell>
          <cell r="G1653">
            <v>2244600</v>
          </cell>
        </row>
        <row r="1654">
          <cell r="D1654">
            <v>5919</v>
          </cell>
          <cell r="E1654" t="str">
            <v>EVALUACION PARA TRATAMIENTOS A LA VEGETACION DE LA SDA. CANTIDAD &gt; 1000 ARBOLES (SEGUN RESOLUCION SDA NO. 5589 DEL 30/09/2011.</v>
          </cell>
          <cell r="F1654" t="str">
            <v>UN</v>
          </cell>
          <cell r="G1654">
            <v>1223800</v>
          </cell>
        </row>
        <row r="1655">
          <cell r="D1655">
            <v>5920</v>
          </cell>
          <cell r="E1655" t="str">
            <v>SEGUIMIENTO PARA TRATAMIENTOS A LA VEGETACION DE LA SDA. CANTIDAD &gt;1000 ARBOLES (SEGUN RESOLUCION SDA NO. 5589 DEL 30/09/2011.</v>
          </cell>
          <cell r="F1655" t="str">
            <v>UN</v>
          </cell>
          <cell r="G1655">
            <v>2636680</v>
          </cell>
        </row>
        <row r="1656">
          <cell r="D1656">
            <v>5921</v>
          </cell>
          <cell r="E1656" t="str">
            <v>DESMONTE DE PARADERO URBANO TIPO M10 (INCLUYE CARGUE Y TRANSPORTE A ALMACEN AUTORIZADO POR EL IDU.</v>
          </cell>
          <cell r="F1656" t="str">
            <v>UN</v>
          </cell>
          <cell r="G1656">
            <v>449620</v>
          </cell>
        </row>
        <row r="1657">
          <cell r="D1657">
            <v>5922</v>
          </cell>
          <cell r="E1657" t="str">
            <v>DESMONTE DE TELÉFONO PUBLICO DE PEDESTAL TIPO M20 (INCLUYE CARGUE Y TRANSPORTE A ALMACÉN AUTORIZADO POR EL IDU (NO INCLUYE REPARACIÓN DEL SITIO).</v>
          </cell>
          <cell r="F1657" t="str">
            <v>UN</v>
          </cell>
          <cell r="G1657">
            <v>73685</v>
          </cell>
        </row>
        <row r="1658">
          <cell r="D1658">
            <v>5923</v>
          </cell>
          <cell r="E1658" t="str">
            <v>DESMONTE DE BANCA EN CONCRETO TIPO M30 (INCLUYE CARGUE Y TRANSPORTE A ALMACEN AUTORIZADO POR EL IDU (NO INCLUYE REPARACION DEL SITIO).</v>
          </cell>
          <cell r="F1658" t="str">
            <v>UN</v>
          </cell>
          <cell r="G1658">
            <v>94199</v>
          </cell>
        </row>
        <row r="1659">
          <cell r="D1659">
            <v>5924</v>
          </cell>
          <cell r="E1659" t="str">
            <v>DESMONTE DE PROTECTOR DE ARBOL TIPO M90 (INCLUYE CARGUE Y TRANSPORTE A ALMACEN AUTORIZADO POR EL IDU (NO INCLUYE REPARACION DEL SITIO).</v>
          </cell>
          <cell r="F1659" t="str">
            <v>UN</v>
          </cell>
          <cell r="G1659">
            <v>22026</v>
          </cell>
        </row>
        <row r="1660">
          <cell r="D1660">
            <v>5927</v>
          </cell>
          <cell r="E1660" t="str">
            <v>CARTELERA TIPO PUNTO CREA DE 1.00M X 1.00M EN ALUMINIO ANODIZADO, CON PAÑO COLOR GRIS, CENEFA SUPERIOR, PUERTAS CORREDIZAS, LOGO INSTITUCIONAL. INCLUYE SUMINISTRO E INSTALACION.</v>
          </cell>
          <cell r="F1660" t="str">
            <v>UN</v>
          </cell>
          <cell r="G1660">
            <v>523708</v>
          </cell>
        </row>
        <row r="1661">
          <cell r="D1661">
            <v>5928</v>
          </cell>
          <cell r="E1661" t="str">
            <v>CAMARA FOTOGRAFICA DIGITAL COMPACTA. ALQUILER. DE 16.2 MEGAPIXELES. MEMORIA DE 6 GB. VIDEO HD CON PAUSA Y ZOOM. INCLUYE TRANSPORTE, SOPORTE TECNICO.</v>
          </cell>
          <cell r="F1661" t="str">
            <v>MES</v>
          </cell>
          <cell r="G1661">
            <v>27083</v>
          </cell>
        </row>
        <row r="1662">
          <cell r="D1662">
            <v>5933</v>
          </cell>
          <cell r="E1662" t="str">
            <v>CUBIERTA 333C SENCILLA EN ALUZINC CAL. 24. SUM E INSTAL. PANEL SIN TRASLAPOS LONGITUDINALES. PINTURA PLASTISOL/DURANAR POR 1 CARA. COLOR A ESCOGER (E= 24 MICRONES). CLIPS METALICOS OCULTOS AISLANTE EN FIBRA DE VIDRIO DE 38MM.</v>
          </cell>
          <cell r="F1662" t="str">
            <v>M2</v>
          </cell>
          <cell r="G1662">
            <v>319570</v>
          </cell>
        </row>
        <row r="1663">
          <cell r="D1663">
            <v>5935</v>
          </cell>
          <cell r="E1663" t="str">
            <v>CIELO RASO BAFFLE EN ALUZINC LISO COLOR ALUMINIO MEDIO. SUMINISTRO E INSTALACION. INCL FIJACION CON SISTEMA DE TRABA DE PRESION A UN RIEL PORTAPANEL. SECCION 25MM CON DISTANCIA CADA 100MM Y ALTURA 100MM.</v>
          </cell>
          <cell r="F1663" t="str">
            <v>M2</v>
          </cell>
          <cell r="G1663">
            <v>657378</v>
          </cell>
        </row>
        <row r="1664">
          <cell r="D1664">
            <v>5936</v>
          </cell>
          <cell r="E1664" t="str">
            <v>CIELO 84R EN ALUZINC LISO COLOR ALUMINIO MEDIO. SUMINISTRO E INSTALACION. INCL FIJACION ALA ESTRUCTURA DEL PORTAPANEL POR MEDIO DE AMARRES CADA METRO. ANCHO DEL PANEL DE 84MM</v>
          </cell>
          <cell r="F1664" t="str">
            <v>M2</v>
          </cell>
          <cell r="G1664">
            <v>309908</v>
          </cell>
        </row>
        <row r="1665">
          <cell r="D1665">
            <v>5939</v>
          </cell>
          <cell r="E1665" t="str">
            <v>PILOTE D=20 CM CONCRETO TREMIE DE 3000 PSI. (INCL. EXCAVACIÓN, CARGUE Y RETIRO DE SOBRANTES, MOVILIZACIÓN, MONTAJE Y DESMONTAJE EQUIPO, Y CONCRETO).</v>
          </cell>
          <cell r="F1665" t="str">
            <v>ML</v>
          </cell>
          <cell r="G1665">
            <v>340390</v>
          </cell>
        </row>
        <row r="1666">
          <cell r="D1666">
            <v>5940</v>
          </cell>
          <cell r="E1666" t="str">
            <v>ZAPATA EN CONCRETO PREMEZCLADO DE 3000 PSI (21Mpa), GRAVA COMÚN (Incluye bombeo, Sumin., Formaleteo en madera, Colocación y Curado. No incl. Refuerzo).</v>
          </cell>
          <cell r="F1666" t="str">
            <v>M3</v>
          </cell>
          <cell r="G1666">
            <v>841416</v>
          </cell>
        </row>
        <row r="1667">
          <cell r="D1667">
            <v>5941</v>
          </cell>
          <cell r="E1667" t="str">
            <v>VIGAS DE CIMENTACIÓN ESTACIONES DE TRANSMILENIO DE 0.45m x 0.45m EN CONCRETO PREMEZCLADO DE 3000 PSI (21 Mpa) GRAVA COMUN (Incluye Sumin., Formaleteo en madera, Colocación y Curado. No incl. Refuerzo)</v>
          </cell>
          <cell r="F1667" t="str">
            <v>M3</v>
          </cell>
          <cell r="G1667">
            <v>843986</v>
          </cell>
        </row>
        <row r="1668">
          <cell r="D1668">
            <v>5944</v>
          </cell>
          <cell r="E1668" t="str">
            <v>CONCRETO 4000 PSI GRAVA COMÚN PARA TABLERO PUENTE DE 5.30M X 0.20M X 27.00M (PREMEZCLADO. INCLUYE SUMIN., FORMALETEO Y COLOCACIÓN. NO INCL. REFUERZO, CURADO).</v>
          </cell>
          <cell r="F1668" t="str">
            <v>M3</v>
          </cell>
          <cell r="G1668">
            <v>832184</v>
          </cell>
        </row>
        <row r="1669">
          <cell r="D1669">
            <v>5945</v>
          </cell>
          <cell r="E1669" t="str">
            <v>CONCRETO 3500 PSI GRAVA COMÚN PARA RECALCE DE 0.05M X 0.50M X 1.20M (PREMEZCLADO. INCLUYE SUMIN., FORMALETEO Y COLOCACIÓN. NO INCL. REFUERZO, CURADO).</v>
          </cell>
          <cell r="F1669" t="str">
            <v>M3</v>
          </cell>
          <cell r="G1669">
            <v>771724</v>
          </cell>
        </row>
        <row r="1670">
          <cell r="D1670">
            <v>5946</v>
          </cell>
          <cell r="E1670" t="str">
            <v>CONCRETO 3500 PSI GRAVA COMÚN PARA TOPE SISMICO DE 0.35M X 0.80M X 1.00M (PREMEZCLADO. INCLUYE SUMIN., FORMALETEO Y COLOCACIÓN. NO INCL. REFUERZO, CURADO).</v>
          </cell>
          <cell r="F1670" t="str">
            <v>M3</v>
          </cell>
          <cell r="G1670">
            <v>1098133</v>
          </cell>
        </row>
        <row r="1671">
          <cell r="D1671">
            <v>5947</v>
          </cell>
          <cell r="E1671" t="str">
            <v>CONCRETO 3000 PSI GRAVA COMÚN PARA PLACA DE APROXIMACIÓN PUENTE VEHICULAR DE 5.00M X 3.50M X 0.20M (PREMEZCLADO. INCLUYE SUMIN., FORMALETEO Y COLOCACIÓN. NO INCL. REFUERZO, CURADO).</v>
          </cell>
          <cell r="F1671" t="str">
            <v>M3</v>
          </cell>
          <cell r="G1671">
            <v>855412</v>
          </cell>
        </row>
        <row r="1672">
          <cell r="D1672">
            <v>5948</v>
          </cell>
          <cell r="E1672" t="str">
            <v>CONCRETO 3500 PSI GRAVA COMÚN PARA ESPALDAR ESTRIBOS CON MÉNSULA SECCIÓN 5.30M X 1.70M X 0.30M (PREMEZCLADO. INCLUYE SUMIN., FORMALETEO Y COLOCACIÓN. NO INCL. REFUERZO, CURADO).</v>
          </cell>
          <cell r="F1672" t="str">
            <v>M3</v>
          </cell>
          <cell r="G1672">
            <v>881726</v>
          </cell>
        </row>
        <row r="1673">
          <cell r="D1673">
            <v>5949</v>
          </cell>
          <cell r="E1673" t="str">
            <v>DADO DE CIMENTACION EN CONCRETO 3500 PSI, (24 Mpa) PREMEZCLADO, GRAVA COMÚN. Incluye Suministro, Formaleteo en madera, Bombeo, colocación y curado. (No incl. Refuerzo).</v>
          </cell>
          <cell r="F1673" t="str">
            <v>M3</v>
          </cell>
          <cell r="G1673">
            <v>862020</v>
          </cell>
        </row>
        <row r="1674">
          <cell r="D1674">
            <v>5950</v>
          </cell>
          <cell r="E1674" t="str">
            <v>CONCRETO 3500 PSI GRAVA COMÚN PARA CONSTRUCCIÓN DE CAISSON DE 1.20M DE DIÁMETRO (INCLUYE EXCAVACIÓN MANUAL, SUMINISTRO DE CAMISA METÁLICA PERDIDA E= 3/8" FORMALETEO Y COLOCACIÓN. SUMIN DE CONCRETO PREMEZCLADO. NO INCL. REFUERZO, CURADO).</v>
          </cell>
          <cell r="F1674" t="str">
            <v>M3</v>
          </cell>
          <cell r="G1674">
            <v>2300509</v>
          </cell>
        </row>
        <row r="1675">
          <cell r="D1675">
            <v>5952</v>
          </cell>
          <cell r="E1675" t="str">
            <v>BARANDA METÁLICA M81 (INSTALADO Y PINTADO)</v>
          </cell>
          <cell r="F1675" t="str">
            <v>ML</v>
          </cell>
          <cell r="G1675">
            <v>315350</v>
          </cell>
        </row>
        <row r="1676">
          <cell r="D1676">
            <v>5953</v>
          </cell>
          <cell r="E1676" t="str">
            <v>TUBERIA ACERO CARBON ASTM A=53 SCH 40 DE D=12"</v>
          </cell>
          <cell r="F1676" t="str">
            <v>ML</v>
          </cell>
          <cell r="G1676">
            <v>861509</v>
          </cell>
        </row>
        <row r="1677">
          <cell r="D1677">
            <v>5954</v>
          </cell>
          <cell r="E1677" t="str">
            <v>CANALIZACION VIA PUBLICA NUEVE (9) DUCTOS PVC TIPO TDP 9Ø6"+2Ø3"</v>
          </cell>
          <cell r="F1677" t="str">
            <v>ML</v>
          </cell>
          <cell r="G1677">
            <v>1060594</v>
          </cell>
        </row>
        <row r="1678">
          <cell r="D1678">
            <v>5955</v>
          </cell>
          <cell r="E1678" t="str">
            <v>SEÑAL VERTICAL UNA CARA PARA CICLORUTA PARAL 3M, ÁNGULO DE 2X1/4X3M LAMINA CAL. 16 PINTADA POR UNA CARA 0.60M X 0.60M O 0.75M X 0.75M (INCLUYE SUMINISTRO E INSTALACIÓN)</v>
          </cell>
          <cell r="F1678" t="str">
            <v>UN</v>
          </cell>
          <cell r="G1678">
            <v>425810</v>
          </cell>
        </row>
        <row r="1679">
          <cell r="D1679">
            <v>5975</v>
          </cell>
          <cell r="E1679" t="str">
            <v>CUADRILLA (TECNICO ELECTRICO + 2 AYUDANTES).</v>
          </cell>
          <cell r="F1679" t="str">
            <v>HR</v>
          </cell>
          <cell r="G1679">
            <v>29764</v>
          </cell>
        </row>
        <row r="1680">
          <cell r="D1680">
            <v>5976</v>
          </cell>
          <cell r="E1680" t="str">
            <v>TUBERIA GALVANIZADA 2" PARA ANCLAJES</v>
          </cell>
          <cell r="F1680" t="str">
            <v>ML</v>
          </cell>
          <cell r="G1680">
            <v>63685</v>
          </cell>
        </row>
        <row r="1681">
          <cell r="D1681">
            <v>5992</v>
          </cell>
          <cell r="E1681" t="str">
            <v>TUBERIA CONCRETO D= 32" CL. II REFORZADO. INCLUYE SUMINISTRO E INSTALACIÓN</v>
          </cell>
          <cell r="F1681" t="str">
            <v>ML</v>
          </cell>
          <cell r="G1681">
            <v>1015861</v>
          </cell>
        </row>
        <row r="1682">
          <cell r="D1682">
            <v>5993</v>
          </cell>
          <cell r="E1682" t="str">
            <v>TORRE DE ILUMINACIÓN DE 4 BOMBILLAS DE 1000 WATS CADA UNA. ALQUILER. INCLUYE COMBUSTIBLE A.C.P.M.</v>
          </cell>
          <cell r="F1682" t="str">
            <v>UN/MES</v>
          </cell>
          <cell r="G1682">
            <v>4236937</v>
          </cell>
        </row>
        <row r="1683">
          <cell r="D1683">
            <v>5994</v>
          </cell>
          <cell r="E1683" t="str">
            <v>TUBERIA CONCRETO D= 8" CL. V EXTRARREFORZADA PARA INSTALACIÓN SUPERFICIAL (SUMINISTRO E INSTALACIÓN). INCLUYE MORTERO 2000 PSI PARA RECUBRIMIENTO DE JUNTA.</v>
          </cell>
          <cell r="F1683" t="str">
            <v>ML</v>
          </cell>
          <cell r="G1683">
            <v>235702</v>
          </cell>
        </row>
        <row r="1684">
          <cell r="D1684">
            <v>5995</v>
          </cell>
          <cell r="E1684" t="str">
            <v>TUBERIA CONCRETO D= 16" CL. V EXTRARREFORZADA PARA INSTALACIÓN SUPERFICIAL (SUMINISTRO E INSTALACIÓN). INCLUYE MORTERO 2000 PSI PARA RECUBRIMIENTO DE JUNTA.</v>
          </cell>
          <cell r="F1684" t="str">
            <v>ML</v>
          </cell>
          <cell r="G1684">
            <v>485524</v>
          </cell>
        </row>
        <row r="1685">
          <cell r="D1685">
            <v>5996</v>
          </cell>
          <cell r="E1685" t="str">
            <v>SELLO PVC FLEXIBLE PARA SELLOS DE JUNTAS SOMETIDAS A PRESIÓN HIDRÁULICA, ANCHO = 15CM. SUMINISTRO Y COLOCACIÓN</v>
          </cell>
          <cell r="F1685" t="str">
            <v>ML</v>
          </cell>
          <cell r="G1685">
            <v>34295</v>
          </cell>
        </row>
        <row r="1686">
          <cell r="D1686">
            <v>5997</v>
          </cell>
          <cell r="E1686" t="str">
            <v>GRAVILLA DE 3/4" PEGADA CON MORTERO 1:3 E= 0.15M PARA ENTREGA A CANAL. SUMINISTRO E INSTALACIÓN</v>
          </cell>
          <cell r="F1686" t="str">
            <v>M2</v>
          </cell>
          <cell r="G1686">
            <v>84122</v>
          </cell>
        </row>
        <row r="1687">
          <cell r="D1687">
            <v>5998</v>
          </cell>
          <cell r="E1687" t="str">
            <v>TAPÓN EXTREMO LISO D= 3". SUMINISTRO E INSTALACIÓN</v>
          </cell>
          <cell r="F1687" t="str">
            <v>UN</v>
          </cell>
          <cell r="G1687">
            <v>91792</v>
          </cell>
        </row>
        <row r="1688">
          <cell r="D1688">
            <v>5999</v>
          </cell>
          <cell r="E1688" t="str">
            <v>PRUEBA HIDROSTÁTICA EN TUBERÍAS HASTA 12" DE DIÁMETRO, TRAMOS MÁXIMOS DE 500M. INCLUYE DESINFECCIÓN DE TUBERÍA.</v>
          </cell>
          <cell r="F1688" t="str">
            <v>UN</v>
          </cell>
          <cell r="G1688">
            <v>1309000</v>
          </cell>
        </row>
        <row r="1689">
          <cell r="D1689">
            <v>6001</v>
          </cell>
          <cell r="E1689"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89" t="str">
            <v>UN</v>
          </cell>
          <cell r="G1689">
            <v>147501326</v>
          </cell>
        </row>
        <row r="1690">
          <cell r="D1690">
            <v>6002</v>
          </cell>
          <cell r="E1690"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90" t="str">
            <v>UN</v>
          </cell>
          <cell r="G1690">
            <v>167540533</v>
          </cell>
        </row>
        <row r="1691">
          <cell r="D1691">
            <v>6003</v>
          </cell>
          <cell r="E1691"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91" t="str">
            <v>UN</v>
          </cell>
          <cell r="G1691">
            <v>186390728</v>
          </cell>
        </row>
        <row r="1692">
          <cell r="D1692">
            <v>6004</v>
          </cell>
          <cell r="E1692" t="str">
            <v>DETECTORES DE DEMANDA VEHICULAR (CÁMARA). NO INCLUYE CABLES. SUMINISTRO E INSTALACIÓN</v>
          </cell>
          <cell r="F1692" t="str">
            <v>UN</v>
          </cell>
          <cell r="G1692">
            <v>19650603</v>
          </cell>
        </row>
        <row r="1693">
          <cell r="D1693">
            <v>6006</v>
          </cell>
          <cell r="E1693" t="str">
            <v>PUESTA A TIERRA PARA CENTRO DE TRANSFORMACIÓN SUBTERRÁNEO PARCIALMENTE SUMERGIBLE CON TRES PUNTOS A TIERRA. SUMINISTRO, TRANSPORTE Y CONSTRUCCIÓN. INCLUYE SOLDADURA EXOTÉRMICA Y TERMINALES.</v>
          </cell>
          <cell r="F1693" t="str">
            <v>UN</v>
          </cell>
          <cell r="G1693">
            <v>2204277</v>
          </cell>
        </row>
        <row r="1694">
          <cell r="D1694">
            <v>6007</v>
          </cell>
          <cell r="E1694"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F1694" t="str">
            <v>M3</v>
          </cell>
          <cell r="G1694">
            <v>1768902</v>
          </cell>
        </row>
        <row r="1695">
          <cell r="D1695">
            <v>6008</v>
          </cell>
          <cell r="E1695" t="str">
            <v>IMPERMEABILIZANTE PARA CONCRETO. SUMINISTRO Y APLICACIÓN</v>
          </cell>
          <cell r="F1695" t="str">
            <v>M2</v>
          </cell>
          <cell r="G1695">
            <v>2274</v>
          </cell>
        </row>
        <row r="1696">
          <cell r="D1696">
            <v>6009</v>
          </cell>
          <cell r="E1696" t="str">
            <v>ADITIVO DESENCOFRANTE. SUMINISTRO Y APLICACIÓN DE MATERIAL</v>
          </cell>
          <cell r="F1696" t="str">
            <v>M2</v>
          </cell>
          <cell r="G1696">
            <v>2570</v>
          </cell>
        </row>
        <row r="1697">
          <cell r="D1697">
            <v>6010</v>
          </cell>
          <cell r="E1697" t="str">
            <v>REGATA, ANCHO PROMEDIO 5CM POR 5CM DE PROFUNDIDAD. INCLUYE MATERIALES, EQUIPOS, TRANSPORTE Y DISPOSICIÓN FINAL DE ESCOMBROS A SITIO AUTORIZADO.</v>
          </cell>
          <cell r="F1697" t="str">
            <v>ML</v>
          </cell>
          <cell r="G1697">
            <v>37441</v>
          </cell>
        </row>
        <row r="1698">
          <cell r="D1698">
            <v>6011</v>
          </cell>
          <cell r="E1698" t="str">
            <v>RESTITUCIÓN DE ESTRUCTURA DE PAVIMENTO FLEXIBLE, PARA APIQUE DE 0.60M X 0.60M (PROFUNDIDAD 1.50M). INCLUYE BASE GRANULAR CLASE A (BG_A) E= 1.35, MEZCLA DENSA EN CALIENTE TIPO MD12 E= 0.05M, MEZCLA DENSA EN CALIENTE TIPO MD20 E= 0.10M, IMPRIMANTE Y RIEGO DE LIGA.</v>
          </cell>
          <cell r="F1698" t="str">
            <v>UN</v>
          </cell>
          <cell r="G1698">
            <v>142482</v>
          </cell>
        </row>
        <row r="1699">
          <cell r="D1699">
            <v>6015</v>
          </cell>
          <cell r="E1699" t="str">
            <v>ENTIBADO TIPO EC3 CONTINUO METÁLICO CON PARALES METÁLICOS. INCLUYE SUMINISTRO E INSTALACIÓN</v>
          </cell>
          <cell r="F1699" t="str">
            <v>M2</v>
          </cell>
          <cell r="G1699">
            <v>52360</v>
          </cell>
        </row>
        <row r="1700">
          <cell r="D1700">
            <v>6016</v>
          </cell>
          <cell r="E1700" t="str">
            <v>ESTABILIZACIÓN DE SUBRASANTE CON RAJÓN, INCLUYE EQUIPO DE COMPACTACIÓN (SUMINISTRO, EXTENDIDO, NIVELACIÓN Y COMPACTACIÓN CON EQUIPO MECÁNICO. NO INCLUYE MATERIAL DE SELLO)</v>
          </cell>
          <cell r="F1700" t="str">
            <v>M3</v>
          </cell>
          <cell r="G1700">
            <v>138656</v>
          </cell>
        </row>
        <row r="1701">
          <cell r="D1701">
            <v>6020</v>
          </cell>
          <cell r="E1701" t="str">
            <v>RELLENO EN RECEBO COMUN (SUMINISTRO E INSTALACIÓN EXTENDIDO MANUAL, HUMEDECIMIENTO Y COMPACTACIÓN. NO INCLUYE TRANSPORTE)</v>
          </cell>
          <cell r="F1701" t="str">
            <v>M3</v>
          </cell>
          <cell r="G1701">
            <v>29105</v>
          </cell>
        </row>
        <row r="1702">
          <cell r="D1702">
            <v>6021</v>
          </cell>
          <cell r="E1702" t="str">
            <v>CONCRETO DE NIVELACIÓN 2000 PSI GRAVA COMÚN (140 KG/CM2) (PREMEZCLADO. INCLUYE SUMINISTRO, FUNDIDA Y NIVELACIÓN Y COLOCACIÓN. NO INCLUYE REFUERZO, CURADO) PARA MEJORAMIENTO, ADECUACIÓN Y REHABILITACIÓN DE ESPACIO PÚBLICO.</v>
          </cell>
          <cell r="F1702" t="str">
            <v>M3</v>
          </cell>
          <cell r="G1702">
            <v>646120</v>
          </cell>
        </row>
        <row r="1703">
          <cell r="D1703">
            <v>6029</v>
          </cell>
          <cell r="E1703" t="str">
            <v>SEÑAL VERTICAL GRUPO DE PREVENTIVAS TIPO CUADRADO (75CM X 75CM). INCLUYE SUMONISTRO E INSTALACION.</v>
          </cell>
          <cell r="F1703" t="str">
            <v>UN</v>
          </cell>
          <cell r="G1703">
            <v>568818</v>
          </cell>
        </row>
        <row r="1704">
          <cell r="D1704">
            <v>6030</v>
          </cell>
          <cell r="E1704" t="str">
            <v>SEÑAL VERTICAL GRUPO DE REGLAMENTARIAS TIPO CIRCULO D=75CM. INCLUYE SUMINISTRO E INSTALACION.</v>
          </cell>
          <cell r="F1704" t="str">
            <v>UN</v>
          </cell>
          <cell r="G1704">
            <v>559374</v>
          </cell>
        </row>
        <row r="1705">
          <cell r="D1705">
            <v>6031</v>
          </cell>
          <cell r="E1705" t="str">
            <v>SEÑAL VERTICAL GRUPO DE PREVENTIVA SP-40 TIPO RECTANGULO (120CM X 40CM). INCLUYE SUMINISTRO E INSTALACION.</v>
          </cell>
          <cell r="F1705" t="str">
            <v>UN</v>
          </cell>
          <cell r="G1705">
            <v>548306</v>
          </cell>
        </row>
        <row r="1706">
          <cell r="D1706">
            <v>6032</v>
          </cell>
          <cell r="E1706" t="str">
            <v>SEÑAL VERTICAL GRUPO DE REGLAMENTARIAS SR-01 TIPO OCTAGONO CON ALTURA DE 75CM. INCLUYE SUMINISTRO E INSTALACION.</v>
          </cell>
          <cell r="F1706" t="str">
            <v>UN</v>
          </cell>
          <cell r="G1706">
            <v>559374</v>
          </cell>
        </row>
        <row r="1707">
          <cell r="D1707">
            <v>6033</v>
          </cell>
          <cell r="E1707" t="str">
            <v>SEÑAL VERTICAL GRUPO DE REGLAMENTARIAS SR-02 TIPO TRIANGULO EQUILATERO 75CM. DE LADO. INCLUYE SUMINISTRO E INSTALACION.</v>
          </cell>
          <cell r="F1707" t="str">
            <v>UN</v>
          </cell>
          <cell r="G1707">
            <v>559374</v>
          </cell>
        </row>
        <row r="1708">
          <cell r="D1708">
            <v>6034</v>
          </cell>
          <cell r="E1708" t="str">
            <v>SEÑAL VERTICAL GRUPO DE INFORMATIVAS TIPO RECTANGULO (60CM X 75CM). INCLUYE SUMINISTRO E INSTALACION.</v>
          </cell>
          <cell r="F1708" t="str">
            <v>UN</v>
          </cell>
          <cell r="G1708">
            <v>461166</v>
          </cell>
        </row>
        <row r="1709">
          <cell r="D1709">
            <v>6036</v>
          </cell>
          <cell r="E1709" t="str">
            <v>TRANSFORMADOR MONOFASICO 15 KVA (TENSION PRIMARIA DE 13.200, TENSION SECUNDARIA 240-120. (INCLUYE SUMINISTRO E INSTALACIÓN)</v>
          </cell>
          <cell r="F1709" t="str">
            <v>UN</v>
          </cell>
          <cell r="G1709">
            <v>7973175</v>
          </cell>
        </row>
        <row r="1710">
          <cell r="D1710">
            <v>6037</v>
          </cell>
          <cell r="E1710" t="str">
            <v>POSTE TIPO MENSULA T2 (3.50M) EN TUBO SCH 40 GALVANIZADO Y PINTADO. SUMINISTRO E INSTALACIÓN.</v>
          </cell>
          <cell r="F1710" t="str">
            <v>UN</v>
          </cell>
          <cell r="G1710">
            <v>4850230</v>
          </cell>
        </row>
        <row r="1711">
          <cell r="D1711">
            <v>6038</v>
          </cell>
          <cell r="E1711" t="str">
            <v>POSTE TIPO MENSULA T2 (4.50M) EN TUBO SCH 40 GALVANIZADO Y PINTADO. SUMINISTRO E INSTALACIÓN.</v>
          </cell>
          <cell r="F1711" t="str">
            <v>UN</v>
          </cell>
          <cell r="G1711">
            <v>5120936</v>
          </cell>
        </row>
        <row r="1712">
          <cell r="D1712">
            <v>6039</v>
          </cell>
          <cell r="E1712" t="str">
            <v>POSTE TIPO MENSULA T2 (6.50M) EN TUBO SCH 40 GALVANIZADO Y PINTADO. SUMINISTRO E INSTALACIÓN.</v>
          </cell>
          <cell r="F1712" t="str">
            <v>UN</v>
          </cell>
          <cell r="G1712">
            <v>6203627</v>
          </cell>
        </row>
        <row r="1713">
          <cell r="D1713">
            <v>6040</v>
          </cell>
          <cell r="E1713" t="str">
            <v>POSTE TIPO MENSULA T2 (8.50M) EN TUBO SCH 40 GALVANIZADO Y PINTADO. SUMINISTRO E INSTALACIÓN.</v>
          </cell>
          <cell r="F1713" t="str">
            <v>UN</v>
          </cell>
          <cell r="G1713">
            <v>13782732</v>
          </cell>
        </row>
        <row r="1714">
          <cell r="D1714">
            <v>6041</v>
          </cell>
          <cell r="E1714" t="str">
            <v>SEMAFORO VEHICULAR DE POLICARBONATO (3X200) LENTES DE POLICARBONATO DE 8" TRES LUCES, SISTEMA DE ILUMINACIÓN A LEDS, TIPO MASTIL. INCLUYE ELEMENTOS DE FIJACION.</v>
          </cell>
          <cell r="F1714" t="str">
            <v>UN</v>
          </cell>
          <cell r="G1714">
            <v>4859405</v>
          </cell>
        </row>
        <row r="1715">
          <cell r="D1715">
            <v>6042</v>
          </cell>
          <cell r="E1715" t="str">
            <v>SEMAFORO VEHICULAR DE POLICARBONATO (3X200) LENTES DE POLICARBONATO DE 8" TRES LUCES, SISTEMA DE ILUMINACIÓN A LEDS, TIPO MENSULA. INCLUYE ELEMENTOS DE FIJACION.</v>
          </cell>
          <cell r="F1715" t="str">
            <v>UN</v>
          </cell>
          <cell r="G1715">
            <v>5417867</v>
          </cell>
        </row>
        <row r="1716">
          <cell r="D1716">
            <v>6043</v>
          </cell>
          <cell r="E1716" t="str">
            <v>SEMAFORO VEHICULAR DE POLICARBONATO (3X200) LENTES DE POLICARBONATO DE 8" TRES LUCES, SISTEMA DE ILUMINACIÓN A LEDS, FLECHA DE GIRO TIPO MENSULA. INCLUYE ELEMENTOS DE FIJACION.</v>
          </cell>
          <cell r="F1716" t="str">
            <v>UN</v>
          </cell>
          <cell r="G1716">
            <v>5283890</v>
          </cell>
        </row>
        <row r="1717">
          <cell r="D1717">
            <v>6044</v>
          </cell>
          <cell r="E1717" t="str">
            <v>SEMAFORO VEHICULAR DE POLICARBONATO (3X200) LENTES DE POLICARBONATO DE 8" TRES LUCES, SISTEMA DE ILUMINACIÓN A LEDS, FLECHA DE GIRO TIPO MASTIL. INCLUYE ELEMENTOS DE FIJACION.</v>
          </cell>
          <cell r="F1717" t="str">
            <v>UN</v>
          </cell>
          <cell r="G1717">
            <v>4912466</v>
          </cell>
        </row>
        <row r="1718">
          <cell r="D1718">
            <v>6045</v>
          </cell>
          <cell r="E1718" t="str">
            <v>SONORIZADORES PARA INVIDENTES (SUMINISTRO E INSTALACION)</v>
          </cell>
          <cell r="F1718" t="str">
            <v>UN</v>
          </cell>
          <cell r="G1718">
            <v>6676087</v>
          </cell>
        </row>
        <row r="1719">
          <cell r="D1719">
            <v>6046</v>
          </cell>
          <cell r="E1719" t="str">
            <v>DEMARCACION LINEA DE PARADA DE TRANSMILENIO. AREA: 3.96 M2 SEGUN PARAMETROS DE DISEÑO DE TRANSMILENIO (E= 2.3 MILS, TERMOPLASTICA. SUMINISTRO Y APLICACION CON EQUIPO. INCLUYE MICROESFERAS.</v>
          </cell>
          <cell r="F1719" t="str">
            <v>UN</v>
          </cell>
          <cell r="G1719">
            <v>595871</v>
          </cell>
        </row>
        <row r="1720">
          <cell r="D1720">
            <v>6047</v>
          </cell>
          <cell r="E1720" t="str">
            <v>PISO EN CONCRETO COLOR OCRE MR41 (280 Kg/Cm2) GRAVA 1" 28 DIAS  ESTAMPADO e=0.10m (INCLUYE SUMINISTRO Y COLOCACIÓN DE CONCRETO, JUEGO DE MOLDES,  DESMOLDANTE EN POLVO, CURADOR PARA CONCRETO, INCLUYE CORTE Y SELLADO DE JUNTAS.</v>
          </cell>
          <cell r="F1720" t="str">
            <v>M2</v>
          </cell>
          <cell r="G1720">
            <v>293189</v>
          </cell>
        </row>
        <row r="1721">
          <cell r="D1721">
            <v>6053</v>
          </cell>
          <cell r="E1721" t="str">
            <v>CAPA DE SUELO DE SUBRASANTE ESTABILIZADA CON CAL HIDRATADA TIPO N, IN SITU AL 4%. (SUMINISTRO, EXTENDIDO, NIVELACION, HUMEDECIMIENTO Y COMPACTACION).</v>
          </cell>
          <cell r="F1721" t="str">
            <v>M3</v>
          </cell>
          <cell r="G1721">
            <v>90558</v>
          </cell>
        </row>
        <row r="1722">
          <cell r="D1722">
            <v>6057</v>
          </cell>
          <cell r="E1722" t="str">
            <v>SEMAFORO VEHICULAR DE POLICARBONATO (3X200) (ALQUILER) LENTES DE POLICARBONATO DE 8" TRES LUCES, SISTEMA DE ILUMINACIÓN A LEDS, INCLUYE SUMINISTRO, INSTALACION Y TRASLADO INTERNO EN OBRA. ELEMENTOS DE FIJACION.</v>
          </cell>
          <cell r="F1722" t="str">
            <v>UN/MES</v>
          </cell>
          <cell r="G1722">
            <v>204588</v>
          </cell>
        </row>
        <row r="1723">
          <cell r="D1723">
            <v>6058</v>
          </cell>
          <cell r="E1723" t="str">
            <v>SEMAFORO PEATONAL DE POLICARBONATO (2X200) (ALQUILER) LENTES DE POLICARBONATO DE 8" DOS LUCES, SISTEMA DE ILUMINACIÓN A LEDS, INCLUYE SUMINISTRO, INSTALACION Y TRASLADO INTERNO EN OBRA. ELEMENTOS DE FIJACION.</v>
          </cell>
          <cell r="F1723" t="str">
            <v>UN/MES</v>
          </cell>
          <cell r="G1723">
            <v>145828</v>
          </cell>
        </row>
        <row r="1724">
          <cell r="D1724">
            <v>6059</v>
          </cell>
          <cell r="E1724" t="str">
            <v>BARRICADA METÁLICAS C-20 CON TRES BANDEJAS DE 23CM X 150CM. (ALQUILER). INCLUYE TABLERO DE 60CM DE DIAMETRO "DESVIO" REFLECTIVO GRADO INGENIERIA COMERCIAL. SUMINISTRO E INSTALACION Y TRASLADO INTERNO EN OBRA.</v>
          </cell>
          <cell r="F1724" t="str">
            <v>UN/MES</v>
          </cell>
          <cell r="G1724">
            <v>67601</v>
          </cell>
        </row>
        <row r="1725">
          <cell r="D1725">
            <v>6060</v>
          </cell>
          <cell r="E1725" t="str">
            <v>GRUA PARA REMOLQUE DE VEHICULOS (ALQUILER). INCLUYE CONDUCTOR Y COMBUSTIBLE. TIEMPO 12 HORAS DIARIAS.</v>
          </cell>
          <cell r="F1725" t="str">
            <v>UN/MES</v>
          </cell>
          <cell r="G1725">
            <v>1295832</v>
          </cell>
        </row>
        <row r="1726">
          <cell r="D1726">
            <v>6061</v>
          </cell>
          <cell r="E1726" t="str">
            <v>PASACALLES IMPRESO EN LONA BANNER (7.0M X 1.0M) TERMINADO CON PALOS EN LOS EXTREMOS. INCLUYE SUMINISTRO E INSTALACION.</v>
          </cell>
          <cell r="F1726" t="str">
            <v>UN</v>
          </cell>
          <cell r="G1726">
            <v>553499</v>
          </cell>
        </row>
        <row r="1727">
          <cell r="D1727">
            <v>6062</v>
          </cell>
          <cell r="E1727" t="str">
            <v>CONCRETO 3000 PSI GRAVA COMÚN PARA BARRERA NEW JERSEY MONODIRECCIONAL DE 0.90M DE ALTURA X 0.375 DE BASE X 4.76M DE LONG. (PREMEZCLADO. INCLUYE SUMINISTRO, FORMALETEO, COLOCACIÓN. NO INCLUYE REFUERZO NI CURADO).</v>
          </cell>
          <cell r="F1727" t="str">
            <v>M3</v>
          </cell>
          <cell r="G1727">
            <v>743133</v>
          </cell>
        </row>
        <row r="1728">
          <cell r="D1728">
            <v>6065</v>
          </cell>
          <cell r="E1728" t="str">
            <v>LAMINA MACIZA HR PARA BOCATOMA, INCLUYE MANO DE OBRA, ACCESORIOS E INSTALACION SEGUN DETALLE EN PLANOS Y ESPECIFICACIONES TECNICAS</v>
          </cell>
          <cell r="F1728" t="str">
            <v>UN</v>
          </cell>
          <cell r="G1728">
            <v>1348399</v>
          </cell>
        </row>
        <row r="1729">
          <cell r="D1729">
            <v>6070</v>
          </cell>
          <cell r="E1729" t="str">
            <v>ELEMENTO ENVOLVENTE PEINAZO PARA MODULO. SUMINISTRO E INSTALACION. INCLUYE MANO DE OBRA.</v>
          </cell>
          <cell r="F1729" t="str">
            <v>M2</v>
          </cell>
          <cell r="G1729">
            <v>96070</v>
          </cell>
        </row>
        <row r="1730">
          <cell r="D1730">
            <v>6073</v>
          </cell>
          <cell r="E1730" t="str">
            <v>MODULO DE PERSIANA DE 1.80 X 2.35 GALVANIZADO PARA CERRAMIENTO, INCLUYE MANO DE OBRA, ACCESORIOS E INSTALACION, SEGUN DETALLE EN PLANOS Y ESPECIFICACIONES TECNICAS. SUMINISTRO E INSTALACION.</v>
          </cell>
          <cell r="F1730" t="str">
            <v>UN</v>
          </cell>
          <cell r="G1730">
            <v>5537712</v>
          </cell>
        </row>
        <row r="1731">
          <cell r="D1731">
            <v>6074</v>
          </cell>
          <cell r="E1731" t="str">
            <v>MODULO DE PERSIANA DE 1.80 X 1.20 GALVANIZADO PARA FACHADA COMERCIAL, INCLUYE MANO DE OBRA, ACCESORIOS SEGUN DETALLE EN PLANOS Y ESPECIFICACIONES TECNICAS. SUMINISTRO E INSTALACION.</v>
          </cell>
          <cell r="F1731" t="str">
            <v>UN</v>
          </cell>
          <cell r="G1731">
            <v>2732802</v>
          </cell>
        </row>
        <row r="1732">
          <cell r="D1732">
            <v>6078</v>
          </cell>
          <cell r="E1732" t="str">
            <v>CUBIERTA EN LAMINA ALVEOLAR EN POLICARBONATO. SUMINISTRO E INSTALACION. INCLUYE MANO DE OBRA Y ACCESORIOS</v>
          </cell>
          <cell r="F1732" t="str">
            <v>M2</v>
          </cell>
          <cell r="G1732">
            <v>120993</v>
          </cell>
        </row>
        <row r="1733">
          <cell r="D1733">
            <v>6079</v>
          </cell>
          <cell r="E1733" t="str">
            <v>ELEMENTO ENVOLVENTE REMATE PARA CUBIERTA. SUMINISTRO E INSTALACION. INCLUYE MANO DE OBRA</v>
          </cell>
          <cell r="F1733" t="str">
            <v>M2</v>
          </cell>
          <cell r="G1733">
            <v>140277</v>
          </cell>
        </row>
        <row r="1734">
          <cell r="D1734">
            <v>6082</v>
          </cell>
          <cell r="E1734" t="str">
            <v>MAMPOSTERIA EN BLOQUE e = 0.12m (INCLUYE SUMINISTRO, INSUMOS Y CONSTRUCCIÓN)</v>
          </cell>
          <cell r="F1734" t="str">
            <v>M2</v>
          </cell>
          <cell r="G1734">
            <v>57563</v>
          </cell>
        </row>
        <row r="1735">
          <cell r="D1735">
            <v>6084</v>
          </cell>
          <cell r="E1735" t="str">
            <v>EDICION, IMPRESION Y DISTRIBUCION DE PIEZAS DE DIVULGACION (PIEZAS EN PAPEL BOND, TAMAÑO CARTA, TIPO FOTOCOPIA).</v>
          </cell>
          <cell r="F1735" t="str">
            <v>UN</v>
          </cell>
          <cell r="G1735">
            <v>668</v>
          </cell>
        </row>
        <row r="1736">
          <cell r="D1736">
            <v>6085</v>
          </cell>
          <cell r="E1736" t="str">
            <v>LEVANTAMIENTO DE ACTA DE VECINDAD COMPLETA. (INCLUYE PERSONAL, LOGISTICA, ELABORACION DE FORMATO, PAPELERIA, FOTOGRAFIA Y VIDEO).</v>
          </cell>
          <cell r="F1736" t="str">
            <v>UN PRE</v>
          </cell>
          <cell r="G1736">
            <v>34875</v>
          </cell>
        </row>
        <row r="1737">
          <cell r="D1737">
            <v>6086</v>
          </cell>
          <cell r="E1737" t="str">
            <v>ACTUALIZACION DE SISTEMA DE GESTION DEL ARBOLADO URBANO UBICADO EN TERRENO. SIGAU POR ARBOL PARA TALA, BLOQUEO Y TRASLADO</v>
          </cell>
          <cell r="F1737" t="str">
            <v>UN</v>
          </cell>
          <cell r="G1737">
            <v>13426</v>
          </cell>
        </row>
        <row r="1738">
          <cell r="D1738">
            <v>6087</v>
          </cell>
          <cell r="E1738" t="str">
            <v>ACTUALIZACION DE SISTEMA DE GESTION DEL ARBOLADO URBANO UBICADO EN TERRENO. SIGAU POR ARBOL PARA PLANTACION</v>
          </cell>
          <cell r="F1738" t="str">
            <v>UN</v>
          </cell>
          <cell r="G1738">
            <v>12435</v>
          </cell>
        </row>
        <row r="1739">
          <cell r="D1739">
            <v>6088</v>
          </cell>
          <cell r="E1739" t="str">
            <v>LEVANTAMIENTO DE INVENTARIO FORESTAL. INCLUYE ELABORACION FICHA FORESTAL Y VISITA A TERRENO</v>
          </cell>
          <cell r="F1739" t="str">
            <v>FICHA</v>
          </cell>
          <cell r="G1739">
            <v>20319</v>
          </cell>
        </row>
        <row r="1740">
          <cell r="D1740">
            <v>6089</v>
          </cell>
          <cell r="E1740"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F1740" t="str">
            <v>UN</v>
          </cell>
          <cell r="G1740">
            <v>2921904</v>
          </cell>
        </row>
        <row r="1741">
          <cell r="D1741">
            <v>6090</v>
          </cell>
          <cell r="E1741"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F1741" t="str">
            <v>UN</v>
          </cell>
          <cell r="G1741">
            <v>3038242</v>
          </cell>
        </row>
        <row r="1742">
          <cell r="D1742">
            <v>6091</v>
          </cell>
          <cell r="E1742"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F1742" t="str">
            <v>UN</v>
          </cell>
          <cell r="G1742">
            <v>1407541</v>
          </cell>
        </row>
        <row r="1743">
          <cell r="D1743">
            <v>6092</v>
          </cell>
          <cell r="E1743"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F1743" t="str">
            <v>UN</v>
          </cell>
          <cell r="G1743">
            <v>342494</v>
          </cell>
        </row>
        <row r="1744">
          <cell r="D1744">
            <v>6093</v>
          </cell>
          <cell r="E1744"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F1744" t="str">
            <v>UN</v>
          </cell>
          <cell r="G1744">
            <v>363455</v>
          </cell>
        </row>
        <row r="1745">
          <cell r="D1745">
            <v>6094</v>
          </cell>
          <cell r="E1745"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F1745" t="str">
            <v>UN</v>
          </cell>
          <cell r="G1745">
            <v>351348</v>
          </cell>
        </row>
        <row r="1746">
          <cell r="D1746">
            <v>6095</v>
          </cell>
          <cell r="E1746" t="str">
            <v>PISO EN CONCRETO MR43 (315 KG/CM2) GRAVA COMÚN ACELERADO A 7 DÍAS, ESTAMPADO PARA POMPEYANOS, e=0.23m (INCLUYE SUMINISTRO Y COLOCACIÓN DE CONCRETO, JUEGO DE MOLDES, DESMOLDANTE EN POLVO, CURADOR PARA CONCRETO, CORTE Y SELLADO DE JUNTAS.</v>
          </cell>
          <cell r="F1746" t="str">
            <v>M2</v>
          </cell>
          <cell r="G1746">
            <v>363162</v>
          </cell>
        </row>
        <row r="1747">
          <cell r="D1747">
            <v>6096</v>
          </cell>
          <cell r="E1747" t="str">
            <v>PISO EN CONCRETO MR43 (315 KG/CM2) GRAVA COMÚN ACELERADO A 7 DÍAS, ESTAMPADO PARA POMPEYANOS, E=0.20M (INCLUYE SUMINISTRO Y COLOCACIÓN DE CONCRETO, JUEGO DE MOLDES, DESMOLDANTE EN POLVO, CURADOR PARA CONCRETO, CORTE Y SELLADO DE JUNTAS.</v>
          </cell>
          <cell r="F1747" t="str">
            <v>M2</v>
          </cell>
          <cell r="G1747">
            <v>337857</v>
          </cell>
        </row>
        <row r="1748">
          <cell r="D1748">
            <v>6098</v>
          </cell>
          <cell r="E1748" t="str">
            <v>ADOQUIN EN CONCRETO A-25 (20X10X6cm)  (Suministro e instalación. Incluye base 4cm mortero 2500 PSI y arena de sello)</v>
          </cell>
          <cell r="F1748" t="str">
            <v>M2</v>
          </cell>
          <cell r="G1748">
            <v>107278</v>
          </cell>
        </row>
        <row r="1749">
          <cell r="D1749">
            <v>6099</v>
          </cell>
          <cell r="E1749" t="str">
            <v>ESTAMPADO PARA CONCRETO MR DE POMPEYANOS, ACCESOS VEHICULARES A PREDIOS Y VÍAS (ACABADO Y CURADO, SUMINISTRO Y MANO DE OBRA. INCLUYE JUEGO DE MOLDES, COLOR ENDURECEDOR DE CUARZO, DESMOLDANTE EN POLVO COLOR, SELLADOR ACRÍLICO TRANSPARENTE SEMILUSTRE).</v>
          </cell>
          <cell r="F1749" t="str">
            <v>M2</v>
          </cell>
          <cell r="G1749">
            <v>45257</v>
          </cell>
        </row>
        <row r="1750">
          <cell r="D1750">
            <v>6100</v>
          </cell>
          <cell r="E1750" t="str">
            <v>CENEFA LINEAL EN ADOQUÍN DE CONCRETO (20cm X 10cm X 6cm) COLOR ROJO (SUMINISTRO E INSTALACIÓN. INCLUYE BASE EN ARENA DE NIVELACIÓN e= 4cm Y ARENA DE SELLO).</v>
          </cell>
          <cell r="F1750" t="str">
            <v>ML</v>
          </cell>
          <cell r="G1750">
            <v>11487</v>
          </cell>
        </row>
        <row r="1751">
          <cell r="D1751">
            <v>6101</v>
          </cell>
          <cell r="E1751" t="str">
            <v>CENEFA LINEAL EN ADOQUÍN DE CONCRETO (20cm X 10cm X 8cm) COLOR ROJO PARA RAMPAS DE ACCESO VEHICULAR A PREDIOS (SUMINISTRO E INSTALACIÓN. INCLUYE BASE EN ARENA DE NIVELACIÓN e= 4cm Y ARENA DE SELLO).</v>
          </cell>
          <cell r="F1751" t="str">
            <v>ML</v>
          </cell>
          <cell r="G1751">
            <v>13675</v>
          </cell>
        </row>
        <row r="1752">
          <cell r="D1752">
            <v>6102</v>
          </cell>
          <cell r="E1752" t="str">
            <v>CENEFA LINEAL EN LOSETA PREFABRICADA TÁCTIL ALERTA Y GUÍA A55 / A56 ANCHO 0.40m (SUMINISTRO E INSTALACIÓN. INCLUYE BASE EN ARENA DE NIVELACIÓN e= 4cm Y ARENA DE SELLO).</v>
          </cell>
          <cell r="F1752" t="str">
            <v>ML</v>
          </cell>
          <cell r="G1752">
            <v>39206</v>
          </cell>
        </row>
        <row r="1753">
          <cell r="D1753">
            <v>6103</v>
          </cell>
          <cell r="E1753"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F1753" t="str">
            <v>ML</v>
          </cell>
          <cell r="G1753">
            <v>149900</v>
          </cell>
        </row>
        <row r="1754">
          <cell r="D1754">
            <v>6104</v>
          </cell>
          <cell r="E1754"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754" t="str">
            <v>M2</v>
          </cell>
          <cell r="G1754">
            <v>106588</v>
          </cell>
        </row>
        <row r="1755">
          <cell r="D1755">
            <v>6105</v>
          </cell>
          <cell r="E1755" t="str">
            <v>REJA DE PROTECCIÓN PARA PARQUES VECINALES Y DE BOLSILLO. SEGÚN ESPECIFICACIONES IDRD. (SUMINISTRO E INSTALACIÓN. INCLUYE BASE EN CONCRETO DE 3000 PSI. NO INCLUYE ACERO DE REFUERZO).</v>
          </cell>
          <cell r="F1755" t="str">
            <v>ML</v>
          </cell>
          <cell r="G1755">
            <v>2136392</v>
          </cell>
        </row>
        <row r="1756">
          <cell r="D1756">
            <v>6106</v>
          </cell>
          <cell r="E1756" t="str">
            <v>ESTRUCTURA DE BALONCESTO CON TABLERO ANTIVANDÁLICO SEGÚN ESPECIFICACIONES IDRD. (SUMINISTRO E INSTALACIÓN. INCLUYE EXCAVACIÓN, TRANSPORTE DE MATERIAL PROVENIENTE DE LA EXCAVACIÓN, CONCRETO DE LIMPIEZA Y DADO EN CONCRETO DE 3000 PSI).</v>
          </cell>
          <cell r="F1756" t="str">
            <v>UN</v>
          </cell>
          <cell r="G1756">
            <v>5409980</v>
          </cell>
        </row>
        <row r="1757">
          <cell r="D1757">
            <v>6107</v>
          </cell>
          <cell r="E1757" t="str">
            <v>ESTRUCTURA DE MICROFUTBOL SEGÚN ESPECIFICACIONES IDRD. (SUMINISTRO E INSTALACIÓN. INCLUYE EXCAVACIÓN, TRANSPORTE DE MATERIAL PROVENIENTE DE LA EXCAVACIÓN, CONCRETO DE LIMPIEZA Y DADO EN CONCRETO DE 3000 PSI).</v>
          </cell>
          <cell r="F1757" t="str">
            <v>PAR</v>
          </cell>
          <cell r="G1757">
            <v>2632195</v>
          </cell>
        </row>
        <row r="1758">
          <cell r="D1758">
            <v>6110</v>
          </cell>
          <cell r="E1758" t="str">
            <v>RUEDA PARA NIÑOS DE 1 A 5 AÑOS. SEGÚN ESPECIFICACIONES IDRD. (SUMINISTRO E INSTALACIÓN. INCLUYE EXCAVACIÓN Y CONCRETO DE 3000 PSI. NO INCLUYE ACERO DE REFUERZO).</v>
          </cell>
          <cell r="F1758" t="str">
            <v>UN</v>
          </cell>
          <cell r="G1758">
            <v>4678061</v>
          </cell>
        </row>
        <row r="1759">
          <cell r="D1759">
            <v>6115</v>
          </cell>
          <cell r="E1759" t="str">
            <v>TUBERÍA CONCRETO CLASE V D= 24" (INCLUYE MORTERO DE INSTALACIÓN. SUMINISTRO E INSTALACIÓN).</v>
          </cell>
          <cell r="F1759" t="str">
            <v>ML</v>
          </cell>
          <cell r="G1759">
            <v>844326</v>
          </cell>
        </row>
        <row r="1760">
          <cell r="D1760">
            <v>6116</v>
          </cell>
          <cell r="E1760" t="str">
            <v>TUBERÍA CONCRETO CLASE V D= 27" (INCLUYE MORTERO DE INSTALACIÓN. SUMINISTRO E INSTALACIÓN).</v>
          </cell>
          <cell r="F1760" t="str">
            <v>ML</v>
          </cell>
          <cell r="G1760">
            <v>1125832</v>
          </cell>
        </row>
        <row r="1761">
          <cell r="D1761">
            <v>6118</v>
          </cell>
          <cell r="E1761" t="str">
            <v>TUBERÍA CONCRETO CLASE V D= 40" (INCLUYE MORTERO DE INSTALACIÓN. SUMINISTRO E INSTALACIÓN).</v>
          </cell>
          <cell r="F1761" t="str">
            <v>ML</v>
          </cell>
          <cell r="G1761">
            <v>2184500</v>
          </cell>
        </row>
        <row r="1762">
          <cell r="D1762">
            <v>6120</v>
          </cell>
          <cell r="E1762" t="str">
            <v>BARANDA METÁLICA M80 (SUMINISTRO E INSTALACIÓN. INCLUYE BASE EN CONCRETO).</v>
          </cell>
          <cell r="F1762" t="str">
            <v>ML</v>
          </cell>
          <cell r="G1762">
            <v>319965</v>
          </cell>
        </row>
        <row r="1763">
          <cell r="D1763">
            <v>6121</v>
          </cell>
          <cell r="E1763" t="str">
            <v>CRUZ HD 12" X 6" JUNTA HIDRÁULICA (SUMINISTRO E INSTALACIÓN)</v>
          </cell>
          <cell r="F1763" t="str">
            <v>UN</v>
          </cell>
          <cell r="G1763">
            <v>2784204</v>
          </cell>
        </row>
        <row r="1764">
          <cell r="D1764">
            <v>6122</v>
          </cell>
          <cell r="E1764" t="str">
            <v>CUBIERTA VERDE (INCLUYE GEOTEXTIL 1800 PARA BASE, LÁMINA DE DRENAJE DE BAJA RETENCIÓN DE AGUA, GEOTEXTIL 1800 PARA RETENCIÓN DE FINOS, TAPETE TIPO CRASSULACEA EXL, TRANSPORTE Y MANO DE OBRA. SUMINISTRO E INSTALACIÓN.</v>
          </cell>
          <cell r="F1764" t="str">
            <v>M2</v>
          </cell>
          <cell r="G1764">
            <v>370240</v>
          </cell>
        </row>
        <row r="1765">
          <cell r="D1765">
            <v>6126</v>
          </cell>
          <cell r="E1765" t="str">
            <v>CUADRILLA (2 OFICIAL + 2 AYUDANTES)</v>
          </cell>
          <cell r="F1765" t="str">
            <v>JR</v>
          </cell>
          <cell r="G1765">
            <v>310873</v>
          </cell>
        </row>
        <row r="1766">
          <cell r="D1766">
            <v>6127</v>
          </cell>
          <cell r="E1766" t="str">
            <v>ACOMETIDA A TABLERO 3X2 + 1X4. THW. COBRE</v>
          </cell>
          <cell r="F1766" t="str">
            <v>UN</v>
          </cell>
          <cell r="G1766">
            <v>97071</v>
          </cell>
        </row>
        <row r="1767">
          <cell r="D1767">
            <v>6135</v>
          </cell>
          <cell r="E1767" t="str">
            <v>SUPER ESTRUCTURA EN CONCRETO DE 6000 PSI PREMEZCLADO, GRAVA COMÚN (Incluye Sumin, bombeo, Formaleteo, Colocación y Curado. No incl. Refuerzo).</v>
          </cell>
          <cell r="F1767" t="str">
            <v>M3</v>
          </cell>
          <cell r="G1767">
            <v>973986</v>
          </cell>
        </row>
        <row r="1768">
          <cell r="D1768">
            <v>6136</v>
          </cell>
          <cell r="E1768" t="str">
            <v>TUBO EN U SEPARADOR DE CICLORUTA. (SUMINISTRO E INSTALACIÓN. INCLUYE BASE EN CONCRETO DE 3000 PSI HECHO EN OBRA).</v>
          </cell>
          <cell r="F1768" t="str">
            <v>UN</v>
          </cell>
          <cell r="G1768">
            <v>245500</v>
          </cell>
        </row>
        <row r="1769">
          <cell r="D1769">
            <v>6137</v>
          </cell>
          <cell r="E1769" t="str">
            <v>PISO EN CONCRETO COLOR GRIS MR41 (280 Kg/Cm2) GRAVA 1" 28 DIAS  ESTAMPADO e=0.10m (INCLUYE SUMINISTRO Y COLOCACIÓN DE CONCRETO, JUEGO DE MOLDES,  DESMOLDANTE EN POLVO, CURADOR PARA CONCRETO, INCLUYE CORTE Y SELLADO DE JUNTAS.</v>
          </cell>
          <cell r="F1769" t="str">
            <v>M2</v>
          </cell>
          <cell r="G1769">
            <v>265386</v>
          </cell>
        </row>
        <row r="1770">
          <cell r="D1770">
            <v>6141</v>
          </cell>
          <cell r="E1770"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F1770" t="str">
            <v>M2</v>
          </cell>
          <cell r="G1770">
            <v>41980</v>
          </cell>
        </row>
        <row r="1771">
          <cell r="D1771">
            <v>6142</v>
          </cell>
          <cell r="E1771"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F1771" t="str">
            <v>M2</v>
          </cell>
          <cell r="G1771">
            <v>44217</v>
          </cell>
        </row>
        <row r="1772">
          <cell r="D1772">
            <v>6143</v>
          </cell>
          <cell r="E1772"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F1772" t="str">
            <v>M2</v>
          </cell>
          <cell r="G1772">
            <v>74806</v>
          </cell>
        </row>
        <row r="1773">
          <cell r="D1773">
            <v>6144</v>
          </cell>
          <cell r="E1773"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F1773" t="str">
            <v>M2</v>
          </cell>
          <cell r="G1773">
            <v>87406</v>
          </cell>
        </row>
        <row r="1774">
          <cell r="D1774">
            <v>6145</v>
          </cell>
          <cell r="E1774"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F1774" t="str">
            <v>M2</v>
          </cell>
          <cell r="G1774">
            <v>54175</v>
          </cell>
        </row>
        <row r="1775">
          <cell r="D1775">
            <v>6146</v>
          </cell>
          <cell r="E1775"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F1775" t="str">
            <v>M2</v>
          </cell>
          <cell r="G1775">
            <v>37401</v>
          </cell>
        </row>
        <row r="1776">
          <cell r="D1776">
            <v>6147</v>
          </cell>
          <cell r="E1776" t="str">
            <v>CERRAMIENTO (8 HILERAS DE ALAMBRE DE PÚAS CALIBRE 12.5, CON PINTURA BLANCA 3 MANOS 60 CM, EN LA PARTE SUPERIOR, CON POSTES DE CONCRETO H=2.5 M Y SECCIÓN DE 10CM X 10CM, INSTALADOS CADA 2.00 M. INCLUYE DADOS DE CIMENTACIÓN 0.30 M X 0.30 M X 0.50 M)</v>
          </cell>
          <cell r="F1776" t="str">
            <v>ML</v>
          </cell>
          <cell r="G1776">
            <v>90240</v>
          </cell>
        </row>
        <row r="1777">
          <cell r="D1777">
            <v>6148</v>
          </cell>
          <cell r="E1777" t="str">
            <v>CERRAMIENTO (8 HILERAS DE ALAMBRE DE PÚAS CALIBRE 12.5, CON POSTE DE MADERA ROLLIZA DE 8cm DE DIÁMETRO Y 2.00m DE ALTURA, ENTERRADO COMO MIN. 0.40, CON 2.00m., ENTRE POSTES)</v>
          </cell>
          <cell r="F1777" t="str">
            <v>ML</v>
          </cell>
          <cell r="G1777">
            <v>57139</v>
          </cell>
        </row>
        <row r="1778">
          <cell r="D1778">
            <v>6149</v>
          </cell>
          <cell r="E1778" t="str">
            <v>CERRAMIENTO EN BLOQUE NO.5, DE ALTURA TOTAL DE 1.80 M, CON CIMENTACIÓN CICLÓPEA DE 0.35 M X 0.35 M Y VIGA DE AMARRE DE 0.12 M X 0.15 M Y COLUMNETAS DE 0.20 M X 0.12 M., CADA 3.50 M., ENTRE SÍ. INCLUYE TODOS LOS REFUERZOS EN HIERRO NECESARIOS.</v>
          </cell>
          <cell r="F1778" t="str">
            <v>ML</v>
          </cell>
          <cell r="G1778">
            <v>229125</v>
          </cell>
        </row>
        <row r="1779">
          <cell r="D1779">
            <v>6150</v>
          </cell>
          <cell r="E1779"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F1779" t="str">
            <v>ML</v>
          </cell>
          <cell r="G1779">
            <v>437102</v>
          </cell>
        </row>
        <row r="1780">
          <cell r="D1780">
            <v>6151</v>
          </cell>
          <cell r="E1780" t="str">
            <v>EXPLANACIÓN Y EXTENDIDA MECÁNICA.</v>
          </cell>
          <cell r="F1780" t="str">
            <v>M3</v>
          </cell>
          <cell r="G1780">
            <v>8208</v>
          </cell>
        </row>
        <row r="1781">
          <cell r="D1781">
            <v>6152</v>
          </cell>
          <cell r="E1781" t="str">
            <v>LIMPIEZA Y ACOPIO MANUAL DE BASURAS</v>
          </cell>
          <cell r="F1781" t="str">
            <v>M2</v>
          </cell>
          <cell r="G1781">
            <v>569</v>
          </cell>
        </row>
        <row r="1782">
          <cell r="D1782">
            <v>6153</v>
          </cell>
          <cell r="E1782" t="str">
            <v>CORTE Y RETIRO DE CÉSPED (HASTA 40 CM - INCLUYE RETIRO DE DESPERDICIOS). NO INCLUYE TRANSPORTE Y RETIRO DE SOBRANTES.</v>
          </cell>
          <cell r="F1782" t="str">
            <v>M2</v>
          </cell>
          <cell r="G1782">
            <v>1102</v>
          </cell>
        </row>
        <row r="1783">
          <cell r="D1783">
            <v>6154</v>
          </cell>
          <cell r="E1783" t="str">
            <v>MATA MALEZA (UNA APLICACIÓN)</v>
          </cell>
          <cell r="F1783" t="str">
            <v>M2</v>
          </cell>
          <cell r="G1783">
            <v>379</v>
          </cell>
        </row>
        <row r="1784">
          <cell r="D1784">
            <v>6155</v>
          </cell>
          <cell r="E1784" t="str">
            <v>PODA DE ÁRBOLES MEDIANOS, ALTURA : 8 MTS (ELIMINAR RAMAS SECAS, CON RIESGO DE ROTURA, RAMAS QUE ESTORBEN EL PASO DE PERSONAS O TOQUEN CABLES O EDIFICIOS)</v>
          </cell>
          <cell r="F1784" t="str">
            <v>UN</v>
          </cell>
          <cell r="G1784">
            <v>191502</v>
          </cell>
        </row>
        <row r="1785">
          <cell r="D1785">
            <v>6156</v>
          </cell>
          <cell r="E1785" t="str">
            <v>FUMIGACIÓN CONTRA ROEDORES (RATICIDA - UNA APLICACIÓN)</v>
          </cell>
          <cell r="F1785" t="str">
            <v>M2</v>
          </cell>
          <cell r="G1785">
            <v>233</v>
          </cell>
        </row>
        <row r="1786">
          <cell r="D1786">
            <v>6157</v>
          </cell>
          <cell r="E1786" t="str">
            <v>FUMIGACIÓN CONTRA INSECTOS (INSECTICIDAS- INCLUYE LEVANTAMIENTO DE ANIMALES Y BASURAS, DESINFECTACIÓN CONTRA VIRUS, BACTERIAS Y HONGOS)</v>
          </cell>
          <cell r="F1786" t="str">
            <v>M2</v>
          </cell>
          <cell r="G1786">
            <v>858</v>
          </cell>
        </row>
        <row r="1787">
          <cell r="D1787">
            <v>6159</v>
          </cell>
          <cell r="E1787" t="str">
            <v>DIAGNOSTICO DE ESPACIO PUBLICO Y CICLORRUTA Y PUENTES PEATONALES (VISUAL)</v>
          </cell>
          <cell r="F1787" t="str">
            <v>M2</v>
          </cell>
          <cell r="G1787">
            <v>94</v>
          </cell>
        </row>
        <row r="1788">
          <cell r="D1788">
            <v>6160</v>
          </cell>
          <cell r="E1788" t="str">
            <v>INSPECCIÓN DE REDES DE ALCANTARILLADO CON SISTEMAS CCTV PARA DIÁMETROS MAYORES A 36"</v>
          </cell>
          <cell r="F1788" t="str">
            <v>ML</v>
          </cell>
          <cell r="G1788">
            <v>15500</v>
          </cell>
        </row>
        <row r="1789">
          <cell r="D1789">
            <v>6161</v>
          </cell>
          <cell r="E1789" t="str">
            <v>INSPECCIÓN DE REDES DE ALCANTARILLADO CON SISTEMAS CCTV PARA DIÁMETROS ENTRE 6" A 36"</v>
          </cell>
          <cell r="F1789" t="str">
            <v>ML</v>
          </cell>
          <cell r="G1789">
            <v>10710</v>
          </cell>
        </row>
        <row r="1790">
          <cell r="D1790">
            <v>6162</v>
          </cell>
          <cell r="E1790" t="str">
            <v>DIAGNOSTICO DE ESPACIO PUBLICO Y CICLORRUTA Y PUENTES PEATONALES (VISUAL). INCLUYE LEVANTAMIENTO TOPOGRÁFICO Y GEORREFERENCIACIÓN DE ELEMENTOS</v>
          </cell>
          <cell r="F1790" t="str">
            <v>M2</v>
          </cell>
          <cell r="G1790">
            <v>138</v>
          </cell>
        </row>
        <row r="1791">
          <cell r="D1791">
            <v>6163</v>
          </cell>
          <cell r="E1791"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F1791" t="str">
            <v>M2</v>
          </cell>
          <cell r="G1791">
            <v>275122</v>
          </cell>
        </row>
        <row r="1792">
          <cell r="D1792">
            <v>6164</v>
          </cell>
          <cell r="E1792"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F1792" t="str">
            <v>M2</v>
          </cell>
          <cell r="G1792">
            <v>287028</v>
          </cell>
        </row>
        <row r="1793">
          <cell r="D1793">
            <v>6165</v>
          </cell>
          <cell r="E1793" t="str">
            <v>RETIRO DE BOLARDO (O RESTOS). INCLUYE REPARACIÓN DEL SITIO CON CONCRETO DE 1500 PSI HECHO EN OBRA (40X40X10CM) Y SUBBASE GRANULAR B-200 E=0.35. INCLUYE RETIRO DE ESCOMBROS. INCLUYE DEMOLICIÓN Y EXCAVACIÓN.</v>
          </cell>
          <cell r="F1793" t="str">
            <v>UN</v>
          </cell>
          <cell r="G1793">
            <v>29058</v>
          </cell>
        </row>
        <row r="1794">
          <cell r="D1794">
            <v>6169</v>
          </cell>
          <cell r="E1794" t="str">
            <v>ALQUILER DE PUESTO DE TRABAJO - ESCRITORIO 75X120X50CM</v>
          </cell>
          <cell r="F1794" t="str">
            <v>UN/MES</v>
          </cell>
          <cell r="G1794">
            <v>10984</v>
          </cell>
        </row>
        <row r="1795">
          <cell r="D1795">
            <v>6170</v>
          </cell>
          <cell r="E1795" t="str">
            <v>ALQUILER DE SILLA PARA ESCRITORIO PARA PUESTO DE TRABAJO</v>
          </cell>
          <cell r="F1795" t="str">
            <v>UN/MES</v>
          </cell>
          <cell r="G1795">
            <v>9929</v>
          </cell>
        </row>
        <row r="1796">
          <cell r="D1796">
            <v>6172</v>
          </cell>
          <cell r="E1796" t="str">
            <v>ALQUILER DE SILLA PLÁSTICA SIN BRAZOS</v>
          </cell>
          <cell r="F1796" t="str">
            <v>UN/MES</v>
          </cell>
          <cell r="G1796">
            <v>2897</v>
          </cell>
        </row>
        <row r="1797">
          <cell r="D1797">
            <v>6175</v>
          </cell>
          <cell r="E1797" t="str">
            <v>EVALUACION SUPERFICIAL. INCLUYE LEVANTAMIENTO DE FALLAS (AUSCULTACIÓN VISUAL) PARA DETERMINAR EL PCI (NORMA ASTM D 6433-07) PARA CALZADA SEGMENTO</v>
          </cell>
          <cell r="F1797" t="str">
            <v>Clz/Sg</v>
          </cell>
          <cell r="G1797">
            <v>89995</v>
          </cell>
        </row>
        <row r="1798">
          <cell r="D1798">
            <v>6176</v>
          </cell>
          <cell r="E1798" t="str">
            <v>PROCESAMIENTO Y ANALISIS DE INFORMACION PARA EL DIAGNOSTICO</v>
          </cell>
          <cell r="F1798" t="str">
            <v>SEG</v>
          </cell>
          <cell r="G1798">
            <v>28167</v>
          </cell>
        </row>
        <row r="1799">
          <cell r="D1799">
            <v>6178</v>
          </cell>
          <cell r="E1799" t="str">
            <v>ALQUILER SEÑAL VERTICAL GRUPO I (75X75CM) (INCLUYE SUMINISTRO E INSTALACIÓN)</v>
          </cell>
          <cell r="F1799" t="str">
            <v>UN/MES</v>
          </cell>
          <cell r="G1799">
            <v>23320</v>
          </cell>
        </row>
        <row r="1800">
          <cell r="D1800">
            <v>6179</v>
          </cell>
          <cell r="E1800" t="str">
            <v>ALQUILER SEÑAL VERTICAL GRUPO I (60X60CM) (INCLUYE SUMINISTRO E INSTALACIÓN)</v>
          </cell>
          <cell r="F1800" t="str">
            <v>UN/MES</v>
          </cell>
          <cell r="G1800">
            <v>18463</v>
          </cell>
        </row>
        <row r="1801">
          <cell r="D1801">
            <v>6180</v>
          </cell>
          <cell r="E1801" t="str">
            <v>ALQUILER SEÑAL VERTICAL GRUPO I (90X90CM) (INCLUYE SUMINISTRO E INSTALACIÓN)</v>
          </cell>
          <cell r="F1801" t="str">
            <v>UN/MES</v>
          </cell>
          <cell r="G1801">
            <v>27445</v>
          </cell>
        </row>
        <row r="1802">
          <cell r="D1802">
            <v>6181</v>
          </cell>
          <cell r="E1802" t="str">
            <v>ALQUILER DE PALETA PARE-SIGA EN POLIETILENO.</v>
          </cell>
          <cell r="F1802" t="str">
            <v>UN/MES</v>
          </cell>
          <cell r="G1802">
            <v>2470</v>
          </cell>
        </row>
        <row r="1803">
          <cell r="D1803">
            <v>6185</v>
          </cell>
          <cell r="E1803" t="str">
            <v>CONO POZO INSPECCIÓN PREFABRICADO D= 1.20M X 0.60M E=0.10M H= 0.75M (INC. SUMINISTRO E INST. NO INC. ARO DE AJUSTE, ARO-TAPA Y TAPA)</v>
          </cell>
          <cell r="F1803" t="str">
            <v>UN</v>
          </cell>
          <cell r="G1803">
            <v>801184</v>
          </cell>
        </row>
        <row r="1804">
          <cell r="D1804">
            <v>6186</v>
          </cell>
          <cell r="E1804" t="str">
            <v>ALQUILER BARRERA RELLENABLE (2.00X0.55X1.00M)</v>
          </cell>
          <cell r="F1804" t="str">
            <v>UN/MES</v>
          </cell>
          <cell r="G1804">
            <v>19042</v>
          </cell>
        </row>
        <row r="1805">
          <cell r="D1805">
            <v>6187</v>
          </cell>
          <cell r="E1805" t="str">
            <v>ALQUILER DE SEÑAL LUMINOSA BIDIRECCIONAL 1.50M X 0.50M (INCLUYE INSTALACIÓN, MANTENIMIENTO Y DESINSTALACIÓN).</v>
          </cell>
          <cell r="F1805" t="str">
            <v>UN/MES</v>
          </cell>
          <cell r="G1805">
            <v>169650</v>
          </cell>
        </row>
        <row r="1806">
          <cell r="D1806">
            <v>6188</v>
          </cell>
          <cell r="E1806" t="str">
            <v>CARCAMO TIPO PLACA DE PROTECCIÓN PARA TUBERÍA Ø 14" NORMA EAAB NS-090 . 3V.2. INCLUYE: DESPERDICIOS, COMPACTACIÓN Y DESPUNTES.</v>
          </cell>
          <cell r="F1806" t="str">
            <v>ML</v>
          </cell>
          <cell r="G1806">
            <v>173351</v>
          </cell>
        </row>
        <row r="1807">
          <cell r="D1807">
            <v>6189</v>
          </cell>
          <cell r="E1807" t="str">
            <v>BANDERERO (INCLUYE ALQUILER DE PALETA PARE-SIGA EN POLIETILENO). HORARIO NOCTURNO</v>
          </cell>
          <cell r="F1807" t="str">
            <v>H/ME</v>
          </cell>
          <cell r="G1807">
            <v>2634148</v>
          </cell>
        </row>
        <row r="1808">
          <cell r="D1808">
            <v>6190</v>
          </cell>
          <cell r="E1808" t="str">
            <v>CANALIZACIÓN DE TRÁFICO (INSTALACIÓN, MANTENIMIENTO Y DESINSTALACIÓN DIARIO) CON SEÑALIZADORES TUBULARES COLOMBINA PLÁSTICA Y TRIPLE CINTA DE SEÑALIZACIÓN (INCLUYE ALQUILER DE SEÑALIZADORES TUBULARES). LONGITUD 50 METROS.</v>
          </cell>
          <cell r="F1808" t="str">
            <v>UN/DIA</v>
          </cell>
          <cell r="G1808">
            <v>637</v>
          </cell>
        </row>
        <row r="1809">
          <cell r="D1809">
            <v>6191</v>
          </cell>
          <cell r="E1809" t="str">
            <v>PISOS EN METALDECK 2" CALIBRE 16 (1.50MM) PARA PUENTES VEHICULARES. (INCLUYE TRANSPORTE, HERRAMIENTA MENOR, MANO DE OBRA)</v>
          </cell>
          <cell r="F1809" t="str">
            <v>M2</v>
          </cell>
          <cell r="G1809">
            <v>129901</v>
          </cell>
        </row>
        <row r="1810">
          <cell r="D1810">
            <v>6192</v>
          </cell>
          <cell r="E1810" t="str">
            <v>PISOS EN METALDECK 2" CALIBRE 18 (1.50MM) PARA PUENTES PEATONALES. (INCLUYE TRANSPORTE, HERRAMIENTA MENOR, MANO DE OBRA)</v>
          </cell>
          <cell r="F1810" t="str">
            <v>M2</v>
          </cell>
          <cell r="G1810">
            <v>100214</v>
          </cell>
        </row>
        <row r="1811">
          <cell r="D1811">
            <v>6193</v>
          </cell>
          <cell r="E1811" t="str">
            <v>CONCRETO 3000 PSI GRAVA FINA PARA BARANDAS (PREMEZCLADO. INCLUYE SUMIN., FORMALETEO Y COLOCACIÓN. NO INCL. REFUERZO, CURADO).</v>
          </cell>
          <cell r="F1811" t="str">
            <v>M3</v>
          </cell>
          <cell r="G1811">
            <v>677528</v>
          </cell>
        </row>
        <row r="1812">
          <cell r="D1812">
            <v>6194</v>
          </cell>
          <cell r="E1812" t="str">
            <v>BARANDA METÁLICA PARA PUENTE PEATONAL (INCLUYE DADOS DE CONCRETO 3000 PSI GRAVA COMÚN DE 0.20M X 0.20M, RECUBRIMIENTO EN BARRERA EPÓXICA Y ESMALTE URETANO GRIS. INCLUYE TUBO DE CERRAMIENTO NEGRO DE Ø 2" Y Ø 1/2" - 1.9MM, PLATINA METÁLICA). SUMINISTRO E INSTALACIÓN.</v>
          </cell>
          <cell r="F1812" t="str">
            <v>ML</v>
          </cell>
          <cell r="G1812">
            <v>574800</v>
          </cell>
        </row>
        <row r="1813">
          <cell r="D1813">
            <v>6196</v>
          </cell>
          <cell r="E1813" t="str">
            <v>PISOS EN TABLILLA DE MADERA TECA TIPO DECK. SUMINISTRO E INSTALACIÓN. (INCLUYE HERRAMIENTA MENOR, TRANSPORTE, MANO DE OBRA).</v>
          </cell>
          <cell r="F1813" t="str">
            <v>M2</v>
          </cell>
          <cell r="G1813">
            <v>273315</v>
          </cell>
        </row>
        <row r="1814">
          <cell r="D1814">
            <v>6198</v>
          </cell>
          <cell r="E1814"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F1814" t="str">
            <v>ML</v>
          </cell>
          <cell r="G1814">
            <v>216997</v>
          </cell>
        </row>
        <row r="1815">
          <cell r="D1815">
            <v>6200</v>
          </cell>
          <cell r="E1815" t="str">
            <v>COLUMNA EN CONCRETO DE 3500 PSI, (24 MPa) PREMEZCLADO, GRAVA COMÚN (Incluye suministro, Bombeo, formaleteo en madera, colocación y curado, No incluye refuerzo).</v>
          </cell>
          <cell r="F1815" t="str">
            <v>M3</v>
          </cell>
          <cell r="G1815">
            <v>807200</v>
          </cell>
        </row>
        <row r="1816">
          <cell r="D1816">
            <v>6201</v>
          </cell>
          <cell r="E1816" t="str">
            <v>MURO ESTRUCTURAL EN CONCRETO 3500 PSI PREMEZCLADO, GRAVA COMÚN. (Incluye suministro, formaleteo, bombeo, colocación y curado. No incl. Refuerzo).</v>
          </cell>
          <cell r="F1816" t="str">
            <v>M3</v>
          </cell>
          <cell r="G1816">
            <v>881692</v>
          </cell>
        </row>
        <row r="1817">
          <cell r="D1817">
            <v>6202</v>
          </cell>
          <cell r="E1817" t="str">
            <v>ENCHAPE PARA COLUMNAS Y VIGAS EN BLOQUE DE CONCRETO ESTRIADO. MORTERO 1:3 HECHO EN OBRA PARA PEGA, CORTADORA Y DISCO DIAMANTADO (INCLUYE SUMINISTRO E INSTALACIÓN).</v>
          </cell>
          <cell r="F1817" t="str">
            <v>ML</v>
          </cell>
          <cell r="G1817">
            <v>30708</v>
          </cell>
        </row>
        <row r="1818">
          <cell r="D1818">
            <v>6203</v>
          </cell>
          <cell r="E1818" t="str">
            <v>HIDROPROTECCIÓN Y LAVADO (INCLUYE ALQUILER DE HIDROLAVADORA 1300W. INCLUYE HIDROSELLANTE, ELEMENTOS DE ASEO (DETERGENTE INDUSTRIAL). TRANSPORTE, AGUA, COMBUSTIBLE Y MANO DE OBRA).</v>
          </cell>
          <cell r="F1818" t="str">
            <v>M2</v>
          </cell>
          <cell r="G1818">
            <v>25714</v>
          </cell>
        </row>
        <row r="1819">
          <cell r="D1819">
            <v>6204</v>
          </cell>
          <cell r="E1819" t="str">
            <v>SELLO DE JUNTAS CON ICOPOR Y SIKAFLEX 1A SELLADO DE JUNTAS (300CC) (INCLUYE SUMINISTRO E INSTALACIÓN)</v>
          </cell>
          <cell r="F1819" t="str">
            <v>ML</v>
          </cell>
          <cell r="G1819">
            <v>29167</v>
          </cell>
        </row>
        <row r="1820">
          <cell r="D1820">
            <v>6206</v>
          </cell>
          <cell r="E1820" t="str">
            <v>CANAL Y FLANCHE EN LAMINA GALVANIZADA. (INCLUYE SUMINISTRO E INSTALACIÓN)</v>
          </cell>
          <cell r="F1820" t="str">
            <v>ML</v>
          </cell>
          <cell r="G1820">
            <v>145160</v>
          </cell>
        </row>
        <row r="1821">
          <cell r="D1821">
            <v>6207</v>
          </cell>
          <cell r="E1821"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821" t="str">
            <v>M2</v>
          </cell>
          <cell r="G1821">
            <v>149369</v>
          </cell>
        </row>
        <row r="1822">
          <cell r="D1822">
            <v>6211</v>
          </cell>
          <cell r="E1822" t="str">
            <v>CUNETAS EN MANTO DE HORMIGÓN DE E= 8MM (INCLUYE SUMINISTRO E INSTALACIÓN). ESTA ACTIVIDAD SE REQUIERE PARA EL CONTRATO DE CONSULTORÍA Y OBRA N° IDU 1920 DE 2013.</v>
          </cell>
          <cell r="F1822" t="str">
            <v>ML</v>
          </cell>
          <cell r="G1822">
            <v>329129</v>
          </cell>
        </row>
        <row r="1823">
          <cell r="D1823">
            <v>6212</v>
          </cell>
          <cell r="E1823" t="str">
            <v>CANALETA PORTACABLES DE 20CM PVC CON ADHESIVO. INCLUYE UNIÓN PROPORCIONAL CADA 2M. SUMINISTRO E INSTALACIÓN</v>
          </cell>
          <cell r="F1823" t="str">
            <v>ML</v>
          </cell>
          <cell r="G1823">
            <v>12698</v>
          </cell>
        </row>
        <row r="1824">
          <cell r="D1824">
            <v>6213</v>
          </cell>
          <cell r="E1824" t="str">
            <v>CANALETA PORTACABLES DE 32CM PVC CON ADHESIVO. INCLUYE UNIÓN PROPORCIONAL CADA 2M. SUMINISTRO E INSTALACIÓN</v>
          </cell>
          <cell r="F1824" t="str">
            <v>ML</v>
          </cell>
          <cell r="G1824">
            <v>16966</v>
          </cell>
        </row>
        <row r="1825">
          <cell r="D1825">
            <v>6214</v>
          </cell>
          <cell r="E1825" t="str">
            <v>3 DUCTOS D= 2" PVC PESADO DB (NO INCLUYE RELLENOS). SUMINISTRO E INSTALACIÓN.</v>
          </cell>
          <cell r="F1825" t="str">
            <v>ML</v>
          </cell>
          <cell r="G1825">
            <v>36217</v>
          </cell>
        </row>
        <row r="1826">
          <cell r="D1826">
            <v>6215</v>
          </cell>
          <cell r="E1826" t="str">
            <v>2 DUCTOS D= 1 1/4" CONDUIT PVC (NO INCLUYE RELLENOS). SUMINISTRO E INSTALACIÓN.</v>
          </cell>
          <cell r="F1826" t="str">
            <v>ML</v>
          </cell>
          <cell r="G1826">
            <v>16987</v>
          </cell>
        </row>
        <row r="1827">
          <cell r="D1827">
            <v>6216</v>
          </cell>
          <cell r="E1827" t="str">
            <v>ADECUACIÓN DE TERRENO (MOVIMIENTO DE TIERRA Y OBRAS DE ADECUACIÓN PARA ACCESO A MAQUINARIA)</v>
          </cell>
          <cell r="F1827" t="str">
            <v>M3</v>
          </cell>
          <cell r="G1827">
            <v>63391</v>
          </cell>
        </row>
        <row r="1828">
          <cell r="D1828">
            <v>6217</v>
          </cell>
          <cell r="E1828" t="str">
            <v>BOLSA DE LONA CON SUELO-CEMENTO (CONFINAMIENTO DE TALUDES. PROPORCIÓN 1:0:2.SUMINISTRO, MEZCLADO, LLENADO Y COLOCACIÓN.</v>
          </cell>
          <cell r="F1828" t="str">
            <v>UN</v>
          </cell>
          <cell r="G1828">
            <v>19337</v>
          </cell>
        </row>
        <row r="1829">
          <cell r="D1829">
            <v>6218</v>
          </cell>
          <cell r="E1829" t="str">
            <v>BOLSA DE LONA CON SUELO-CEMENTO (CONFINAMIENTO DE TALUDES. PROPORCIÓN 1:0:4.SUMINISTRO, MEZCLADO, LLENADO Y COLOCACIÓN.</v>
          </cell>
          <cell r="F1829" t="str">
            <v>UN</v>
          </cell>
          <cell r="G1829">
            <v>22287</v>
          </cell>
        </row>
        <row r="1830">
          <cell r="D1830">
            <v>6219</v>
          </cell>
          <cell r="E1830" t="str">
            <v>TRATAMIENTO SILVICULTURAL PODA DE RAÍCES (INCLUYE EXCAVACIÓN MANUAL, CORTE, CICATRIZACIÓN Y DISPOSICIÓN FINAL DE ESCOMBROS A 28 KILÓMETROS)</v>
          </cell>
          <cell r="F1830" t="str">
            <v>UN</v>
          </cell>
          <cell r="G1830">
            <v>595005</v>
          </cell>
        </row>
        <row r="1831">
          <cell r="D1831">
            <v>6221</v>
          </cell>
          <cell r="E1831" t="str">
            <v>PISO PRETENSADO E= 70 MM PARA ESTACIONES Y PUENTES TIPO TRANSMILENIO. SUMINISTRO E INSTALACIÓN.</v>
          </cell>
          <cell r="F1831" t="str">
            <v>M2</v>
          </cell>
          <cell r="G1831">
            <v>483384</v>
          </cell>
        </row>
        <row r="1832">
          <cell r="D1832">
            <v>6224</v>
          </cell>
          <cell r="E1832"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F1832" t="str">
            <v>M2</v>
          </cell>
          <cell r="G1832">
            <v>12806</v>
          </cell>
        </row>
        <row r="1833">
          <cell r="D1833">
            <v>6225</v>
          </cell>
          <cell r="E1833"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F1833" t="str">
            <v>ML</v>
          </cell>
          <cell r="G1833">
            <v>18886</v>
          </cell>
        </row>
        <row r="1834">
          <cell r="D1834">
            <v>6226</v>
          </cell>
          <cell r="E1834"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F1834" t="str">
            <v>M2</v>
          </cell>
          <cell r="G1834">
            <v>11278</v>
          </cell>
        </row>
        <row r="1835">
          <cell r="D1835">
            <v>6227</v>
          </cell>
          <cell r="E1835" t="str">
            <v>DEMOLICIÓN DE CONCRETO REFORZADO DE TABLERO. INCLUYE DEMOLICIÓN DEL CONCRETO EXISTENTE EMPLEANDO MARTILLOS NEUMÁTICOS O HIDRÁULICOS, RETIRO Y MANEJO DE ESCOMBROS, SUMINISTRO DE EQUIPOS, PERSONAL, TRANSPORTE, ENERGÍA Y MANO DE OBRA.</v>
          </cell>
          <cell r="F1835" t="str">
            <v>M3</v>
          </cell>
          <cell r="G1835">
            <v>66189</v>
          </cell>
        </row>
        <row r="1836">
          <cell r="D1836">
            <v>6228</v>
          </cell>
          <cell r="E1836"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F1836" t="str">
            <v>M3</v>
          </cell>
          <cell r="G1836">
            <v>66437</v>
          </cell>
        </row>
        <row r="1837">
          <cell r="D1837">
            <v>6229</v>
          </cell>
          <cell r="E1837"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F1837" t="str">
            <v>M2</v>
          </cell>
          <cell r="G1837">
            <v>9521</v>
          </cell>
        </row>
        <row r="1838">
          <cell r="D1838">
            <v>6230</v>
          </cell>
          <cell r="E1838"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838" t="str">
            <v>M2</v>
          </cell>
          <cell r="G1838">
            <v>7661</v>
          </cell>
        </row>
        <row r="1839">
          <cell r="D1839">
            <v>6231</v>
          </cell>
          <cell r="E1839"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839" t="str">
            <v>M2</v>
          </cell>
          <cell r="G1839">
            <v>11759</v>
          </cell>
        </row>
        <row r="1840">
          <cell r="D1840">
            <v>6232</v>
          </cell>
          <cell r="E1840"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F1840" t="str">
            <v>M3</v>
          </cell>
          <cell r="G1840">
            <v>92029</v>
          </cell>
        </row>
        <row r="1841">
          <cell r="D1841">
            <v>6233</v>
          </cell>
          <cell r="E1841"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F1841" t="str">
            <v>M3</v>
          </cell>
          <cell r="G1841">
            <v>105327</v>
          </cell>
        </row>
        <row r="1842">
          <cell r="D1842">
            <v>6234</v>
          </cell>
          <cell r="E1842"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842" t="str">
            <v>M3</v>
          </cell>
          <cell r="G1842">
            <v>90015</v>
          </cell>
        </row>
        <row r="1843">
          <cell r="D1843">
            <v>6235</v>
          </cell>
          <cell r="E1843"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843" t="str">
            <v>M2</v>
          </cell>
          <cell r="G1843">
            <v>12922</v>
          </cell>
        </row>
        <row r="1844">
          <cell r="D1844">
            <v>6236</v>
          </cell>
          <cell r="E1844"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F1844" t="str">
            <v>ML</v>
          </cell>
          <cell r="G1844">
            <v>30130</v>
          </cell>
        </row>
        <row r="1845">
          <cell r="D1845">
            <v>6237</v>
          </cell>
          <cell r="E1845"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F1845" t="str">
            <v>ML</v>
          </cell>
          <cell r="G1845">
            <v>31137</v>
          </cell>
        </row>
        <row r="1846">
          <cell r="D1846">
            <v>6238</v>
          </cell>
          <cell r="E1846" t="str">
            <v>REGATAS PARA LA COLOCACIÓN DE REFUERZO ADICIONAL EN EL TABLERO 10 CM DE PROFUNDIDAD Y 10 CM DE ANCHO.</v>
          </cell>
          <cell r="F1846" t="str">
            <v>ML</v>
          </cell>
          <cell r="G1846">
            <v>6097</v>
          </cell>
        </row>
        <row r="1847">
          <cell r="D1847">
            <v>6239</v>
          </cell>
          <cell r="E1847"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F1847" t="str">
            <v>M2</v>
          </cell>
          <cell r="G1847">
            <v>85287</v>
          </cell>
        </row>
        <row r="1848">
          <cell r="D1848">
            <v>6246</v>
          </cell>
          <cell r="E1848"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F1848" t="str">
            <v>M2</v>
          </cell>
          <cell r="G1848">
            <v>246418</v>
          </cell>
        </row>
        <row r="1849">
          <cell r="D1849">
            <v>6247</v>
          </cell>
          <cell r="E1849" t="str">
            <v>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v>
          </cell>
          <cell r="F1849" t="str">
            <v>CM.PER</v>
          </cell>
          <cell r="G1849">
            <v>2060</v>
          </cell>
        </row>
        <row r="1850">
          <cell r="D1850">
            <v>6249</v>
          </cell>
          <cell r="E1850" t="str">
            <v>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50" t="str">
            <v>CM.PER</v>
          </cell>
          <cell r="G1850">
            <v>1903</v>
          </cell>
        </row>
        <row r="1851">
          <cell r="D1851">
            <v>6250</v>
          </cell>
          <cell r="E1851" t="str">
            <v>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51" t="str">
            <v>CM.PER</v>
          </cell>
          <cell r="G1851">
            <v>2304</v>
          </cell>
        </row>
        <row r="1852">
          <cell r="D1852">
            <v>6251</v>
          </cell>
          <cell r="E1852" t="str">
            <v>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52" t="str">
            <v>CM.PER</v>
          </cell>
          <cell r="G1852">
            <v>2895</v>
          </cell>
        </row>
        <row r="1853">
          <cell r="D1853">
            <v>6253</v>
          </cell>
          <cell r="E1853"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F1853" t="str">
            <v>ML</v>
          </cell>
          <cell r="G1853">
            <v>695377</v>
          </cell>
        </row>
        <row r="1854">
          <cell r="D1854">
            <v>6254</v>
          </cell>
          <cell r="E1854"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F1854" t="str">
            <v>ML</v>
          </cell>
          <cell r="G1854">
            <v>692123</v>
          </cell>
        </row>
        <row r="1855">
          <cell r="D1855">
            <v>6255</v>
          </cell>
          <cell r="E1855"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F1855" t="str">
            <v>UN</v>
          </cell>
          <cell r="G1855">
            <v>214884</v>
          </cell>
        </row>
        <row r="1856">
          <cell r="D1856">
            <v>6256</v>
          </cell>
          <cell r="E1856"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6" t="str">
            <v>UN</v>
          </cell>
          <cell r="G1856">
            <v>194582</v>
          </cell>
        </row>
        <row r="1857">
          <cell r="D1857">
            <v>6257</v>
          </cell>
          <cell r="E1857"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7" t="str">
            <v>UN</v>
          </cell>
          <cell r="G1857">
            <v>135673</v>
          </cell>
        </row>
        <row r="1858">
          <cell r="D1858">
            <v>6258</v>
          </cell>
          <cell r="E1858" t="str">
            <v>NEOPRENO DE 20X35X4 DUREZA 60 SIN REFUERZO ENTRE LA VIGA Y LA MÉNSULA. SUMINISTRO E INSTALACIÓN. INCLUYE TODOS LOS COSTOS DE SUMINISTRO DE MATERIALES, EQUIPOS, TRANSPORTES, MANEJO, ALMACENAMIENTO, DESPERDICIOS Y MANO DE OBRA.</v>
          </cell>
          <cell r="F1858" t="str">
            <v>UN</v>
          </cell>
          <cell r="G1858">
            <v>149384</v>
          </cell>
        </row>
        <row r="1859">
          <cell r="D1859">
            <v>6259</v>
          </cell>
          <cell r="E1859"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9" t="str">
            <v>UN</v>
          </cell>
          <cell r="G1859">
            <v>829739</v>
          </cell>
        </row>
        <row r="1860">
          <cell r="D1860">
            <v>6260</v>
          </cell>
          <cell r="E1860"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60" t="str">
            <v>UN</v>
          </cell>
          <cell r="G1860">
            <v>725489</v>
          </cell>
        </row>
        <row r="1861">
          <cell r="D1861">
            <v>6261</v>
          </cell>
          <cell r="E1861" t="str">
            <v>NEOPRENO DE 60 X 20 X 1,5 D 50 CON PLATINA 3 MM ENTRE LA VIGA METÁLICA Y ESTRIBO. SUMINISTRO E INSTALACIÓN. INCLUYE TODOS LOS COSTOS DE SUMINISTRO DE MATERIALES, EQUIPOS, TRANSPORTES, MANEJO, ALMACENAMIENTO, DESPERDICIOS Y MANO DE OBRA.</v>
          </cell>
          <cell r="F1861" t="str">
            <v>UN</v>
          </cell>
          <cell r="G1861">
            <v>114258</v>
          </cell>
        </row>
        <row r="1862">
          <cell r="D1862">
            <v>6262</v>
          </cell>
          <cell r="E1862"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F1862" t="str">
            <v>M2</v>
          </cell>
          <cell r="G1862">
            <v>56590</v>
          </cell>
        </row>
        <row r="1863">
          <cell r="D1863">
            <v>6263</v>
          </cell>
          <cell r="E1863"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F1863" t="str">
            <v>M2</v>
          </cell>
          <cell r="G1863">
            <v>10770</v>
          </cell>
        </row>
        <row r="1864">
          <cell r="D1864">
            <v>6264</v>
          </cell>
          <cell r="E1864" t="str">
            <v>MÉNSULAS METÁLICAS EN ACERO A-36 CALIBRE DE 1/2" SEGÚN PLANOS DE DISEÑO. SUMINISTRO, FABRICACIÓN E INSTALACIÓN. INCLUYE SUMINISTRO DE MATERIALES, EQUIPOS, TRANSPORTES, MANEJO, ALMACENAMIENTO, DESPERDICIOS Y MANO DE OBRA.</v>
          </cell>
          <cell r="F1864" t="str">
            <v>UN</v>
          </cell>
          <cell r="G1864">
            <v>11763</v>
          </cell>
        </row>
        <row r="1865">
          <cell r="D1865">
            <v>6265</v>
          </cell>
          <cell r="E1865"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F1865" t="str">
            <v>M2</v>
          </cell>
          <cell r="G1865">
            <v>15867</v>
          </cell>
        </row>
        <row r="1866">
          <cell r="D1866">
            <v>6266</v>
          </cell>
          <cell r="E1866"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F1866" t="str">
            <v>M2</v>
          </cell>
          <cell r="G1866">
            <v>21270</v>
          </cell>
        </row>
        <row r="1867">
          <cell r="D1867">
            <v>6267</v>
          </cell>
          <cell r="E1867" t="str">
            <v>IZAJE DE VIGA PARA REEMPLAZO DE APOYOS DE NEOPRENO.</v>
          </cell>
          <cell r="F1867" t="str">
            <v>UN</v>
          </cell>
          <cell r="G1867">
            <v>1349076</v>
          </cell>
        </row>
        <row r="1868">
          <cell r="D1868">
            <v>6269</v>
          </cell>
          <cell r="E1868"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F1868" t="str">
            <v>M2</v>
          </cell>
          <cell r="G1868">
            <v>51243</v>
          </cell>
        </row>
        <row r="1869">
          <cell r="D1869">
            <v>6270</v>
          </cell>
          <cell r="E1869"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F1869" t="str">
            <v>ML</v>
          </cell>
          <cell r="G1869">
            <v>297043</v>
          </cell>
        </row>
        <row r="1870">
          <cell r="D1870">
            <v>6271</v>
          </cell>
          <cell r="E1870" t="str">
            <v>NEOPRENO DE 30 X 35 X 4 DUREZA 60 SIN REFUERZO ENTRE LA VIGA Y LA MÉNSULA. SUMINISTRO E INSTALACIÓN. INCLUYE TODOS LOS COSTOS DE SUMINISTRO DE MATERIALES, EQUIPOS, TRANSPORTES, MANEJO, ALMACENAMIENTO, DESPERDICIOS Y MANO DE OBRA.</v>
          </cell>
          <cell r="F1870" t="str">
            <v>UN</v>
          </cell>
          <cell r="G1870">
            <v>151232</v>
          </cell>
        </row>
        <row r="1871">
          <cell r="D1871">
            <v>6272</v>
          </cell>
          <cell r="E1871" t="str">
            <v>TORONES POSTENSADOS PARA REFORZAMIENTO EXTERNO DE 1/2" TENSIONADO 16,9 TON. SUMINISTRO E INSTALACIÓN, TENSIONAMIENTO, MANO DE OBRA, EQUIPOS EN GENERAL.</v>
          </cell>
          <cell r="F1871" t="str">
            <v>TON-M</v>
          </cell>
          <cell r="G1871">
            <v>7885</v>
          </cell>
        </row>
        <row r="1872">
          <cell r="D1872">
            <v>6273</v>
          </cell>
          <cell r="E1872" t="str">
            <v>CABLE DE REFORZAMIENTO EXTERNO DE 5/8" TENSIONADO 46,5 TON. TENSIONAMIENTO, MANO DE OBRA, EQUIPOS EN GENERAL.</v>
          </cell>
          <cell r="F1872" t="str">
            <v>TON-M</v>
          </cell>
          <cell r="G1872">
            <v>3712</v>
          </cell>
        </row>
        <row r="1873">
          <cell r="D1873">
            <v>6274</v>
          </cell>
          <cell r="E1873" t="str">
            <v>HERRAJES. SUMINISTRO E INSTALACIÓN. INCLUYE MATERIALES Y MANO DE OBRA.</v>
          </cell>
          <cell r="F1873" t="str">
            <v>KG</v>
          </cell>
          <cell r="G1873">
            <v>40377</v>
          </cell>
        </row>
        <row r="1874">
          <cell r="D1874">
            <v>6275</v>
          </cell>
          <cell r="E1874"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F1874" t="str">
            <v>ML</v>
          </cell>
          <cell r="G1874">
            <v>121557</v>
          </cell>
        </row>
        <row r="1875">
          <cell r="D1875">
            <v>6276</v>
          </cell>
          <cell r="E1875"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F1875" t="str">
            <v>ML</v>
          </cell>
          <cell r="G1875">
            <v>127656</v>
          </cell>
        </row>
        <row r="1876">
          <cell r="D1876">
            <v>6278</v>
          </cell>
          <cell r="E1876"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F1876" t="str">
            <v>ML</v>
          </cell>
          <cell r="G1876">
            <v>49527</v>
          </cell>
        </row>
        <row r="1877">
          <cell r="D1877">
            <v>6279</v>
          </cell>
          <cell r="E1877"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77" t="str">
            <v>ML</v>
          </cell>
          <cell r="G1877">
            <v>46746</v>
          </cell>
        </row>
        <row r="1878">
          <cell r="D1878">
            <v>6280</v>
          </cell>
          <cell r="E1878"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F1878" t="str">
            <v>M2</v>
          </cell>
          <cell r="G1878">
            <v>175554</v>
          </cell>
        </row>
        <row r="1879">
          <cell r="D1879">
            <v>6281</v>
          </cell>
          <cell r="E1879"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79" t="str">
            <v>M2</v>
          </cell>
          <cell r="G1879">
            <v>52533</v>
          </cell>
        </row>
        <row r="1880">
          <cell r="D1880">
            <v>6282</v>
          </cell>
          <cell r="E1880"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80" t="str">
            <v>M2</v>
          </cell>
          <cell r="G1880">
            <v>65185</v>
          </cell>
        </row>
        <row r="1881">
          <cell r="D1881">
            <v>6283</v>
          </cell>
          <cell r="E1881"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F1881" t="str">
            <v>M2</v>
          </cell>
          <cell r="G1881">
            <v>135778</v>
          </cell>
        </row>
        <row r="1882">
          <cell r="D1882">
            <v>6284</v>
          </cell>
          <cell r="E1882"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82" t="str">
            <v>M2</v>
          </cell>
          <cell r="G1882">
            <v>52720</v>
          </cell>
        </row>
        <row r="1883">
          <cell r="D1883">
            <v>6285</v>
          </cell>
          <cell r="E1883"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83" t="str">
            <v>M3</v>
          </cell>
          <cell r="G1883">
            <v>608149</v>
          </cell>
        </row>
        <row r="1884">
          <cell r="D1884">
            <v>6286</v>
          </cell>
          <cell r="E1884" t="str">
            <v>RESTITUCIÓN DE MURO EN MAMPOSTERÍA ESTRUCTURAL, PARA PROTECCIÓN DE ZONAS ALEDAÑAS A LOS ESTRIBOS, INCLUYE MANO DE OBRA, MATERIALES NECESARIOS, ACERO DE REFUERZO Y GROUTING DE RELLENO.</v>
          </cell>
          <cell r="F1884" t="str">
            <v>M2</v>
          </cell>
          <cell r="G1884">
            <v>106569</v>
          </cell>
        </row>
        <row r="1885">
          <cell r="D1885">
            <v>6287</v>
          </cell>
          <cell r="E1885"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F1885" t="str">
            <v>ML</v>
          </cell>
          <cell r="G1885">
            <v>23698</v>
          </cell>
        </row>
        <row r="1886">
          <cell r="D1886">
            <v>6288</v>
          </cell>
          <cell r="E1886"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F1886" t="str">
            <v>ML</v>
          </cell>
          <cell r="G1886">
            <v>18491</v>
          </cell>
        </row>
        <row r="1887">
          <cell r="D1887">
            <v>6289</v>
          </cell>
          <cell r="E1887"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F1887" t="str">
            <v>ML</v>
          </cell>
          <cell r="G1887">
            <v>25236</v>
          </cell>
        </row>
        <row r="1888">
          <cell r="D1888">
            <v>6290</v>
          </cell>
          <cell r="E1888" t="str">
            <v>SUMINISTRO DE CONECTORES DE CORTANTES O PLATINAS EN ACERO A-36. (INCLUYE MATERIAL, CORTE CON TORTUGA, TRANSPORTES REQUERIDOS DESDE ALMACÉN A TALLER Y A OBRA)</v>
          </cell>
          <cell r="F1888" t="str">
            <v>KG</v>
          </cell>
          <cell r="G1888">
            <v>26791</v>
          </cell>
        </row>
        <row r="1889">
          <cell r="D1889">
            <v>6291</v>
          </cell>
          <cell r="E1889" t="str">
            <v>DEMARCACIÓN DE DILATACIÓN MEDIANTE CORTE DEL CONCRETO Y RELLENO CON CINTA O FONDO DE JUNTA EN ESPUMA DE POLIETILENO DE BAJA DENSIDAD DE CELDA CERRADA PREFORMADO, PARA APLICAR MASILLAS EN FRÍO. DE Ø1/4" (6MM).</v>
          </cell>
          <cell r="F1889" t="str">
            <v>ML</v>
          </cell>
          <cell r="G1889">
            <v>20225</v>
          </cell>
        </row>
        <row r="1890">
          <cell r="D1890">
            <v>6292</v>
          </cell>
          <cell r="E1890"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F1890" t="str">
            <v>KG</v>
          </cell>
          <cell r="G1890">
            <v>28093</v>
          </cell>
        </row>
        <row r="1891">
          <cell r="D1891">
            <v>6294</v>
          </cell>
          <cell r="E1891" t="str">
            <v>REPARACIÓN DE BARANDAS EXISTENTES. INCLUYE LIMPIEZA, MORTERO DE REPARACIÓN, INHIBIDOR DE CORROSIÓN, PINTURA ANTICARBONATACIÓN, SUMINISTRO DE MANO DE OBRA, EQUIPOS Y MANEJO DE DESPERDICIOS.</v>
          </cell>
          <cell r="F1891" t="str">
            <v>ML</v>
          </cell>
          <cell r="G1891">
            <v>39147</v>
          </cell>
        </row>
        <row r="1892">
          <cell r="D1892">
            <v>6295</v>
          </cell>
          <cell r="E1892" t="str">
            <v>REPARACIÓN DE BARANDAS EXISTENTES TYPO NEW JERSEY. INCLUYE LIMPIEZA, MORTERO DE REPARACIÓN, INHIBIDOR DE CORROSIÓN, PINTURA ANTICARBONATACIÓN, PINTURA REFLECTIVA, SUMINISTRO DE MANO DE OBRA, EQUIPOS Y MANEJO DE DESPERDICIOS.</v>
          </cell>
          <cell r="F1892" t="str">
            <v>ML</v>
          </cell>
          <cell r="G1892">
            <v>39106</v>
          </cell>
        </row>
        <row r="1893">
          <cell r="D1893">
            <v>6296</v>
          </cell>
          <cell r="E1893" t="str">
            <v>BARRERA DE SEGURIDAD LATERAL EN CONCRETO 3500 PSI SEGÚN DISEÑO. INCLUYE ANCLAJES A ESTRUCTURA EXISTENTE, COLOCACIÓN DE REFUERZO, FUNDICIÓN EN CONCRETO, CURADO, SUMINISTRO DE MANO DE OBRA, EQUIPOS, MATERIALES Y MANEJO DE DESPERDICIOS.</v>
          </cell>
          <cell r="F1893" t="str">
            <v>ML</v>
          </cell>
          <cell r="G1893">
            <v>57917</v>
          </cell>
        </row>
        <row r="1894">
          <cell r="D1894">
            <v>6297</v>
          </cell>
          <cell r="E1894" t="str">
            <v>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v>
          </cell>
          <cell r="F1894" t="str">
            <v>M3</v>
          </cell>
          <cell r="G1894">
            <v>656506</v>
          </cell>
        </row>
        <row r="1895">
          <cell r="D1895">
            <v>6298</v>
          </cell>
          <cell r="E1895"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1895" t="str">
            <v>M3</v>
          </cell>
          <cell r="G1895">
            <v>592758</v>
          </cell>
        </row>
        <row r="1896">
          <cell r="D1896">
            <v>6299</v>
          </cell>
          <cell r="E1896" t="str">
            <v>CONCRETO PARA ANDENES, ESCOBEADO Y FUNDIDO EN SITIO E= 0,10 M. SUMINISTRO Y COLOCACIÓN.</v>
          </cell>
          <cell r="F1896" t="str">
            <v>M3</v>
          </cell>
          <cell r="G1896">
            <v>574719</v>
          </cell>
        </row>
        <row r="1897">
          <cell r="D1897">
            <v>6300</v>
          </cell>
          <cell r="E1897"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F1897" t="str">
            <v>M3</v>
          </cell>
          <cell r="G1897">
            <v>707501</v>
          </cell>
        </row>
        <row r="1898">
          <cell r="D1898">
            <v>6301</v>
          </cell>
          <cell r="E1898" t="str">
            <v>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v>
          </cell>
          <cell r="F1898" t="str">
            <v>M3</v>
          </cell>
          <cell r="G1898">
            <v>844310</v>
          </cell>
        </row>
        <row r="1899">
          <cell r="D1899">
            <v>6302</v>
          </cell>
          <cell r="E1899" t="str">
            <v>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v>
          </cell>
          <cell r="F1899" t="str">
            <v>M3</v>
          </cell>
          <cell r="G1899">
            <v>689865</v>
          </cell>
        </row>
        <row r="1900">
          <cell r="D1900">
            <v>6303</v>
          </cell>
          <cell r="E1900" t="str">
            <v>FRESADO PAVIMENTO EXISTENTE, E= 5 CM, INCLUYE CARGUE Y TRANSPORTE A ESCOMBRERA DE MATERIAL SOBRANTE.</v>
          </cell>
          <cell r="F1900" t="str">
            <v>M2</v>
          </cell>
          <cell r="G1900">
            <v>7003</v>
          </cell>
        </row>
        <row r="1901">
          <cell r="D1901">
            <v>6304</v>
          </cell>
          <cell r="E1901" t="str">
            <v>LIMPIEZA MECÁNICA MEDIANTE PULIDORA CON CEPILLO DE CERDAS DE ALAMBRE EN SITIOS CON PRESENCIA DE CORROSIÓN ELIMINANDO COMPLETAMENTE CORROSIÓN Y ÓXIDO DEL ELEMENTO</v>
          </cell>
          <cell r="F1901" t="str">
            <v>M2</v>
          </cell>
          <cell r="G1901">
            <v>7498</v>
          </cell>
        </row>
        <row r="1902">
          <cell r="D1902">
            <v>6305</v>
          </cell>
          <cell r="E1902" t="str">
            <v>SANDBLASTING APLICADO EN SITIO GRADO SSPC-SP6 (METAL GRIS COMERCIAL) EN ELEMENTOS TIPO VIGA PARA REMOCIÓN DE OXIDACIÓN.</v>
          </cell>
          <cell r="F1902" t="str">
            <v>M2</v>
          </cell>
          <cell r="G1902">
            <v>18681</v>
          </cell>
        </row>
        <row r="1903">
          <cell r="D1903">
            <v>6306</v>
          </cell>
          <cell r="E1903"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F1903" t="str">
            <v>ML</v>
          </cell>
          <cell r="G1903">
            <v>9351</v>
          </cell>
        </row>
        <row r="1904">
          <cell r="D1904">
            <v>6308</v>
          </cell>
          <cell r="E1904" t="str">
            <v>LAVADO DE ESTRUCTURA EN CONCRETO Y/O METÁLICAS. INCLUYE ALQUILER DE HIDROLAVADORA A GASOLINA PRESION 3200 PSI. INCLUYE ANDAMIO TUBULAR, PLANTA ELÉCTRICA, CARROTANQUE IRRIGADOR DE AGUA, COMBUSTIBLE Y MANO DE OBRA.</v>
          </cell>
          <cell r="F1904" t="str">
            <v>M2</v>
          </cell>
          <cell r="G1904">
            <v>3763</v>
          </cell>
        </row>
        <row r="1905">
          <cell r="D1905">
            <v>6309</v>
          </cell>
          <cell r="E1905" t="str">
            <v>GEOMALLA FORTGRID BX-50. SUMINISTRO E INSTALACIÓN.</v>
          </cell>
          <cell r="F1905" t="str">
            <v>M2</v>
          </cell>
          <cell r="G1905">
            <v>18063</v>
          </cell>
        </row>
        <row r="1906">
          <cell r="D1906">
            <v>6313</v>
          </cell>
          <cell r="E1906" t="str">
            <v>MEZCLA ASFÁLTICA DENSA EN CALIENTE MD12 CON CEMENTO ASFÁLTICO 60-70 (SUMINISTRO, EXTENDIDO, NIVELACIÓN Y COMPACTACIÓN MECANICA CON VIBROCOMPACTADOR Y COMPACTADOR DE LLANTAS)</v>
          </cell>
          <cell r="F1906" t="str">
            <v>M3</v>
          </cell>
          <cell r="G1906">
            <v>1052102</v>
          </cell>
        </row>
        <row r="1907">
          <cell r="D1907">
            <v>6314</v>
          </cell>
          <cell r="E1907" t="str">
            <v>MEZCLA ASFÁLTICA EN CALIENTE TIPO DENSO MD10 ASFALTO CONVENCIONAL (CEMENTO ASFÁLTICO 60-70) (SUMINISTRO, EXTENDIDO, NIVELACIÓN Y COMPACTACIÓN MECANICA CON VIBROCOMPACTADOR Y COMPACTADOR DE LLANTAS)</v>
          </cell>
          <cell r="F1907" t="str">
            <v>M3</v>
          </cell>
          <cell r="G1907">
            <v>1076381</v>
          </cell>
        </row>
        <row r="1908">
          <cell r="D1908">
            <v>6315</v>
          </cell>
          <cell r="E1908" t="str">
            <v>MEZCLA ASFÁLTICA EN CALIENTE TIPO DENSO MD10 ASF CONVENCIONAL (CEMENTO ASFÁLTICO 60-70). (SUMINISTRO, EXTENDIDO, NIVELACIÓN MANUAL Y COMPACTACIÓN MECÁNICA CON VIBROCOMPACTADOR TÁNDEM PEQUEÑO, INCLUYE OPERARIO Y COMBUSTIBLE).</v>
          </cell>
          <cell r="F1908" t="str">
            <v>M3</v>
          </cell>
          <cell r="G1908">
            <v>1078395</v>
          </cell>
        </row>
        <row r="1909">
          <cell r="D1909">
            <v>6316</v>
          </cell>
          <cell r="E1909" t="str">
            <v>MEZCLA ASFÁLTICA EN CALIENTE TIPO DENSO MD12 ASF CONVENCIONAL CON CEMENTO ASFÁLTICO 60-70. (SUMINISTRO, EXTENDIDO, NIVELACIÓN MANUAL Y COMPACTACIÓN MECÁNICA CON VIBROCOMPACTADOR TÁNDEM PEQUEÑO, INCLUYE OPERARIO Y COMBUSTIBLE).</v>
          </cell>
          <cell r="F1909" t="str">
            <v>M3</v>
          </cell>
          <cell r="G1909">
            <v>1106911</v>
          </cell>
        </row>
        <row r="1910">
          <cell r="D1910">
            <v>6317</v>
          </cell>
          <cell r="E1910"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F1910" t="str">
            <v>ML</v>
          </cell>
          <cell r="G1910">
            <v>5364073</v>
          </cell>
        </row>
        <row r="1911">
          <cell r="D1911">
            <v>6318</v>
          </cell>
          <cell r="E1911"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F1911" t="str">
            <v>UN/MES</v>
          </cell>
          <cell r="G1911">
            <v>117810</v>
          </cell>
        </row>
        <row r="1912">
          <cell r="D1912">
            <v>6319</v>
          </cell>
          <cell r="E1912"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F1912" t="str">
            <v>ML</v>
          </cell>
          <cell r="G1912">
            <v>3585222</v>
          </cell>
        </row>
        <row r="1913">
          <cell r="D1913">
            <v>6320</v>
          </cell>
          <cell r="E1913" t="str">
            <v>POSTE METÁLICO AP, H=12M (INC. SUMINISTRO, IZAJE, APLOMADO E INSTALACIÓN. INC. BRAZO SENCILLO Y BASE SEGÚN NORMA AP802)</v>
          </cell>
          <cell r="F1913" t="str">
            <v>UN</v>
          </cell>
          <cell r="G1913">
            <v>4380363</v>
          </cell>
        </row>
        <row r="1914">
          <cell r="D1914">
            <v>6321</v>
          </cell>
          <cell r="E1914" t="str">
            <v>CONCRETO 4000 PSI GRAVA COMÚN PREMEZCLADO PARA TABLERO PUENTE (INCLUYE SUMINISTRO E INSTALACIÓN, BOMBEO DE CONCRETO, ADITIVO PARA PUENTE DE ADHERENCIA DE CONCRETO FRESCO Y ENDURECIDO).</v>
          </cell>
          <cell r="F1914" t="str">
            <v>M3</v>
          </cell>
          <cell r="G1914">
            <v>810416</v>
          </cell>
        </row>
        <row r="1915">
          <cell r="D1915">
            <v>6322</v>
          </cell>
          <cell r="E1915" t="str">
            <v>NEOPRENO REFORZADO 0.30X0.30X3 CM DOBLE REFUERZO DUREZA 60. SUMINISTRO E INSTALACIÓN. (INCLUYE LIMPIEZA DE LA SUPERFICIE CON CHORRO DE AIRE A PRESIÓN, HERRAMIENTA MENOR Y COMPRESOR).</v>
          </cell>
          <cell r="F1915" t="str">
            <v>UN</v>
          </cell>
          <cell r="G1915">
            <v>185580</v>
          </cell>
        </row>
        <row r="1916">
          <cell r="D1916">
            <v>6323</v>
          </cell>
          <cell r="E1916" t="str">
            <v>CONCRETO 3000 PSI HECHO EN OBRA PARA MURO (HASTA 3.70 M DE ALTO. INCL. SUMINISTRO E INSTALACIÓN, GEODREN PLANAR _H= 1.0 M, EXCAVACIÓN, RETIRO DE ESCOMBROS, MORTERO, RECEBO COMPACTADO Y ACERO DE REFUERZO)</v>
          </cell>
          <cell r="F1916" t="str">
            <v>ML</v>
          </cell>
          <cell r="G1916">
            <v>788399</v>
          </cell>
        </row>
        <row r="1917">
          <cell r="D1917">
            <v>6324</v>
          </cell>
          <cell r="E1917" t="str">
            <v>NEOPRENO REFORZADO 0.30X0.30X1 CM DOBLE REFUERZO DUREZA 60. SUMINISTRO E INSTALACIÓN. (INCLUYE LIMPIEZA DE LA SUPERFICIE CON CHORRO DE AIRE A PRESIÓN, HERRAMIENTA MENOR Y COMPRESOR).</v>
          </cell>
          <cell r="F1917" t="str">
            <v>UN</v>
          </cell>
          <cell r="G1917">
            <v>78398</v>
          </cell>
        </row>
        <row r="1918">
          <cell r="D1918">
            <v>6325</v>
          </cell>
          <cell r="E1918" t="str">
            <v>DESMONTE DE LUMINARIA DE 70 W</v>
          </cell>
          <cell r="F1918" t="str">
            <v>UN</v>
          </cell>
          <cell r="G1918">
            <v>75901</v>
          </cell>
        </row>
        <row r="1919">
          <cell r="D1919">
            <v>6326</v>
          </cell>
          <cell r="E1919" t="str">
            <v>PIEDRA RAJÓN PARA PROTECCIÓN DEL CANAL E= 30 CM INCLUYE MORTERO 2500 PSI PARA PEGA E= 10 CM (INCLUYE SUMINISTRO E INSTALACIÓN)</v>
          </cell>
          <cell r="F1919" t="str">
            <v>M3</v>
          </cell>
          <cell r="G1919">
            <v>164492</v>
          </cell>
        </row>
        <row r="1920">
          <cell r="D1920">
            <v>6327</v>
          </cell>
          <cell r="E1920" t="str">
            <v>PRUEBA DE HERMETICIDAD POR EL MÉTODO DE PRESIÓN POSITIVA CON AIRE PARA LAS REDES DE ALCANTARILLADO SANITARIO DE ACUERDO A LAS NORMAS TÉCNICAS VIGENTES (E.A.A.B - SISTECNE_12). TRAMO DE Ø6" A Ø12".</v>
          </cell>
          <cell r="F1920" t="str">
            <v>TRAMO</v>
          </cell>
          <cell r="G1920">
            <v>535500</v>
          </cell>
        </row>
        <row r="1921">
          <cell r="D1921">
            <v>6328</v>
          </cell>
          <cell r="E1921" t="str">
            <v>PRUEBA DE HERMETICIDAD POR EL MÉTODO DE PRESIÓN POSITIVA CON AIRE PARA LAS REDES DE ALCANTARILLADO SANITARIO DE ACUERDO A LAS NORMAS TÉCNICAS VIGENTES (E.A.A.B - SISTECNE_12). TRAMO DE Ø14" A Ø24".</v>
          </cell>
          <cell r="F1921" t="str">
            <v>TRAMO</v>
          </cell>
          <cell r="G1921">
            <v>654500</v>
          </cell>
        </row>
        <row r="1922">
          <cell r="D1922">
            <v>6329</v>
          </cell>
          <cell r="E1922" t="str">
            <v>PRUEBA DE HERMETICIDAD POR EL MÉTODO DE PRESIÓN POSITIVA CON AIRE PARA LAS REDES DE ALCANTARILLADO SANITARIO DE ACUERDO A LAS NORMAS TÉCNICAS VIGENTES (E.A.A.B - SISTECNE_12). TRAMO DE Ø42" A Ø50".</v>
          </cell>
          <cell r="F1922" t="str">
            <v>TRAMO</v>
          </cell>
          <cell r="G1922">
            <v>892500</v>
          </cell>
        </row>
        <row r="1923">
          <cell r="D1923">
            <v>6333</v>
          </cell>
          <cell r="E1923" t="str">
            <v>GAVIONES - SUMINISTRO Y CONSTRUCCIÓN. INCLUYE RAJÓN, MALLA PARA GAVIONES Y ALAMBRE RECOCIDO.</v>
          </cell>
          <cell r="F1923" t="str">
            <v>M3</v>
          </cell>
          <cell r="G1923">
            <v>225611</v>
          </cell>
        </row>
        <row r="1924">
          <cell r="D1924">
            <v>6335</v>
          </cell>
          <cell r="E1924" t="str">
            <v>TUBO GALVANIZADO 3". GOTERO. INCLUYE SUMINISTRO E INSTALACIÓN</v>
          </cell>
          <cell r="F1924" t="str">
            <v>ML</v>
          </cell>
          <cell r="G1924">
            <v>139332</v>
          </cell>
        </row>
        <row r="1925">
          <cell r="D1925">
            <v>6339</v>
          </cell>
          <cell r="E1925" t="str">
            <v>IZAJE Y DESMONTAJE DE VIGA METÁLICA EXISTENTE. INCLUYE GRÚAS TELESCÓPICAS 50 TON, CARGUE Y TRANSPORTE DE ESTRUCTURA METÁLICA EN CAMA BAJA.</v>
          </cell>
          <cell r="F1925" t="str">
            <v>UN</v>
          </cell>
          <cell r="G1925">
            <v>4986570</v>
          </cell>
        </row>
        <row r="1926">
          <cell r="D1926">
            <v>6340</v>
          </cell>
          <cell r="E1926" t="str">
            <v>SUELO MECÁNICAMENTE REFORZADO. (SUMINISTRO E INSTALACIÓN, INCLUYE GEOTEXTIL NT 2500, GEOMALLA BIAXIAL BX-60, MATERIAL SELECCIONADO, TRANSPORTE Y DISPOSICIÓN DE ESCOMBROS)</v>
          </cell>
          <cell r="F1926" t="str">
            <v>M3</v>
          </cell>
          <cell r="G1926">
            <v>239362</v>
          </cell>
        </row>
        <row r="1927">
          <cell r="D1927">
            <v>6341</v>
          </cell>
          <cell r="E1927" t="str">
            <v>CAJA DESARENADORA - SUMINISTRO Y CONSTRUCCIÓN SEGÚN DISEÑO. INCLUYE LADRILLO TOLETE COMÚN, MORTERO 1:3 IMPERMEABILIZADO, CONCRETO DE LIMPIEZA 2500 PSI, PLACA INFERIOR Y ACERO DE REFUERZO.</v>
          </cell>
          <cell r="F1927" t="str">
            <v>UN</v>
          </cell>
          <cell r="G1927">
            <v>713713</v>
          </cell>
        </row>
        <row r="1928">
          <cell r="D1928">
            <v>6342</v>
          </cell>
          <cell r="E1928" t="str">
            <v>ESTRUCTURA DE DISIPACIÓN COLECTOR DE 1.20 M EN CONCRETO IMPERMEABILIZADO 4000 PSI, SEGÚN DISEÑO. INCLUYE SUMINISTRO, CONSTRUCCIÓN, ACERO DE REFUERZO Y FORMALETA, ENCOFRADO Y DESENCOFRADO.</v>
          </cell>
          <cell r="F1928" t="str">
            <v>UN</v>
          </cell>
          <cell r="G1928">
            <v>7641782</v>
          </cell>
        </row>
        <row r="1929">
          <cell r="D1929">
            <v>6343</v>
          </cell>
          <cell r="E1929" t="str">
            <v>JUNTA DE DILATACIÓN TRAMOS 1.00 M (MOVIMIENTO +/- 25 MM)</v>
          </cell>
          <cell r="F1929" t="str">
            <v>ML</v>
          </cell>
          <cell r="G1929">
            <v>844204</v>
          </cell>
        </row>
        <row r="1930">
          <cell r="D1930">
            <v>6346</v>
          </cell>
          <cell r="E1930" t="str">
            <v>RETIRO DE TUBERÍA METÁLICA EXISTENTE. INCLUYE TRANSPORTE Y DISPOSICIÓN FINAL.</v>
          </cell>
          <cell r="F1930" t="str">
            <v>ML</v>
          </cell>
          <cell r="G1930">
            <v>31171</v>
          </cell>
        </row>
        <row r="1931">
          <cell r="D1931">
            <v>6352</v>
          </cell>
          <cell r="E1931" t="str">
            <v>PINTURA RECUBRIMIENTO ELÁSTICO EN RESINA ACRÍLICA APLICADA SOBRE CONCRETO. DOS (2) MANOS. INCLUYE SUMINISTRO Y COLOCACIÓN DE PINTURA.</v>
          </cell>
          <cell r="F1931" t="str">
            <v>M2</v>
          </cell>
          <cell r="G1931">
            <v>93807</v>
          </cell>
        </row>
        <row r="1932">
          <cell r="D1932">
            <v>6353</v>
          </cell>
          <cell r="E1932" t="str">
            <v>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932" t="str">
            <v>CM.PER</v>
          </cell>
          <cell r="G1932">
            <v>2578</v>
          </cell>
        </row>
        <row r="1933">
          <cell r="D1933">
            <v>6364</v>
          </cell>
          <cell r="E1933" t="str">
            <v>SEÑAL ELEVADA BS, TABLERO 3.097M X 2.228M REFLECTIVO DIAMANTE, SOPORTE EN TUBO GALVANIZADO DE 12" EN 7M. CERCHA EN TUBO DE 4" EN 3MM Y 2" EN 2MM. INCLUYE SUMINISTRO E INSTALACIÓN</v>
          </cell>
          <cell r="F1933" t="str">
            <v>UN</v>
          </cell>
          <cell r="G1933">
            <v>7198336</v>
          </cell>
        </row>
        <row r="1934">
          <cell r="D1934">
            <v>6365</v>
          </cell>
          <cell r="E1934" t="str">
            <v>SEÑAL INFORMATIVA SI-05, TABLERO 1.401M X 0.512M REFLECTIVO ALTA INTENSIDAD, PEDESTAL EN ÁNGULO DE 2"X2"X1/4" H= 2.60M EN PINTURA ELECTROSTÁTICA. INCLUYE SUMINISTRO E INSTALACIÓN</v>
          </cell>
          <cell r="F1934" t="str">
            <v>UN</v>
          </cell>
          <cell r="G1934">
            <v>1135334</v>
          </cell>
        </row>
        <row r="1935">
          <cell r="D1935">
            <v>6366</v>
          </cell>
          <cell r="E1935" t="str">
            <v>SEÑAL INFORMATIVA SI-05, TABLERO 1.167M X 0.512M REFLECTIVO ALTA INTENSIDAD, PEDESTAL EN ÁNGULO DE 2"X2"X1/4" H= 2.60M EN PINTURA ELECTROSTÁTICA. INCLUYE SUMINISTRO E INSTALACIÓN</v>
          </cell>
          <cell r="F1935" t="str">
            <v>UN</v>
          </cell>
          <cell r="G1935">
            <v>644555</v>
          </cell>
        </row>
        <row r="1936">
          <cell r="D1936">
            <v>6367</v>
          </cell>
          <cell r="E1936" t="str">
            <v>SEÑAL INFORMATIVA SI-05, TABLERO 1.190M X 0.512M REFLECTIVO ALTA INTENSIDAD, PEDESTAL EN ÁNGULO DE 2"X2"X1/4" H= 2.60M EN PINTURA ELECTROSTÁTICA. INCLUYE SUMINISTRO E INSTALACIÓN</v>
          </cell>
          <cell r="F1936" t="str">
            <v>UN</v>
          </cell>
          <cell r="G1936">
            <v>644555</v>
          </cell>
        </row>
        <row r="1937">
          <cell r="D1937">
            <v>6371</v>
          </cell>
          <cell r="E1937" t="str">
            <v>SEÑAL ELEVADA BS, TABLERO 2.414M X 1.380M REFLECTIVO DIAMANTE, SOPORTE EN TUBO GALVANIZADO DE 12" EN 7M. CERCHA EN TUBO DE 4" EN 3MM Y 2" EN 2MM. INCLUYE SUMINISTRO E INSTALACIÓN</v>
          </cell>
          <cell r="F1937" t="str">
            <v>UN</v>
          </cell>
          <cell r="G1937">
            <v>7198336</v>
          </cell>
        </row>
        <row r="1938">
          <cell r="D1938">
            <v>6372</v>
          </cell>
          <cell r="E1938" t="str">
            <v>SEÑAL ELEVADA BS, TABLERO 3.322M X 2.111M REFLECTIVO DIAMANTE, SOPORTE EN TUBO GALVANIZADO DE 12" EN 7M. CERCHA EN TUBO DE 4" EN 3MM Y 2" EN 2MM. INCLUYE SUMINISTRO E INSTALACIÓN</v>
          </cell>
          <cell r="F1938" t="str">
            <v>UN</v>
          </cell>
          <cell r="G1938">
            <v>8186970</v>
          </cell>
        </row>
        <row r="1939">
          <cell r="D1939">
            <v>6373</v>
          </cell>
          <cell r="E1939" t="str">
            <v>REEMPLAZO DE TABLERO SEÑAL ELEVADA BS, POR TABLERO GALVANIZADO CALIBRE 20 3.914M X 1.972M REFLECTIVO DIAMANTE. INCLUYE SUMINISTRO E INSTALACIÓN</v>
          </cell>
          <cell r="F1939" t="str">
            <v>UN</v>
          </cell>
          <cell r="G1939">
            <v>4516249</v>
          </cell>
        </row>
        <row r="1940">
          <cell r="D1940">
            <v>6374</v>
          </cell>
          <cell r="E1940" t="str">
            <v>SEÑAL INFORMATIVA SI-05C, TABLERO 60.64CM X 82.50CM REFLECTIVO ALTA INTENSIDAD, PEDESTAL EN ÁNGULO DE 2"X2"X1/4" H= 2.60M EN PINTURA ELECTROSTÁTICA. INCLUYE SUMINISTRO E INSTALACIÓN</v>
          </cell>
          <cell r="F1940" t="str">
            <v>UN</v>
          </cell>
          <cell r="G1940">
            <v>562329</v>
          </cell>
        </row>
        <row r="1941">
          <cell r="D1941">
            <v>6375</v>
          </cell>
          <cell r="E1941" t="str">
            <v>SEÑAL INFORMATIVA SI-05C, TABLERO 75.09CM X 82.50CM REFLECTIVO ALTA INTENSIDAD, PEDESTAL EN ÁNGULO DE 2"X2"X1/4" H= 2.60M EN PINTURA ELECTROSTÁTICA. INCLUYE SUMINISTRO E INSTALACIÓN</v>
          </cell>
          <cell r="F1941" t="str">
            <v>UN</v>
          </cell>
          <cell r="G1941">
            <v>689085</v>
          </cell>
        </row>
        <row r="1942">
          <cell r="D1942">
            <v>6376</v>
          </cell>
          <cell r="E1942" t="str">
            <v>SEÑAL INFORMATIVA SI-05C, TABLERO 76.09CM X 97.51CM REFLECTIVO ALTA INTENSIDAD, PEDESTAL EN ÁNGULO DE 2"X2"X1/4" H= 2.60M EN PINTURA ELECTROSTÁTICA. INCLUYE SUMINISTRO E INSTALACIÓN</v>
          </cell>
          <cell r="F1942" t="str">
            <v>UN</v>
          </cell>
          <cell r="G1942">
            <v>689085</v>
          </cell>
        </row>
        <row r="1943">
          <cell r="D1943">
            <v>6377</v>
          </cell>
          <cell r="E1943" t="str">
            <v>SEÑAL INFORMATIVA SI-05C, TABLERO 75.01CM X 82.50CM REFLECTIVO ALTA INTENSIDAD, PEDESTAL EN ÁNGULO DE 2"X2"X1/4" H= 2.60M EN PINTURA ELECTROSTÁTICA. INCLUYE SUMINISTRO E INSTALACIÓN</v>
          </cell>
          <cell r="F1943" t="str">
            <v>UN</v>
          </cell>
          <cell r="G1943">
            <v>689085</v>
          </cell>
        </row>
        <row r="1944">
          <cell r="D1944">
            <v>6379</v>
          </cell>
          <cell r="E1944" t="str">
            <v>SEÑAL INFORMATIVA SI-05, TABLERO 1.119M X 0.512M REFLECTIVO ALTA INTENSIDAD, PEDESTAL EN ÁNGULO DE 2"X2"X1/4" H= 2.60M EN PINTURA ELECTROSTÁTICA. INCLUYE SUMINISTRO E INSTALACIÓN</v>
          </cell>
          <cell r="F1944" t="str">
            <v>UN</v>
          </cell>
          <cell r="G1944">
            <v>668780</v>
          </cell>
        </row>
        <row r="1945">
          <cell r="D1945">
            <v>6380</v>
          </cell>
          <cell r="E1945" t="str">
            <v>4 DUCTOS D=3" PVC-TDP (NO INCLUYE RELLENOS NI EXCAVACIÓN). SUMINISTRO E INSTALACIÓN.</v>
          </cell>
          <cell r="F1945" t="str">
            <v>ML</v>
          </cell>
          <cell r="G1945">
            <v>82294</v>
          </cell>
        </row>
        <row r="1946">
          <cell r="D1946">
            <v>6381</v>
          </cell>
          <cell r="E1946" t="str">
            <v>9 DUCTOS D=6" + 2 DUCTOS DE 3" - IMC EN CERCHA METÁLICA. SUMINISTRO E INSTALACIÓN. INCLUYE CONECTOR METÁLICO DE PUESTA A TIERRA DE 3" Y 6" EN CADA EXTREMO.</v>
          </cell>
          <cell r="F1946" t="str">
            <v>ML</v>
          </cell>
          <cell r="G1946">
            <v>6232783</v>
          </cell>
        </row>
        <row r="1947">
          <cell r="D1947">
            <v>6382</v>
          </cell>
          <cell r="E1947" t="str">
            <v>TUBERIA PVC D=14" TIPO U.M. RDE 21 (SUMINISTRO E INSTALACIÓN)</v>
          </cell>
          <cell r="F1947" t="str">
            <v>ML</v>
          </cell>
          <cell r="G1947">
            <v>529975</v>
          </cell>
        </row>
        <row r="1948">
          <cell r="D1948">
            <v>6383</v>
          </cell>
          <cell r="E1948" t="str">
            <v>9 DUCTOS D=6" + 2 DUCTOS DE 3" - PVC-TDP INCLUYE SUMINISTRO E INSTALACIÓN.</v>
          </cell>
          <cell r="F1948" t="str">
            <v>ML</v>
          </cell>
          <cell r="G1948">
            <v>539268</v>
          </cell>
        </row>
        <row r="1949">
          <cell r="D1949">
            <v>6387</v>
          </cell>
          <cell r="E1949"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1949" t="str">
            <v>UN</v>
          </cell>
          <cell r="G1949">
            <v>17445769</v>
          </cell>
        </row>
        <row r="1950">
          <cell r="D1950">
            <v>6388</v>
          </cell>
          <cell r="E1950"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1950" t="str">
            <v>UN</v>
          </cell>
          <cell r="G1950">
            <v>22820730</v>
          </cell>
        </row>
        <row r="1951">
          <cell r="D1951">
            <v>6389</v>
          </cell>
          <cell r="E1951"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F1951" t="str">
            <v>UN</v>
          </cell>
          <cell r="G1951">
            <v>24547536</v>
          </cell>
        </row>
        <row r="1952">
          <cell r="D1952">
            <v>6392</v>
          </cell>
          <cell r="E1952"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F1952" t="str">
            <v>M3</v>
          </cell>
          <cell r="G1952">
            <v>2218901</v>
          </cell>
        </row>
        <row r="1953">
          <cell r="D1953">
            <v>6393</v>
          </cell>
          <cell r="E1953" t="str">
            <v>PILOTE PREEXCAVADO DE DIÁMETRO 45 CM CONCRETO TREMIE 4000 PSI. ACELERADO A 2 DIAS. INCL. ACERO DE 60000 PSI 103.50 KG/M3, TRANSPORTE Y DISPOSICIÓN FINAL DE ESCOMBROS EN SITIO AUTORIZADO. DISTANCIA DE TRANSPORTE 21 KM. MOVILIZACIÓN, MONTAJE Y DESMONTAJE DE EQUIPOS.</v>
          </cell>
          <cell r="F1953" t="str">
            <v>M3</v>
          </cell>
          <cell r="G1953">
            <v>2403418</v>
          </cell>
        </row>
        <row r="1954">
          <cell r="D1954">
            <v>6394</v>
          </cell>
          <cell r="E1954" t="str">
            <v>TORONES POSTENSADOS PARA REFORZAMIENTO EXTERNO DE 5/8" TENSIONADO 16,9 TON. SUMINISTRO E INSTALACIÓN, TENSIONAMIENTO, MANO DE OBRA, EQUIPOS EN GENERAL.</v>
          </cell>
          <cell r="F1954" t="str">
            <v>ML</v>
          </cell>
          <cell r="G1954">
            <v>23088</v>
          </cell>
        </row>
        <row r="1955">
          <cell r="D1955">
            <v>6395</v>
          </cell>
          <cell r="E1955" t="str">
            <v>PILOTE PREEXCAVADO DE DIÁMETRO 45 CM CONCRETO TREMIE 4000 PSI. ACELERADO A 2 DIAS. INCL. ACERO DE 60000 PSI 257 KG/M3, TRANSPORTE Y DISPOSICIÓN FINAL DE ESCOMBROS EN SITIO AUTORIZADO. DISTANCIA DE TRANSPORTE 21 KM. MOVILIZACIÓN, MONTAJE Y DESMONTAJE DE EQUIPOS.</v>
          </cell>
          <cell r="F1955" t="str">
            <v>M3</v>
          </cell>
          <cell r="G1955">
            <v>3213293</v>
          </cell>
        </row>
        <row r="1956">
          <cell r="D1956">
            <v>6396</v>
          </cell>
          <cell r="E1956" t="str">
            <v>APOYO ELASTOMERICO DE 30CM X 30CM X 5CM. DUREZA 60 CON REFUERZOS 1/8" INCLUYE SUMINISTRO E INSTALACIÓN</v>
          </cell>
          <cell r="F1956" t="str">
            <v>UN</v>
          </cell>
          <cell r="G1956">
            <v>433183</v>
          </cell>
        </row>
        <row r="1957">
          <cell r="D1957">
            <v>6397</v>
          </cell>
          <cell r="E1957" t="str">
            <v>APOYO ELASTOMERICO DE 20CM X 20CM X 5CM. DUREZA 60 CON REFUERZOS 1/8" INCLUYE SUMINISTRO E INSTALACIÓN</v>
          </cell>
          <cell r="F1957" t="str">
            <v>UN</v>
          </cell>
          <cell r="G1957">
            <v>261168</v>
          </cell>
        </row>
        <row r="1958">
          <cell r="D1958">
            <v>6400</v>
          </cell>
          <cell r="E1958" t="str">
            <v>EXCAVACIÓN PARA CAISSON D=1.50M (INCL. EXCAVACIÓN, CARGUE Y RETIRO DE SOBRANTES)</v>
          </cell>
          <cell r="F1958" t="str">
            <v>ML</v>
          </cell>
          <cell r="G1958">
            <v>722900</v>
          </cell>
        </row>
        <row r="1959">
          <cell r="D1959">
            <v>6407</v>
          </cell>
          <cell r="E1959" t="str">
            <v>CIELO RASO EN BANDEJA TILE DE 610 MM X 610MM EN ALUZINC PERFORADO PERFIL CLP INCLUYE PERFILES DE FIJACIÓN SISTEMA DE SUSPENSIÓN Y ESPACIO PARA LAMPARAS. SUMINISTRO E INSTALACIÓN.</v>
          </cell>
          <cell r="F1959" t="str">
            <v>M2</v>
          </cell>
          <cell r="G1959">
            <v>208400</v>
          </cell>
        </row>
        <row r="1960">
          <cell r="D1960">
            <v>6411</v>
          </cell>
          <cell r="E1960" t="str">
            <v>VENTANAS EN ALUMINIO TIPO LENHER DE 1,20M X 0,30M CON ALFAJÍA EN ALUMINIO Y VIDRIO LAMINADO DE 3+3 (6 MM). SUMINISTRO E INSTALACIÓN.</v>
          </cell>
          <cell r="F1960" t="str">
            <v>UN</v>
          </cell>
          <cell r="G1960">
            <v>335167</v>
          </cell>
        </row>
        <row r="1961">
          <cell r="D1961">
            <v>6413</v>
          </cell>
          <cell r="E1961" t="str">
            <v>VINILO ADHESIVO FABRICADA EN LAMINA DE ALUMINIO PARA SALIDAS LATERALES (275CM X 31,6CM) SEGÚN MANUAL DE IMAGEN DE TRANSMILENIO. SUMINISTRO E INSTALACIÓN.</v>
          </cell>
          <cell r="F1961" t="str">
            <v>UN</v>
          </cell>
          <cell r="G1961">
            <v>1678309</v>
          </cell>
        </row>
        <row r="1962">
          <cell r="D1962">
            <v>6416</v>
          </cell>
          <cell r="E1962"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F1962" t="str">
            <v>M2</v>
          </cell>
          <cell r="G1962">
            <v>88186</v>
          </cell>
        </row>
        <row r="1963">
          <cell r="D1963">
            <v>6421</v>
          </cell>
          <cell r="E1963" t="str">
            <v>CONSTRUCCIÓN PIEZA FUNDIDA EN SITIO SIMILAR A SARDINEL BAJO RAMPA. (INCLUYE SUMINISTRO Y COLOCACIÓN DE CONCRETO DE 3000 PSI GRAVA COMÚN, FORMALETA Y MANO DE OBRA)</v>
          </cell>
          <cell r="F1963" t="str">
            <v>ML</v>
          </cell>
          <cell r="G1963">
            <v>46525</v>
          </cell>
        </row>
        <row r="1964">
          <cell r="D1964">
            <v>6422</v>
          </cell>
          <cell r="E1964" t="str">
            <v>REJILLA PREFABRICADA EN CONCRETO 0,4M X 0,4M. (INCLUYE SUMINISTRO Y COLOCACIÓN, MORTERO DE 2000 PSI Y MANO DE OBRA)</v>
          </cell>
          <cell r="F1964" t="str">
            <v>UN</v>
          </cell>
          <cell r="G1964">
            <v>59855</v>
          </cell>
        </row>
        <row r="1965">
          <cell r="D1965">
            <v>6423</v>
          </cell>
          <cell r="E1965" t="str">
            <v>NIVELACIÓN DE CAJA DE INSPECCIÓN TIPO VEHICULAR NORMA CODENSA CS 280 H=0,5M (INCLUYE CONCRETO 3000 PSI PREMEZCLADO, LADRILLO TOLETE RECOCIDO 24X12X6. MORTERO 1:4 IMPERMEABILIZADO HECHO EN OBRA. INCL. REPOSICIÓN DE MARCO Y TAPA PREFABRICADA)</v>
          </cell>
          <cell r="F1965" t="str">
            <v>UN</v>
          </cell>
          <cell r="G1965">
            <v>2686207</v>
          </cell>
        </row>
        <row r="1966">
          <cell r="D1966">
            <v>6425</v>
          </cell>
          <cell r="E1966" t="str">
            <v>GEODRÉN VIAL H= 1.0M O DRENAFLEX PLANAR H= 1.0M, TUBERÍA DE 100MM (INCLUYE COLOCACIÓN BASE GRANULAR CLASE C, SUMINISTRO Y COLOCACIÓN GEODREN)</v>
          </cell>
          <cell r="F1966" t="str">
            <v>ML</v>
          </cell>
          <cell r="G1966">
            <v>104203</v>
          </cell>
        </row>
        <row r="1967">
          <cell r="D1967">
            <v>6426</v>
          </cell>
          <cell r="E1967" t="str">
            <v>CONTENEDOR DE RAICES TIPO B24 (TIPO E) DE 2,80M X 1,20M H=1,00 M. (INCLUYE CONSTRUCCIÓN DE MUROS EN LADRILLO TOLETE, COLOCACIÓN DE FILTRO EN GRAVILLA. INCLUYE TIERRA NEGRA)</v>
          </cell>
          <cell r="F1967" t="str">
            <v>UN</v>
          </cell>
          <cell r="G1967">
            <v>1134582</v>
          </cell>
        </row>
        <row r="1968">
          <cell r="D1968">
            <v>6427</v>
          </cell>
          <cell r="E1968" t="str">
            <v>BORDE CONTENEDOR DE RAÍCES A-70 (INCLUYE SUMINISTRO E INSTALACIÓN, INCLUYE BASE DE 3CM EN MORTERO 1:3 HECHO EN OBRA)</v>
          </cell>
          <cell r="F1968" t="str">
            <v>ML</v>
          </cell>
          <cell r="G1968">
            <v>33599</v>
          </cell>
        </row>
        <row r="1969">
          <cell r="D1969">
            <v>6428</v>
          </cell>
          <cell r="E1969" t="str">
            <v>MURO DE CONTENCIÓN EN CONCRETO 3000 PSI PREMEZCLADO, GRAVA FINA.  CON ADICIÓN DE MICROFIBRA DE POLIPROPILENO, . (Incluye suministro, formaleteo, bombeo, colocación y curado. (No incluye refuerzo)</v>
          </cell>
          <cell r="F1969" t="str">
            <v>M3</v>
          </cell>
          <cell r="G1969">
            <v>965823</v>
          </cell>
        </row>
        <row r="1970">
          <cell r="D1970">
            <v>6429</v>
          </cell>
          <cell r="E1970" t="str">
            <v>DENSIFICACIÓN DE TERRENO CON PILOTES EN MADERA INMUNIZADA DIÁMETRO DE 12 CM (INCLUYE TRANSPORTE)</v>
          </cell>
          <cell r="F1970" t="str">
            <v>ML</v>
          </cell>
          <cell r="G1970">
            <v>53836</v>
          </cell>
        </row>
        <row r="1971">
          <cell r="D1971">
            <v>6430</v>
          </cell>
          <cell r="E1971" t="str">
            <v>PILOTES DE CONCRETO GRAVA FINA DE 3000 PSI (PREBARRENADOS) CON DIÁMETRO 0.30M (INCLUYE: EXCAVACIÓN, FUNDIDA, LOCALIZACIÓN, PREHUECOS, AGUA DE CARROTANQUES, RETIRO DE LODOS Y DESCABECE DE PILOTES)</v>
          </cell>
          <cell r="F1971" t="str">
            <v>ML</v>
          </cell>
          <cell r="G1971">
            <v>285059</v>
          </cell>
        </row>
        <row r="1972">
          <cell r="D1972">
            <v>6431</v>
          </cell>
          <cell r="E1972" t="str">
            <v>MEZCLA ASFÁLTICA ALTO MÓDULO MAM-20 (SUMINISTRO, EXTENDIDO, NIVELACIÓN Y COMPACTACIÓN. INCLUYE EMULSIÓN ASFÁLTICA CRL-1 - CRR-1)</v>
          </cell>
          <cell r="F1972" t="str">
            <v>M3</v>
          </cell>
          <cell r="G1972">
            <v>1251229</v>
          </cell>
        </row>
        <row r="1973">
          <cell r="D1973">
            <v>6433</v>
          </cell>
          <cell r="E1973"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F1973" t="str">
            <v>KG</v>
          </cell>
          <cell r="G1973">
            <v>16950</v>
          </cell>
        </row>
        <row r="1974">
          <cell r="D1974">
            <v>6434</v>
          </cell>
          <cell r="E1974"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F1974" t="str">
            <v>KG</v>
          </cell>
          <cell r="G1974">
            <v>16320</v>
          </cell>
        </row>
        <row r="1975">
          <cell r="D1975">
            <v>6435</v>
          </cell>
          <cell r="E1975"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F1975" t="str">
            <v>KG</v>
          </cell>
          <cell r="G1975">
            <v>17250</v>
          </cell>
        </row>
        <row r="1976">
          <cell r="D1976">
            <v>6436</v>
          </cell>
          <cell r="E1976"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F1976" t="str">
            <v>KG</v>
          </cell>
          <cell r="G1976">
            <v>16820</v>
          </cell>
        </row>
        <row r="1977">
          <cell r="D1977">
            <v>6437</v>
          </cell>
          <cell r="E1977"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F1977" t="str">
            <v>KG</v>
          </cell>
          <cell r="G1977">
            <v>16950</v>
          </cell>
        </row>
        <row r="1978">
          <cell r="D1978">
            <v>6438</v>
          </cell>
          <cell r="E1978" t="str">
            <v>LAVADO Y SONDEO DE REDES DE ALCANTARILLADO ENTRE 6" Y 18" DE DIÁMETRO Y CON GRADO DE COLMATACIÓN MENOR DEL 30%. INCL MANO DE OBRA IDÓNEA, SEÑALIZACIÓN BÁSICA, SUMIN DE COMBUSTIBLE Y AGUA. INCL. IVA</v>
          </cell>
          <cell r="F1978" t="str">
            <v>ML</v>
          </cell>
          <cell r="G1978">
            <v>16800</v>
          </cell>
        </row>
        <row r="1979">
          <cell r="D1979">
            <v>6439</v>
          </cell>
          <cell r="E1979" t="str">
            <v>LAVADO Y SONDEO DE REDES DE ALCANTARILLADO ENTRE 16" Y 36" DE DIÁMETRO Y CON GRADO DE COLMATACIÓN MENOR DEL 30%. INCLUYE MANO DE OBRA IDÓNEA, SEÑALIZACIÓN BÁSICA, SUMIN DE COMBUSTIBLE Y AGUA. INCL IVA</v>
          </cell>
          <cell r="F1979" t="str">
            <v>ML</v>
          </cell>
          <cell r="G1979">
            <v>18900</v>
          </cell>
        </row>
        <row r="1980">
          <cell r="D1980">
            <v>6440</v>
          </cell>
          <cell r="E1980" t="str">
            <v>LIMPIEZA GRADO DE LIMPIEZA SEGÚN NORMA SSPC-SP1 - LIMPIEZA CON SOLVENTES PARA ESTRUCTURA PESADA</v>
          </cell>
          <cell r="F1980" t="str">
            <v>KG</v>
          </cell>
          <cell r="G1980">
            <v>536</v>
          </cell>
        </row>
        <row r="1981">
          <cell r="D1981">
            <v>6441</v>
          </cell>
          <cell r="E1981" t="str">
            <v>LIMPIEZA GRADO DE LIMPIEZA SEGÚN NORMA SSPC-SP2 - LIMPIEZA MANUAL PARA ESTRUCTURA PESADA</v>
          </cell>
          <cell r="F1981" t="str">
            <v>KG</v>
          </cell>
          <cell r="G1981">
            <v>774</v>
          </cell>
        </row>
        <row r="1982">
          <cell r="D1982">
            <v>6442</v>
          </cell>
          <cell r="E1982" t="str">
            <v>LIMPIEZA GRADO DE LIMPIEZA SEGÚN NORMA SSPC-SP3 - LIMPIEZA CON HERRAMIENTAS ELÉCTRICAS PARA ESTRUCTURA PESADA</v>
          </cell>
          <cell r="F1982" t="str">
            <v>KG</v>
          </cell>
          <cell r="G1982">
            <v>893</v>
          </cell>
        </row>
        <row r="1983">
          <cell r="D1983">
            <v>6443</v>
          </cell>
          <cell r="E1983" t="str">
            <v>LIMPIEZA GRADO DE LIMPIEZA SEGÚN NORMA SSPC-SP5 - LIMPIEZA CON ABRASIVO METAL BLANCO PARA ESTRUCTURA PESADA.</v>
          </cell>
          <cell r="F1983" t="str">
            <v>KG</v>
          </cell>
          <cell r="G1983">
            <v>1012</v>
          </cell>
        </row>
        <row r="1984">
          <cell r="D1984">
            <v>6444</v>
          </cell>
          <cell r="E1984" t="str">
            <v>LIMPIEZA GRADO DE LIMPIEZA SEGÚN NORMA SSPC-SP7 - LIMPIEZA CON CHORRO ABRASIVO BRUSH-OFF PARA ESTRUCTURA PESADA.</v>
          </cell>
          <cell r="F1984" t="str">
            <v>KG</v>
          </cell>
          <cell r="G1984">
            <v>1371</v>
          </cell>
        </row>
        <row r="1985">
          <cell r="D1985">
            <v>6445</v>
          </cell>
          <cell r="E1985" t="str">
            <v>LIMPIEZA GRADO DE LIMPIEZA SEGÚN NORMA SSPC-SP6 - LIMPIEZA CON CHORRO ABRASIVO COMERCIAL PARA ESTRUCTURA PESADA.</v>
          </cell>
          <cell r="F1985" t="str">
            <v>KG</v>
          </cell>
          <cell r="G1985">
            <v>1428</v>
          </cell>
        </row>
        <row r="1986">
          <cell r="D1986">
            <v>6446</v>
          </cell>
          <cell r="E1986" t="str">
            <v>LIMPIEZA GRADO DE LIMPIEZA SEGÚN NORMA SSPC-SP10 - LIMPIEZA CON CHORRO ABRASIVO METAL CASI BLANCO PARA ESTRUCTURA PESADA.</v>
          </cell>
          <cell r="F1986" t="str">
            <v>KG</v>
          </cell>
          <cell r="G1986">
            <v>1601</v>
          </cell>
        </row>
        <row r="1987">
          <cell r="D1987">
            <v>6448</v>
          </cell>
          <cell r="E1987" t="str">
            <v>EMPATES DE TUBERÍA EN PVC A PVC 10" LINEAL SEGÚN NORMA NS-023 (INCLUYE ACCESORIOS). SUMINISTRO E INSTALACIÓN.</v>
          </cell>
          <cell r="F1987" t="str">
            <v>UN</v>
          </cell>
          <cell r="G1987">
            <v>1653795</v>
          </cell>
        </row>
        <row r="1988">
          <cell r="D1988">
            <v>6449</v>
          </cell>
          <cell r="E1988" t="str">
            <v>MARCO Y TAPA PARA SUMIDERO 0.52M X 0.90M EAAB NP-023. SUMINISTRO E INSTALACIÓN</v>
          </cell>
          <cell r="F1988" t="str">
            <v>UN</v>
          </cell>
          <cell r="G1988">
            <v>616490</v>
          </cell>
        </row>
        <row r="1989">
          <cell r="D1989">
            <v>6450</v>
          </cell>
          <cell r="E1989" t="str">
            <v>LAVADO DE ANDENES. INCLUYE ALQUILER DE HIDROLAVADORA 1300W. INCLUYE IMPLEMENTOS DE ASEO (DETERGENTE INDUSTRIAL), TRANSPORTE, AGUA, COMBUSTIBLE Y MANO DE OBRA.</v>
          </cell>
          <cell r="F1989" t="str">
            <v>M2</v>
          </cell>
          <cell r="G1989">
            <v>5315</v>
          </cell>
        </row>
        <row r="1990">
          <cell r="D1990">
            <v>6451</v>
          </cell>
          <cell r="E1990" t="str">
            <v>LIMPIEZA DE CÁRCAMOS (INCLUYE CARGUE, RETIRO Y DISPOSICIÓN FINAL DE SOBRANTES, CON EL 60% DE COLMATACIÓN)</v>
          </cell>
          <cell r="F1990" t="str">
            <v>ML</v>
          </cell>
          <cell r="G1990">
            <v>12766</v>
          </cell>
        </row>
        <row r="1991">
          <cell r="D1991">
            <v>6456</v>
          </cell>
          <cell r="E1991" t="str">
            <v>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v>
          </cell>
          <cell r="F1991" t="str">
            <v>M3</v>
          </cell>
          <cell r="G1991">
            <v>1065714</v>
          </cell>
        </row>
        <row r="1992">
          <cell r="D1992">
            <v>6457</v>
          </cell>
          <cell r="E1992" t="str">
            <v>CUADRILLA (OFICIAL + 6 AYUDANTES) HORARIO NOCTURNO INCLUYE PRESTACIONES</v>
          </cell>
          <cell r="F1992" t="str">
            <v>HR</v>
          </cell>
          <cell r="G1992">
            <v>82145</v>
          </cell>
        </row>
        <row r="1993">
          <cell r="D1993">
            <v>6458</v>
          </cell>
          <cell r="E1993" t="str">
            <v>PINTURA EN PLASTICO EN FRIO METILMETACRILATO DE A=10 CM PARA LÍNEAS DE DEMARCACIÓN, CON MICROESFERAS Y ESPESOR SECO SEGÚN NORMA NTC 4744. SUMINISTRO Y APLICACIÓN.</v>
          </cell>
          <cell r="F1993" t="str">
            <v>ML</v>
          </cell>
          <cell r="G1993">
            <v>11494</v>
          </cell>
        </row>
        <row r="1994">
          <cell r="D1994">
            <v>6459</v>
          </cell>
          <cell r="E1994" t="str">
            <v>INSTALACIÓN ADOQUÍN DE ARCILLA TR. LIVIANO 20X10X6CM (INCLUYE BASE 4CM MORTERO 2000 Y ARENA DE SELLO)</v>
          </cell>
          <cell r="F1994" t="str">
            <v>M2</v>
          </cell>
          <cell r="G1994">
            <v>47267</v>
          </cell>
        </row>
        <row r="1995">
          <cell r="D1995">
            <v>6461</v>
          </cell>
          <cell r="E1995" t="str">
            <v>CANALIZACIÓN DE TRÁFICO CON SEÑALIZADORES TUBULARES COLOMBINA PLÁSTICA Y TRIPLE CINTA DE SEÑALIZACIÓN (INCLUYE ALQUILER DE SEÑALIZADORES TUBULARES). (NO INCLUYE INSTALACIÓN, MANTENIMIENTO Y DESINSTALACIÓN)</v>
          </cell>
          <cell r="F1995" t="str">
            <v>UN/MES</v>
          </cell>
          <cell r="G1995">
            <v>7658</v>
          </cell>
        </row>
        <row r="1996">
          <cell r="D1996">
            <v>6462</v>
          </cell>
          <cell r="E1996" t="str">
            <v>TRANSPORTE DE ESCOMBROS EN SITIO AUTORIZADO (DISTANCIA DE TRANSPORTE 1 KM). A DISTANCIA MAYOR DEL ACARREO LIBRE (90 M) EN SITIO AUTORIZADO POR LA ENTIDAD AMBIENTAL COMPETENTE.</v>
          </cell>
          <cell r="F1996" t="str">
            <v>M3-KM</v>
          </cell>
          <cell r="G1996">
            <v>1574</v>
          </cell>
        </row>
        <row r="1997">
          <cell r="D1997">
            <v>6463</v>
          </cell>
          <cell r="E1997" t="str">
            <v>DERECHO DE BOTADERO DE ESCOMBROS EN SITIO AUTORIZADO POR M3 EN SITIO AUTORIZADO POR LA ENTIDAD AMBIENTAL COMPETENTE.</v>
          </cell>
          <cell r="F1997" t="str">
            <v>M3-KM</v>
          </cell>
          <cell r="G1997">
            <v>4667</v>
          </cell>
        </row>
        <row r="1998">
          <cell r="D1998">
            <v>6464</v>
          </cell>
          <cell r="E1998" t="str">
            <v>RIEGO DE LIGA CON EMULSIÓN ASFÁLTICA CRR-1 - HORARIO NOCTURNO. (SUMINISTRO, BARRIDO SUPERFICIE Y RIEGO)</v>
          </cell>
          <cell r="F1998" t="str">
            <v>M2</v>
          </cell>
          <cell r="G1998">
            <v>3095</v>
          </cell>
        </row>
        <row r="1999">
          <cell r="D1999">
            <v>6465</v>
          </cell>
          <cell r="E1999" t="str">
            <v>CUADRILLA (2 AYUDANTES) HORARIO NOCTURNO - HR</v>
          </cell>
          <cell r="F1999" t="str">
            <v>HR</v>
          </cell>
          <cell r="G1999">
            <v>22112</v>
          </cell>
        </row>
        <row r="2000">
          <cell r="D2000">
            <v>6466</v>
          </cell>
          <cell r="E2000" t="str">
            <v>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v>
          </cell>
          <cell r="F2000" t="str">
            <v>M3</v>
          </cell>
          <cell r="G2000">
            <v>1068629</v>
          </cell>
        </row>
        <row r="2001">
          <cell r="D2001">
            <v>6467</v>
          </cell>
          <cell r="E2001" t="str">
            <v>PINTURA EN PLASTICO EN FRIO METILMETACRILATO DE A=10 CM PARA LÍNEAS DE DEMARCACIÓN, SIN MICROESFERAS Y ESPESOR SECO SEGÚN NORMA NTC 4744. SUMINISTRO Y APLICACIÓN.</v>
          </cell>
          <cell r="F2001" t="str">
            <v>ML</v>
          </cell>
          <cell r="G2001">
            <v>11248</v>
          </cell>
        </row>
        <row r="2002">
          <cell r="D2002">
            <v>6469</v>
          </cell>
          <cell r="E2002" t="str">
            <v>CUBIERTA LISA TIPO SÁNDWICH DECK, SUM E INST, EN ALUZINC CAL 26 PINTADA AL HORNO POR LAS DOS CARAS COLOR A ELEGIR CON AISLAMIENTO ACÚSTICO EN FIBRA DE VIDRIO DE 30 MM. CON SUS CLIPS DE FIJACIÓN INCL REMATES DE CUBIERTA</v>
          </cell>
          <cell r="F2002" t="str">
            <v>M2</v>
          </cell>
          <cell r="G2002">
            <v>295703</v>
          </cell>
        </row>
        <row r="2003">
          <cell r="D2003">
            <v>6471</v>
          </cell>
          <cell r="E2003" t="str">
            <v>SUBBASE GRANULAR PEATONAL SBG_PEA. (SUMINISTRO, EXTENDIDO  Y NIVELACIÓN MANUAL, HUMEDECIMIENTO MECÁNICO Y COMPACTACIÓN MECÁNICA CON VIBROCOMPACTADOR TÁNDEM PEQUEÑO, INCLUYE OPERARIO Y COMBUSTIBLE).</v>
          </cell>
          <cell r="F2003" t="str">
            <v>M3</v>
          </cell>
          <cell r="G2003">
            <v>143562</v>
          </cell>
        </row>
        <row r="2004">
          <cell r="D2004">
            <v>6472</v>
          </cell>
          <cell r="E2004" t="str">
            <v>MEZCLA ASFÁLTICA EN CALIENTE TIPO DENSO MD20 ASFALTO CONVENCIONAL 80-100. (SUMINISTRO, EXTENDIDO  Y NIVELACIÓN MANUAL,  COMPACTACIÓN MECÁNICA CON VIBROCOMPACTADOR TÁNDEM PEQUEÑO Y COMPACTADOR DE LLANTAS, INCLUYEN OPERARIO Y COMBUSTIBLE).</v>
          </cell>
          <cell r="F2004" t="str">
            <v>M3</v>
          </cell>
          <cell r="G2004">
            <v>1134708</v>
          </cell>
        </row>
        <row r="2005">
          <cell r="D2005">
            <v>6473</v>
          </cell>
          <cell r="E2005" t="str">
            <v>ESTABILIZACIÓN DE SUBRASANTE CON RAJÓN. (SUMINISTRO, EXTENDIDO  Y NIVELACIÓN MANUAL, HUMEDECIMIENTO MECÁNICO Y COMPACTACIÓN MECÁNICA CON RETROEXCAVADORA Y  VIBROCOMPACTADOR TÁNDEM PEQUEÑO,  INCLUYEN OPERARIO Y COMBUSTIBLE).</v>
          </cell>
          <cell r="F2005" t="str">
            <v>M3</v>
          </cell>
          <cell r="G2005">
            <v>144063</v>
          </cell>
        </row>
        <row r="2006">
          <cell r="D2006">
            <v>6474</v>
          </cell>
          <cell r="E2006" t="str">
            <v>SUBBASE GRANULAR CLASE C (SBG_C) (SUMINISTRO, EXTENDIDO  Y NIVELACIÓN MANUAL, HUMEDECIMIENTO MECÁNICO Y COMPACTACIÓN MECÁNICA CON VIBROCOMPACTADOR TÁNDEM PEQUEÑO, INCLUYE OPERARIO Y COMBUSTIBLE).</v>
          </cell>
          <cell r="F2006" t="str">
            <v>M3</v>
          </cell>
          <cell r="G2006">
            <v>156374</v>
          </cell>
        </row>
        <row r="2007">
          <cell r="D2007">
            <v>6475</v>
          </cell>
          <cell r="E2007" t="str">
            <v>BORDILLO PREFABRICADO A80 (SUMINISTRO E INSTALACIÓN. INCLUYE 3CM MORTERO DE PEGA 2000 PSI Y NIVELACIÓN DEL TERRENO CON RELLENO EN MATERIAL SELECCIONADO PROVENIENTE DE EXCAVACIÓN).</v>
          </cell>
          <cell r="F2007" t="str">
            <v>ML</v>
          </cell>
          <cell r="G2007">
            <v>68305</v>
          </cell>
        </row>
        <row r="2008">
          <cell r="D2008">
            <v>6476</v>
          </cell>
          <cell r="E2008" t="str">
            <v>FRESADO Y REPOSICIÓN DE PAVIMENTO FLEXIBLE E=0.18 M (INCLUYE CARGUE)</v>
          </cell>
          <cell r="F2008" t="str">
            <v>M2</v>
          </cell>
          <cell r="G2008">
            <v>183402</v>
          </cell>
        </row>
        <row r="2009">
          <cell r="D2009">
            <v>6480</v>
          </cell>
          <cell r="E2009" t="str">
            <v>ESTABILIZACIÓN DE SUBRASANTE CON RECICLADO DE CONCRETO (INCLUYE DEMOLICIÓN, EXTENDIDO, NIVELACIÓN Y COMPACTACIÓN CON RETROEXCAVADORA SOBRE ORUGA Y COMPACTADOR)</v>
          </cell>
          <cell r="F2009" t="str">
            <v>M3</v>
          </cell>
          <cell r="G2009">
            <v>19265</v>
          </cell>
        </row>
        <row r="2010">
          <cell r="D2010">
            <v>6482</v>
          </cell>
          <cell r="E2010" t="str">
            <v>TARIFA HORA DE RECOLECCIÓN DE MATERIAL DE MUESTREO EN PLANTA U OBRA. (INCLUYE TRANSPORTE, LABORATORISTA, INSPECTOR, 2 AYUDANTES, HERRAMIENTA MENOR Y LONAS).</v>
          </cell>
          <cell r="F2010" t="str">
            <v>HR</v>
          </cell>
          <cell r="G2010">
            <v>104169</v>
          </cell>
        </row>
        <row r="2011">
          <cell r="D2011">
            <v>6483</v>
          </cell>
          <cell r="E2011" t="str">
            <v>ALQUILER SEÑAL TEMPORAL MÓVIL ECONÓMICA CON TRÍPODE TIPO SIO - SP - SI - SR DE (100 X 50 CM - 75 X 75 CM - 80 X 50 CM) LÁMINA GALVANIZADA CAL. 20 Y ÁNGULOS DE 1" X 1/2" X 1/8"</v>
          </cell>
          <cell r="F2011" t="str">
            <v>UN/MES</v>
          </cell>
          <cell r="G2011">
            <v>44456</v>
          </cell>
        </row>
        <row r="2012">
          <cell r="D2012">
            <v>6484</v>
          </cell>
          <cell r="E2012" t="str">
            <v>ALQUILER DE BARRICADA METÁLICA CON SEÑAL DE DESVÍO O VÍA CERRADA DE 2.40 M CINTA GRADO INGENIERÍA SHEETING</v>
          </cell>
          <cell r="F2012" t="str">
            <v>UN/MES</v>
          </cell>
          <cell r="G2012">
            <v>144522</v>
          </cell>
        </row>
        <row r="2013">
          <cell r="D2013">
            <v>6485</v>
          </cell>
          <cell r="E2013" t="str">
            <v>UNIÓN DE REPARACIÓN EXOTÉRMICA PARA UNIÓN DE CONDUCTORES. CAPACIDAD DE 90 GR. INCLUYE MOLDE, CARGA, CHISPERO, PINZAS Y DEMÁS ACCESORIOS DE INSTALACIÓN. SUMINISTRO E INSTALACIÓN.</v>
          </cell>
          <cell r="F2013" t="str">
            <v>UN</v>
          </cell>
          <cell r="G2013">
            <v>44238</v>
          </cell>
        </row>
        <row r="2014">
          <cell r="D2014">
            <v>6486</v>
          </cell>
          <cell r="E2014" t="str">
            <v>ESTABILIZACIÓN CON RCD. INCLUYE TRASIEGO INTERNO, NIVELACIÓN Y COMPACTACIÓN.</v>
          </cell>
          <cell r="F2014" t="str">
            <v>M3</v>
          </cell>
          <cell r="G2014">
            <v>54899</v>
          </cell>
        </row>
        <row r="2015">
          <cell r="D2015">
            <v>6487</v>
          </cell>
          <cell r="E2015" t="str">
            <v>LUMINARIA DE EMERGENCIA LED R2 2.4 W UNV P24255, 120 V C.A. 180 LM. INCLUYE ACCESORIOS DE FIJACIÓN E INSTALACIÓN. NO INCLUYE TUBERÍA NI CABLEADO.</v>
          </cell>
          <cell r="F2015" t="str">
            <v>UN</v>
          </cell>
          <cell r="G2015">
            <v>113530</v>
          </cell>
        </row>
        <row r="2016">
          <cell r="D2016">
            <v>6488</v>
          </cell>
          <cell r="E2016" t="str">
            <v>CABLE DE COBRE DESNUDO CALIBRE NO.2/0 AWG. ENTERRADO EN TERRENO NATURAL. INCLUYE EXCAVACIÓN, RELLENOS Y COMPACTACIÓN DEL PISO. SUMINISTRO E INSTALACIÓN. DISTANCIA DE TRANSPORTE 28 KM.</v>
          </cell>
          <cell r="F2016" t="str">
            <v>ML</v>
          </cell>
          <cell r="G2016">
            <v>226504</v>
          </cell>
        </row>
        <row r="2017">
          <cell r="D2017">
            <v>6489</v>
          </cell>
          <cell r="E2017" t="str">
            <v>CANALIZACIÓN SUBTERRÁNEA CON 2 DUCTOS DE 2" PVC DB, ACCESORIOS, EXCAVACIÓN, RELLENOS Y ACABADO (INCLUYE SUMINISTRO E INSTALACIÓN)</v>
          </cell>
          <cell r="F2017" t="str">
            <v>ML</v>
          </cell>
          <cell r="G2017">
            <v>90510</v>
          </cell>
        </row>
        <row r="2018">
          <cell r="D2018">
            <v>6494</v>
          </cell>
          <cell r="E2018" t="str">
            <v>ACOMETIDA DE TRANSFORMADOR A TABLERO DE MEDIA EN CONDUCTORES DE ALUMINIO, 4 CABLES NO. 4/0 AWG, AISLADOS HFFR PARA 600 V C.A.. INCLUYE CONDUCTORES, CONEXIONES, ACCESORIOS DE MONTAJE, ELEMENTOS DE CONEXIÓN Y DE MARCACIÓN. INCLUYE SUMINISTRO E INSTALACIÓN.</v>
          </cell>
          <cell r="F2018" t="str">
            <v>ML</v>
          </cell>
          <cell r="G2018">
            <v>313008</v>
          </cell>
        </row>
        <row r="2019">
          <cell r="D2019">
            <v>6495</v>
          </cell>
          <cell r="E2019" t="str">
            <v>ACOMETIDA DE GENERADOR DE EMERGENCIA A TRANSFERENCIA EN CONDUCTORES DE ALUMINIO, 4 CABLES NO. 4/0 AWG, AISLADOS HFFR PARA 600 V C.A. INCLUYE CONDUCTORES, CONEXIONES, ACCESORIOS DE MONTAJE, ELEMENTOS DE CONEXIÓN Y DE MARCACIÓN. INCLUYE SUMINISTRO E INSTALACIÓN.</v>
          </cell>
          <cell r="F2019" t="str">
            <v>ML</v>
          </cell>
          <cell r="G2019">
            <v>313008</v>
          </cell>
        </row>
        <row r="2020">
          <cell r="D2020">
            <v>6498</v>
          </cell>
          <cell r="E2020" t="str">
            <v>INTERRUPTOR SENCILLO PARA CONTROL DE ALUMBRADO INTERIOR. INCLUYE ACCESORIOS DE INSTALACIÓN.</v>
          </cell>
          <cell r="F2020" t="str">
            <v>UN</v>
          </cell>
          <cell r="G2020">
            <v>17694</v>
          </cell>
        </row>
        <row r="2021">
          <cell r="D2021">
            <v>6499</v>
          </cell>
          <cell r="E2021" t="str">
            <v>CABLE HFFR NO.10 EN COBRE. SUMINISTRO E INSTALACIÓN. INCLUYE ACCESORIOS DE INSTALACIÓN.</v>
          </cell>
          <cell r="F2021" t="str">
            <v>ML</v>
          </cell>
          <cell r="G2021">
            <v>14286</v>
          </cell>
        </row>
        <row r="2022">
          <cell r="D2022">
            <v>6500</v>
          </cell>
          <cell r="E2022" t="str">
            <v>SALIDA PARA SONIDO EMT 3/4" (POR EL TECHO DE LA PLATAFORMA). INCLUYE SUMINISTRO E INSTALACIÓN</v>
          </cell>
          <cell r="F2022" t="str">
            <v>UN</v>
          </cell>
          <cell r="G2022">
            <v>223065</v>
          </cell>
        </row>
        <row r="2023">
          <cell r="D2023">
            <v>6501</v>
          </cell>
          <cell r="E2023" t="str">
            <v>SALIDA EMT 3/4" PARA CCTV POR EL TECHO EN TAQUILLA. INCLUYE SUMINISTRO E INSTALACIÓN</v>
          </cell>
          <cell r="F2023" t="str">
            <v>UN</v>
          </cell>
          <cell r="G2023">
            <v>260140</v>
          </cell>
        </row>
        <row r="2024">
          <cell r="D2024">
            <v>6505</v>
          </cell>
          <cell r="E2024" t="str">
            <v>ROCERÍA EN LOTE PORTAL</v>
          </cell>
          <cell r="F2024" t="str">
            <v>M2</v>
          </cell>
          <cell r="G2024">
            <v>1912</v>
          </cell>
        </row>
        <row r="2025">
          <cell r="D2025">
            <v>6506</v>
          </cell>
          <cell r="E2025" t="str">
            <v>BAJANTE EN LÁMINA GALVANIZADA CAL. 22 INSPECCIONABLE, INCLUYE PINTURA EPÓXICA GRIS HUMO PARA RECUBRIMIENTO.</v>
          </cell>
          <cell r="F2025" t="str">
            <v>ML</v>
          </cell>
          <cell r="G2025">
            <v>221509</v>
          </cell>
        </row>
        <row r="2026">
          <cell r="D2026">
            <v>6507</v>
          </cell>
          <cell r="E2026" t="str">
            <v>VIDRIO TEMPLADO DE 10 MM CON PERFORACIONES DE 1" PARA PERMITIR INTERLOCUCIÓN</v>
          </cell>
          <cell r="F2026" t="str">
            <v>M2</v>
          </cell>
          <cell r="G2026">
            <v>231366</v>
          </cell>
        </row>
        <row r="2027">
          <cell r="D2027">
            <v>6510</v>
          </cell>
          <cell r="E2027" t="str">
            <v>CONSTRUCCIÓN DE BORDILLO EN CONCRETO MR36 FUNDIDO IN SITU. INCLUYE LA PREPARACIÓN DE LA SUPERFICIE DE APOYO</v>
          </cell>
          <cell r="F2027" t="str">
            <v>ML</v>
          </cell>
          <cell r="G2027">
            <v>55535</v>
          </cell>
        </row>
        <row r="2028">
          <cell r="D2028">
            <v>6511</v>
          </cell>
          <cell r="E2028" t="str">
            <v>PISO EN MÁRMOL ROYAL VETA. ESPESOR MÍNIMO DE 15 MM</v>
          </cell>
          <cell r="F2028" t="str">
            <v>M2</v>
          </cell>
          <cell r="G2028">
            <v>259247</v>
          </cell>
        </row>
        <row r="2029">
          <cell r="D2029">
            <v>6512</v>
          </cell>
          <cell r="E2029" t="str">
            <v>ANCLAJE PARA TUBERIA EN CONCRETO PREMEZCLADO DE 3000 PSI GRAVA COMUN (Incluye Suministro, formaleteo y colocacion)</v>
          </cell>
          <cell r="F2029" t="str">
            <v>M3</v>
          </cell>
          <cell r="G2029">
            <v>567730</v>
          </cell>
        </row>
        <row r="2030">
          <cell r="D2030">
            <v>6514</v>
          </cell>
          <cell r="E2030" t="str">
            <v>TEE PVC SOLDAR DE 1/2". SUMINISTRO EN INSTALACIÓN</v>
          </cell>
          <cell r="F2030" t="str">
            <v>UN</v>
          </cell>
          <cell r="G2030">
            <v>3691</v>
          </cell>
        </row>
        <row r="2031">
          <cell r="D2031">
            <v>6515</v>
          </cell>
          <cell r="E2031" t="str">
            <v>TUBERÍA CONDUIT PVC D=3/4" (INCLUYE SUMINISTRO E INSTALACIÓN)</v>
          </cell>
          <cell r="F2031" t="str">
            <v>ML</v>
          </cell>
          <cell r="G2031">
            <v>7946</v>
          </cell>
        </row>
        <row r="2032">
          <cell r="D2032">
            <v>6517</v>
          </cell>
          <cell r="E2032" t="str">
            <v>TORNILLOS A 325. INCLUYE MATERIALES, INSUMOS, HERRAMIENTAS Y EQUIPOS, ANDAMIOS, MANO DE OBRA CALIFICADA Y TODO LO NECESARIO PARA DESARROLLAR LA OBRA.</v>
          </cell>
          <cell r="F2032" t="str">
            <v>KG</v>
          </cell>
          <cell r="G2032">
            <v>11378</v>
          </cell>
        </row>
        <row r="2033">
          <cell r="D2033">
            <v>6518</v>
          </cell>
          <cell r="E2033" t="str">
            <v>CODO 90° CXE PVC SANITARIA D=6" (INCLUYE SUMINISTRO E INSTALACIÓN).</v>
          </cell>
          <cell r="F2033" t="str">
            <v>UN</v>
          </cell>
          <cell r="G2033">
            <v>141797</v>
          </cell>
        </row>
        <row r="2034">
          <cell r="D2034">
            <v>6519</v>
          </cell>
          <cell r="E2034" t="str">
            <v>TRAGANTE CÚPULA DE 6" X 4" EN ALUMINIO. INCLUYE SUMINISTRO E INSTALACIÓN</v>
          </cell>
          <cell r="F2034" t="str">
            <v>UN</v>
          </cell>
          <cell r="G2034">
            <v>24882</v>
          </cell>
        </row>
        <row r="2035">
          <cell r="D2035">
            <v>6520</v>
          </cell>
          <cell r="E2035" t="str">
            <v>TRAGANTE CÚPULA DE 5" X 4" PLÁSTICA. INCLUYE SUMINISTRO E INSTALACIÓN</v>
          </cell>
          <cell r="F2035" t="str">
            <v>UN</v>
          </cell>
          <cell r="G2035">
            <v>12811</v>
          </cell>
        </row>
        <row r="2036">
          <cell r="D2036">
            <v>6521</v>
          </cell>
          <cell r="E2036" t="str">
            <v>TEE REDUCIDA PVC SOLDAR DE 1" X 1/2". SUMINISTRO E INSTALACIÓN</v>
          </cell>
          <cell r="F2036" t="str">
            <v>UN</v>
          </cell>
          <cell r="G2036">
            <v>6729</v>
          </cell>
        </row>
        <row r="2037">
          <cell r="D2037">
            <v>6523</v>
          </cell>
          <cell r="E2037" t="str">
            <v>UNIÓN UNIVERSAL D=1" (SUMINISTRO E INSTALACIÓN)</v>
          </cell>
          <cell r="F2037" t="str">
            <v>UN</v>
          </cell>
          <cell r="G2037">
            <v>13325</v>
          </cell>
        </row>
        <row r="2038">
          <cell r="D2038">
            <v>6524</v>
          </cell>
          <cell r="E2038" t="str">
            <v>VÁLVULA CHEQUE 1" (INCLUYE SUMINISTRO E INSTALACIÓN)</v>
          </cell>
          <cell r="F2038" t="str">
            <v>UN</v>
          </cell>
          <cell r="G2038">
            <v>63934</v>
          </cell>
        </row>
        <row r="2039">
          <cell r="D2039">
            <v>6525</v>
          </cell>
          <cell r="E2039" t="str">
            <v>FLOTADOR MECÁNICO 1" (INCLUYE SUMINISTRO E INSTALACIÓN)</v>
          </cell>
          <cell r="F2039" t="str">
            <v>UN</v>
          </cell>
          <cell r="G2039">
            <v>198283</v>
          </cell>
        </row>
        <row r="2040">
          <cell r="D2040">
            <v>6527</v>
          </cell>
          <cell r="E2040" t="str">
            <v>CAJA PARA 2 MEDIDORES DE ENERGÍA TRIFÁSICO 5 AMP. 208 V / 120 V, PARA OPERACIÓN CON CT Y PARA LA CUENTA DE LA ESTACIÓN. SUMINISTRO E INSTALACIÓN. INCLUYE MEDIDOR DE ENERGÍA TRIFÁSICO 20-80 AMP, CAJA CONTADOR TRIFÁSICO PARA 2 MEDIDORES</v>
          </cell>
          <cell r="F2040" t="str">
            <v>UN</v>
          </cell>
          <cell r="G2040">
            <v>539334</v>
          </cell>
        </row>
        <row r="2041">
          <cell r="D2041">
            <v>6528</v>
          </cell>
          <cell r="E2041" t="str">
            <v>ACOMETIDA DESDE TABLERO DE MEDIA A TABLERO DE TRANSFERENCIA EN CONDUCTORES DE ALUMINIO, 4 CABLES NO. 4/0 AWG, AISLADOS HFFR PARA 600 V C.A. INCLUYE CONDUCTORES, CONEXIONES, ACCESORIOS DE MONTAJE, ELEMENTOS DE CONEXIÓN Y DE MARCACIÓN. INCLUYE SUMINISTRO E INSTALACIÓN.</v>
          </cell>
          <cell r="F2041" t="str">
            <v>ML</v>
          </cell>
          <cell r="G2041">
            <v>314738</v>
          </cell>
        </row>
        <row r="2042">
          <cell r="D2042">
            <v>6529</v>
          </cell>
          <cell r="E2042" t="str">
            <v>ACOMETIDA DE TABLERO DE TRANSFERENCIA A TDP EN CONDUCTORES DE ALUMINIO, 4 CABLES NO. 4/0 AWG, AISLADOS HFFR PARA 600 V C.A. INCLUYE CONDUCTORES, CONEXIONES, ACCESORIOS DE MONTAJE, ELEMENTOS DE CONEXIÓN Y DE MARCACIÓN. INCLUYE SUMINISTRO E INSTALACIÓN.</v>
          </cell>
          <cell r="F2042" t="str">
            <v>ML</v>
          </cell>
          <cell r="G2042">
            <v>318415</v>
          </cell>
        </row>
        <row r="2043">
          <cell r="D2043">
            <v>6532</v>
          </cell>
          <cell r="E2043" t="str">
            <v>SALIDA PARA DATOS PCV 3/4" DESDE TORNIQUETE HASTA CAJA DE HALADO. INCLUYE SUMINISTRO E INSTALACIÓN</v>
          </cell>
          <cell r="F2043" t="str">
            <v>UN</v>
          </cell>
          <cell r="G2043">
            <v>56852</v>
          </cell>
        </row>
        <row r="2044">
          <cell r="D2044">
            <v>6533</v>
          </cell>
          <cell r="E2044" t="str">
            <v>DEMARCACIÓN LÍNEA DE INICIO O FIN CARRIL, A= 0.20M L= 1.0M SEPARACIÓN= 1.0M E= 2.3MM EN PINTURA TERMOPLÁSTICA. INCLUYE SUMINISTRO Y APLICACIÓN CON EQUIPO. INCLUYE MICROESFERAS</v>
          </cell>
          <cell r="F2044" t="str">
            <v>M2</v>
          </cell>
          <cell r="G2044">
            <v>28140</v>
          </cell>
        </row>
        <row r="2045">
          <cell r="D2045">
            <v>6534</v>
          </cell>
          <cell r="E2045" t="str">
            <v>ENCHAPE DE PISO PIZARRA MULTICOLOR DE 30CM X 60CM ESPESOR 7MM O MAYOR. SUMINISTRO E INSTALACIÓN</v>
          </cell>
          <cell r="F2045" t="str">
            <v>M2</v>
          </cell>
          <cell r="G2045">
            <v>243645</v>
          </cell>
        </row>
        <row r="2046">
          <cell r="D2046">
            <v>6535</v>
          </cell>
          <cell r="E2046" t="str">
            <v>PISO EN CONCRETO DE 3000 PSI GRAVA COMÚN FUNDIDO EN SITIO</v>
          </cell>
          <cell r="F2046" t="str">
            <v>M2</v>
          </cell>
          <cell r="G2046">
            <v>41575</v>
          </cell>
        </row>
        <row r="2047">
          <cell r="D2047">
            <v>6536</v>
          </cell>
          <cell r="E2047" t="str">
            <v>PAÑETE LISO O RÚSTICO 1:4 IMPERMEABILIZADO. (INCLUYE SUMINISTRO E INSTALACIÓN HECHO EN OBRA)</v>
          </cell>
          <cell r="F2047" t="str">
            <v>M2</v>
          </cell>
          <cell r="G2047">
            <v>42506</v>
          </cell>
        </row>
        <row r="2048">
          <cell r="D2048">
            <v>6538</v>
          </cell>
          <cell r="E2048" t="str">
            <v>TUBERIA PVC U.M. EXT CORRUGADO/INT LISO U.M. NORMA NTC 3722-1 D=14" (INCLUYE SUMINISTRO E INSTALACIÓN)</v>
          </cell>
          <cell r="F2048" t="str">
            <v>ML</v>
          </cell>
          <cell r="G2048">
            <v>210987</v>
          </cell>
        </row>
        <row r="2049">
          <cell r="D2049">
            <v>6541</v>
          </cell>
          <cell r="E2049" t="str">
            <v>LAMINA ALFAJOR DE 6MM PARA TAPA DE TANQUE DE 1.0 M X 1.0 M. SUMINISTRO E INSTALACIÓN.</v>
          </cell>
          <cell r="F2049" t="str">
            <v>ML</v>
          </cell>
          <cell r="G2049">
            <v>321564</v>
          </cell>
        </row>
        <row r="2050">
          <cell r="D2050">
            <v>6542</v>
          </cell>
          <cell r="E2050" t="str">
            <v>CODO 45° CXE PVC SANITARIA D=6" (INCLUYE SUMINISTRO E INSTALACIÓN).</v>
          </cell>
          <cell r="F2050" t="str">
            <v>UN</v>
          </cell>
          <cell r="G2050">
            <v>71552</v>
          </cell>
        </row>
        <row r="2051">
          <cell r="D2051">
            <v>6543</v>
          </cell>
          <cell r="E2051" t="str">
            <v>TUBERÍA PVC E.L. PARA SOLDAR DE 1/2" RDE 13.5 315 PSI. SUMINISTRO EN INSTALACIÓN.</v>
          </cell>
          <cell r="F2051" t="str">
            <v>UN</v>
          </cell>
          <cell r="G2051">
            <v>6861</v>
          </cell>
        </row>
        <row r="2052">
          <cell r="D2052">
            <v>6544</v>
          </cell>
          <cell r="E2052" t="str">
            <v>CODO 90° PVC SOLDAR DE 1/2". SUMINISTRO EN INSTALACIÓN.</v>
          </cell>
          <cell r="F2052" t="str">
            <v>UN</v>
          </cell>
          <cell r="G2052">
            <v>6424</v>
          </cell>
        </row>
        <row r="2053">
          <cell r="D2053">
            <v>6547</v>
          </cell>
          <cell r="E2053" t="str">
            <v>CAJA DE INSPECCIÓN. MEDIDAS INTERNAS DE 0.3MX0.3M MEDIDAS EXTERNAS 0.50M X 0.50M (H=0.50M). INCLUYE SUMINISTRO Y CONSTRUCCIÓN. INCLUYE MARCO Y TAPA. NO INC. BASE Y CAÑUELA)</v>
          </cell>
          <cell r="F2053" t="str">
            <v>UN</v>
          </cell>
          <cell r="G2053">
            <v>319569</v>
          </cell>
        </row>
        <row r="2054">
          <cell r="D2054">
            <v>6548</v>
          </cell>
          <cell r="E2054" t="str">
            <v>SALIDA EMT 3/4" PARA CCTV E INFORMADORES POR EL TECHO DE LA PLATAFORMA. INCLUYE SUMINISTRO E INSTALACIÓN</v>
          </cell>
          <cell r="F2054" t="str">
            <v>UN</v>
          </cell>
          <cell r="G2054">
            <v>250695</v>
          </cell>
        </row>
        <row r="2055">
          <cell r="D2055">
            <v>6551</v>
          </cell>
          <cell r="E2055" t="str">
            <v>PLACA DE CONCRETO DE 3000 PSI GRAVA COMÚN DE 8CM DE ESPESOR CON LÁMINA EN METALDECK 2" CALIBRE 22. (INCLUYE TRANSPORTE, HERRAMIENTA MENOR, MANO DE OBRA)</v>
          </cell>
          <cell r="F2055" t="str">
            <v>M2</v>
          </cell>
          <cell r="G2055">
            <v>141846</v>
          </cell>
        </row>
        <row r="2056">
          <cell r="D2056">
            <v>6553</v>
          </cell>
          <cell r="E2056" t="str">
            <v>TAPÓN DE PRUEBA PVC SANITARIA D=6" (INCLUYE SUMINISTRO E INSTALACIÓN)</v>
          </cell>
          <cell r="F2056" t="str">
            <v>UN</v>
          </cell>
          <cell r="G2056">
            <v>25852</v>
          </cell>
        </row>
        <row r="2057">
          <cell r="D2057">
            <v>6554</v>
          </cell>
          <cell r="E2057" t="str">
            <v>SEÑALIZACIÓN PREVENTIVA PARA REDES DE SERVICIOS PÚBLICOS CON CINTA DE 500 MT X 4" PELIGRO CALIBRE 3.5 (INCLUYE SUMINISTRO Y COLOCACIÓN)</v>
          </cell>
          <cell r="F2057" t="str">
            <v>ML</v>
          </cell>
          <cell r="G2057">
            <v>355</v>
          </cell>
        </row>
        <row r="2058">
          <cell r="D2058">
            <v>6555</v>
          </cell>
          <cell r="E2058" t="str">
            <v>REDUCCION PVC E.L. D=1" A 1/2" (INCLUYE SUMINISTRO E INSTALACIÓN).</v>
          </cell>
          <cell r="F2058" t="str">
            <v>UN</v>
          </cell>
          <cell r="G2058">
            <v>3478</v>
          </cell>
        </row>
        <row r="2059">
          <cell r="D2059">
            <v>6556</v>
          </cell>
          <cell r="E2059" t="str">
            <v>REGISTRO DE PASO DIRECTO EN BRONCE DE 1/2". SUMINISTRO EN INSTALACIÓN.</v>
          </cell>
          <cell r="F2059" t="str">
            <v>UN</v>
          </cell>
          <cell r="G2059">
            <v>86633</v>
          </cell>
        </row>
        <row r="2060">
          <cell r="D2060">
            <v>6557</v>
          </cell>
          <cell r="E2060" t="str">
            <v>TRANSFORMADOR SECO TRIFASICO 150 KVA, 11400 V - 208 / 120 V. EN CELDA PARA TRANSFORMADOR (INCLUYE SUMINISTRO E INSTALACIÓN)</v>
          </cell>
          <cell r="F2060" t="str">
            <v>UN</v>
          </cell>
          <cell r="G2060">
            <v>55057794</v>
          </cell>
        </row>
        <row r="2061">
          <cell r="D2061">
            <v>6559</v>
          </cell>
          <cell r="E2061" t="str">
            <v>MARCO EN LÁMINA COLD ROLLED CAL. 20 ANCLADO A MURO CON CHAZOS EXPANSIVOS DE 1/2" - 3" - HOJA EN LÁMINA CELOSÍA COLD ROLLED CAL. 1894.20</v>
          </cell>
          <cell r="F2061" t="str">
            <v>UN</v>
          </cell>
          <cell r="G2061">
            <v>924486</v>
          </cell>
        </row>
        <row r="2062">
          <cell r="D2062">
            <v>6560</v>
          </cell>
          <cell r="E2062"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F2062" t="str">
            <v>UN</v>
          </cell>
          <cell r="G2062">
            <v>3915956</v>
          </cell>
        </row>
        <row r="2063">
          <cell r="D2063">
            <v>6562</v>
          </cell>
          <cell r="E2063" t="str">
            <v>REHABILITACIÓN ANDEN ADOQUÍN ARCILLA TR LIVIANO SOBRE MORTERO. NO INCL BORDILLO. INCL. RETIRO ADOQUIN E INSTALAR EL MISMO. NO INCLUYE REDES.</v>
          </cell>
          <cell r="F2063" t="str">
            <v>M2</v>
          </cell>
          <cell r="G2063">
            <v>72761</v>
          </cell>
        </row>
        <row r="2064">
          <cell r="D2064">
            <v>6563</v>
          </cell>
          <cell r="E2064" t="str">
            <v>TRITUBO PE 100 FOPT DE 40MM (1 1/4") RDE 13.5 MULTF. D= 40 X 40 X 40 MM POLIETILENO DE ALTA DENSIDAD. INCLUYE SUMINISTRO E INSTALACIÓN. NO INCLUYE RELLENO.</v>
          </cell>
          <cell r="F2064" t="str">
            <v>ML</v>
          </cell>
          <cell r="G2064">
            <v>17501</v>
          </cell>
        </row>
        <row r="2065">
          <cell r="D2065">
            <v>6564</v>
          </cell>
          <cell r="E2065" t="str">
            <v>BANDAS SONORAS REDUCTORAS DE VELOCIDAD DE 3CM DE ALTURA, CONSTRUIDA CON GRAVILLA DE 1/2", PINTURA DE LARGA DURACIÓN BLANCA Y RESINA EPÓXICA</v>
          </cell>
          <cell r="F2065" t="str">
            <v>M2</v>
          </cell>
          <cell r="G2065">
            <v>671929</v>
          </cell>
        </row>
        <row r="2066">
          <cell r="D2066">
            <v>6565</v>
          </cell>
          <cell r="E2066" t="str">
            <v>DESMONTE Y RETIRO DE REJA DE CERRAMIENTO. INCLUYE DEMOLICIÓN DE CIMENTACIÓN, BASE Y REJA. INCLUYE TRANSPORTE A 21 KM Y DISPOSICIÓN DE MATERIALES EN SITIO AUTORIZADO.</v>
          </cell>
          <cell r="F2066" t="str">
            <v>ML</v>
          </cell>
          <cell r="G2066">
            <v>45924</v>
          </cell>
        </row>
        <row r="2067">
          <cell r="D2067">
            <v>6567</v>
          </cell>
          <cell r="E2067" t="str">
            <v>BANDEJA PARA INTERCAMBIO DE MONEDAS EN ACERO INOXIDABLE CAL. 18 SOPORTADO CON ÁNGULOS METÁLICOS A ANTEPECHO EN MAMPOSTERÍA. SUMINISTRO E INSTALACIÓN.</v>
          </cell>
          <cell r="F2067" t="str">
            <v>ML</v>
          </cell>
          <cell r="G2067">
            <v>426208</v>
          </cell>
        </row>
        <row r="2068">
          <cell r="D2068">
            <v>6568</v>
          </cell>
          <cell r="E2068" t="str">
            <v>CANALETA METÁLICA DE 12 CM X 5 CM CON TAPA. SUMINISTRO E INSTALACIÓN. INCLUYE TROQUE EN TAQUILLAS PARA ALOJAR LOS CONDUCTORES DE VOZ, DATOS Y ENERGÍA ENTRE LOS PUESTOS DE LAS TAQUILLAS.</v>
          </cell>
          <cell r="F2068" t="str">
            <v>ML</v>
          </cell>
          <cell r="G2068">
            <v>35960</v>
          </cell>
        </row>
        <row r="2069">
          <cell r="D2069">
            <v>6569</v>
          </cell>
          <cell r="E2069" t="str">
            <v>CHEVRON 90 CM X 40 CM, REFLECTIVO PRISMÁTICO TIPO VII O SUPERIOR, AMARILLO LIMÓN FLUORESCENTE EN LÁMINA GALVANIZADA, PEDESTAL EN ÁNGULO. SUMINISTRO E INSTALACIÓN.</v>
          </cell>
          <cell r="F2069" t="str">
            <v>UN</v>
          </cell>
          <cell r="G2069">
            <v>302508</v>
          </cell>
        </row>
        <row r="2070">
          <cell r="D2070">
            <v>6570</v>
          </cell>
          <cell r="E2070" t="str">
            <v>PINTURA ACRÍLICA BASE AGUA (E=15MILS. INCLUYE SUMINISTRO Y APLICACIÓN CON EQUIPO. INCLUYE MICROESFERAS).</v>
          </cell>
          <cell r="F2070" t="str">
            <v>M2</v>
          </cell>
          <cell r="G2070">
            <v>39640</v>
          </cell>
        </row>
        <row r="2071">
          <cell r="D2071">
            <v>6571</v>
          </cell>
          <cell r="E2071" t="str">
            <v>DEMARCACION LINEA CONTINUA A=0.12M (E=15 MILS, ACRÍLICA BASE AGUA. INC. SUMIN. Y APLIC. CON EQUIPO. INCL. MICROESFERAS)</v>
          </cell>
          <cell r="F2071" t="str">
            <v>ML</v>
          </cell>
          <cell r="G2071">
            <v>2505</v>
          </cell>
        </row>
        <row r="2072">
          <cell r="D2072">
            <v>6572</v>
          </cell>
          <cell r="E2072" t="str">
            <v>DEMARCACION LINEA CONTINUA A=0.15M (E=15 MILS, ACRÍLICA BASE AGUA. INC. SUMIN. Y APLIC. CON EQUIPO. INCL. MICROESFERAS)</v>
          </cell>
          <cell r="F2072" t="str">
            <v>ML</v>
          </cell>
          <cell r="G2072">
            <v>6900</v>
          </cell>
        </row>
        <row r="2073">
          <cell r="D2073">
            <v>6573</v>
          </cell>
          <cell r="E2073" t="str">
            <v>PINTURA EN PLASTICO EN FRIO METILMETACRILATO PARA MARCAS VIALES, SIN MICROESFERAS Y ESPESOR SECO SEGÚN NORMA NTC 4744. SUMINISTRO Y APLICACIÓN. (CEBRAS, FLECHAS, PICTOGRAMAS, LINEAS DE PARE, SENDEROS PEATONALES, ACHURADOS, ETC).</v>
          </cell>
          <cell r="F2073" t="str">
            <v>M2</v>
          </cell>
          <cell r="G2073">
            <v>45275</v>
          </cell>
        </row>
        <row r="2074">
          <cell r="D2074">
            <v>6574</v>
          </cell>
          <cell r="E2074"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F2074" t="str">
            <v>UN</v>
          </cell>
          <cell r="G2074">
            <v>53873</v>
          </cell>
        </row>
        <row r="2075">
          <cell r="D2075">
            <v>6575</v>
          </cell>
          <cell r="E2075"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F2075" t="str">
            <v>UN</v>
          </cell>
          <cell r="G2075">
            <v>42690</v>
          </cell>
        </row>
        <row r="2076">
          <cell r="D2076">
            <v>6576</v>
          </cell>
          <cell r="E2076"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F2076" t="str">
            <v>UN</v>
          </cell>
          <cell r="G2076">
            <v>109757</v>
          </cell>
        </row>
        <row r="2077">
          <cell r="D2077">
            <v>6577</v>
          </cell>
          <cell r="E2077" t="str">
            <v>CONTENEDOR DE RAICES TIPO B22 (TIPO C) (1.60M X 1.60M X 1.60M) INCLUYE MUROS EN CONCRETO GRAVA COMÚN 3000 PSI (210 KG/CM2), SUMINISTRO CONSTRUCCIÓN Y FILTRO EN GRAVILLA 1/2", FORMALETA Y REFUERZO. NO INCLUYE TIERRA NEGRA.</v>
          </cell>
          <cell r="F2077" t="str">
            <v>UN</v>
          </cell>
          <cell r="G2077">
            <v>998341</v>
          </cell>
        </row>
        <row r="2078">
          <cell r="D2078">
            <v>6579</v>
          </cell>
          <cell r="E2078" t="str">
            <v>DEMARCACIÓN LINEA CONTINUA A= 0.2MT, (E= 15 MILS ACRÍLICA BASE AGUA. INCLUYE SUMINISTRO Y APLICACIÓN CON EQUIPO. INCLUYE MICROESFERAS.</v>
          </cell>
          <cell r="F2078" t="str">
            <v>ML</v>
          </cell>
          <cell r="G2078">
            <v>7929</v>
          </cell>
        </row>
        <row r="2079">
          <cell r="D2079">
            <v>6580</v>
          </cell>
          <cell r="E2079" t="str">
            <v>SÍMBOLO DE DEMARCACIÓN CORREDOR EXCLUSIVO DE BICICLETA 1.60M X 2.40M (E= 15 MILS. INCLUYE SUMINISTRO Y APLICACIÓN CON EQUIPO. INCLUYE MICROESFERAS.</v>
          </cell>
          <cell r="F2079" t="str">
            <v>UN</v>
          </cell>
          <cell r="G2079">
            <v>35676</v>
          </cell>
        </row>
        <row r="2080">
          <cell r="D2080">
            <v>6581</v>
          </cell>
          <cell r="E2080" t="str">
            <v>SÍMBOLO DE DEMARCACIÓN CORREDOR EXCLUSIVO DE BICICLETA 0.80M X 1.20M (E= 15 MILS. INCLUYE SUMINISTRO Y APLICACIÓN CON EQUIPO. INCLUYE MICROESFERAS.</v>
          </cell>
          <cell r="F2080" t="str">
            <v>UN</v>
          </cell>
          <cell r="G2080">
            <v>10703</v>
          </cell>
        </row>
        <row r="2081">
          <cell r="D2081">
            <v>6582</v>
          </cell>
          <cell r="E2081" t="str">
            <v>DEMARCACIÓN DE LETRERO "SOLO BUS" (E= 15 MILS. INCLUYE SUMINISTRO Y APLICACIÓN CON EQUIPO. INCLUYE MICROESFERAS.</v>
          </cell>
          <cell r="F2081" t="str">
            <v>UN</v>
          </cell>
          <cell r="G2081">
            <v>179566</v>
          </cell>
        </row>
        <row r="2082">
          <cell r="D2082">
            <v>6583</v>
          </cell>
          <cell r="E2082" t="str">
            <v>FLECHA DIRECCIONAL "FRENTE, DERECHA E IZQUIERDA" PARA PAVIMENTO RÍGIDO (E= 15 MILS. ACRÍLICA BASE AGUA. INCLUYE SUMINISTRO Y APLICACIÓN CON EQUIPO. INCLUYE MICROESFERAS.</v>
          </cell>
          <cell r="F2082" t="str">
            <v>UN</v>
          </cell>
          <cell r="G2082">
            <v>127245</v>
          </cell>
        </row>
        <row r="2083">
          <cell r="D2083">
            <v>6584</v>
          </cell>
          <cell r="E2083" t="str">
            <v>PICTOGRAMA DE CEDA EL PASO EN CICLORRUTA (4 TRIÁNGULOS), (PINTURA ACRÍLICA BASE AGUA (E= 15 MILS. INCLUYE SUMINISTRO Y APLICACIÓN CON EQUIPO. INCLUYE MICROESFERAS.</v>
          </cell>
          <cell r="F2083" t="str">
            <v>UN</v>
          </cell>
          <cell r="G2083">
            <v>15381</v>
          </cell>
        </row>
        <row r="2084">
          <cell r="D2084">
            <v>6585</v>
          </cell>
          <cell r="E2084" t="str">
            <v>DEMARCACIÓN DE FLECHA DE TERMINACIÓN DE CARRIL (E= 15 MILS. ACRÍLICA BASE AGUA. INCLUYE SUMINISTRO Y APLICACIÓN CON EQUIPO. INCLUYE MICROESFERAS.</v>
          </cell>
          <cell r="F2084" t="str">
            <v>UN</v>
          </cell>
          <cell r="G2084">
            <v>165894</v>
          </cell>
        </row>
        <row r="2085">
          <cell r="D2085">
            <v>6586</v>
          </cell>
          <cell r="E2085" t="str">
            <v>FLECHA DIRECCIONAL "A LA IZQUIERDA" (E= 15 MILS. ACRÍLICA BASE AGUA. ÁREA: 1.5037 M2 SEGÚN EL MANUAL DE SEÑALIZACIÓN VIAL. SUMINISTRO Y APLICACIÓN CON EQUIPO. INCLUYE MICROESFERAS.</v>
          </cell>
          <cell r="F2085" t="str">
            <v>UN</v>
          </cell>
          <cell r="G2085">
            <v>69784</v>
          </cell>
        </row>
        <row r="2086">
          <cell r="D2086">
            <v>6587</v>
          </cell>
          <cell r="E2086" t="str">
            <v>DEMARCACIÓN TEXTO PARE. ÁREA: 1.48 M2 (E= 15 MILS, ACRÍLICA BASE AGUA. SUMINISTRO Y APLICACIÓN CON EQUIPO. INCLUYE MICROESFERAS.</v>
          </cell>
          <cell r="F2086" t="str">
            <v>UN</v>
          </cell>
          <cell r="G2086">
            <v>63307</v>
          </cell>
        </row>
        <row r="2087">
          <cell r="D2087">
            <v>6588</v>
          </cell>
          <cell r="E2087" t="str">
            <v>DEMARCACIÓN DE ACHURADO. AREA: 1.0 M2 (E= 15 MILS, ACRÍLICA BASE AGUA. SUMINISTRO Y APLICACIÓN CON EQUIPO. INCLUYE MICROESFERAS.</v>
          </cell>
          <cell r="F2087" t="str">
            <v>M2</v>
          </cell>
          <cell r="G2087">
            <v>49818</v>
          </cell>
        </row>
        <row r="2088">
          <cell r="D2088">
            <v>6589</v>
          </cell>
          <cell r="E2088" t="str">
            <v>DEMARCACIÓN DE LINEA LOGARÍTMICA. ÁREA: 0.60 M2 (E= 15 MILS, ACRÍLICA BASE AGUA. SUMINISTRO Y APLICACIÓN CON EQUIPO. INCLUYE MICROESFERAS.</v>
          </cell>
          <cell r="F2088" t="str">
            <v>ML</v>
          </cell>
          <cell r="G2088">
            <v>28443</v>
          </cell>
        </row>
        <row r="2089">
          <cell r="D2089">
            <v>6590</v>
          </cell>
          <cell r="E2089" t="str">
            <v>DEMARCACION LINEA DE PARE. ÁREA: 0.60 M2 (E= 15 MILS, ACRÍLICA BASE AGUA. SUMINISTRO Y APLICACIÓN CON EQUIPO. INCLUYE MICROESFERAS.</v>
          </cell>
          <cell r="F2089" t="str">
            <v>M2</v>
          </cell>
          <cell r="G2089">
            <v>33962</v>
          </cell>
        </row>
        <row r="2090">
          <cell r="D2090">
            <v>6591</v>
          </cell>
          <cell r="E2090" t="str">
            <v>DEMARCACION LINEA DE LINEA SENDERO PEATONAL CONTINUA. ÁREA: 0.30 M2 (E= 15 MILS, ACRÍLICA BASE AGUA. SUMINISTRO Y APLICACIÓN CON EQUIPO. INCLUYE MICROESFERAS.</v>
          </cell>
          <cell r="F2090" t="str">
            <v>ML</v>
          </cell>
          <cell r="G2090">
            <v>15509</v>
          </cell>
        </row>
        <row r="2091">
          <cell r="D2091">
            <v>6592</v>
          </cell>
          <cell r="E2091" t="str">
            <v>DEMARCACION ZONA ANTIBLOQUEO. AREA: 0.30 M2 (E= 15 MILS, ACRILICA BASE AGUA. SUMINISTRO Y APLICACION CON EQUIPO. INCLUYE MICROESFERAS.</v>
          </cell>
          <cell r="F2091" t="str">
            <v>ML</v>
          </cell>
          <cell r="G2091">
            <v>15509</v>
          </cell>
        </row>
        <row r="2092">
          <cell r="D2092">
            <v>6593</v>
          </cell>
          <cell r="E2092" t="str">
            <v>DEMARCACIÓN DE LINEA DE PARADERO DE BUSES. ÁREA: 5.5775 M2 (E= 15 MILS, ACRÍLICA BASE AGUA. SUMINISTRO Y APLICACIÓN CON EQUIPO. INCLUYE MICROESFERAS.</v>
          </cell>
          <cell r="F2092" t="str">
            <v>UN</v>
          </cell>
          <cell r="G2092">
            <v>261766</v>
          </cell>
        </row>
        <row r="2093">
          <cell r="D2093">
            <v>6594</v>
          </cell>
          <cell r="E2093" t="str">
            <v>DEMARCACIÓN PICTOGRAMA TRIÁNGULOS CEDA EL PASO. (E= 15 MILS, ACRÍLICA BASE AGUA. SUMINISTRO Y APLICACIÓN CON EQUIPO. INCLUYE MICROESFERAS.</v>
          </cell>
          <cell r="F2093" t="str">
            <v>UN</v>
          </cell>
          <cell r="G2093">
            <v>43027</v>
          </cell>
        </row>
        <row r="2094">
          <cell r="D2094">
            <v>6595</v>
          </cell>
          <cell r="E2094" t="str">
            <v>DEMARCACION LINEA DE CEDA EL PASO DISCONTINUA. AREA: 0.32M2. (E= 15 MILS, ACRILICA BASE AGUA. SUMINISTRO Y APLICACION CON EQUIPO. INCLUYE MICROESFERAS.</v>
          </cell>
          <cell r="F2094" t="str">
            <v>UN</v>
          </cell>
          <cell r="G2094">
            <v>16071</v>
          </cell>
        </row>
        <row r="2095">
          <cell r="D2095">
            <v>6596</v>
          </cell>
          <cell r="E2095" t="str">
            <v>DEMARCACION LINEA DE PARADA DE TRANSMILENIO. AREA: 3.96 M2 SEGUN PARAMETROS DE DISEÑO DE TRANSMILENIO (E= 15 MILS, ACRILICA BASE AGUA. SUMINISTRO Y APLICACION CON EQUIPO. INCLUYE MICROESFERAS.</v>
          </cell>
          <cell r="F2095" t="str">
            <v>UN</v>
          </cell>
          <cell r="G2095">
            <v>197685</v>
          </cell>
        </row>
        <row r="2096">
          <cell r="D2096">
            <v>6598</v>
          </cell>
          <cell r="E2096" t="str">
            <v>TRANSFORMADOR SECO CLASE F TRIFASICO DE 45 KVA, 11.4/0.480-277 KV ZCC 4% (NORMA CODENSA CTS-535) (INCLUYE SUMINISTRO E INSTALACIÓN)</v>
          </cell>
          <cell r="F2096" t="str">
            <v>UN</v>
          </cell>
          <cell r="G2096">
            <v>28768952</v>
          </cell>
        </row>
        <row r="2097">
          <cell r="D2097">
            <v>6600</v>
          </cell>
          <cell r="E2097" t="str">
            <v>REDUCCION PVC E.L. D= 1 1/2" X 1/2" (INCLUYE SUMINISTRO E INSTALACIÓN, SOLDADURA).</v>
          </cell>
          <cell r="F2097" t="str">
            <v>UN</v>
          </cell>
          <cell r="G2097">
            <v>12006</v>
          </cell>
        </row>
        <row r="2098">
          <cell r="D2098">
            <v>6648</v>
          </cell>
          <cell r="E2098" t="str">
            <v>VIGA CABEZAL SOBRE PILOTES Y/O COLUMNAS EN CONCRETO PREMEZCLADO DE 3500 PSI (24 Mpa) (Incluye suministro, formaleteo metalico, bombeo, colocacion y curado. No incluye refuerzo)</v>
          </cell>
          <cell r="F2098" t="str">
            <v>M3</v>
          </cell>
          <cell r="G2098">
            <v>769582</v>
          </cell>
        </row>
        <row r="2099">
          <cell r="D2099">
            <v>6656</v>
          </cell>
          <cell r="E2099" t="str">
            <v>COLUMNA EN CONCRETO DE 3000 PSI, (21 MPa) PREMEZCLADO, GRAVA COMÚN (Incluye suministro, Bombeo formaleteo en madera, colocación y curado, No incluye refuerzo).</v>
          </cell>
          <cell r="F2099" t="str">
            <v>M3</v>
          </cell>
          <cell r="G2099">
            <v>773926</v>
          </cell>
        </row>
        <row r="2100">
          <cell r="D2100">
            <v>6658</v>
          </cell>
          <cell r="E2100" t="str">
            <v>CABLE MONOPOLAR DE ALUMINIO, HF FR PARA 600V C.A. CALIBRE NO. 4/0 AWG (INCLUYE SUMINISTRO E INSTALACIÓN)</v>
          </cell>
          <cell r="F2100" t="str">
            <v>ML</v>
          </cell>
          <cell r="G2100">
            <v>31209</v>
          </cell>
        </row>
        <row r="2101">
          <cell r="D2101">
            <v>6661</v>
          </cell>
          <cell r="E2101" t="str">
            <v>VIGAS DE CIMENTACION EN CONCRETO PREMEZCLADO DE 3000  PSI (21 Mpa), GRAVA COMUN (Incluye Sumin., Formaleteo metalico, Colocación y Curado. No incl. Refuerzo).</v>
          </cell>
          <cell r="F2101" t="str">
            <v>M3</v>
          </cell>
          <cell r="G2101">
            <v>727895</v>
          </cell>
        </row>
        <row r="2102">
          <cell r="D2102">
            <v>6665</v>
          </cell>
          <cell r="E2102" t="str">
            <v>VIGA CABEZAL SOBRE PILOTES Y/O COLUMNAS EN CONCRETO PREMEZCLADO DE 4000 PSI (28Mpa) (Incluye suministro, Formaleteo metalico, bombeo, colocacion y curado. No incluye Refuerzo)</v>
          </cell>
          <cell r="F2102" t="str">
            <v>M3</v>
          </cell>
          <cell r="G2102">
            <v>782077</v>
          </cell>
        </row>
        <row r="2103">
          <cell r="D2103">
            <v>6673</v>
          </cell>
          <cell r="E2103" t="str">
            <v>DEMOLICION MANUAL DE CAJA SENCILLA CS 274 (INCLUYE DEMOLICIÓN DE PLACA PISO, TAPA, MUROS Y CAÑUELAS Y CARGUE)</v>
          </cell>
          <cell r="F2103" t="str">
            <v>UN</v>
          </cell>
          <cell r="G2103">
            <v>185199</v>
          </cell>
        </row>
        <row r="2104">
          <cell r="D2104">
            <v>6675</v>
          </cell>
          <cell r="E2104" t="str">
            <v>RETIRO DE TRANSFORMADOR AISLADO EN ACEITE (DE 30 KVA A 225 KVA), 11.400 VC.A./208-120 VC.A. INSTALADO EN POSTE (INCLUYE TRASLADO A SITIO DE ACOPIO).</v>
          </cell>
          <cell r="F2104" t="str">
            <v>UN</v>
          </cell>
          <cell r="G2104">
            <v>243161</v>
          </cell>
        </row>
        <row r="2105">
          <cell r="D2105">
            <v>6676</v>
          </cell>
          <cell r="E2105" t="str">
            <v>DEMOLICION MANUAL DE CAJA SENCILLA CS 280 (INCLUYE DEMOLICIÓN DE PLACA PISO, TAPA, MUROS Y CAÑUELA Y CARGUE).</v>
          </cell>
          <cell r="F2105" t="str">
            <v>UN</v>
          </cell>
          <cell r="G2105">
            <v>139685</v>
          </cell>
        </row>
        <row r="2106">
          <cell r="D2106">
            <v>6687</v>
          </cell>
          <cell r="E2106" t="str">
            <v>RECONSTRUCCIÓN CÁMARA DE INSPECCIÓN T-13 ETB (H=2.3M. INCLUYE BASE, MUROS, CUBIERTA, ARO-BASE Y ARO-TAPA)</v>
          </cell>
          <cell r="F2106" t="str">
            <v>UN</v>
          </cell>
          <cell r="G2106">
            <v>2381505</v>
          </cell>
        </row>
        <row r="2107">
          <cell r="D2107">
            <v>6710</v>
          </cell>
          <cell r="E2107" t="str">
            <v>VIGA DE CIMENTACION EN CONCRETO PREMEZCLADO DE 4000 PSI (28 Mpa) GRAVA COMUN (Incluye Sumin., Formaleteo metalico, Colocación y Curado. No incl. Refuerzo).</v>
          </cell>
          <cell r="F2107" t="str">
            <v>M3</v>
          </cell>
          <cell r="G2107">
            <v>759133</v>
          </cell>
        </row>
        <row r="2108">
          <cell r="D2108">
            <v>6715</v>
          </cell>
          <cell r="E2108" t="str">
            <v>RECONSTRUCCIÓN CÁMARA DE INSPECCIÓN T-13A ETB (H=2.3M. INCLUYE BASE, MUROS, CUBIERTA, ARO-BASE Y ARO-TAPA)</v>
          </cell>
          <cell r="F2108" t="str">
            <v>UN</v>
          </cell>
          <cell r="G2108">
            <v>2875542</v>
          </cell>
        </row>
        <row r="2109">
          <cell r="D2109">
            <v>6717</v>
          </cell>
          <cell r="E2109" t="str">
            <v>RECONSTRUCCIÓN CÁMARA DE INSPECCIÓN T-14 ETB (H=2.3M. INCLUYE BASE, MUROS, CUBIERTA, ARO-BASE Y ARO-TAPA)</v>
          </cell>
          <cell r="F2109" t="str">
            <v>UN</v>
          </cell>
          <cell r="G2109">
            <v>2627495</v>
          </cell>
        </row>
        <row r="2110">
          <cell r="D2110">
            <v>6718</v>
          </cell>
          <cell r="E2110" t="str">
            <v>RECONSTRUCCIÓN CÁMARA DE INSPECCIÓN T-14A ETB (H=2.3M. INCLUYE BASE, MUROS, CUBIERTA, ARO-BASE Y ARO-TAPA)</v>
          </cell>
          <cell r="F2110" t="str">
            <v>UN</v>
          </cell>
          <cell r="G2110">
            <v>2800971</v>
          </cell>
        </row>
        <row r="2111">
          <cell r="D2111">
            <v>6719</v>
          </cell>
          <cell r="E2111" t="str">
            <v>RECONSTRUCCIÓN CÁMARA DE INSPECCIÓN T-16 ETB (H=2.3M. INCLUYE BASE, MUROS, CUBIERTA, ARO-BASE Y ARO-TAPA)</v>
          </cell>
          <cell r="F2111" t="str">
            <v>UN</v>
          </cell>
          <cell r="G2111">
            <v>3230080</v>
          </cell>
        </row>
        <row r="2112">
          <cell r="D2112">
            <v>6720</v>
          </cell>
          <cell r="E2112" t="str">
            <v>RECONSTRUCCIÓN CÁMARA DE INSPECCIÓN T-16A ETB (H=2.3M. INCLUYE BASE, MUROS, CUBIERTA, ARO-BASE Y ARO-TAPA)</v>
          </cell>
          <cell r="F2112" t="str">
            <v>UN</v>
          </cell>
          <cell r="G2112">
            <v>3597498</v>
          </cell>
        </row>
        <row r="2113">
          <cell r="D2113">
            <v>6742</v>
          </cell>
          <cell r="E2113" t="str">
            <v>24 DUCTOS D=4" PVC-TDP (INCLUYE SUMINISTRO E INSTALACIÓN. NO INCLUYE RELLENOS)</v>
          </cell>
          <cell r="F2113" t="str">
            <v>ML</v>
          </cell>
          <cell r="G2113">
            <v>588749</v>
          </cell>
        </row>
        <row r="2114">
          <cell r="D2114">
            <v>6755</v>
          </cell>
          <cell r="E2114" t="str">
            <v>TEE PVC SOLDAR DE 2". (SUMINISTRO EN INSTALACIÓN)</v>
          </cell>
          <cell r="F2114" t="str">
            <v>UN</v>
          </cell>
          <cell r="G2114">
            <v>24938</v>
          </cell>
        </row>
        <row r="2115">
          <cell r="D2115">
            <v>6763</v>
          </cell>
          <cell r="E2115" t="str">
            <v>VIGAS Y PLACAS AÉREAS EN CONCRETO PREMEZCLADO DE 3000 PSI (21Mpa), GRAVA COMÚN  (Incluye Suministro, Formaleteo en madera, curado y Colocación. No incluye Refuerzo).</v>
          </cell>
          <cell r="F2115" t="str">
            <v>M3</v>
          </cell>
          <cell r="G2115">
            <v>843384</v>
          </cell>
        </row>
        <row r="2116">
          <cell r="D2116">
            <v>6765</v>
          </cell>
          <cell r="E2116" t="str">
            <v>VIGAS Y PLACAS AÉREAS EN CONCRETO PREMEZCLADO DE 4000 PSI (28 Mpa) GRAVA COMUN (Incluye suministro, formaleteo en madera, colocacion, andamio, cerchas, parales y curado. No incluye refuerzo)</v>
          </cell>
          <cell r="F2116" t="str">
            <v>M3</v>
          </cell>
          <cell r="G2116">
            <v>803200</v>
          </cell>
        </row>
        <row r="2117">
          <cell r="D2117">
            <v>6774</v>
          </cell>
          <cell r="E2117" t="str">
            <v>DADO EN CONCRETO DE 3000 PSI, (21 MPa) PREMEZCLADO, GRAVA COMÚN (Incluye suministro, formaleteo en madera, Bombeo, colocación y curado, No incluye refuerzo).</v>
          </cell>
          <cell r="F2117" t="str">
            <v>M3</v>
          </cell>
          <cell r="G2117">
            <v>700631</v>
          </cell>
        </row>
        <row r="2118">
          <cell r="D2118">
            <v>6775</v>
          </cell>
          <cell r="E2118" t="str">
            <v>VIGAS DE CUBIERTA REFORZADAS EN CONCRETO PREMEZCLADO DE 4000 PSI (Incluye suministro, formaleteo metalico, bombeo, colocacion, andamios y curado. No incluye refuerzo)</v>
          </cell>
          <cell r="F2118" t="str">
            <v>M3</v>
          </cell>
          <cell r="G2118">
            <v>814530</v>
          </cell>
        </row>
        <row r="2119">
          <cell r="D2119">
            <v>6779</v>
          </cell>
          <cell r="E2119" t="str">
            <v>PICTOGRAMA PEATONAL AMARILLO/NEGRO. (INCLUYE SUMINISTRO E INSTALACIÓN)</v>
          </cell>
          <cell r="F2119" t="str">
            <v>UN</v>
          </cell>
          <cell r="G2119">
            <v>590852</v>
          </cell>
        </row>
        <row r="2120">
          <cell r="D2120">
            <v>6801</v>
          </cell>
          <cell r="E2120" t="str">
            <v>REDUCCION PVC E.L. D= 1 1/2" X 1" (SUMINISTRO E INSTALACIÓN)</v>
          </cell>
          <cell r="F2120" t="str">
            <v>UN</v>
          </cell>
          <cell r="G2120">
            <v>10521</v>
          </cell>
        </row>
        <row r="2121">
          <cell r="D2121">
            <v>6848</v>
          </cell>
          <cell r="E2121" t="str">
            <v>SEÑAL VERTICAL GRUPO PREVENTIVA SR-38 Y SR-39 TIPO RECTÁNGULO (75X25CM) (INCLUYE SUMINISTRO E INSTALACIÓN)</v>
          </cell>
          <cell r="F2121" t="str">
            <v>UN</v>
          </cell>
          <cell r="G2121">
            <v>364313</v>
          </cell>
        </row>
        <row r="2122">
          <cell r="D2122">
            <v>6856</v>
          </cell>
          <cell r="E2122" t="str">
            <v>DEMARCACION TEXTO VEL MAX 30 KM/H AREA: 4.80 M2. (E=2.3 MM, TERMOPLASTICA INCLUYE SUMINISTRO Y APLICACIÓN CON EQUIPO. INCLUYE MICROESFERAS).</v>
          </cell>
          <cell r="F2122" t="str">
            <v>UN</v>
          </cell>
          <cell r="G2122">
            <v>674883</v>
          </cell>
        </row>
        <row r="2123">
          <cell r="D2123">
            <v>6857</v>
          </cell>
          <cell r="E2123" t="str">
            <v>LLAVE MANGUERA 1/2". SUMINISTRO E INSTALACIÓN</v>
          </cell>
          <cell r="F2123" t="str">
            <v>UN</v>
          </cell>
          <cell r="G2123">
            <v>54719</v>
          </cell>
        </row>
        <row r="2124">
          <cell r="D2124">
            <v>6864</v>
          </cell>
          <cell r="E2124" t="str">
            <v>PICTOGRAMA TRIANGULAR POMPEYANO. (E=2.3 MM, TERMOPLÁSTICA.) (INCLUYE SUMINISTRO Y APLICACIÓN CON EQUIPO, INCLUYE MICROESFERAS). AREA DE LA MARCA: 0.35 M2.</v>
          </cell>
          <cell r="F2124" t="str">
            <v>UN</v>
          </cell>
          <cell r="G2124">
            <v>51029</v>
          </cell>
        </row>
        <row r="2125">
          <cell r="D2125">
            <v>6866</v>
          </cell>
          <cell r="E2125" t="str">
            <v>CINTA FLEXIBLE PARA SELLO DE JUNTAS A=15CM (SUMINISTRO E INSTALACIÓN).</v>
          </cell>
          <cell r="F2125" t="str">
            <v>ML</v>
          </cell>
          <cell r="G2125">
            <v>34995</v>
          </cell>
        </row>
        <row r="2126">
          <cell r="D2126">
            <v>6868</v>
          </cell>
          <cell r="E2126" t="str">
            <v>VIGAS Y PLACAS AÉREAS EN CONCRETO PREMEZCLADO DE 5000 PSI (34 Mpa) GRAVA COMUN (Incluye suministro, formaleteo en madera, colocacion y curado. No incluye Refuerzo)</v>
          </cell>
          <cell r="F2126" t="str">
            <v>M3</v>
          </cell>
          <cell r="G2126">
            <v>949340</v>
          </cell>
        </row>
        <row r="2127">
          <cell r="D2127">
            <v>6869</v>
          </cell>
          <cell r="E2127" t="str">
            <v>COLUMNA EN CONCRETO DE 5000 PSI, (35 MPa) PREMEZCLADO, GRAVA COMÚN (Incluye suministro, Bombeo, formaleteo en madera, colocación y curado, No incluye refuerzo).</v>
          </cell>
          <cell r="F2127" t="str">
            <v>M3</v>
          </cell>
          <cell r="G2127">
            <v>848433</v>
          </cell>
        </row>
        <row r="2128">
          <cell r="D2128">
            <v>6874</v>
          </cell>
          <cell r="E2128" t="str">
            <v>ENCUESTA DE PERCEPCIÓN CIUDADANA. INCL. FORMATO DE ENCUESTA DE PERCEPCIÓN CIUDADANA, DISEÑO DE MUESTRA Y METODOLOGÍA DE RECOLECCIÓN EN CAMPO, BASE DE DATOS EN FORMATO EXCEL, PRESENTACIÓN DE RESULTADOS.</v>
          </cell>
          <cell r="F2128" t="str">
            <v>UN</v>
          </cell>
          <cell r="G2128">
            <v>105494</v>
          </cell>
        </row>
        <row r="2129">
          <cell r="D2129">
            <v>6878</v>
          </cell>
          <cell r="E2129" t="str">
            <v>CONCRETO 3000 PSI (21 MPA) GRAVA COMÚN PARA ANDENES (PREMEZCLADO. INCLUYE SUMINISTRO, FORMALETEO, COLOCACIÓN Y CURADO. NO INCLUYE REFUERZO).</v>
          </cell>
          <cell r="F2129" t="str">
            <v>M3</v>
          </cell>
          <cell r="G2129">
            <v>583407</v>
          </cell>
        </row>
        <row r="2130">
          <cell r="D2130">
            <v>6880</v>
          </cell>
          <cell r="E2130" t="str">
            <v>CONCRETO MR41 COLOR OCRE PARA RAMPAS Y ESCALERAS (PREMEZCLADO. INCLUYE SUMINISTRO, FORMALETEO, COLOCACIÓN Y CURADO. NO INCLUYE REFUERZO).</v>
          </cell>
          <cell r="F2130" t="str">
            <v>M3</v>
          </cell>
          <cell r="G2130">
            <v>1004911</v>
          </cell>
        </row>
        <row r="2131">
          <cell r="D2131">
            <v>6959</v>
          </cell>
          <cell r="E2131" t="str">
            <v>CONDUCTOR MONOPOLAR DE COBRE, AISLADOS PARA 600 V C.A., CALIBRE NO. 2 AWG. (INCLUYE SUMINISTRO E INSTALACIÓN).</v>
          </cell>
          <cell r="F2131" t="str">
            <v>ML</v>
          </cell>
          <cell r="G2131">
            <v>29549</v>
          </cell>
        </row>
        <row r="2132">
          <cell r="D2132">
            <v>6968</v>
          </cell>
          <cell r="E2132" t="str">
            <v>TUBERÍA PVC D=3/4" RDE 21 (SUMINISTRO E INSTALACIÓN)</v>
          </cell>
          <cell r="F2132" t="str">
            <v>ML</v>
          </cell>
          <cell r="G2132">
            <v>7784</v>
          </cell>
        </row>
        <row r="2133">
          <cell r="D2133">
            <v>7026</v>
          </cell>
          <cell r="E2133" t="str">
            <v>PISO EN PIEDRA MUÑECA BOGOTANA PULIDA (600X400X60MM). INCLUYE MORTERO 1:4, E=6 CM PROMEDIO (SUMINISTRO E INSTALACIÓN)</v>
          </cell>
          <cell r="F2133" t="str">
            <v>M2</v>
          </cell>
          <cell r="G2133">
            <v>242000</v>
          </cell>
        </row>
        <row r="2134">
          <cell r="D2134">
            <v>7028</v>
          </cell>
          <cell r="E2134" t="str">
            <v>BORDILLO PREFABRICADO A81 (SUMINISTRO E INSTALACIÓN. INCLUYE 3CM MORTERO DE NIVELACIÓN 2000 PSI)</v>
          </cell>
          <cell r="F2134" t="str">
            <v>ML</v>
          </cell>
          <cell r="G2134">
            <v>74844</v>
          </cell>
        </row>
        <row r="2135">
          <cell r="D2135">
            <v>7047</v>
          </cell>
          <cell r="E2135" t="str">
            <v>LIQUIDAMBAR H=2.5M (INCLUYE EXCAVACIÓN MANUAL, SIEMBRA, CAJA, TIERRA, ABONO, TUTOR, TRANSPORTE Y DISPOSICIÓN FINAL DE ESCOMBROS EN SITIO AUTORIZADO A 28 KM). SUMINISTRO Y PLANTACION.</v>
          </cell>
          <cell r="F2135" t="str">
            <v>UN</v>
          </cell>
          <cell r="G2135">
            <v>401333</v>
          </cell>
        </row>
        <row r="2136">
          <cell r="D2136">
            <v>7057</v>
          </cell>
          <cell r="E2136" t="str">
            <v>SALIDA PARA ILUMINACIÓN (SUMINISTRO E INSTALACIÓN)</v>
          </cell>
          <cell r="F2136" t="str">
            <v>UN</v>
          </cell>
          <cell r="G2136">
            <v>41518</v>
          </cell>
        </row>
        <row r="2137">
          <cell r="D2137">
            <v>7090</v>
          </cell>
          <cell r="E2137" t="str">
            <v>HIEDRA MIAMI (INCLUYE 12 UNIDADES POR M2 Y TRANSPORTE Y DISPOSICIÓN FINAL DE ESCOMBROS A 28 KM). SUMINISTRO Y PLANTACIÓN.</v>
          </cell>
          <cell r="F2137" t="str">
            <v>M2</v>
          </cell>
          <cell r="G2137">
            <v>97666</v>
          </cell>
        </row>
        <row r="2138">
          <cell r="D2138">
            <v>7113</v>
          </cell>
          <cell r="E2138" t="str">
            <v>CABLE CONDUCTOR MONOPOLAR DE 3X6 + 1X6 + 1X8T AWG AL THWN, 600 V.(ALUMINIO Y COBRE) (INCLUYE SUMINISTRO E INSTALACIÓN)</v>
          </cell>
          <cell r="F2138" t="str">
            <v>ML</v>
          </cell>
          <cell r="G2138">
            <v>59000</v>
          </cell>
        </row>
        <row r="2139">
          <cell r="D2139">
            <v>7136</v>
          </cell>
          <cell r="E2139" t="str">
            <v>DESMONTE Y TRASLADO DE ESTRUCTURAS METALICAS</v>
          </cell>
          <cell r="F2139" t="str">
            <v>KG</v>
          </cell>
          <cell r="G2139">
            <v>1198</v>
          </cell>
        </row>
        <row r="2140">
          <cell r="D2140">
            <v>7202</v>
          </cell>
          <cell r="E2140" t="str">
            <v>FACHADA EN PANELES DE VIDRIO LAMINADO DE SEGURIDAD EN 3 MÓDULOS VERTICALES CON BORDE PERIMETRAL EN NEOPRENO+ESTRUCTURA METÁLICA EXTERIOR TRAPEZOIDAL, FIJACIÓN A ESTRUCTURA CON BUJES. ESTRUCTURA METÁLICA EXTERIOR Y PERIMETRAL (SUMINISTRO E INSTALACIÓN)</v>
          </cell>
          <cell r="F2140" t="str">
            <v>M2</v>
          </cell>
          <cell r="G2140">
            <v>654930</v>
          </cell>
        </row>
        <row r="2141">
          <cell r="D2141">
            <v>7267</v>
          </cell>
          <cell r="E2141" t="str">
            <v>PERSIANA EN ALUMINIO EXTRUIDO NATURAL MATE O ACERO GALVANIZADO (INCLUYE SUMINISTRO E INSTALACIÓN)</v>
          </cell>
          <cell r="F2141" t="str">
            <v>M2</v>
          </cell>
          <cell r="G2141">
            <v>279820</v>
          </cell>
        </row>
        <row r="2142">
          <cell r="D2142">
            <v>7283</v>
          </cell>
          <cell r="E2142" t="str">
            <v>APOYO ELASTOMÉRICO EN NEOPRENO REFORZADO DUREZA 60 PARA APOYO SUPERESTRUCTURA. (SUMINISTRO E INSTALACIÓN).</v>
          </cell>
          <cell r="F2142" t="str">
            <v>dm3</v>
          </cell>
          <cell r="G2142">
            <v>70816</v>
          </cell>
        </row>
        <row r="2143">
          <cell r="D2143">
            <v>7308</v>
          </cell>
          <cell r="E2143" t="str">
            <v>BARANDA EN VIDRIO TEMPLADO OPALIZADO DE 10MM H=1.00M Y PASAMANOS CILINDRICO EN ACERO INOXIDABLE MATE DE D=1 1/2" EDIFICIO ACCESO (ESCALERAS, RAMPAS, TERRAZAS, TORNIQUETES) (SUMINISTRO E INSTALACIÓN).</v>
          </cell>
          <cell r="F2143" t="str">
            <v>ML</v>
          </cell>
          <cell r="G2143">
            <v>503407</v>
          </cell>
        </row>
        <row r="2144">
          <cell r="D2144">
            <v>7332</v>
          </cell>
          <cell r="E2144" t="str">
            <v>CABLE MONOPOLAR DE COBRE, HF FR PARA 600V C.A. CALIBRE NO. 8 AWG. (INCLUYE SUMINISTRO E INSTALACIÓN)</v>
          </cell>
          <cell r="F2144" t="str">
            <v>ML</v>
          </cell>
          <cell r="G2144">
            <v>14900</v>
          </cell>
        </row>
        <row r="2145">
          <cell r="D2145">
            <v>7336</v>
          </cell>
          <cell r="E2145" t="str">
            <v>BARRA DE UNION 5/8". (INCLUYE SUMINISTRO E INSTALACIÓN).</v>
          </cell>
          <cell r="F2145" t="str">
            <v>KG</v>
          </cell>
          <cell r="G2145">
            <v>5868</v>
          </cell>
        </row>
        <row r="2146">
          <cell r="D2146">
            <v>7337</v>
          </cell>
          <cell r="E2146" t="str">
            <v>BRIDA CIEGA EN ACERO D= 24". PRESIÓN DE TRABAJO= 150 PSI.</v>
          </cell>
          <cell r="F2146" t="str">
            <v>UN</v>
          </cell>
          <cell r="G2146">
            <v>5710973</v>
          </cell>
        </row>
        <row r="2147">
          <cell r="D2147">
            <v>7338</v>
          </cell>
          <cell r="E2147" t="str">
            <v>BARRICADA METALICA TIPO IDU CON CERRADO REFLECTIVO NARANJA Y BLANCO GRADO INGENIERIA, MEDIDAS: 2.40M X 1.50M - 3 BANDEJAS DE 20CM X 2.40M. TABLERO DE DESVIO DE 60CM. (INCLUYE CABALLETE, SUMINISTRO E INSTALACIÓN)</v>
          </cell>
          <cell r="F2147" t="str">
            <v>UN/MES</v>
          </cell>
          <cell r="G2147">
            <v>392207</v>
          </cell>
        </row>
        <row r="2148">
          <cell r="D2148">
            <v>7339</v>
          </cell>
          <cell r="E2148" t="str">
            <v>FIBRA ÓPTICA MONOMODO DE 4 HILOS (INCLUYE SUMINISTRO E INSTALACIÓN)</v>
          </cell>
          <cell r="F2148" t="str">
            <v>ML</v>
          </cell>
          <cell r="G2148">
            <v>3896</v>
          </cell>
        </row>
        <row r="2149">
          <cell r="D2149">
            <v>7340</v>
          </cell>
          <cell r="E2149" t="str">
            <v>CAMARA DE PASO NO. 2 UNE-EPM TELECOMUNICACIONES NORMA TEL NIN-105.(INCLUYE SUMINISTRO E INSTALACIÓN, NO INCLUYE RELLENOS).</v>
          </cell>
          <cell r="F2149" t="str">
            <v>UN</v>
          </cell>
          <cell r="G2149">
            <v>3364084</v>
          </cell>
        </row>
        <row r="2150">
          <cell r="D2150">
            <v>7341</v>
          </cell>
          <cell r="E2150" t="str">
            <v>CARCAMO AGUAS LLUVIAS 0.45 X 0.60 M. (INCLUYE REJILLA) SUMINISTRO E INSTALACIÓN</v>
          </cell>
          <cell r="F2150" t="str">
            <v>ML</v>
          </cell>
          <cell r="G2150">
            <v>1118128</v>
          </cell>
        </row>
        <row r="2151">
          <cell r="D2151">
            <v>7342</v>
          </cell>
          <cell r="E2151" t="str">
            <v>CERRAMIENTO CONTRA IMPACTO IDRD H=5.00 M. (TUBO GALVANIZADO, VARILLA REDONDA, MALLA ESLABONADA Y ÁNGULO. ACABADO SUPERFICIAL EN PINTURA LÍQUIDA RESISTENTE A LA INTEMPERIE, INCLUYE VIGA DE CIMENTACIÓN) (INCLUYE SUMINISTRO E INSTALACIÓN)</v>
          </cell>
          <cell r="F2151" t="str">
            <v>ML</v>
          </cell>
          <cell r="G2151">
            <v>1932346</v>
          </cell>
        </row>
        <row r="2152">
          <cell r="D2152">
            <v>7344</v>
          </cell>
          <cell r="E2152" t="str">
            <v>SEÑALIZACIÓN CON CINTA DE DEMARCACION CALIBRE 3 (INCLUYE SUMINISTRO Y COLOCACIÓN)</v>
          </cell>
          <cell r="F2152" t="str">
            <v>ML</v>
          </cell>
          <cell r="G2152">
            <v>677</v>
          </cell>
        </row>
        <row r="2153">
          <cell r="D2153">
            <v>7345</v>
          </cell>
          <cell r="E2153" t="str">
            <v>CONCRETO 3000 PSI (21 MPA) GRAVA COMÚN PARA MATERA (PREMEZCLADO. INCLUYE SUMINISTRO, FORMALETEO, COLOCACIÓN Y CURADO. NO INCLUYE REFUERZO).</v>
          </cell>
          <cell r="F2153" t="str">
            <v>M3</v>
          </cell>
          <cell r="G2153">
            <v>648855</v>
          </cell>
        </row>
        <row r="2154">
          <cell r="D2154">
            <v>7346</v>
          </cell>
          <cell r="E2154" t="str">
            <v>DEMARCACIÓN LÍNEA DE INICIO O FIN CARRIL, A= 0.20M L= 1.0M SEPARACIÓN= 1.0M E= 2.3MM EN PINTURA TERMOPLÁSTICA. INCLUYE SUMINISTRO Y APLICACIÓN CON EQUIPO. INCLUYE MICROESFERAS.</v>
          </cell>
          <cell r="F2154" t="str">
            <v>M2</v>
          </cell>
          <cell r="G2154">
            <v>28140</v>
          </cell>
        </row>
        <row r="2155">
          <cell r="D2155">
            <v>7347</v>
          </cell>
          <cell r="E2155" t="str">
            <v>NIPLE 16" ACERO CARBON EXTREMOS BRIDA/CAMPANA CON SALIDA TANGENCIAL PARA PURGA 4" L= 2500MM. SUMINISTRO E INSTALACIÓN</v>
          </cell>
          <cell r="F2155" t="str">
            <v>UN</v>
          </cell>
          <cell r="G2155">
            <v>4597238</v>
          </cell>
        </row>
        <row r="2156">
          <cell r="D2156">
            <v>7348</v>
          </cell>
          <cell r="E2156" t="str">
            <v>CONCRETO 4000 PSI (28 MPa) GRAVA COMÚN PARA BARRERA NEW JERSEY MONODIRECCIONAL DE 0.90M DE ALTURA X 0.375M DE BASE. (PREMEZCLADO. INCLUYE SUMINISTRO, FORMALETEO, COLOCACIÓN Y CURADO. NO INCLUYE REFUERZO).</v>
          </cell>
          <cell r="F2156" t="str">
            <v>M3</v>
          </cell>
          <cell r="G2156">
            <v>707614</v>
          </cell>
        </row>
        <row r="2157">
          <cell r="D2157">
            <v>7349</v>
          </cell>
          <cell r="E2157" t="str">
            <v>CONCRETO 4000 PSI (28 Mpa) GRAVA COMÚN PARA CÁMARA (PREMEZCLADO. INCLUYE SUMINISTRO, FORMALETEO, COLOCACIÓN Y CURADO. NO INCLUYE REFUERZO).</v>
          </cell>
          <cell r="F2157" t="str">
            <v>M3</v>
          </cell>
          <cell r="G2157">
            <v>698429</v>
          </cell>
        </row>
        <row r="2158">
          <cell r="D2158">
            <v>7351</v>
          </cell>
          <cell r="E2158" t="str">
            <v>CONCRETO 4000 PSI (28 MPA) GRAVA COMÚN PARA CÁRCAMO (PREMEZCLADO. INCLUYE SUMINISTRO, FORMALETEO, COLOCACIÓN Y CURADO. NO INCLUYE REFUERZO).</v>
          </cell>
          <cell r="F2158" t="str">
            <v>M3</v>
          </cell>
          <cell r="G2158">
            <v>724422</v>
          </cell>
        </row>
        <row r="2159">
          <cell r="D2159">
            <v>7353</v>
          </cell>
          <cell r="E2159" t="str">
            <v>CONTENEDOR DE RAICES TIPO B23 (TIPO D) (2.00M X 2.00M X 1.40M). (INCLUYE FILTRO EN GRAVILLA, TIERRA NEGRA. SUMINISTRO Y CONSTRUCCIÓN).</v>
          </cell>
          <cell r="F2159" t="str">
            <v>UN</v>
          </cell>
          <cell r="G2159">
            <v>1571191</v>
          </cell>
        </row>
        <row r="2160">
          <cell r="D2160">
            <v>7354</v>
          </cell>
          <cell r="E2160" t="str">
            <v>NIPLE 12" ACERO CARBON EXTREMO BRIDA Y EXTREMO LISO PARA CINTURÓN DE CIERRE L= 1500MM. (A) SUMINISTRO E INSTALACIÓN</v>
          </cell>
          <cell r="F2160" t="str">
            <v>UN</v>
          </cell>
          <cell r="G2160">
            <v>2367425</v>
          </cell>
        </row>
        <row r="2161">
          <cell r="D2161">
            <v>7355</v>
          </cell>
          <cell r="E2161" t="str">
            <v>NIPLE 4" ACERO CARBON BRIDA Y EXTREMO LISO L= 300MM. (A) SUMINISTRO E INSTALACIÓN</v>
          </cell>
          <cell r="F2161" t="str">
            <v>UN</v>
          </cell>
          <cell r="G2161">
            <v>382338</v>
          </cell>
        </row>
        <row r="2162">
          <cell r="D2162">
            <v>7356</v>
          </cell>
          <cell r="E2162" t="str">
            <v>DETECTOR DE DEMANDA PEATONAL (BOTONES) NO INCLUYE CABLES. (INCLUYE SUMINISTRO E INSTALACIÓN).</v>
          </cell>
          <cell r="F2162" t="str">
            <v>UN</v>
          </cell>
          <cell r="G2162">
            <v>2207598</v>
          </cell>
        </row>
        <row r="2163">
          <cell r="D2163">
            <v>7357</v>
          </cell>
          <cell r="E2163" t="str">
            <v>NIPLE 4" ACERO CARBON BRIDA/BRIDA L= 250MM. (A) SUMINISTRO E INSTALACIÓN</v>
          </cell>
          <cell r="F2163" t="str">
            <v>UN</v>
          </cell>
          <cell r="G2163">
            <v>561141</v>
          </cell>
        </row>
        <row r="2164">
          <cell r="D2164">
            <v>7358</v>
          </cell>
          <cell r="E2164" t="str">
            <v>NIPLE 4" ACERO CARBON BRIDA/EXTREMO LISO L= 200MM. (A) SUMINISTRO E INSTALACIÓN</v>
          </cell>
          <cell r="F2164" t="str">
            <v>UN</v>
          </cell>
          <cell r="G2164">
            <v>369272</v>
          </cell>
        </row>
        <row r="2165">
          <cell r="D2165">
            <v>7359</v>
          </cell>
          <cell r="E2165" t="str">
            <v>SEÑAL VERTICAL DE TRÁNSITO TIPO SP/SR CON LÁMINA RETRORREFLECTIVA PARA CICLORUTA DE 0.45 M X 0.45 M, INCLUYE POSTE. SUMINISTRO E INSTALACIÓN.</v>
          </cell>
          <cell r="F2165" t="str">
            <v>UN</v>
          </cell>
          <cell r="G2165">
            <v>373369</v>
          </cell>
        </row>
        <row r="2166">
          <cell r="D2166">
            <v>7362</v>
          </cell>
          <cell r="E2166" t="str">
            <v>GEOMALLA TENSAR BX 1100 PARA REFUERZO DE MATERIALES GRANULARES. (INCLUYE SUMINISTRO E INSTALACIÓN).</v>
          </cell>
          <cell r="F2166" t="str">
            <v>M2</v>
          </cell>
          <cell r="G2166">
            <v>12606</v>
          </cell>
        </row>
        <row r="2167">
          <cell r="D2167">
            <v>7364</v>
          </cell>
          <cell r="E2167" t="str">
            <v>RELLENO EN RECEBO COMUN (SUMINISTRO E INSTALACIÓN EXTENDIDO MECANICO, HUMEDECIMIENTO, COMPACTACIÓN Y TRANSPORTE A 28 KM).</v>
          </cell>
          <cell r="F2167" t="str">
            <v>M3</v>
          </cell>
          <cell r="G2167">
            <v>80951</v>
          </cell>
        </row>
        <row r="2168">
          <cell r="D2168">
            <v>7365</v>
          </cell>
          <cell r="E2168" t="str">
            <v>NEOPRENO REFORZADO 30CMX30CMX4" DOBLE REFUERZO DUREZA 60. SUMINISTRO E INSTALACIÓN. (INCLUYE LIMPIEZA DE LA SUPERFICIE CON CHORRO DE AIRE A PRESIÓN, HERRAMIENTA MENOR Y COMPRESOR).</v>
          </cell>
          <cell r="F2168" t="str">
            <v>UN</v>
          </cell>
          <cell r="G2168">
            <v>671070</v>
          </cell>
        </row>
        <row r="2169">
          <cell r="D2169">
            <v>7366</v>
          </cell>
          <cell r="E2169" t="str">
            <v>NEOPRENO REFORZADO 60CMX15CMX1" DOBLE REFUERZO DUREZA 60. SUMINISTRO E INSTALACIÓN. (INCLUYE LIMPIEZA DE LA SUPERFICIE CON CHORRO DE AIRE A PRESIÓN, HERRAMIENTA MENOR Y COMPRESOR).</v>
          </cell>
          <cell r="F2169" t="str">
            <v>UN</v>
          </cell>
          <cell r="G2169">
            <v>213363</v>
          </cell>
        </row>
        <row r="2170">
          <cell r="D2170">
            <v>7368</v>
          </cell>
          <cell r="E2170" t="str">
            <v>PIEDRA CASCAJO (RAJÓN) (INCLUYE SUMINISTRO E INSTALACIÓN)</v>
          </cell>
          <cell r="F2170" t="str">
            <v>M2</v>
          </cell>
          <cell r="G2170">
            <v>49461</v>
          </cell>
        </row>
        <row r="2171">
          <cell r="D2171">
            <v>7369</v>
          </cell>
          <cell r="E2171" t="str">
            <v>DEMOLICION DE CANALIZACION DE REDES DE COMUNICACIONES DUCTOS PVC-TDP (INCLUYE RETIRO Y DISPOSICION DE ESCOMBROS)</v>
          </cell>
          <cell r="F2171" t="str">
            <v>ML</v>
          </cell>
          <cell r="G2171">
            <v>9276</v>
          </cell>
        </row>
        <row r="2172">
          <cell r="D2172">
            <v>7370</v>
          </cell>
          <cell r="E2172" t="str">
            <v>CÁMARA DE CAIDA D=10" H=1.70M (INCLUYE SUMINISTRO E INSTALACIÓN)</v>
          </cell>
          <cell r="F2172" t="str">
            <v>UN</v>
          </cell>
          <cell r="G2172">
            <v>1354640</v>
          </cell>
        </row>
        <row r="2173">
          <cell r="D2173">
            <v>7371</v>
          </cell>
          <cell r="E2173" t="str">
            <v>CÁMARA DE CAIDA D=12" H=0.75M - 3.00M (INCLUYE SUMINISTRO E INSTALACIÓN)</v>
          </cell>
          <cell r="F2173" t="str">
            <v>UN</v>
          </cell>
          <cell r="G2173">
            <v>1670581</v>
          </cell>
        </row>
        <row r="2174">
          <cell r="D2174">
            <v>7372</v>
          </cell>
          <cell r="E2174" t="str">
            <v>CÁMARA DE CAIDA D=16" H=0.85M - 3.15M (INCLUYE SUMINISTRO E INSTALACIÓN)</v>
          </cell>
          <cell r="F2174" t="str">
            <v>UN</v>
          </cell>
          <cell r="G2174">
            <v>4592311</v>
          </cell>
        </row>
        <row r="2175">
          <cell r="D2175">
            <v>7374</v>
          </cell>
          <cell r="E2175" t="str">
            <v>SEÑALIZACIÓN CON COLOMBINA TUBULAR PLASTICA (INCLUYE SUMINISTRO E INSTALACIÓN)</v>
          </cell>
          <cell r="F2175" t="str">
            <v>UN</v>
          </cell>
          <cell r="G2175">
            <v>49003</v>
          </cell>
        </row>
        <row r="2176">
          <cell r="D2176">
            <v>7375</v>
          </cell>
          <cell r="E2176" t="str">
            <v>EMPATES DE TUBERÍA EN CCP A CCP 16" LINEAL (INCLUYE ACCESORIOS).SUMINISTRO E INSTALACIÓN</v>
          </cell>
          <cell r="F2176" t="str">
            <v>UN</v>
          </cell>
          <cell r="G2176">
            <v>1086053</v>
          </cell>
        </row>
        <row r="2177">
          <cell r="D2177">
            <v>7376</v>
          </cell>
          <cell r="E2177" t="str">
            <v>EMPATES DE TUBERÍA EN CCP A CCP 24" LINEAL (INCLUYE ACCESORIOS).SUMINISTRO E INSTALACIÓN</v>
          </cell>
          <cell r="F2177" t="str">
            <v>UN</v>
          </cell>
          <cell r="G2177">
            <v>1632511</v>
          </cell>
        </row>
        <row r="2178">
          <cell r="D2178">
            <v>7377</v>
          </cell>
          <cell r="E2178" t="str">
            <v>FLECHA LUMINOSA INTERMITENTE DE 1.10 MTS DE LONGITUD Y 40 CMS DE ANCHO CON ESTRUCTURA EN TUBO CUADRADO DE 1" DE 1.60 CMS DE ALTO. (SUMINISTRO E INSTALACIÓN)</v>
          </cell>
          <cell r="F2178" t="str">
            <v>UN</v>
          </cell>
          <cell r="G2178">
            <v>995141</v>
          </cell>
        </row>
        <row r="2179">
          <cell r="D2179">
            <v>7378</v>
          </cell>
          <cell r="E2179" t="str">
            <v>GEOMALLA UNIAXIAL RESISTENCIA ÚLTIMA 60KN/MK PARA REFUERZO DE MATERIALES GRANULARES. (INCLUYE SUMINISTRO E INSTALACIÓN)</v>
          </cell>
          <cell r="F2179" t="str">
            <v>M2</v>
          </cell>
          <cell r="G2179">
            <v>25634</v>
          </cell>
        </row>
        <row r="2180">
          <cell r="D2180">
            <v>7379</v>
          </cell>
          <cell r="E2180" t="str">
            <v>PALMA DE CERA (INCLUYE SIEMBRA Y TIERRA NEGRA, TRANSPORTE Y DISPOSICIÓN FINAL DE ESCOMBROS EN SITIO AUTORIZADO). DISTANCIA DE TRANSPORTE 28 KM. SUMINISTRO Y PLANTACIÓN</v>
          </cell>
          <cell r="F2180" t="str">
            <v>UN</v>
          </cell>
          <cell r="G2180">
            <v>530056</v>
          </cell>
        </row>
        <row r="2181">
          <cell r="D2181">
            <v>7380</v>
          </cell>
          <cell r="E2181" t="str">
            <v>TOMA DE INFORMACION DE TRANSITO DURANTE LA OBRA (INCLUYE PROCESAMIENTO Y LOGISTICA)</v>
          </cell>
          <cell r="F2181" t="str">
            <v>HR</v>
          </cell>
          <cell r="G2181">
            <v>15282</v>
          </cell>
        </row>
        <row r="2182">
          <cell r="D2182">
            <v>7381</v>
          </cell>
          <cell r="E2182" t="str">
            <v>JUEGO INFANTIL TIPO M-5A DE TRES PUESTOS, ACABADO SUPERFICIAL EN PINTURA EN POLVO SECO TGIC RESISTENTE A LA INTERPERIE. (INCLUYE SUMINISTRO E INSTALACIÓN)</v>
          </cell>
          <cell r="F2182" t="str">
            <v>UN</v>
          </cell>
          <cell r="G2182">
            <v>3165400</v>
          </cell>
        </row>
        <row r="2183">
          <cell r="D2183">
            <v>7382</v>
          </cell>
          <cell r="E2183" t="str">
            <v>JUEGO INFANTIL TIPO M-3 METÁLICO. INCLUYE RODADERO, BARRAS DE FLEXIÓN, ESCALADOR ÁRBOL Y ARCO, PASAMANOS Y ANGULATADO, PLATAFORMAS CUBIERTAS, ACABDO SUPERFICIAL EN PINTURA EN POLVO EN SECO TGIC</v>
          </cell>
          <cell r="F2183" t="str">
            <v>UN</v>
          </cell>
          <cell r="G2183">
            <v>11305000</v>
          </cell>
        </row>
        <row r="2184">
          <cell r="D2184">
            <v>7384</v>
          </cell>
          <cell r="E2184" t="str">
            <v>VÁLVULA TIPO MARIPOSA DE Ø 12" CON EXTREMOS LISOS TUBERIA EN PVC, INCLUYE UNIONES (INCLUYE SUMINISTRO E INSTALACIÓN).</v>
          </cell>
          <cell r="F2184" t="str">
            <v>UN</v>
          </cell>
          <cell r="G2184">
            <v>7930918</v>
          </cell>
        </row>
        <row r="2185">
          <cell r="D2185">
            <v>7387</v>
          </cell>
          <cell r="E2185" t="str">
            <v>BARRA DE ACERO GRADO 50 F 2-1/2" (SUMINISTRO E INSTALACIÓN).</v>
          </cell>
          <cell r="F2185" t="str">
            <v>KG</v>
          </cell>
          <cell r="G2185">
            <v>7311</v>
          </cell>
        </row>
        <row r="2186">
          <cell r="D2186">
            <v>7388</v>
          </cell>
          <cell r="E2186" t="str">
            <v>PERFORACIÓN HORIZONTAL DIRIGIDA PARA DUCTO CCP D=16" (INCLUYE TUBERÍA).SUMINISTRO E INSTALACIÓN</v>
          </cell>
          <cell r="F2186" t="str">
            <v>ML</v>
          </cell>
          <cell r="G2186">
            <v>3383963</v>
          </cell>
        </row>
        <row r="2187">
          <cell r="D2187">
            <v>7389</v>
          </cell>
          <cell r="E2187" t="str">
            <v>PERFORACIÓN HORIZONTAL DIRIGIDA PARA DUCTO CCP D=24" (INCLUYE TUBERÍA).SUMINISTRO E INSTALACIÓN</v>
          </cell>
          <cell r="F2187" t="str">
            <v>ML/DIAMETRO</v>
          </cell>
          <cell r="G2187">
            <v>4892877</v>
          </cell>
        </row>
        <row r="2188">
          <cell r="D2188">
            <v>7390</v>
          </cell>
          <cell r="E2188" t="str">
            <v>BORDE CONTENEDOR DE RAICES (2000X120X135) (INCLUYE SUMINISTRO E INSTALACIÓN, INCLUYE BASE DE 3CM EN MORTERO 1:3 HECHO EN OBRA)</v>
          </cell>
          <cell r="F2188" t="str">
            <v>ML</v>
          </cell>
          <cell r="G2188">
            <v>53514</v>
          </cell>
        </row>
        <row r="2189">
          <cell r="D2189">
            <v>7391</v>
          </cell>
          <cell r="E2189" t="str">
            <v>REDUCCION HD 24" X 16" (SUMINISTRO E INSTALACIÓN)</v>
          </cell>
          <cell r="F2189" t="str">
            <v>UN</v>
          </cell>
          <cell r="G2189">
            <v>5904653</v>
          </cell>
        </row>
        <row r="2190">
          <cell r="D2190">
            <v>7392</v>
          </cell>
          <cell r="E2190" t="str">
            <v>REDUCCION HD 12" X 6" (SUMINISTRO E INSTALACIÓN)</v>
          </cell>
          <cell r="F2190" t="str">
            <v>UN</v>
          </cell>
          <cell r="G2190">
            <v>1778367</v>
          </cell>
        </row>
        <row r="2191">
          <cell r="D2191">
            <v>7393</v>
          </cell>
          <cell r="E2191" t="str">
            <v>VÁLVULA TIPO MARIPOSA DE Ø 12" CON EXTREMOS LISOS TUBERIA EN PVC INCLUYE UNIONES Y TAPA DE SEGURIDAD CIERRE PERMANENTE (INCLUYE SUMINISTRO E INSTALACIÓN).</v>
          </cell>
          <cell r="F2191" t="str">
            <v>UN</v>
          </cell>
          <cell r="G2191">
            <v>8164804</v>
          </cell>
        </row>
        <row r="2192">
          <cell r="D2192">
            <v>7395</v>
          </cell>
          <cell r="E2192" t="str">
            <v>REDUCCION PVC TIPO U.M. 12" X 8" (SUMINISTRO E INSTALACIÓN)</v>
          </cell>
          <cell r="F2192" t="str">
            <v>UN</v>
          </cell>
          <cell r="G2192">
            <v>1803426</v>
          </cell>
        </row>
        <row r="2193">
          <cell r="D2193">
            <v>7396</v>
          </cell>
          <cell r="E2193" t="str">
            <v>REDUCCION PVC TIPO U.M. 6" X 3" (SUMINISTRO E INSTALACIÓN)</v>
          </cell>
          <cell r="F2193" t="str">
            <v>UN</v>
          </cell>
          <cell r="G2193">
            <v>322997</v>
          </cell>
        </row>
        <row r="2194">
          <cell r="D2194">
            <v>7397</v>
          </cell>
          <cell r="E2194" t="str">
            <v>SEÑAL CICLORUTA SIC-02, TABLERO 0.70M X 0.18M. INCLUYE POSTE. SUMINISTRO E INSTALACIÓN</v>
          </cell>
          <cell r="F2194" t="str">
            <v>UN</v>
          </cell>
          <cell r="G2194">
            <v>391213</v>
          </cell>
        </row>
        <row r="2195">
          <cell r="D2195">
            <v>7398</v>
          </cell>
          <cell r="E2195" t="str">
            <v>SEÑAL CICLORUTA SIC-02, TABLERO 0.70M X 0.30M. INCLUYE POSTE. SUMINISTRO E INSTALACIÓN</v>
          </cell>
          <cell r="F2195" t="str">
            <v>UN</v>
          </cell>
          <cell r="G2195">
            <v>426095</v>
          </cell>
        </row>
        <row r="2196">
          <cell r="D2196">
            <v>7399</v>
          </cell>
          <cell r="E2196" t="str">
            <v>SEÑAL CICLORUTA SIC-02, TABLERO 0.70M X 0.40M. EN LÁMINA GALVANIZADA CAL-16. INCLUYE SOPORTE EN TUBO REDONDO 2" EN REFLECTIVO CON PINTURA ELECTROSTÁTICA. SUMINISTRO E INSTALACIÓN</v>
          </cell>
          <cell r="F2196" t="str">
            <v>UN</v>
          </cell>
          <cell r="G2196">
            <v>693774</v>
          </cell>
        </row>
        <row r="2197">
          <cell r="D2197">
            <v>7400</v>
          </cell>
          <cell r="E2197" t="str">
            <v>SEÑAL CICLORUTA SIC-02, TABLERO 0.80M X 0.18M. INCLUYE POSTE. SUMINISTRO E INSTALACIÓN</v>
          </cell>
          <cell r="F2197" t="str">
            <v>UN</v>
          </cell>
          <cell r="G2197">
            <v>426095</v>
          </cell>
        </row>
        <row r="2198">
          <cell r="D2198">
            <v>7401</v>
          </cell>
          <cell r="E2198" t="str">
            <v>SEÑAL CICLORUTA SIC-02, TABLERO 0.80M X 0.80M. EN LÁMINA GALVANIZADA C-16. INCLUYE SOPORTE EN TUBO REDONDO 2" EN REFLECTIVO CON PINTURA ELECTROSTÁTICA. SUMINISTRO E INSTALACIÓN</v>
          </cell>
          <cell r="F2198" t="str">
            <v>UN</v>
          </cell>
          <cell r="G2198">
            <v>693774</v>
          </cell>
        </row>
        <row r="2199">
          <cell r="D2199">
            <v>7406</v>
          </cell>
          <cell r="E2199" t="str">
            <v>SEÑAL VERTICAL SR 90X30 , INCLUYE POSTE. SUMINISTRO E INSTALACIÓN</v>
          </cell>
          <cell r="F2199" t="str">
            <v>UN</v>
          </cell>
          <cell r="G2199">
            <v>428400</v>
          </cell>
        </row>
        <row r="2200">
          <cell r="D2200">
            <v>7407</v>
          </cell>
          <cell r="E2200" t="str">
            <v>SEÑAL VERTICAL DE TRÁNSITO TIPO SR CON LÁMINA REFLECTIVA PARA CICLORUTA D=0.45M. INCLUYE POSTE. SUMINISTRO E INSTALACIÓN</v>
          </cell>
          <cell r="F2200" t="str">
            <v>UN</v>
          </cell>
          <cell r="G2200">
            <v>693774</v>
          </cell>
        </row>
        <row r="2201">
          <cell r="D2201">
            <v>7408</v>
          </cell>
          <cell r="E2201" t="str">
            <v>ACOMETIDA SUBTERRÁNEA DE BAJA TENSIÓN (2 TUBOS DE 2" PVC) INCLUYE SUMINISTRO E INSTALACIÓN.</v>
          </cell>
          <cell r="F2201" t="str">
            <v>UN</v>
          </cell>
          <cell r="G2201">
            <v>749062</v>
          </cell>
        </row>
        <row r="2202">
          <cell r="D2202">
            <v>7409</v>
          </cell>
          <cell r="E2202" t="str">
            <v>RECONSTRUCCIÓN CAJA DE INSPECCIÓN TRIPLE PARA CANALIZACIÓN NORMA CODENSA CS 277 (INCLUYE MUROS , PAÑETE, MARCO Y TAPAS) MEDIDAS EXTERNAS: 2.79M X 1.69M. MEDIDAS INTERNAS: 2.29M X 1.19M. ALTURA 1.85M</v>
          </cell>
          <cell r="F2202" t="str">
            <v>UN</v>
          </cell>
          <cell r="G2202">
            <v>3515990</v>
          </cell>
        </row>
        <row r="2203">
          <cell r="D2203">
            <v>7410</v>
          </cell>
          <cell r="E2203" t="str">
            <v>RECONSTRUCCIÓN CAJA DE INSPECCIÓN DOBLE PARA CANALIZACIÓN NORMA CODENSA CS 276 (INCLUYE MUROS , PAÑETE, MARCO Y TAPAS) MEDIDAS EXTERNAS: 1.79M X 1.49M. MEDIDAS INTERNAS: 1.49M X 1.19M. ALTURA 1.22M</v>
          </cell>
          <cell r="F2203" t="str">
            <v>UN</v>
          </cell>
          <cell r="G2203">
            <v>1959943</v>
          </cell>
        </row>
        <row r="2204">
          <cell r="D2204">
            <v>7411</v>
          </cell>
          <cell r="E2204" t="str">
            <v>RECONSTRUCCIÓN CAJA DE INSPECCIÓN SENCILLA PARA CANALIZACIÓN NORMA CODENSA CS 275 (INCLUYE MUROS , PAÑETE, MARCO Y TAPAS) MEDIDAS EXTERNAS: 1.69M X 1.19M. MEDIDAS INTERNAS: 0.69M X 1.19M. ALTURA 1.22M.</v>
          </cell>
          <cell r="F2204" t="str">
            <v>UN</v>
          </cell>
          <cell r="G2204">
            <v>1343217</v>
          </cell>
        </row>
        <row r="2205">
          <cell r="D2205">
            <v>7412</v>
          </cell>
          <cell r="E2205" t="str">
            <v>VÁLVULA TIPO MARIPOSA DE Ø 4" CON EXTREMOS LISOS TUBERIA EN PVC INCLUYE UNIONES (INCLUYE SUMINISTRO E INSTALACIÓN).</v>
          </cell>
          <cell r="F2205" t="str">
            <v>UN</v>
          </cell>
          <cell r="G2205">
            <v>1223428</v>
          </cell>
        </row>
        <row r="2206">
          <cell r="D2206">
            <v>7413</v>
          </cell>
          <cell r="E2206" t="str">
            <v>RECONSTRUCCIÓN CAJA DE INSPECCIÓN TIPO VEHICULAR (INCLUYE MUROS , PAÑETE, MARCO Y TAPAS) MEDIDAS EXTERNAS: 2.00M X 2.00M. MEDIDAS INTERNAS: 1.50M X 1.50M. ALTURA 1.80M.</v>
          </cell>
          <cell r="F2206" t="str">
            <v>UN</v>
          </cell>
          <cell r="G2206">
            <v>2220756</v>
          </cell>
        </row>
        <row r="2207">
          <cell r="D2207">
            <v>7414</v>
          </cell>
          <cell r="E2207" t="str">
            <v>VÁLVULA TIPO MARIPOSA DE Ø 6" CON EXTREMOS LISOS TUBERIA EN PVC INCLUYE UNIONES (INCLUYE SUMINISTRO E INSTALACIÓN).</v>
          </cell>
          <cell r="F2207" t="str">
            <v>UN</v>
          </cell>
          <cell r="G2207">
            <v>2417166</v>
          </cell>
        </row>
        <row r="2208">
          <cell r="D2208">
            <v>7415</v>
          </cell>
          <cell r="E2208" t="str">
            <v>REDUCCION PVC TIPO U.M. 8"X6". (SUMINISTRO E INSTALACIÓN)</v>
          </cell>
          <cell r="F2208" t="str">
            <v>UN</v>
          </cell>
          <cell r="G2208">
            <v>987676</v>
          </cell>
        </row>
        <row r="2209">
          <cell r="D2209">
            <v>7417</v>
          </cell>
          <cell r="E2209" t="str">
            <v>ANCLAJE PARA TUBERIA EN CONCRETO PREMEZCLADO DE 4000 PSI GRAVA COMUN (Incluye suministro, formaleteo, colocacion y curado. No incluye refuerzo)</v>
          </cell>
          <cell r="F2209" t="str">
            <v>M3</v>
          </cell>
          <cell r="G2209">
            <v>706590</v>
          </cell>
        </row>
        <row r="2210">
          <cell r="D2210">
            <v>7419</v>
          </cell>
          <cell r="E2210" t="str">
            <v>TEE PVC U.M. 4" X 4" (SUMINISTRO E INSTALACIÓN)</v>
          </cell>
          <cell r="F2210" t="str">
            <v>UN</v>
          </cell>
          <cell r="G2210">
            <v>233964</v>
          </cell>
        </row>
        <row r="2211">
          <cell r="D2211">
            <v>7420</v>
          </cell>
          <cell r="E2211" t="str">
            <v>TEE PVC U.M. 6" X 3" (SUMINISTRO E INSTALACIÓN)</v>
          </cell>
          <cell r="F2211" t="str">
            <v>UN</v>
          </cell>
          <cell r="G2211">
            <v>1395534</v>
          </cell>
        </row>
        <row r="2212">
          <cell r="D2212">
            <v>7421</v>
          </cell>
          <cell r="E2212" t="str">
            <v>TEE PVC U.M. 6" X 4" (SUMINISTRO E INSTALACIÓN)</v>
          </cell>
          <cell r="F2212" t="str">
            <v>UN</v>
          </cell>
          <cell r="G2212">
            <v>1264267</v>
          </cell>
        </row>
        <row r="2213">
          <cell r="D2213">
            <v>7422</v>
          </cell>
          <cell r="E2213" t="str">
            <v>VÁLVULA TIPO MARIPOSA DE Ø 6" CON EXTREMOS LISOS TUBERIA EN PVC INCLUYE UNIONES Y TAPA DE SEGURIDAD CIERRE PERMANENTE (INCLUYE SUMINISTRO E INSTALACIÓN).</v>
          </cell>
          <cell r="F2213" t="str">
            <v>UN</v>
          </cell>
          <cell r="G2213">
            <v>2651052</v>
          </cell>
        </row>
        <row r="2214">
          <cell r="D2214">
            <v>7423</v>
          </cell>
          <cell r="E2214" t="str">
            <v>TEE PVC U.M. 6" X 6" (SUMINISTRO E INSTALACIÓN)</v>
          </cell>
          <cell r="F2214" t="str">
            <v>UN</v>
          </cell>
          <cell r="G2214">
            <v>617388</v>
          </cell>
        </row>
        <row r="2215">
          <cell r="D2215">
            <v>7424</v>
          </cell>
          <cell r="E2215" t="str">
            <v>VÁLVULA TIPO MARIPOSA DE Ø 8" CON EXTREMOS LISOS TUBERIA EN PVC INCLUYE UNIONES (INCLUYE SUMINISTRO E INSTALACIÓN).</v>
          </cell>
          <cell r="F2215" t="str">
            <v>UN</v>
          </cell>
          <cell r="G2215">
            <v>4482206</v>
          </cell>
        </row>
        <row r="2216">
          <cell r="D2216">
            <v>7425</v>
          </cell>
          <cell r="E2216" t="str">
            <v>VÁLVULA TIPO MARIPOSA DE Ø 8" CON EXTREMOS LISOS TUBERIA EN PVC INCLUYE UNIONES Y TAPA DE SEGURIDAD CIERRE PERMANENTE (INCLUYE SUMINISTRO E INSTALACIÓN).</v>
          </cell>
          <cell r="F2216" t="str">
            <v>UN</v>
          </cell>
          <cell r="G2216">
            <v>4716089</v>
          </cell>
        </row>
        <row r="2217">
          <cell r="D2217">
            <v>7426</v>
          </cell>
          <cell r="E2217" t="str">
            <v>CABEZAL EN CONCRETO PREMEZCLADO DE 4000 PSI (28Mpa) GRAVA COMUN (Incluye suministro, formaleteo metalico, colocacion y curado. No incluye refuerzo)</v>
          </cell>
          <cell r="F2217" t="str">
            <v>M3</v>
          </cell>
          <cell r="G2217">
            <v>719948</v>
          </cell>
        </row>
        <row r="2218">
          <cell r="D2218">
            <v>7427</v>
          </cell>
          <cell r="E2218" t="str">
            <v>TEE PVC U.M. 8" X 6" (SUMINISTRO E INSTALACIÓN)</v>
          </cell>
          <cell r="F2218" t="str">
            <v>UN</v>
          </cell>
          <cell r="G2218">
            <v>2171888</v>
          </cell>
        </row>
        <row r="2219">
          <cell r="D2219">
            <v>7428</v>
          </cell>
          <cell r="E2219" t="str">
            <v>TEE PVC U.M. 8" X 8" (SUMINISTRO E INSTALACIÓN)</v>
          </cell>
          <cell r="F2219" t="str">
            <v>UN</v>
          </cell>
          <cell r="G2219">
            <v>1920389</v>
          </cell>
        </row>
        <row r="2220">
          <cell r="D2220">
            <v>7429</v>
          </cell>
          <cell r="E2220" t="str">
            <v>NIPLE 24" ACERO CARBON EXTREMOS ESPIGO/CAMPANA L= 3000MM CON SALIDA PARA BOCA DE ACCESO 24" (ACERO). SUMINISTRO E INSTALACIÓN.</v>
          </cell>
          <cell r="F2220" t="str">
            <v>UN</v>
          </cell>
          <cell r="G2220">
            <v>5864955</v>
          </cell>
        </row>
        <row r="2221">
          <cell r="D2221">
            <v>7430</v>
          </cell>
          <cell r="E2221" t="str">
            <v>BAJANTE DE ALIMENTACION DE LONGITUD=6M, D=2", GALVANIZADA (INCLUYE CODO DE ACOMETIDA). (INCLUYE SUMINISTRO E INSTALACIÓN)</v>
          </cell>
          <cell r="F2221" t="str">
            <v>UN</v>
          </cell>
          <cell r="G2221">
            <v>393131</v>
          </cell>
        </row>
        <row r="2222">
          <cell r="D2222">
            <v>7431</v>
          </cell>
          <cell r="E2222" t="str">
            <v>TUBERÍA EN ACERO Ø24" CON UNIONES ESPIGO/CAMPANA CON EMPAQUE DE CAUCHO. REVEST.INTERIOR Y RECUBR EXT. EN MORTERO CEMENTO. L= 6.00M PRESIÓN TRABAJO 150 PSI. SUMINISTRO E INSTALACIÓN</v>
          </cell>
          <cell r="F2222" t="str">
            <v>ML</v>
          </cell>
          <cell r="G2222">
            <v>1393258</v>
          </cell>
        </row>
        <row r="2223">
          <cell r="D2223">
            <v>7432</v>
          </cell>
          <cell r="E2223" t="str">
            <v>TUBERIA PVC U.M. EXT CORRUGADO/INT LISO U.M. NORMA NTC 3722-1 D=24" (INCLUYE SUMINISTRO E INSTALACIÓN)</v>
          </cell>
          <cell r="F2223" t="str">
            <v>ML</v>
          </cell>
          <cell r="G2223">
            <v>606923</v>
          </cell>
        </row>
        <row r="2224">
          <cell r="D2224">
            <v>7433</v>
          </cell>
          <cell r="E2224" t="str">
            <v>TUBERIA PVC U.M. EXT CORRUGADO/INT LISO U.M. NORMA NTC 3722-1 D=27" (INCLUYE SUMINISTRO E INSTALACIÓN)</v>
          </cell>
          <cell r="F2224" t="str">
            <v>ML</v>
          </cell>
          <cell r="G2224">
            <v>713924</v>
          </cell>
        </row>
        <row r="2225">
          <cell r="D2225">
            <v>7434</v>
          </cell>
          <cell r="E2225" t="str">
            <v>TUBERIA PVC U.M. EXT CORRUGADO/INT LISO U.M. NORMA NTC 3722-1 D=30" (INCLUYE SUMINISTRO E INSTALACIÓN)</v>
          </cell>
          <cell r="F2225" t="str">
            <v>ML</v>
          </cell>
          <cell r="G2225">
            <v>877155</v>
          </cell>
        </row>
        <row r="2226">
          <cell r="D2226">
            <v>7435</v>
          </cell>
          <cell r="E2226" t="str">
            <v>TUBERIA PVC U.M. EXT CORRUGADO/INT LISO U.M. NORMA NTC 3722-1 D=36" (INCLUYE SUMINISTRO E INSTALACIÓN)</v>
          </cell>
          <cell r="F2226" t="str">
            <v>ML</v>
          </cell>
          <cell r="G2226">
            <v>1577865</v>
          </cell>
        </row>
        <row r="2227">
          <cell r="D2227">
            <v>7436</v>
          </cell>
          <cell r="E2227" t="str">
            <v>SEÑAL VERTICAL DE PEDESTAL SITP 1-2 RUTAS H=3.75. (INCLUYE CENEFA, FABRICACIÓN, SUMINISTRO E INSTALACIÓN).</v>
          </cell>
          <cell r="F2227" t="str">
            <v>UN</v>
          </cell>
          <cell r="G2227">
            <v>1205709</v>
          </cell>
        </row>
        <row r="2228">
          <cell r="D2228">
            <v>7437</v>
          </cell>
          <cell r="E2228" t="str">
            <v>CONCRETO 6000 PSI GRAVA COMÚN PARA TAPAS CÁMARA (PREMEZCLADO. INCLUYE SUMINISTRO, FORMALETEO Y COLOCACIÓN. NO INCLUYE REFUERZO).</v>
          </cell>
          <cell r="F2228" t="str">
            <v>M3</v>
          </cell>
          <cell r="G2228">
            <v>845613</v>
          </cell>
        </row>
        <row r="2229">
          <cell r="D2229">
            <v>7438</v>
          </cell>
          <cell r="E2229" t="str">
            <v>NIPLE 16" ACERO CARBON EXTREMOS BRIDA/CAMPANA L= 2000MM CON SALIDA PARA VENTOSA 2" Y BY-PASS Ø=2". (SUMINISTRO E INSTALACIÓN).</v>
          </cell>
          <cell r="F2229" t="str">
            <v>UN</v>
          </cell>
          <cell r="G2229">
            <v>4049955</v>
          </cell>
        </row>
        <row r="2230">
          <cell r="D2230">
            <v>7439</v>
          </cell>
          <cell r="E2230" t="str">
            <v>TAPA CIRCULAR DE SEGURIDAD PARA TRÁFICO PESADO D= 0.60M. SUMINISTRO E INSTALACIÓN</v>
          </cell>
          <cell r="F2230" t="str">
            <v>UN</v>
          </cell>
          <cell r="G2230">
            <v>411095</v>
          </cell>
        </row>
        <row r="2231">
          <cell r="D2231">
            <v>7440</v>
          </cell>
          <cell r="E2231" t="str">
            <v>NIPLE 16" ACERO CARBON EXTREMOS BRIDA/CAMPANA L= 2000MM CON SALIDA PARA VENTOSA 2"(ACERO). (SUMINISTRO E INSTALACIÓN).</v>
          </cell>
          <cell r="F2231" t="str">
            <v>UN</v>
          </cell>
          <cell r="G2231">
            <v>4039747</v>
          </cell>
        </row>
        <row r="2232">
          <cell r="D2232">
            <v>7441</v>
          </cell>
          <cell r="E2232" t="str">
            <v>NIPLE 16" ACERO CARBON EXTREMOS ESPIGO/BRIDA L= 2000MM CON SALIDA PARA VENTOSA 2"(ACERO). (SUMINISTRO E INSTALACIÓN).</v>
          </cell>
          <cell r="F2232" t="str">
            <v>UN</v>
          </cell>
          <cell r="G2232">
            <v>4039747</v>
          </cell>
        </row>
        <row r="2233">
          <cell r="D2233">
            <v>7442</v>
          </cell>
          <cell r="E2233" t="str">
            <v>NIPLE 16" ACERO CARBON EXTREMOS ESPIGO/BRIDA L= 2000MM CON SALIDA PARA VENTOSA 2" Y BY-PASS Ø=2". (SUMINISTRO E INSTALACIÓN).</v>
          </cell>
          <cell r="F2233" t="str">
            <v>UN</v>
          </cell>
          <cell r="G2233">
            <v>4049955</v>
          </cell>
        </row>
        <row r="2234">
          <cell r="D2234">
            <v>7443</v>
          </cell>
          <cell r="E2234" t="str">
            <v>CAÑUELA TIPO CU 004 (SUMINISTRO E INSTALACIÓN. INCLUYE 3CM MORTERO 1:5)</v>
          </cell>
          <cell r="F2234" t="str">
            <v>ML</v>
          </cell>
          <cell r="G2234">
            <v>48173</v>
          </cell>
        </row>
        <row r="2235">
          <cell r="D2235">
            <v>7445</v>
          </cell>
          <cell r="E2235" t="str">
            <v>CERRAMIENTO EN MALLA ELECTROSOLDADA H= 1.50M CALIBRE 10.5 HUECO DE 2". SUMINISTRO E INSTALACIÓN.</v>
          </cell>
          <cell r="F2235" t="str">
            <v>M2</v>
          </cell>
          <cell r="G2235">
            <v>323060</v>
          </cell>
        </row>
        <row r="2236">
          <cell r="D2236">
            <v>7447</v>
          </cell>
          <cell r="E2236" t="str">
            <v>TUBERIA PVC U.M. EXT CORRUGADO/INT LISO U.M. NORMA NTC 3722-1 D=48" (INCLUYE SUMINISTRO E INSTALACIÓN)</v>
          </cell>
          <cell r="F2236" t="str">
            <v>ML</v>
          </cell>
          <cell r="G2236">
            <v>3184595</v>
          </cell>
        </row>
        <row r="2237">
          <cell r="D2237">
            <v>7448</v>
          </cell>
          <cell r="E2237" t="str">
            <v>VÁLVULA 1 1/2" PARA EXPULSIÓN DE AIRE (SUMINISTRO E INSTALACIÓN)</v>
          </cell>
          <cell r="F2237" t="str">
            <v>UN</v>
          </cell>
          <cell r="G2237">
            <v>438237</v>
          </cell>
        </row>
        <row r="2238">
          <cell r="D2238">
            <v>7451</v>
          </cell>
          <cell r="E2238" t="str">
            <v>VÁLVULA COMPUERTA D=2" EXTREMOS BRIDADOS (A) (150 PSI). SUMINISTRO E INSTALACIÓN</v>
          </cell>
          <cell r="F2238" t="str">
            <v>UN</v>
          </cell>
          <cell r="G2238">
            <v>585150</v>
          </cell>
        </row>
        <row r="2239">
          <cell r="D2239">
            <v>7452</v>
          </cell>
          <cell r="E2239"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F2239" t="str">
            <v>UN</v>
          </cell>
          <cell r="G2239">
            <v>2138844</v>
          </cell>
        </row>
        <row r="2240">
          <cell r="D2240">
            <v>7453</v>
          </cell>
          <cell r="E2240" t="str">
            <v>VÁLVULA COMPUERTA D=4" EXTREMOS BRIDADOS (A) (150 PSI). SUMINISTRO E INSTALACIÓN</v>
          </cell>
          <cell r="F2240" t="str">
            <v>UN</v>
          </cell>
          <cell r="G2240">
            <v>1217843</v>
          </cell>
        </row>
        <row r="2241">
          <cell r="D2241">
            <v>7454</v>
          </cell>
          <cell r="E2241" t="str">
            <v>VÁLVULA DE GLOBO DE 4" (A). SUMINISTRO E INSTALACIÓN</v>
          </cell>
          <cell r="F2241" t="str">
            <v>UN</v>
          </cell>
          <cell r="G2241">
            <v>2631706</v>
          </cell>
        </row>
        <row r="2242">
          <cell r="D2242">
            <v>7455</v>
          </cell>
          <cell r="E2242" t="str">
            <v>VÁLVULA DE MARIPOSA Ø 12"A BRIDA - BRIDA (A) (150 PSI). SUMINISTRO E INSTALACIÓN</v>
          </cell>
          <cell r="F2242" t="str">
            <v>UN</v>
          </cell>
          <cell r="G2242">
            <v>10600727</v>
          </cell>
        </row>
        <row r="2243">
          <cell r="D2243">
            <v>7458</v>
          </cell>
          <cell r="E2243"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F2243" t="str">
            <v>UN</v>
          </cell>
          <cell r="G2243">
            <v>7349293</v>
          </cell>
        </row>
        <row r="2244">
          <cell r="D2244">
            <v>7459</v>
          </cell>
          <cell r="E2244" t="str">
            <v>NIPLE 16" ACERO CARBON EXTREMOS ESPIGO/CAMPANA L= 3000MM CON SALIDA BRIDADA PARA BOCA DE ACCESO 16" Y SALIDA PARA VENTOSA 2"(ACERO). (SUMINISTRO E INSTALACIÓN)</v>
          </cell>
          <cell r="F2244" t="str">
            <v>UN</v>
          </cell>
          <cell r="G2244">
            <v>5326490</v>
          </cell>
        </row>
        <row r="2245">
          <cell r="D2245">
            <v>7460</v>
          </cell>
          <cell r="E2245"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F2245" t="str">
            <v>UN</v>
          </cell>
          <cell r="G2245">
            <v>2821513</v>
          </cell>
        </row>
        <row r="2246">
          <cell r="D2246">
            <v>7462</v>
          </cell>
          <cell r="E2246" t="str">
            <v>NIPLE 16" ACERO CARBON EXTREMOS ESPIGO/CAMPANA L= 3000MM CON SALIDA PARA BOCA DE ACCESO 16" (ACERO). (SUMINISTRO E INSTALACIÓN)</v>
          </cell>
          <cell r="F2246" t="str">
            <v>UN</v>
          </cell>
          <cell r="G2246">
            <v>3762700</v>
          </cell>
        </row>
        <row r="2247">
          <cell r="D2247">
            <v>7464</v>
          </cell>
          <cell r="E2247"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F2247" t="str">
            <v>UN</v>
          </cell>
          <cell r="G2247">
            <v>2978054</v>
          </cell>
        </row>
        <row r="2248">
          <cell r="D2248">
            <v>7465</v>
          </cell>
          <cell r="E2248" t="str">
            <v>NIPLE 4" DE ACERO SCH-40 S/C EXTREMOS LISO, L=360MM. (SUMINISTRO E INSTALACIÓN)</v>
          </cell>
          <cell r="F2248" t="str">
            <v>UN</v>
          </cell>
          <cell r="G2248">
            <v>133609</v>
          </cell>
        </row>
        <row r="2249">
          <cell r="D2249">
            <v>7468</v>
          </cell>
          <cell r="E2249" t="str">
            <v>NIPLE 24" ACERO CARBON EXTREMOS LISOS CON SALIDA PARA PITÓMETRO 1" Y DOS SALIDAS 1 1/2". L= 2000 MM. SUMINISTRO E INSTALACIÓN</v>
          </cell>
          <cell r="F2249" t="str">
            <v>UN</v>
          </cell>
          <cell r="G2249">
            <v>3776114</v>
          </cell>
        </row>
        <row r="2250">
          <cell r="D2250">
            <v>7469</v>
          </cell>
          <cell r="E2250" t="str">
            <v>DELINEADOR DE OBSTÁCULO PARA EL TRÁSITO POR UN LADO DEL OBTÁCULO DE 90CM X 20CM, REFLECTIVO PRISMÁTICO TIPO VII O SUPERIOR, AMARILLO LIMÓN FLUORESCENTE EN LÁMINA GALVANIZADA, PEDESTAL EN ÁNGULO. SUMINISTRO E INSTALACIÓN.</v>
          </cell>
          <cell r="F2250" t="str">
            <v>UN</v>
          </cell>
          <cell r="G2250">
            <v>464245</v>
          </cell>
        </row>
        <row r="2251">
          <cell r="D2251">
            <v>7470</v>
          </cell>
          <cell r="E2251" t="str">
            <v>DELINEADOR DE CURVA HORIZONTAL DE 40CM X 50CM. REFLECTIVO PRISMÁTICO TIPO VII O SUPERIOR, AMARILLO LIMÓN FLUORESCENTE EN LÁMINA GALVANIZADA, PEDESTAL EN ÁNGULO. SUMINISTRO E INSTALACIÓN</v>
          </cell>
          <cell r="F2251" t="str">
            <v>UN</v>
          </cell>
          <cell r="G2251">
            <v>375666</v>
          </cell>
        </row>
        <row r="2252">
          <cell r="D2252">
            <v>7471</v>
          </cell>
          <cell r="E2252" t="str">
            <v>TEE PVC U.M. 12" X 6" (SUMINISTRO E INSTALACIÓN)</v>
          </cell>
          <cell r="F2252" t="str">
            <v>UN</v>
          </cell>
          <cell r="G2252">
            <v>2067045</v>
          </cell>
        </row>
        <row r="2253">
          <cell r="D2253">
            <v>7472</v>
          </cell>
          <cell r="E2253" t="str">
            <v>TUBERIA PVC U.M. EXT CORRUGADO/INT LISO U.M. NORMA NTC 3722-1 D=33". (INCLUYE SUMINISTRO E INSTALACIÓN)</v>
          </cell>
          <cell r="F2253" t="str">
            <v>ML</v>
          </cell>
          <cell r="G2253">
            <v>1176849</v>
          </cell>
        </row>
        <row r="2254">
          <cell r="D2254">
            <v>7473</v>
          </cell>
          <cell r="E2254" t="str">
            <v>TEE PVC U.M. 12" X 4" (SUMINISTRO E INSTALACIÓN)</v>
          </cell>
          <cell r="F2254" t="str">
            <v>UN</v>
          </cell>
          <cell r="G2254">
            <v>1713615</v>
          </cell>
        </row>
        <row r="2255">
          <cell r="D2255">
            <v>7474</v>
          </cell>
          <cell r="E2255" t="str">
            <v>TUBERIA PVC U.M. EXT CORRUGADO/INT LISO U.M. NORMA NTC 3722-1 D=42". (INCLUYE SUMINISTRO E INSTALACIÓN)</v>
          </cell>
          <cell r="F2255" t="str">
            <v>ML</v>
          </cell>
          <cell r="G2255">
            <v>2499202</v>
          </cell>
        </row>
        <row r="2256">
          <cell r="D2256">
            <v>7477</v>
          </cell>
          <cell r="E2256" t="str">
            <v>REDUCCION CONCENTRICA HD EXTREMO LISO 12"X4" (SUMINISTRO E INSTALACIÓN)</v>
          </cell>
          <cell r="F2256" t="str">
            <v>UN</v>
          </cell>
          <cell r="G2256">
            <v>1203178</v>
          </cell>
        </row>
        <row r="2257">
          <cell r="D2257">
            <v>7480</v>
          </cell>
          <cell r="E2257" t="str">
            <v>UNIÓN JUNTA DE DESMONTAJE Ø 12 (A) (SUMINISTRO E INSTALACIÓN)</v>
          </cell>
          <cell r="F2257" t="str">
            <v>UN</v>
          </cell>
          <cell r="G2257">
            <v>2368982</v>
          </cell>
        </row>
        <row r="2258">
          <cell r="D2258">
            <v>7482</v>
          </cell>
          <cell r="E2258" t="str">
            <v>UNIÓN JUNTA DE DESMONTAJE Ø 16 (A) (SUMINISTRO E INSTALACIÓN)</v>
          </cell>
          <cell r="F2258" t="str">
            <v>UN</v>
          </cell>
          <cell r="G2258">
            <v>4389579</v>
          </cell>
        </row>
        <row r="2259">
          <cell r="D2259">
            <v>7483</v>
          </cell>
          <cell r="E2259" t="str">
            <v>TAPON PVC TIPO U.M. D=2" (SUMINISTRO E INSTALACIÓN)</v>
          </cell>
          <cell r="F2259" t="str">
            <v>UN</v>
          </cell>
          <cell r="G2259">
            <v>26445</v>
          </cell>
        </row>
        <row r="2260">
          <cell r="D2260">
            <v>7485</v>
          </cell>
          <cell r="E2260" t="str">
            <v>NIPLE 16" ACERO CARBON EXTREMOS BRIDA/EXTREMO LISO PARA CINTURON DE CIERRE L=1500MM (A). (ACERO). SUMINISTRO E INSTALACIÓN</v>
          </cell>
          <cell r="F2260" t="str">
            <v>UN</v>
          </cell>
          <cell r="G2260">
            <v>3327188</v>
          </cell>
        </row>
        <row r="2261">
          <cell r="D2261">
            <v>7486</v>
          </cell>
          <cell r="E2261" t="str">
            <v>UNIÓN JUNTA DE DESMONTAJE Ø 24 (A) (SUMINISTRO E INSTALACIÓN)</v>
          </cell>
          <cell r="F2261" t="str">
            <v>UN</v>
          </cell>
          <cell r="G2261">
            <v>9577472</v>
          </cell>
        </row>
        <row r="2262">
          <cell r="D2262">
            <v>7487</v>
          </cell>
          <cell r="E2262" t="str">
            <v>VÁLVULA DE COMPUERTA DE Ø 4" (A) CON SELLO EN BRONCE. (SUMINISTRO E INSTALACIÓN)</v>
          </cell>
          <cell r="F2262" t="str">
            <v>UN</v>
          </cell>
          <cell r="G2262">
            <v>2930253</v>
          </cell>
        </row>
        <row r="2263">
          <cell r="D2263">
            <v>7488</v>
          </cell>
          <cell r="E2263" t="str">
            <v>VENTOSA DE DOBLE ACCIÓN DE Ø 2" DE BRIDA (A). (SUMINISTRO E INSTALACIÓN)</v>
          </cell>
          <cell r="F2263" t="str">
            <v>UN</v>
          </cell>
          <cell r="G2263">
            <v>619847</v>
          </cell>
        </row>
        <row r="2264">
          <cell r="D2264">
            <v>7492</v>
          </cell>
          <cell r="E2264"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F2264" t="str">
            <v>UN</v>
          </cell>
          <cell r="G2264">
            <v>5323508</v>
          </cell>
        </row>
        <row r="2265">
          <cell r="D2265">
            <v>7493</v>
          </cell>
          <cell r="E2265" t="str">
            <v>CODO EN ACERO Ø=4" (INCLUYE SUMINISTRO E INSTALACIÓN)</v>
          </cell>
          <cell r="F2265" t="str">
            <v>UN</v>
          </cell>
          <cell r="G2265">
            <v>155028</v>
          </cell>
        </row>
        <row r="2266">
          <cell r="D2266">
            <v>7494</v>
          </cell>
          <cell r="E2266" t="str">
            <v>SEÑAL DOBLE DE 0.75X0.75M REFLECTIVO ALTA DENSIDAD TIPO IV EN LÁMINA GALVANIZADA, PEDESTAL EN ÁNGULO SP/SR/SI. SUMINISTRO E INSTALACIÓN.</v>
          </cell>
          <cell r="F2266" t="str">
            <v>UN</v>
          </cell>
          <cell r="G2266">
            <v>686230</v>
          </cell>
        </row>
        <row r="2267">
          <cell r="D2267">
            <v>7495</v>
          </cell>
          <cell r="E2267" t="str">
            <v>CODO EN ACERO D=16" ENTRE 45° Y 67.5° JUNTA ESPIGO-CAMPANA CON EMPAQUE CAUCHO. REVESTIMIENTO INTERIOR Y EXTERIOR EN MORTERO DE CEMENTO. L=0.85X0.85M PRESIÓN TRABAJO 150 PSI</v>
          </cell>
          <cell r="F2267" t="str">
            <v>UN</v>
          </cell>
          <cell r="G2267">
            <v>4222674</v>
          </cell>
        </row>
        <row r="2268">
          <cell r="D2268">
            <v>7497</v>
          </cell>
          <cell r="E2268" t="str">
            <v>SEÑAL DOBLE DE 60 CM, REFLECTIVO ALTA DENSIDAD TIPO IV EN LAMINA GALVANIZADA, PEDESTAL EN ANGULO SP/SR/SI. (INCLUYE SUMINISTRO E INSTALACIÓN)</v>
          </cell>
          <cell r="F2268" t="str">
            <v>UN</v>
          </cell>
          <cell r="G2268">
            <v>527150</v>
          </cell>
        </row>
        <row r="2269">
          <cell r="D2269">
            <v>7498</v>
          </cell>
          <cell r="E2269" t="str">
            <v>SEÑAL VERTICAL REGLAMENTARIA CICLORUTA (D= 45 CM) CON PLAQUETA. INCLUYE POSTE. SUMINISTRO E INSTALACIÓN.</v>
          </cell>
          <cell r="F2269" t="str">
            <v>UN</v>
          </cell>
          <cell r="G2269">
            <v>604800</v>
          </cell>
        </row>
        <row r="2270">
          <cell r="D2270">
            <v>7500</v>
          </cell>
          <cell r="E2270" t="str">
            <v>SEÑAL VERTICAL INFORMATIVA CICLORUTA (D= 45CMX45CM) CON PLAQUETA. INCLUYE POSTE. SUMINISTRO E INSTALACIÓN.</v>
          </cell>
          <cell r="F2270" t="str">
            <v>UN</v>
          </cell>
          <cell r="G2270">
            <v>604800</v>
          </cell>
        </row>
        <row r="2271">
          <cell r="D2271">
            <v>7501</v>
          </cell>
          <cell r="E2271" t="str">
            <v>SEÑAL VERTICAL GRUPO DE REGLAMENTARIAS TIPO CIRCULO (D= 60CM). INCLUYE POSTE. SUMINISTRO E INSTALACIÓN.</v>
          </cell>
          <cell r="F2271" t="str">
            <v>UN</v>
          </cell>
          <cell r="G2271">
            <v>539350</v>
          </cell>
        </row>
        <row r="2272">
          <cell r="D2272">
            <v>7502</v>
          </cell>
          <cell r="E2272"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F2272" t="str">
            <v>UN</v>
          </cell>
          <cell r="G2272">
            <v>2138844</v>
          </cell>
        </row>
        <row r="2273">
          <cell r="D2273">
            <v>7503</v>
          </cell>
          <cell r="E2273" t="str">
            <v>SEÑAL VERTICAL GRUPO DE REGLAMENTARIAS TIPO CIRCULO (D= 60CM). CON PLAQUETA INCLUYE POSTE. SUMINISTRO E INSTALACIÓN.</v>
          </cell>
          <cell r="F2273" t="str">
            <v>UN</v>
          </cell>
          <cell r="G2273">
            <v>580219</v>
          </cell>
        </row>
        <row r="2274">
          <cell r="D2274">
            <v>7504</v>
          </cell>
          <cell r="E2274"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F2274" t="str">
            <v>UN</v>
          </cell>
          <cell r="G2274">
            <v>11503759</v>
          </cell>
        </row>
        <row r="2275">
          <cell r="D2275">
            <v>7505</v>
          </cell>
          <cell r="E2275"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F2275" t="str">
            <v>UN</v>
          </cell>
          <cell r="G2275">
            <v>2821513</v>
          </cell>
        </row>
        <row r="2276">
          <cell r="D2276">
            <v>7506</v>
          </cell>
          <cell r="E2276"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F2276" t="str">
            <v>UN</v>
          </cell>
          <cell r="G2276">
            <v>5207453</v>
          </cell>
        </row>
        <row r="2277">
          <cell r="D2277">
            <v>7507</v>
          </cell>
          <cell r="E2277"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F2277" t="str">
            <v>UN</v>
          </cell>
          <cell r="G2277">
            <v>2106750</v>
          </cell>
        </row>
        <row r="2278">
          <cell r="D2278">
            <v>7508</v>
          </cell>
          <cell r="E2278" t="str">
            <v>BARRERA RELLENABLE (2.00X0.55X1.00M) CON CINTA REFLECTIVA (INCLUYE SUMINISTRO E INSTALACIÓN)</v>
          </cell>
          <cell r="F2278" t="str">
            <v>UN</v>
          </cell>
          <cell r="G2278">
            <v>499045</v>
          </cell>
        </row>
        <row r="2279">
          <cell r="D2279">
            <v>7510</v>
          </cell>
          <cell r="E2279" t="str">
            <v>3 DUCTOS DE D=4" Y 3 DUCTOS DE D=6" PVC-TDP (INCLUYE SUMINISTRO E INSTALACIÓN. NO INCLUYE RELLENOS)</v>
          </cell>
          <cell r="F2279" t="str">
            <v>ML</v>
          </cell>
          <cell r="G2279">
            <v>229326</v>
          </cell>
        </row>
        <row r="2280">
          <cell r="D2280">
            <v>7512</v>
          </cell>
          <cell r="E2280" t="str">
            <v>DEMOLICION DE POZO, DIAMETRO INTERIOR D=1.20M, DIAMETRO EXTERIOR D=1.70M, H=1.50M (INCLUYE CARGUE, RETIRO DE MATERIAL, TRANSPORTE Y DISPOSICIÓN FINAL DE ESCOMBROS EN SITIO AUTORIZADO).</v>
          </cell>
          <cell r="F2280" t="str">
            <v>UN</v>
          </cell>
          <cell r="G2280">
            <v>567439</v>
          </cell>
        </row>
        <row r="2281">
          <cell r="D2281">
            <v>7513</v>
          </cell>
          <cell r="E2281" t="str">
            <v>DEMOLICIÓN DE PLACA (INCLUYE CARGUE, RETIRO DE MATERIAL, TRANSPORTE Y DISPOSICIÓN FINAL DE ESCOMBROS EN SITIO AUTORIZADO).</v>
          </cell>
          <cell r="F2281" t="str">
            <v>M2</v>
          </cell>
          <cell r="G2281">
            <v>27224</v>
          </cell>
        </row>
        <row r="2282">
          <cell r="D2282">
            <v>7514</v>
          </cell>
          <cell r="E2282" t="str">
            <v>TAPA VALVULA TIPO CHOROTE TRAFICO PESADO (INCLUYE SUMINISTRO E INSTALACIÓN)</v>
          </cell>
          <cell r="F2282" t="str">
            <v>UN</v>
          </cell>
          <cell r="G2282">
            <v>521881</v>
          </cell>
        </row>
        <row r="2283">
          <cell r="D2283">
            <v>7515</v>
          </cell>
          <cell r="E2283" t="str">
            <v>CÁMARA DE CAIDA D=8" H=1.86M (INCLUYE SUMINISTRO E INSTALACIÓN)</v>
          </cell>
          <cell r="F2283" t="str">
            <v>UN</v>
          </cell>
          <cell r="G2283">
            <v>1030628</v>
          </cell>
        </row>
        <row r="2284">
          <cell r="D2284">
            <v>7519</v>
          </cell>
          <cell r="E2284" t="str">
            <v>CERCHA METÁLICA CUBIERTA CON LÁMINA GALVANIZADA CAL. 18 H=0.80M, EN CRUCE DE PUENTE PARA RED HIDRÁULICA. SUMINISTRO E INSTALACIÓN.</v>
          </cell>
          <cell r="F2284" t="str">
            <v>ML</v>
          </cell>
          <cell r="G2284">
            <v>838612</v>
          </cell>
        </row>
        <row r="2285">
          <cell r="D2285">
            <v>7521</v>
          </cell>
          <cell r="E2285" t="str">
            <v>CERCHA METÁLICA CUBIERTA CON LÁMINA GALVANIZADA CAL. 18 H=2.00M, EN CRUCE DE PUENTE PARA RED HIDRÁULICA. SUMINISTRO E INSTALACIÓN.</v>
          </cell>
          <cell r="F2285" t="str">
            <v>ML</v>
          </cell>
          <cell r="G2285">
            <v>1362436</v>
          </cell>
        </row>
        <row r="2286">
          <cell r="D2286">
            <v>7522</v>
          </cell>
          <cell r="E2286" t="str">
            <v>POSTE TIPO MASTIL T1X (3.80M) EN TUBO SCH 40 GALVANIZADO Y PINTADO. SUMINISTRO E INSTALACIÓN.</v>
          </cell>
          <cell r="F2286" t="str">
            <v>UN</v>
          </cell>
          <cell r="G2286">
            <v>4092705</v>
          </cell>
        </row>
        <row r="2287">
          <cell r="D2287">
            <v>7524</v>
          </cell>
          <cell r="E2287" t="str">
            <v>SEÑAL VERTICAL GRUPO I (60X60CM) CON PLAQUETA INCLUYE POSTE (INCLUYE SUMINISTRO E INSTALACIÓN)</v>
          </cell>
          <cell r="F2287" t="str">
            <v>UN</v>
          </cell>
          <cell r="G2287">
            <v>524016</v>
          </cell>
        </row>
        <row r="2288">
          <cell r="D2288">
            <v>7525</v>
          </cell>
          <cell r="E2288" t="str">
            <v>TUBERIA PVC U.M. EXT CORRUGADO/INT LISO U.M. NORMA NTC 3722-1 D=39" (INCLUYE SUMINISTRO E INSTALACIÓN)</v>
          </cell>
          <cell r="F2288" t="str">
            <v>ML</v>
          </cell>
          <cell r="G2288">
            <v>2085994</v>
          </cell>
        </row>
        <row r="2289">
          <cell r="D2289">
            <v>7527</v>
          </cell>
          <cell r="E2289" t="str">
            <v>ENTIBADO EC-5 CONTINUO MADERA CON PERFILES DE METÁLICOS Y PARALES TELESCÓPICOS. SUMINISTRO E INSTALACIÓN.</v>
          </cell>
          <cell r="F2289" t="str">
            <v>M2</v>
          </cell>
          <cell r="G2289">
            <v>110912</v>
          </cell>
        </row>
        <row r="2290">
          <cell r="D2290">
            <v>7528</v>
          </cell>
          <cell r="E2290" t="str">
            <v>ENTIBADO EC-6 CONTINUO MADERA CON PERFILES DE METÁLICOS Y PARALES TELESCÓPICOS. SUMINISTRO E INSTALACIÓN.</v>
          </cell>
          <cell r="F2290" t="str">
            <v>M2</v>
          </cell>
          <cell r="G2290">
            <v>120732</v>
          </cell>
        </row>
        <row r="2291">
          <cell r="D2291">
            <v>7529</v>
          </cell>
          <cell r="E2291" t="str">
            <v>ENTIBADO TIPO H&gt; 8.50 M. SUMINISTRO E INSTALACIÓN.</v>
          </cell>
          <cell r="F2291" t="str">
            <v>M2</v>
          </cell>
          <cell r="G2291">
            <v>183872</v>
          </cell>
        </row>
        <row r="2292">
          <cell r="D2292">
            <v>7531</v>
          </cell>
          <cell r="E2292" t="str">
            <v>APOYO FIJO EN NEOPRENO DE 0.30M X 0.50M X 0.072M, DUREZA 60 REFORZADO CON 2 PLATINAS DE 1/4" - EJE 1. SUMINISTRO E INSTALACIÓN</v>
          </cell>
          <cell r="F2292" t="str">
            <v>UN</v>
          </cell>
          <cell r="G2292">
            <v>831217</v>
          </cell>
        </row>
        <row r="2293">
          <cell r="D2293">
            <v>7532</v>
          </cell>
          <cell r="E2293" t="str">
            <v>VÁLVULA COMPUERTA ELÁSTICA HD DN Ø 12" PVC L.F. SUMINISTRO E INSTALACIÓN</v>
          </cell>
          <cell r="F2293" t="str">
            <v>UN</v>
          </cell>
          <cell r="G2293">
            <v>6879827</v>
          </cell>
        </row>
        <row r="2294">
          <cell r="D2294">
            <v>7533</v>
          </cell>
          <cell r="E2294" t="str">
            <v>APOYO FIJO EN NEOPRENO DE 0.40M X 0.60M X 0.047M, DUREZA 60 REFORZADO CON 2 PLATINAS DE 1/4" - EJES 2,3, 4 Y 5. SUMINISTRO E INSTALACIÓN</v>
          </cell>
          <cell r="F2294" t="str">
            <v>UN</v>
          </cell>
          <cell r="G2294">
            <v>887385</v>
          </cell>
        </row>
        <row r="2295">
          <cell r="D2295">
            <v>7534</v>
          </cell>
          <cell r="E2295" t="str">
            <v>APOYO MÓVIL EN NEOPRENO DE 0.30M X 0.50M X 0.072M, DUREZA 60 REFORZADO CON 2 PLATINAS DE 1/4" - EJE 6. SUMINISTRO E INSTALACIÓN</v>
          </cell>
          <cell r="F2295" t="str">
            <v>UN</v>
          </cell>
          <cell r="G2295">
            <v>831217</v>
          </cell>
        </row>
        <row r="2296">
          <cell r="D2296">
            <v>7535</v>
          </cell>
          <cell r="E2296" t="str">
            <v>VÁLVULA COMPUERTA ELÁSTICA HD DN Ø 8" PVC L.F. SUMINISTRO E INSTALACIÓN</v>
          </cell>
          <cell r="F2296" t="str">
            <v>UN</v>
          </cell>
          <cell r="G2296">
            <v>2992097</v>
          </cell>
        </row>
        <row r="2297">
          <cell r="D2297">
            <v>7536</v>
          </cell>
          <cell r="E2297" t="str">
            <v>VÁLVULA COMPUERTA ELÁSTICA HD DN Ø 6" PVC L.F. SUMINISTRO E INSTALACIÓN</v>
          </cell>
          <cell r="F2297" t="str">
            <v>UN</v>
          </cell>
          <cell r="G2297">
            <v>2068657</v>
          </cell>
        </row>
        <row r="2298">
          <cell r="D2298">
            <v>7537</v>
          </cell>
          <cell r="E2298" t="str">
            <v>VÁLVULA COMPUERTA ELÁSTICA HD DN Ø 4" PVC L.F. SUMINISTRO E INSTALACIÓN</v>
          </cell>
          <cell r="F2298" t="str">
            <v>UN</v>
          </cell>
          <cell r="G2298">
            <v>1108327</v>
          </cell>
        </row>
        <row r="2299">
          <cell r="D2299">
            <v>7538</v>
          </cell>
          <cell r="E2299" t="str">
            <v>RECUBRIMIENTO DE TALUDES CON MALLA Y MORTERO 1:4 DE E= 3CM (INCLUYE SUMINISTRO, EQUIPOS, MATERIALES Y MANO DE OBRA)</v>
          </cell>
          <cell r="F2299" t="str">
            <v>M2</v>
          </cell>
          <cell r="G2299">
            <v>46387</v>
          </cell>
        </row>
        <row r="2300">
          <cell r="D2300">
            <v>7546</v>
          </cell>
          <cell r="E2300" t="str">
            <v>CODO G.RAD. PVC 22.50° TIPO U.M. D=4" (SUMINISTRO E INSTALACIÓN)</v>
          </cell>
          <cell r="F2300" t="str">
            <v>UN</v>
          </cell>
          <cell r="G2300">
            <v>120920</v>
          </cell>
        </row>
        <row r="2301">
          <cell r="D2301">
            <v>7548</v>
          </cell>
          <cell r="E2301" t="str">
            <v>CELOSÍA 40MM. CORTASOL EN ALUZINC 0.50M LISO SIN TENSOR COLOR ESTÁNDAR. SUMINISTRO E INSTALACIÓN.</v>
          </cell>
          <cell r="F2301" t="str">
            <v>M2</v>
          </cell>
          <cell r="G2301">
            <v>173793</v>
          </cell>
        </row>
        <row r="2302">
          <cell r="D2302">
            <v>7549</v>
          </cell>
          <cell r="E2302" t="str">
            <v>ESCALERA METÁLICA PARA ACCESO A CUBIERTA (SUMINISTRO E INSTALACIÓN)</v>
          </cell>
          <cell r="F2302" t="str">
            <v>UN</v>
          </cell>
          <cell r="G2302">
            <v>4320566</v>
          </cell>
        </row>
        <row r="2303">
          <cell r="D2303">
            <v>7553</v>
          </cell>
          <cell r="E2303" t="str">
            <v>REDUCCIÓN EXCÉNTRICA D= 27" - D= 24". SUMINISTRO E INSTALACIÓN.</v>
          </cell>
          <cell r="F2303" t="str">
            <v>UN</v>
          </cell>
          <cell r="G2303">
            <v>11037637</v>
          </cell>
        </row>
        <row r="2304">
          <cell r="D2304">
            <v>7555</v>
          </cell>
          <cell r="E2304" t="str">
            <v>VÁLVULA DE CHEQUE 4" (150PSI) EXTREMOS BRIDADOS (SUMINISTRO E INSTALACIÓN)</v>
          </cell>
          <cell r="F2304" t="str">
            <v>UN</v>
          </cell>
          <cell r="G2304">
            <v>1348347</v>
          </cell>
        </row>
        <row r="2305">
          <cell r="D2305">
            <v>7558</v>
          </cell>
          <cell r="E2305" t="str">
            <v>VÁLVULA VENTOSA HD COMBINADA TRIPLE ACCIÓN (TRIPLE EFECTO) D=3" EXTREMO BRIDA CLASE 150 (Suministro e instalacion)</v>
          </cell>
          <cell r="F2305" t="str">
            <v>UN</v>
          </cell>
          <cell r="G2305">
            <v>1349324</v>
          </cell>
        </row>
        <row r="2306">
          <cell r="D2306">
            <v>7566</v>
          </cell>
          <cell r="E2306" t="str">
            <v>VÁLVULA COMPUERTA ELÁSTICA EXTREMOS BRIDADOS D=3" 150 PSI (SUMINISTRO E INSTALACIÓN)</v>
          </cell>
          <cell r="F2306" t="str">
            <v>UN</v>
          </cell>
          <cell r="G2306">
            <v>1043453</v>
          </cell>
        </row>
        <row r="2307">
          <cell r="D2307">
            <v>7567</v>
          </cell>
          <cell r="E2307" t="str">
            <v>UNIÓN JUNTA DE DESMONTAJE TIPO DRESSER Ø 4" 150 PSI (SUMINISTRO E INSTALACIÓN)</v>
          </cell>
          <cell r="F2307" t="str">
            <v>UN</v>
          </cell>
          <cell r="G2307">
            <v>723163</v>
          </cell>
        </row>
        <row r="2308">
          <cell r="D2308">
            <v>7569</v>
          </cell>
          <cell r="E2308" t="str">
            <v>CAJA EN CONCRETO PARA DERIVACIÓN DE 2.40 M X 2.40 M X 2.20 M. E= 0.20M. INCLUYE MARCO Y TAPA CAJA INSPECCIÓN CS 275. (SUMINISTRO Y CONSTRUCCIÓN)</v>
          </cell>
          <cell r="F2308" t="str">
            <v>UN</v>
          </cell>
          <cell r="G2308">
            <v>1119640</v>
          </cell>
        </row>
        <row r="2309">
          <cell r="D2309">
            <v>7577</v>
          </cell>
          <cell r="E2309" t="str">
            <v>PINTURA DE TRÁFICO ESPESOR SECO 4MILS PARA SEÑALIZACIÓN DE PISO EN PUERTA CORREDIZA SENCILLA, SEGÚN MANUAL DE IMAGEN DE TRANSMILENIO - INCLUYE SUMINISTRO Y APLICACIÓN</v>
          </cell>
          <cell r="F2309" t="str">
            <v>UN</v>
          </cell>
          <cell r="G2309">
            <v>145856</v>
          </cell>
        </row>
        <row r="2310">
          <cell r="D2310">
            <v>7578</v>
          </cell>
          <cell r="E2310" t="str">
            <v>PINTURA DE TRÁFICO ESPESOR SECO 4MILS PARA SEÑALIZACIÓN DE PISO EN PUERTA CORREDIZA TELESCÓPICA, SEGÚN MANUAL DE IMAGEN DE TRANSMILENIO - INCLUYE SUMINISTRO Y APLICACIÓN</v>
          </cell>
          <cell r="F2310" t="str">
            <v>UN</v>
          </cell>
          <cell r="G2310">
            <v>209058</v>
          </cell>
        </row>
        <row r="2311">
          <cell r="D2311">
            <v>7580</v>
          </cell>
          <cell r="E2311" t="str">
            <v>SEÑAL TIPO DE FRECUENCIA EN LÁMINA, RECUBRIMIENTO POR AMBAS CARAS EN PELÍCULA REFLECTORA GRADO INGENIERÍA AZUL PARA EL FONDO Y BLANCO PARA NÚMERO O LETRA. SEGÚN MANUAL DE IMAGEN TRANSMILENIO. SUMINISTRO E INSTALACIÓN.</v>
          </cell>
          <cell r="F2311" t="str">
            <v>UN</v>
          </cell>
          <cell r="G2311">
            <v>91736</v>
          </cell>
        </row>
        <row r="2312">
          <cell r="D2312">
            <v>7584</v>
          </cell>
          <cell r="E2312" t="str">
            <v>RUTEROS MONTANTE RUTA FÁCIL EN VINILO CON ADHESIVO EN VINILO FUNDIDO 32CM X 16CM SOBRE IMPRESIÓN. SEGÚN MANUAL DE IMAGEN TRANSMILENIO. SUMINISTRO E INSTALACIÓN</v>
          </cell>
          <cell r="F2312" t="str">
            <v>UN</v>
          </cell>
          <cell r="G2312">
            <v>80433</v>
          </cell>
        </row>
        <row r="2313">
          <cell r="D2313">
            <v>7586</v>
          </cell>
          <cell r="E2313" t="str">
            <v>RUTEROS MONTANTE SERVICIOS Y HORARIOS + INFORMACIÓN + RIELES. SEGÚN MANUAL DE IMAGEN TRANSMILENIO. SUMINISTRO E INSTALACIÓN.</v>
          </cell>
          <cell r="F2313" t="str">
            <v>UN</v>
          </cell>
          <cell r="G2313">
            <v>97350</v>
          </cell>
        </row>
        <row r="2314">
          <cell r="D2314">
            <v>7587</v>
          </cell>
          <cell r="E2314" t="str">
            <v>BAJANTE DE ALIMENTACIÓN D=2"EN TUBERÍA METÁLICA (INCLUYE CURVA EMT 2" PARA ACOMETIDA). (INCLUYE SUMINISTRO E INSTALACIÓN)</v>
          </cell>
          <cell r="F2314" t="str">
            <v>ML</v>
          </cell>
          <cell r="G2314">
            <v>67474</v>
          </cell>
        </row>
        <row r="2315">
          <cell r="D2315">
            <v>7589</v>
          </cell>
          <cell r="E2315" t="str">
            <v>RECOLECCIÓN DE TACHONES DE CONCRETO EN LAS TRONCALES (1.75M X 0.25M X 0.15M)</v>
          </cell>
          <cell r="F2315" t="str">
            <v>UN</v>
          </cell>
          <cell r="G2315">
            <v>6147</v>
          </cell>
        </row>
        <row r="2316">
          <cell r="D2316">
            <v>7590</v>
          </cell>
          <cell r="E2316" t="str">
            <v>YEE REDUCIDA PVC SANITARIA 4" X 3" (INCLUYE SUMINISTRO E INSTALACIÓN)</v>
          </cell>
          <cell r="F2316" t="str">
            <v>UN</v>
          </cell>
          <cell r="G2316">
            <v>32751</v>
          </cell>
        </row>
        <row r="2317">
          <cell r="D2317">
            <v>7591</v>
          </cell>
          <cell r="E2317" t="str">
            <v>COLUMNAS DE GRAVA F= 0.60M (INCLUYE EXCAVACIÓN Y MATERIAL DE GRAVA ENTRE 2" Y 3/4" DESGASTE LOS ÁNGELES MENOR AL 20%, TRANSPORTE, SUMINISTRO, PILOTEADORA Y COLOCACIÓN).</v>
          </cell>
          <cell r="F2317" t="str">
            <v>M3</v>
          </cell>
          <cell r="G2317">
            <v>176461</v>
          </cell>
        </row>
        <row r="2318">
          <cell r="D2318">
            <v>7597</v>
          </cell>
          <cell r="E2318" t="str">
            <v>BARRA SOPORTE BAÑO MOVILIDAD REDUCIDA</v>
          </cell>
          <cell r="F2318" t="str">
            <v>UN</v>
          </cell>
          <cell r="G2318">
            <v>304714</v>
          </cell>
        </row>
        <row r="2319">
          <cell r="D2319">
            <v>7599</v>
          </cell>
          <cell r="E2319" t="str">
            <v>PUERTA METÁLICA CON REJILLA</v>
          </cell>
          <cell r="F2319" t="str">
            <v>M2</v>
          </cell>
          <cell r="G2319">
            <v>449947</v>
          </cell>
        </row>
        <row r="2320">
          <cell r="D2320">
            <v>7600</v>
          </cell>
          <cell r="E2320" t="str">
            <v>SIFÓN PVC 135° D=3" (INCLUYE SUMINISTRO E INSTALACIÓN)</v>
          </cell>
          <cell r="F2320" t="str">
            <v>UN</v>
          </cell>
          <cell r="G2320">
            <v>17730</v>
          </cell>
        </row>
        <row r="2321">
          <cell r="D2321">
            <v>7602</v>
          </cell>
          <cell r="E2321" t="str">
            <v>SIFÓN PVC 135° D=4" (INCLUYE SUMINISTRO E INSTALACIÓN)</v>
          </cell>
          <cell r="F2321" t="str">
            <v>UN</v>
          </cell>
          <cell r="G2321">
            <v>34699</v>
          </cell>
        </row>
        <row r="2322">
          <cell r="D2322">
            <v>7606</v>
          </cell>
          <cell r="E2322" t="str">
            <v>ACOMETIDA EN CONDUCTORES DE ALUMINIO 4X(1X2/0) AWG AISLADO HFFR 600 V C.A. INCLUYE CONDUCTORES, CONEXIONES Y ACCESORIOS DE MONTAJE Y MARCACIÓN (INCLUYE SUMINISTRO Y MONTAJE)</v>
          </cell>
          <cell r="F2322" t="str">
            <v>ML</v>
          </cell>
          <cell r="G2322">
            <v>33123</v>
          </cell>
        </row>
        <row r="2323">
          <cell r="D2323">
            <v>7609</v>
          </cell>
          <cell r="E2323" t="str">
            <v>TUBERÍA EMT DE Ø4", EXPUESTA CON SUS ACCESORIOS DE MONTAJE. INCLUYE SUMINISTRO E INSTALACIÓN.</v>
          </cell>
          <cell r="F2323" t="str">
            <v>ML</v>
          </cell>
          <cell r="G2323">
            <v>129293</v>
          </cell>
        </row>
        <row r="2324">
          <cell r="D2324">
            <v>7615</v>
          </cell>
          <cell r="E2324" t="str">
            <v>LUMINARIA PANEL LED 1.20 X 0.30MT. INSTALADA EN EL TECHO. INCLUYE SUMINISTRO E INSTALACIÓN, 42W 120V C.A 4396LM</v>
          </cell>
          <cell r="F2324" t="str">
            <v>UN</v>
          </cell>
          <cell r="G2324">
            <v>118629</v>
          </cell>
        </row>
        <row r="2325">
          <cell r="D2325">
            <v>7618</v>
          </cell>
          <cell r="E2325" t="str">
            <v>LUMINARIA PANEL LED 60 X 60CM. INSTALADA EN EL TECHO. INCLUYE SUMINISTRO E INSTALACIÓN, 33W 120V C.A 3520LM</v>
          </cell>
          <cell r="F2325" t="str">
            <v>UN</v>
          </cell>
          <cell r="G2325">
            <v>85785</v>
          </cell>
        </row>
        <row r="2326">
          <cell r="D2326">
            <v>7619</v>
          </cell>
          <cell r="E2326" t="str">
            <v>LUMINARIA PANEL LED REDONDO INSTALADA EN EL TECHO. INCLUYE SUMINISTRO E INSTALACIÓN, 12W 120V C.A 710LM</v>
          </cell>
          <cell r="F2326" t="str">
            <v>UN</v>
          </cell>
          <cell r="G2326">
            <v>34049</v>
          </cell>
        </row>
        <row r="2327">
          <cell r="D2327">
            <v>7624</v>
          </cell>
          <cell r="E2327" t="str">
            <v>ACCESORIOS DE INSTALACIÓN ADICIONALES: CONDULETAS, CONECTORES, RECTOS, ADAPTADOR PVC A EMT, CAJAS METÁLICAS 5800 ENTRE OTROS</v>
          </cell>
          <cell r="F2327" t="str">
            <v>GLB</v>
          </cell>
          <cell r="G2327">
            <v>80295</v>
          </cell>
        </row>
        <row r="2328">
          <cell r="D2328">
            <v>7632</v>
          </cell>
          <cell r="E2328" t="str">
            <v>TUBERIA PVC PRESION E.L. PARA SOLDAR D=1 1/4" RDE 21 PSI 200 (INCLUYE SUMINISTRO E INSTALACIÓN)</v>
          </cell>
          <cell r="F2328" t="str">
            <v>ML</v>
          </cell>
          <cell r="G2328">
            <v>14845</v>
          </cell>
        </row>
        <row r="2329">
          <cell r="D2329">
            <v>7633</v>
          </cell>
          <cell r="E2329" t="str">
            <v>FOTOCELDA CON BASE (SUMINISTRO E INSTALACIÓN)</v>
          </cell>
          <cell r="F2329" t="str">
            <v>UN</v>
          </cell>
          <cell r="G2329">
            <v>90885</v>
          </cell>
        </row>
        <row r="2330">
          <cell r="D2330">
            <v>7638</v>
          </cell>
          <cell r="E2330" t="str">
            <v>SALIDA DE DATOS PARA CAMARAS EXTERIORES EN POSTE (INCLUYE SUMINISTRO E INSTALACIÓN)</v>
          </cell>
          <cell r="F2330" t="str">
            <v>UN</v>
          </cell>
          <cell r="G2330">
            <v>172463</v>
          </cell>
        </row>
        <row r="2331">
          <cell r="D2331">
            <v>7639</v>
          </cell>
          <cell r="E2331" t="str">
            <v>CONCRETO GRAVA COMÚN DE 3000 PSI (210 KG/CM2) GRAVA COMÚN PARA PLACA. SUMINISTRO Y COLOCACIÓN (INCLUYE FORMALETA, SUMINISTRO, COLOCACIÓN Y CURADO). NO INCLUYE REFUERZO.</v>
          </cell>
          <cell r="F2331" t="str">
            <v>M3</v>
          </cell>
          <cell r="G2331">
            <v>585882</v>
          </cell>
        </row>
        <row r="2332">
          <cell r="D2332">
            <v>7642</v>
          </cell>
          <cell r="E2332" t="str">
            <v>JARDINERÍA DE PORTE BAJO. INCLUYE SUMINISTRO, SIEMBRA, TIERRA NEGRA Y ABONO. EN BOLSA DE 7" A 15" DE ALTURA DE 10CM A 20CM</v>
          </cell>
          <cell r="F2332" t="str">
            <v>M2</v>
          </cell>
          <cell r="G2332">
            <v>997667</v>
          </cell>
        </row>
        <row r="2333">
          <cell r="D2333">
            <v>7643</v>
          </cell>
          <cell r="E2333" t="str">
            <v>LUMINARIA LED I, 16 LED, RA03SIM, 21W, 4000°K 100-227 V. (INCLUYE LUMINARIA, CABLES Y ELEMENTOS DE CONEXIÓN, OBRAS COMPLEMENTARIAS Y ACCESORIOS. INCLUYE SUMINISTRO, INSTALACIÓN, PRUEBAS Y PUESTA EN FUNCIONAMIENTO).</v>
          </cell>
          <cell r="F2333" t="str">
            <v>UN</v>
          </cell>
          <cell r="G2333">
            <v>1411825</v>
          </cell>
        </row>
        <row r="2334">
          <cell r="D2334">
            <v>7644</v>
          </cell>
          <cell r="E2334" t="str">
            <v>JARDINERÍA DE PORTE ALTO. INCLUYE SUMINISTRO, SIEMBRA, TIERRA NEGRA Y ABONO. EN BOLSA DE 26" DE ALTURA DE 50CM A 80CM</v>
          </cell>
          <cell r="F2334" t="str">
            <v>M2</v>
          </cell>
          <cell r="G2334">
            <v>487389</v>
          </cell>
        </row>
        <row r="2335">
          <cell r="D2335">
            <v>7646</v>
          </cell>
          <cell r="E2335" t="str">
            <v>POSTE METALICO GALVANIZADO EN CALIENTE H=14M CON BRAZO SENCILLO (INCLUYE SUMINISTRO, IZAJE, APLOMADO E INSTALACIÓN).</v>
          </cell>
          <cell r="F2335" t="str">
            <v>UN</v>
          </cell>
          <cell r="G2335">
            <v>6641612</v>
          </cell>
        </row>
        <row r="2336">
          <cell r="D2336">
            <v>7648</v>
          </cell>
          <cell r="E2336" t="str">
            <v>POSTE METALICO GALVANIZADO EN CALIENTE H=14M CON BRAZO DOBLE PROPOSITO DE 1.5M. (INCLUYE SUMINISTRO, IZAJE, APLOMADO E INSTALACIÓN).</v>
          </cell>
          <cell r="F2336" t="str">
            <v>UN</v>
          </cell>
          <cell r="G2336">
            <v>6868900</v>
          </cell>
        </row>
        <row r="2337">
          <cell r="D2337">
            <v>7651</v>
          </cell>
          <cell r="E2337" t="str">
            <v>POSTE METALICO GALVANIZADO EN CALIENTE H=14M CON BRAZO TRIPLE PROPOSITO DE 1.5M. (INCLUYE SUMINISTRO, IZAJE, APLOMADO E INSTALACIÓN).</v>
          </cell>
          <cell r="F2337" t="str">
            <v>UN</v>
          </cell>
          <cell r="G2337">
            <v>5027231</v>
          </cell>
        </row>
        <row r="2338">
          <cell r="D2338">
            <v>7652</v>
          </cell>
          <cell r="E2338" t="str">
            <v>CABLE DE 4X1/0 AWG TTU CU+1X6T (INCLUYE SUMINISTRO E INSTALACIÓN)</v>
          </cell>
          <cell r="F2338" t="str">
            <v>ML</v>
          </cell>
          <cell r="G2338">
            <v>175498</v>
          </cell>
        </row>
        <row r="2339">
          <cell r="D2339">
            <v>7653</v>
          </cell>
          <cell r="E2339" t="str">
            <v>BAJANTE GALVANIZADA TIPO PESADO CONDUIT L=6M, Ø=2". (SUMINISTRO E INSTALACIÓN)</v>
          </cell>
          <cell r="F2339" t="str">
            <v>UN</v>
          </cell>
          <cell r="G2339">
            <v>393381</v>
          </cell>
        </row>
        <row r="2340">
          <cell r="D2340">
            <v>7655</v>
          </cell>
          <cell r="E2340" t="str">
            <v>CABLE DE 4X2 AWG TTU CU+1X6T (INCLUYE SUMINISTRO E INSTALACIÓN)</v>
          </cell>
          <cell r="F2340" t="str">
            <v>ML</v>
          </cell>
          <cell r="G2340">
            <v>104786</v>
          </cell>
        </row>
        <row r="2341">
          <cell r="D2341">
            <v>7656</v>
          </cell>
          <cell r="E2341" t="str">
            <v>UPS 2KVA. INCLUYE SUMINISTRO E INSTALACIÓN</v>
          </cell>
          <cell r="F2341" t="str">
            <v>UN</v>
          </cell>
          <cell r="G2341">
            <v>2074102</v>
          </cell>
        </row>
        <row r="2342">
          <cell r="D2342">
            <v>7657</v>
          </cell>
          <cell r="E2342" t="str">
            <v>VIGA CAJON PREESFORZADA EN CONCRETO PREMEZCLADO DE 5000 PSI (34 Mpa) GRAVA COMUN (Incluye suministro, cimbra de soporte, forza andamios, forza acero losa, formaleteo metalico, curado y colocacion. No incluye refuerzo)</v>
          </cell>
          <cell r="F2342" t="str">
            <v>M3</v>
          </cell>
          <cell r="G2342">
            <v>1192628</v>
          </cell>
        </row>
        <row r="2343">
          <cell r="D2343">
            <v>7658</v>
          </cell>
          <cell r="E2343" t="str">
            <v>TUBERIA CONDUIT GALVANIZADA IMC D=3" (INCLUYE SUMINISTRO E INSTALACIÓN, ACCESORIOS DE FIJACIÓN).</v>
          </cell>
          <cell r="F2343" t="str">
            <v>ML</v>
          </cell>
          <cell r="G2343">
            <v>133008</v>
          </cell>
        </row>
        <row r="2344">
          <cell r="D2344">
            <v>7659</v>
          </cell>
          <cell r="E2344" t="str">
            <v>EMPATE ORTOGONAL PVC - PVC 12"X12" (INCLUYE SUMINISTRO E INSTALACIÓN DE TEE HD, 3 UNIONES RÁPIDAS, TUBERÍA RDE 21)</v>
          </cell>
          <cell r="F2344" t="str">
            <v>UN</v>
          </cell>
          <cell r="G2344">
            <v>6605867</v>
          </cell>
        </row>
        <row r="2345">
          <cell r="D2345">
            <v>7660</v>
          </cell>
          <cell r="E2345" t="str">
            <v>EMPATE ORTOGONAL PVC - PVC 8"X8" (INCLUYE SUMINISTRO E INSTALACIÓN DE TEE HD, 3 UNIONES RÁPIDAS, TUBERÍA RDE 21)</v>
          </cell>
          <cell r="F2345" t="str">
            <v>UN</v>
          </cell>
          <cell r="G2345">
            <v>2418655</v>
          </cell>
        </row>
        <row r="2346">
          <cell r="D2346">
            <v>7661</v>
          </cell>
          <cell r="E2346" t="str">
            <v>CABLE DE 3X20 XLPE-15-KV-AL (INCLUYE SUMINISTRO E INSTALACIÓN)</v>
          </cell>
          <cell r="F2346" t="str">
            <v>ML</v>
          </cell>
          <cell r="G2346">
            <v>243915</v>
          </cell>
        </row>
        <row r="2347">
          <cell r="D2347">
            <v>7662</v>
          </cell>
          <cell r="E2347" t="str">
            <v>BARRERA DE SEGURIDAD LATERAL EN CONCRETO 4000 PSI. PREMEZCLADO. INCLUYE SUMINISTRO, FORMALETEO, CURADO Y COLOCACIÓN. NO INCLUYE REFUERZO.</v>
          </cell>
          <cell r="F2347" t="str">
            <v>M3</v>
          </cell>
          <cell r="G2347">
            <v>840739</v>
          </cell>
        </row>
        <row r="2348">
          <cell r="D2348">
            <v>7663</v>
          </cell>
          <cell r="E2348" t="str">
            <v>CABLE DE 3X4/0 XLPE-15-KV-AL (INCLUYE SUMINISTRO E INSTALACIÓN)</v>
          </cell>
          <cell r="F2348" t="str">
            <v>ML</v>
          </cell>
          <cell r="G2348">
            <v>167444</v>
          </cell>
        </row>
        <row r="2349">
          <cell r="D2349">
            <v>7665</v>
          </cell>
          <cell r="E2349" t="str">
            <v>CAJA METÁLICA DE PASO 30CMX30CMX10CM (INCLUYE SUMINISTRO E INSTALACIÓN)</v>
          </cell>
          <cell r="F2349" t="str">
            <v>UN</v>
          </cell>
          <cell r="G2349">
            <v>95479</v>
          </cell>
        </row>
        <row r="2350">
          <cell r="D2350">
            <v>7671</v>
          </cell>
          <cell r="E2350" t="str">
            <v>LUMINARIA RALED IV 128 LED, RA02SII, 200W. COMPLETA PARA ALUMBRADO PÚBLICO. INCLUYE LUMINARIA, CABLES Y ELEMENTOS DE CONEXIÓN , OBRAS COMPLEMENTARIAS Y ACCESORIOS. (SUMINISTRO, INSTALACIÓN, PRUEBAS PUESTA EN FUNCIONAMIENTO).</v>
          </cell>
          <cell r="F2350" t="str">
            <v>UN</v>
          </cell>
          <cell r="G2350">
            <v>1856517</v>
          </cell>
        </row>
        <row r="2351">
          <cell r="D2351">
            <v>7675</v>
          </cell>
          <cell r="E2351"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F2351" t="str">
            <v>UN</v>
          </cell>
          <cell r="G2351">
            <v>2832295</v>
          </cell>
        </row>
        <row r="2352">
          <cell r="D2352">
            <v>7676</v>
          </cell>
          <cell r="E2352" t="str">
            <v>RETIRO DE POSTES DE MT (INCLUYE TRASLADO A SITIO DE ACOPIO, RETIRO DE POSTE, RETENIDAS, ESTRUCTURAS DE AMARRE Y SOPORTE DE RED AÉREA).</v>
          </cell>
          <cell r="F2352" t="str">
            <v>UN</v>
          </cell>
          <cell r="G2352">
            <v>327991</v>
          </cell>
        </row>
        <row r="2353">
          <cell r="D2353">
            <v>7679</v>
          </cell>
          <cell r="E2353" t="str">
            <v>CAJA DE EMPALME PARA FIBRA ÓPTICA (INCLUYE SUMINISTRO E INSTALACIÓN)</v>
          </cell>
          <cell r="F2353" t="str">
            <v>UN</v>
          </cell>
          <cell r="G2353">
            <v>405941</v>
          </cell>
        </row>
        <row r="2354">
          <cell r="D2354">
            <v>7680</v>
          </cell>
          <cell r="E2354" t="str">
            <v>COLUMNA EN CONCRETO DE 4000 PSI, (28 MPa) PREMEZCLADO, GRAVA COMÚN (Incluye suministro, Grúa Telescópica, Bombeo, formaleteo metálico, colocación y curado, No incluye refuerzo).</v>
          </cell>
          <cell r="F2354" t="str">
            <v>M3</v>
          </cell>
          <cell r="G2354">
            <v>765017</v>
          </cell>
        </row>
        <row r="2355">
          <cell r="D2355">
            <v>7681</v>
          </cell>
          <cell r="E2355" t="str">
            <v>VIGA CABEZAL EN CONCRETO PREMEZCLADO DE 4000 PSI (28 Mpa) GRAVA COMUN (Incluye grua telescopica, bombeo, suministro, formaleteo metalico, colocacion y curado. No incluye refuerzo)</v>
          </cell>
          <cell r="F2355" t="str">
            <v>M3</v>
          </cell>
          <cell r="G2355">
            <v>867337</v>
          </cell>
        </row>
        <row r="2356">
          <cell r="D2356">
            <v>7687</v>
          </cell>
          <cell r="E2356" t="str">
            <v>2 DUCTOS DE 3" EN TUBERÍA IMC, TIPO PESADO, CON CERTIFICADO DE PRODUCTO RETIE (INCLUYE SUMINISTRO E INSTALACIÓN, ACCESORIOS DE FIJACIÓN).</v>
          </cell>
          <cell r="F2356" t="str">
            <v>ML</v>
          </cell>
          <cell r="G2356">
            <v>256454</v>
          </cell>
        </row>
        <row r="2357">
          <cell r="D2357">
            <v>7689</v>
          </cell>
          <cell r="E2357" t="str">
            <v>POSTE METALICO H=21M. INCLUYE CANASTILLA Y BRAZO SENCILLO. (INC. SUMINISTRO, IZAJE, APLOMADO E INSTALACIÓN. INC. BRAZO SENCILLO Y BASE EN CONCRETO Y BASE GRANULAR B-600)</v>
          </cell>
          <cell r="F2357" t="str">
            <v>UN</v>
          </cell>
          <cell r="G2357">
            <v>13120235</v>
          </cell>
        </row>
        <row r="2358">
          <cell r="D2358">
            <v>7690</v>
          </cell>
          <cell r="E2358" t="str">
            <v>PROYECTOR LED PRO 600W 5000K, 120-277V, 6000 LM, CON DIFUSOR DE VIDRIO PLANO (INCLUYE ACCESORIOS DE FIJACION) (INCLUYE SUMINISTRO E INSTALACIÓN).</v>
          </cell>
          <cell r="F2358" t="str">
            <v>UN</v>
          </cell>
          <cell r="G2358">
            <v>4048452</v>
          </cell>
        </row>
        <row r="2359">
          <cell r="D2359">
            <v>7691</v>
          </cell>
          <cell r="E2359" t="str">
            <v>TRAGANTE CÚPULA DE 4" X 3" PLÁSTICA. (INCLUYE SUMINISTRO E INSTALACIÓN).</v>
          </cell>
          <cell r="F2359" t="str">
            <v>UN</v>
          </cell>
          <cell r="G2359">
            <v>11170</v>
          </cell>
        </row>
        <row r="2360">
          <cell r="D2360">
            <v>7697</v>
          </cell>
          <cell r="E2360" t="str">
            <v>ACOMETIDA EN BAJA TENSIÓN EN CONDUCTORES ALUMINIO 6X150 MM^2 + 1X70 MM^2, THHN, 600 V, INCLUYE CONECTORES, ACCESORIOS, ELEMENTOS DE MARCACION Y FIJACION (INCLUYE SUMINISTRO E INSTALACIÓN) DESDE TRANSFORMADOR HACIA TABLERO SISTEMA CONTRA INCENDIO.</v>
          </cell>
          <cell r="F2360" t="str">
            <v>ML</v>
          </cell>
          <cell r="G2360">
            <v>3009912</v>
          </cell>
        </row>
        <row r="2361">
          <cell r="D2361">
            <v>7713</v>
          </cell>
          <cell r="E2361" t="str">
            <v>(DOVELAS) ACERO LISO PARA TRANSFERENCIA DE LOSAS D= 1 1/2" (NO INCLUYE CANASTILLA). SUMINISTRO E INSTALACIÓN.</v>
          </cell>
          <cell r="F2361" t="str">
            <v>KG</v>
          </cell>
          <cell r="G2361">
            <v>6433</v>
          </cell>
        </row>
        <row r="2362">
          <cell r="D2362">
            <v>7714</v>
          </cell>
          <cell r="E2362" t="str">
            <v>(DOVELAS) ACERO LISO PARA TRANSFERENCIA DE LOSAS D= 1" (NO INCLUYE CANASTILLA). SUMINISTRO E INSTALACIÓN.</v>
          </cell>
          <cell r="F2362" t="str">
            <v>KG</v>
          </cell>
          <cell r="G2362">
            <v>6433</v>
          </cell>
        </row>
        <row r="2363">
          <cell r="D2363">
            <v>7715</v>
          </cell>
          <cell r="E2363" t="str">
            <v>PERFILES DE ACERO A36. INCLUYE MANO DE OBRA, FABRICACIÓN, TRANSPORTE Y MONTAJE. INCLUYE RECUBRIMIENTO TRICAPA, ANTICORROSIVO, PINTURA EPÓXICA Y ESMALTE URETANO, ACCESORIOS E INSTALACIÓN SEGÚN DETALLE EN PLANOS Y ESPECIFICACIONES TÉCNICAS.</v>
          </cell>
          <cell r="F2363" t="str">
            <v>UN</v>
          </cell>
          <cell r="G2363">
            <v>6880</v>
          </cell>
        </row>
        <row r="2364">
          <cell r="D2364">
            <v>7717</v>
          </cell>
          <cell r="E2364" t="str">
            <v>CONCRETO 3500 PSI GRAVA COMÚN PARA CONSTRUCCIÓN DE CAISSON DE 2.00M DE DIÁMETRO (INCLUYE EXCAVACIÓN MANUAL, SUMINISTRO DE CAMISA METÁLICA PERDIDA E= 3/8" FORMALETEO Y COLOCACIÓN. SUMIN DE CONCRETO PREMEZCLADO. NO INCL. REFUERZO, CURADO).</v>
          </cell>
          <cell r="F2364" t="str">
            <v>M3</v>
          </cell>
          <cell r="G2364">
            <v>1779531</v>
          </cell>
        </row>
        <row r="2365">
          <cell r="D2365">
            <v>7720</v>
          </cell>
          <cell r="E2365" t="str">
            <v>CURADO DE ELEMENTOS DE CONCRETO (SUMINISTRO Y APLICACIÓN)</v>
          </cell>
          <cell r="F2365" t="str">
            <v>M3</v>
          </cell>
          <cell r="G2365">
            <v>9743</v>
          </cell>
        </row>
        <row r="2366">
          <cell r="D2366">
            <v>7722</v>
          </cell>
          <cell r="E2366" t="str">
            <v>ALQUILER DE ESTRUCTURA METÁLICA PARA SOPORTE PROVISIONAL DE VIGAS DE PUENTE VEHICULAR. INCLUYE MANO DE OBRA, EQUIPOS Y MATERIALES.</v>
          </cell>
          <cell r="F2366" t="str">
            <v>KG</v>
          </cell>
          <cell r="G2366">
            <v>3700</v>
          </cell>
        </row>
        <row r="2367">
          <cell r="D2367">
            <v>7723</v>
          </cell>
          <cell r="E2367" t="str">
            <v>MONTAJE Y DESMONTAJE DE ESTRUCTURA METÁLICA EN ALQUILER PARA SOPORTE PROVISIONAL DE VIGAS DE PUENTE VEHICULAR. INCLUYE CARGUE, DESCARGUE Y TRANSPORTE DESDE BODEGA; MONTAJE Y DESMONTAJE, CARGUE Y DESMONTE, CARGUE, DESCARGUE Y TRANSPORTE A BODEGA.</v>
          </cell>
          <cell r="F2367" t="str">
            <v>KG</v>
          </cell>
          <cell r="G2367">
            <v>8767</v>
          </cell>
        </row>
        <row r="2368">
          <cell r="D2368">
            <v>7725</v>
          </cell>
          <cell r="E2368" t="str">
            <v>PILOTE D=100 CM CON CONCRETO TREMIE DE 4000 PSI. (INCL. EXCAVACIÓN, CARGUE, MOVILIZACIÓN, MONTAJE Y DESMONTAJE EQUIPO Y CONCRETO)</v>
          </cell>
          <cell r="F2368" t="str">
            <v>ML</v>
          </cell>
          <cell r="G2368">
            <v>1134061</v>
          </cell>
        </row>
        <row r="2369">
          <cell r="D2369">
            <v>7726</v>
          </cell>
          <cell r="E2369" t="str">
            <v>BRIDA CIEGA EN ACERO D= 16". PRESIÓN DE TRABAJO= 150 PSI.</v>
          </cell>
          <cell r="F2369" t="str">
            <v>UN</v>
          </cell>
          <cell r="G2369">
            <v>2387514</v>
          </cell>
        </row>
        <row r="2370">
          <cell r="D2370">
            <v>7727</v>
          </cell>
          <cell r="E2370" t="str">
            <v>TEE PVC U.M. 8" X 4" (SUMINISTRO E INSTALACIÓN)</v>
          </cell>
          <cell r="F2370" t="str">
            <v>UN</v>
          </cell>
          <cell r="G2370">
            <v>1748559</v>
          </cell>
        </row>
        <row r="2371">
          <cell r="D2371">
            <v>7739</v>
          </cell>
          <cell r="E2371" t="str">
            <v>BRIDA CIEGA EN ACERO (HD), PN 10, D= 2". PRESIÓN DE TRABAJO= 150 PSI. SUMINISTRO E INSTALACIÓN.</v>
          </cell>
          <cell r="F2371" t="str">
            <v>UN</v>
          </cell>
          <cell r="G2371">
            <v>133788</v>
          </cell>
        </row>
        <row r="2372">
          <cell r="D2372">
            <v>7740</v>
          </cell>
          <cell r="E2372" t="str">
            <v>BRIDA CIEGA EN ACERO (HD), PN 10, D= 4". PRESIÓN DE TRABAJO= 150 PSI. SUMINISTRO E INSTALACIÓN.</v>
          </cell>
          <cell r="F2372" t="str">
            <v>UN</v>
          </cell>
          <cell r="G2372">
            <v>267713</v>
          </cell>
        </row>
        <row r="2373">
          <cell r="D2373">
            <v>7741</v>
          </cell>
          <cell r="E2373" t="str">
            <v>BRIDA CIEGA EN ACERO (HD), PN 10, D= 12". PRESIÓN DE TRABAJO= 150 PSI. SUMINISTRO E INSTALACIÓN.</v>
          </cell>
          <cell r="F2373" t="str">
            <v>UN</v>
          </cell>
          <cell r="G2373">
            <v>1347820</v>
          </cell>
        </row>
        <row r="2374">
          <cell r="D2374">
            <v>7744</v>
          </cell>
          <cell r="E2374" t="str">
            <v>PASO ESCALERA DE GATO EN POLIPROPILENO DE ALTO IMPACTO CON ALMA DE ACERO S/NS-07. SUMINISTRO E INSTALACIÓN.</v>
          </cell>
          <cell r="F2374" t="str">
            <v>UN</v>
          </cell>
          <cell r="G2374">
            <v>130332</v>
          </cell>
        </row>
        <row r="2375">
          <cell r="D2375">
            <v>7745</v>
          </cell>
          <cell r="E2375" t="str">
            <v>ELEMENTO DE VENTILACIÓN PARA CÁMARA DE ACCESORIOS EN HG D= 4". (INCLUYE SUMINISTRO E INSTALACIÓN).</v>
          </cell>
          <cell r="F2375" t="str">
            <v>UN</v>
          </cell>
          <cell r="G2375">
            <v>482050</v>
          </cell>
        </row>
        <row r="2376">
          <cell r="D2376">
            <v>7750</v>
          </cell>
          <cell r="E2376" t="str">
            <v>CERRAMIENTO ANTICOLADO, INCLUYE PERFIL TUBULAR 3" ALTURA 2.50 M EMBEBIDOS EN CONCRETO CON SEPARACIÓN ENTRE TUBOS DE 19 CM, EXCAVACIÓN, VIGA DE PISO (0.45 M X 0.20 M). SUMINISTRO E INSTALACIÓN</v>
          </cell>
          <cell r="F2376" t="str">
            <v>ML</v>
          </cell>
          <cell r="G2376">
            <v>3907269</v>
          </cell>
        </row>
        <row r="2377">
          <cell r="D2377">
            <v>7751</v>
          </cell>
          <cell r="E2377" t="str">
            <v>FRESADO PAVIMENTO ASFÁLTICO (INCLUYE CARGUE) INCLUYE AGUA, PUNTAS. NO INCLUYE TRANSPORTE DE MAQUINARIA, TRANSPORTE DEL FRESADO NI DISPOSICIÓN FINAL).</v>
          </cell>
          <cell r="F2377" t="str">
            <v>M3</v>
          </cell>
          <cell r="G2377">
            <v>92545</v>
          </cell>
        </row>
        <row r="2378">
          <cell r="D2378">
            <v>7768</v>
          </cell>
          <cell r="E2378" t="str">
            <v>COLUMNA EN CONCRETO DE 3000 PSI, (21 MPa) PREMEZCLADO, GRAVA COMÚN (Incluye suministro, Grúa Telescópica, Bombeo, formaleteo metálico, colocación y curado, No incluye refuerzo).</v>
          </cell>
          <cell r="F2378" t="str">
            <v>M3</v>
          </cell>
          <cell r="G2378">
            <v>714017</v>
          </cell>
        </row>
        <row r="2379">
          <cell r="D2379">
            <v>7771</v>
          </cell>
          <cell r="E2379" t="str">
            <v>CAÑUELA TIPO FUNDIDA EN SITIO 1000X300X225 CON CONCRETO 3000 PSI HECHO EN OBRA (SUMINISTRO Y CONSTRUCCIÓN. INCLUYE CONCRETO DE 3000 PSI HECHO EN OBRA, IMPERMEABILIZANTE PARA CONCRETO).</v>
          </cell>
          <cell r="F2379" t="str">
            <v>ML</v>
          </cell>
          <cell r="G2379">
            <v>101652</v>
          </cell>
        </row>
        <row r="2380">
          <cell r="D2380">
            <v>7772</v>
          </cell>
          <cell r="E2380" t="str">
            <v>ALQUILER KIT DE EMERGENCIAS (INCLUYE EXTINTOR DE 10 LBS, CAMILLA EN POLIETILENO PRIMEROS AUXILIOS, INMOVILIZADOR CABEZA, CONO DE H= 1.0M Y BOTIQUÍN.</v>
          </cell>
          <cell r="F2380" t="str">
            <v>UN/MES</v>
          </cell>
          <cell r="G2380">
            <v>30584</v>
          </cell>
        </row>
        <row r="2381">
          <cell r="D2381">
            <v>7773</v>
          </cell>
          <cell r="E2381" t="str">
            <v>VALLA DE 3.00 M X 6.00 M CON ESTRUCTURA METÁLICA - ESTRUCTURA TIPO VALLA EN CERCHA + BANNER. INCLUYE SUMINISTRO E INSTALACIÓN. IMPRESIÓN 720 DPI; TINTAS PARA EXTERIORES.</v>
          </cell>
          <cell r="F2381" t="str">
            <v>UN</v>
          </cell>
          <cell r="G2381">
            <v>6426000</v>
          </cell>
        </row>
        <row r="2382">
          <cell r="D2382">
            <v>7774</v>
          </cell>
          <cell r="E2382" t="str">
            <v>VALLA MÓVIL DE 1.20M X 1.20M EN LÁMINA GALVANIZADA CALIBRE 20, ÁNGULO EN HIERRO DE 2 X 1-1/8" IMPRESO EN VINILO ADHESIVO. INCLUYE SUMINISTRO E INSTALACIÓN. IMPRESIÓN 720 DPI; TINTAS PARA EXTERIORES.</v>
          </cell>
          <cell r="F2382" t="str">
            <v>UN</v>
          </cell>
          <cell r="G2382">
            <v>1049580</v>
          </cell>
        </row>
        <row r="2383">
          <cell r="D2383">
            <v>7775</v>
          </cell>
          <cell r="E2383" t="str">
            <v>GEOMEMBRANA LISA HDPE 30 MILS. (SUMINISTRO E INSTALACIÓN).</v>
          </cell>
          <cell r="F2383" t="str">
            <v>M2</v>
          </cell>
          <cell r="G2383">
            <v>17895</v>
          </cell>
        </row>
        <row r="2384">
          <cell r="D2384">
            <v>7776</v>
          </cell>
          <cell r="E2384" t="str">
            <v>ARENA DE RÍO PARA EMBOQUILLADO (INCLUYE SUMINISTRO, BARRIDO PARA SELLADO DE JUNTAS Y COMPACTACIÓN)</v>
          </cell>
          <cell r="F2384" t="str">
            <v>M3</v>
          </cell>
          <cell r="G2384">
            <v>194256</v>
          </cell>
        </row>
        <row r="2385">
          <cell r="D2385">
            <v>7777</v>
          </cell>
          <cell r="E2385" t="str">
            <v>GEODREN CON TUBERÍA CIRCULAR 100MM H=0.5 O DRENAFLEX CON TUBERÍA CIRCULAR 100MM H=0.5. SUMINISTRO E INSTALACION.</v>
          </cell>
          <cell r="F2385" t="str">
            <v>ML</v>
          </cell>
          <cell r="G2385">
            <v>50380</v>
          </cell>
        </row>
        <row r="2386">
          <cell r="D2386">
            <v>7778</v>
          </cell>
          <cell r="E2386" t="str">
            <v>CUADRILLA (OFICIAL + 4 AYUDANTES) HORARIO NOCTURNO INCLUYE PRESTACIONES</v>
          </cell>
          <cell r="F2386" t="str">
            <v>HR</v>
          </cell>
          <cell r="G2386">
            <v>60031</v>
          </cell>
        </row>
        <row r="2387">
          <cell r="D2387">
            <v>7779</v>
          </cell>
          <cell r="E2387" t="str">
            <v>CUADRILLA (2 AYUDANTES) HORARIO NOCTURNO - JR</v>
          </cell>
          <cell r="F2387" t="str">
            <v>JR</v>
          </cell>
          <cell r="G2387">
            <v>171998</v>
          </cell>
        </row>
        <row r="2388">
          <cell r="D2388">
            <v>7780</v>
          </cell>
          <cell r="E2388" t="str">
            <v>CUADRILLA (OFICIAL + AYUDANTES) HORARIO NOCTURNO INCLUYE PRESTACIONES</v>
          </cell>
          <cell r="F2388" t="str">
            <v>HR</v>
          </cell>
          <cell r="G2388">
            <v>26863</v>
          </cell>
        </row>
        <row r="2389">
          <cell r="D2389">
            <v>7781</v>
          </cell>
          <cell r="E2389" t="str">
            <v>CUADRILLA (OFICIAL + 2 AYUDANTES) HORARIO NOCTURNO</v>
          </cell>
          <cell r="F2389" t="str">
            <v>JR</v>
          </cell>
          <cell r="G2389">
            <v>295997</v>
          </cell>
        </row>
        <row r="2390">
          <cell r="D2390">
            <v>7782</v>
          </cell>
          <cell r="E2390" t="str">
            <v>CUADRILLA (OFICIAL + 2 AYUDANTES) HORARIO NOCTURNO INCLUYE PRESTACIONES</v>
          </cell>
          <cell r="F2390" t="str">
            <v>HR</v>
          </cell>
          <cell r="G2390">
            <v>37919</v>
          </cell>
        </row>
        <row r="2391">
          <cell r="D2391">
            <v>7783</v>
          </cell>
          <cell r="E2391" t="str">
            <v>CUADRILLA (3 OFICIAL + 6 AYUDANTES) HORARIO NOCTURNO</v>
          </cell>
          <cell r="F2391" t="str">
            <v>JR</v>
          </cell>
          <cell r="G2391">
            <v>887991</v>
          </cell>
        </row>
        <row r="2392">
          <cell r="D2392">
            <v>7784</v>
          </cell>
          <cell r="E2392" t="str">
            <v>CUADRILLA (OFICIAL + AYUDANTES) HORARIO NOCTURNO</v>
          </cell>
          <cell r="F2392" t="str">
            <v>JR</v>
          </cell>
          <cell r="G2392">
            <v>209998</v>
          </cell>
        </row>
        <row r="2393">
          <cell r="D2393">
            <v>7785</v>
          </cell>
          <cell r="E2393" t="str">
            <v>LOSA DE CONCRETO MR45 (SUMINISTRO, FORMALETEADO, COLOCACIÓN, CURADO, JUNTAS Y ACABADO. INCLUYE CANASTILLA PASA JUNTA.</v>
          </cell>
          <cell r="F2393" t="str">
            <v>M3</v>
          </cell>
          <cell r="G2393">
            <v>924469</v>
          </cell>
        </row>
        <row r="2394">
          <cell r="D2394">
            <v>7786</v>
          </cell>
          <cell r="E2394" t="str">
            <v>CURADO DE LOSAS DE CONCRETO - HORARIO NOCTURNO. (SUMINISTRO Y APLICACIÓN)</v>
          </cell>
          <cell r="F2394" t="str">
            <v>M2</v>
          </cell>
          <cell r="G2394">
            <v>2151</v>
          </cell>
        </row>
        <row r="2395">
          <cell r="D2395">
            <v>7787</v>
          </cell>
          <cell r="E2395" t="str">
            <v>CANASTILLA PASAJUNTAS - HORARIO NOCTURNO. (INCLUYE SUMINISTRO Y FIJACIÓN)</v>
          </cell>
          <cell r="F2395" t="str">
            <v>KG</v>
          </cell>
          <cell r="G2395">
            <v>7615</v>
          </cell>
        </row>
        <row r="2396">
          <cell r="D2396">
            <v>7788</v>
          </cell>
          <cell r="E2396" t="str">
            <v>CORTE DE PAVIMENTO (HORARIO NOCTURNO) - INCLUYE EQUIPO: CORTADORA DE CONCRETO INCLUYE OPERARIO Y COMBUSTIBLE. INCLUYE DISCO DIAMANTADO ASFALTO-CONCRETO 350 MM, AGUA Y MANO DE OBRA.</v>
          </cell>
          <cell r="F2396" t="str">
            <v>ML</v>
          </cell>
          <cell r="G2396">
            <v>2717</v>
          </cell>
        </row>
        <row r="2397">
          <cell r="D2397">
            <v>7789</v>
          </cell>
          <cell r="E2397" t="str">
            <v>SELLADO DE JUNTAS EN PAVIMENTO FLEXIBLE - HORARIO NOCTURNO (INCLUYE LIMPIEZA, SUMINISTRO E INSTALACIÓN DE FONDO Y EMULSIÓN ASFÁLTICA CRR-1)</v>
          </cell>
          <cell r="F2397" t="str">
            <v>ML</v>
          </cell>
          <cell r="G2397">
            <v>7500</v>
          </cell>
        </row>
        <row r="2398">
          <cell r="D2398">
            <v>7790</v>
          </cell>
          <cell r="E2398" t="str">
            <v>EXCAVACIÓN MANUAL EN MATERIAL COMÚN. HORARIO NOCTURNO. INCLUYE CARGUE.</v>
          </cell>
          <cell r="F2398" t="str">
            <v>M3</v>
          </cell>
          <cell r="G2398">
            <v>50428</v>
          </cell>
        </row>
        <row r="2399">
          <cell r="D2399">
            <v>7791</v>
          </cell>
          <cell r="E2399" t="str">
            <v>BASE GRANULAR CLASE B (BG_B) - HORARIO NOCTURNO. (SUMINISTRO, EXTENDIDO MANUAL, HUMEDECIMIENTO Y COMPACTACIÓN)</v>
          </cell>
          <cell r="F2399" t="str">
            <v>M3</v>
          </cell>
          <cell r="G2399">
            <v>184061</v>
          </cell>
        </row>
        <row r="2400">
          <cell r="D2400">
            <v>7792</v>
          </cell>
          <cell r="E2400" t="str">
            <v>FRESADO PAVIMENTO ASFÁLTICO - HORARIO NOCTURNO. (INCLUYE CARGUE) INCLUYE AGUA, PUNTAS. NO INCLUYE TRANSPORTE DE MAQUINARIA, TRANSPORTE DEL FRESADO NI DISPOSICIÓN FINAL).</v>
          </cell>
          <cell r="F2400" t="str">
            <v>M3</v>
          </cell>
          <cell r="G2400">
            <v>93376</v>
          </cell>
        </row>
        <row r="2401">
          <cell r="D2401">
            <v>7793</v>
          </cell>
          <cell r="E2401" t="str">
            <v>IMPRIMACIÓN CON EMULSIÓN ASFÁLTICA CRL-0 - HORARIO NOCTURNO. (SUMINISTRO, BARRIDO SUPERFICIE Y RIEGO)</v>
          </cell>
          <cell r="F2401" t="str">
            <v>M2</v>
          </cell>
          <cell r="G2401">
            <v>4526</v>
          </cell>
        </row>
        <row r="2402">
          <cell r="D2402">
            <v>7794</v>
          </cell>
          <cell r="E2402" t="str">
            <v>MEZCLA ASFÁLTICA EN CALIENTE TIPO DENSO MD20 ASFALTO CONVENCIONAL 60-70 - HORARIO NOCTURNO. (SUMINISTRO, EXTENDIDO, NIVELACIÓN Y COMPACTACIÓN MECANICA CON VIBROCOMPACTADOR Y COMPACTADOR DE LLANTAS)</v>
          </cell>
          <cell r="F2402" t="str">
            <v>M3</v>
          </cell>
          <cell r="G2402">
            <v>1121258</v>
          </cell>
        </row>
        <row r="2403">
          <cell r="D2403">
            <v>7795</v>
          </cell>
          <cell r="E2403" t="str">
            <v>MEZCLA ASFÁLTICA EN CALIENTE TIPO DENSO MD10 ASFALTO CONVENCIONAL - HORARIO NOCTURNO. (CEMENTO ASFÁLTICO 80-100) (SUMINISTRO, EXTENDIDO, NIVELACIÓN Y COMPACTACIÓN MECANICA CON VIBROCOMPACTADOR Y COMPACTADOR DE LLANTAS)</v>
          </cell>
          <cell r="F2403" t="str">
            <v>M3</v>
          </cell>
          <cell r="G2403">
            <v>1164031</v>
          </cell>
        </row>
        <row r="2404">
          <cell r="D2404">
            <v>7796</v>
          </cell>
          <cell r="E2404" t="str">
            <v>EXCAVACIÓN MECÁNICA EN MATERIAL COMÚN - HORARIO NOCTURNO. (INCLUYE CARGUE)</v>
          </cell>
          <cell r="F2404" t="str">
            <v>M3</v>
          </cell>
          <cell r="G2404">
            <v>5613</v>
          </cell>
        </row>
        <row r="2405">
          <cell r="D2405">
            <v>7797</v>
          </cell>
          <cell r="E2405" t="str">
            <v>BASE GRANULAR BG-A - HORARIO NOCTURNO. (SUMINISTRO, EXTENDIDO, NIVELACIÓN Y HUMEDECIMIENTO MECÁNICO,  COMPACTACIÓN MECÁNICA CON VIBROCOMPACTADOR TÁNDEM PEQUEÑO, INCLUYE OPERARIO  Y COMBUSTIBLE).</v>
          </cell>
          <cell r="F2405" t="str">
            <v>M3</v>
          </cell>
          <cell r="G2405">
            <v>177856</v>
          </cell>
        </row>
        <row r="2406">
          <cell r="D2406">
            <v>7798</v>
          </cell>
          <cell r="E2406" t="str">
            <v>DEMOLICIÓN PAVIMENTO ASFÁLTICO. HORARIO NOCTURNO. (INCLUYE CARGUE). NO INCLUYE TRANSPORTE Y DISPOSICIÓN FINAL DE SOBRANTES.</v>
          </cell>
          <cell r="F2406" t="str">
            <v>M3</v>
          </cell>
          <cell r="G2406">
            <v>39597</v>
          </cell>
        </row>
        <row r="2407">
          <cell r="D2407">
            <v>7799</v>
          </cell>
          <cell r="E2407" t="str">
            <v>DEMOLICIÓN PAVIMENTO ASFÁLTICO - HORARIO NOCTURNO. (ESPESOR VARIABLE. INCLUYE CARGUE). NO INCLUYE TRANSPORTE Y DISPOSICIÓN FINAL DE SOBRANTES.</v>
          </cell>
          <cell r="F2407" t="str">
            <v>M2</v>
          </cell>
          <cell r="G2407">
            <v>7767</v>
          </cell>
        </row>
        <row r="2408">
          <cell r="D2408">
            <v>7800</v>
          </cell>
          <cell r="E2408" t="str">
            <v>MEZCLA ASFÁLTICA EN CALIENTE TIPO DENSO MD12 CON CEMENTO ASFÁLTICO 60-70 - HORARIO NOCTURNO.  (SUMINISTRO, EXTENDIDO, NIVELACIÓN MANUAL Y COMPACTACIÓN MECÁNICA CON VIBROCOMPACTADOR TÁNDEM PEQUEÑO, INCLUYE OPERARIO Y COMBUSTIBLE).</v>
          </cell>
          <cell r="F2408" t="str">
            <v>M3</v>
          </cell>
          <cell r="G2408">
            <v>1131122</v>
          </cell>
        </row>
        <row r="2409">
          <cell r="D2409">
            <v>7801</v>
          </cell>
          <cell r="E2409" t="str">
            <v>DEMOLICIÓN PISOS DE CONCRETO - HORARIO NOCTURNO. (INCLUYE CARGUE). NO INCLUYE TRANSPORTE Y DISPOSICIÓN FINAL DE SOBRANTES.</v>
          </cell>
          <cell r="F2409" t="str">
            <v>M3</v>
          </cell>
          <cell r="G2409">
            <v>59131</v>
          </cell>
        </row>
        <row r="2410">
          <cell r="D2410">
            <v>7802</v>
          </cell>
          <cell r="E2410" t="str">
            <v>FRESADO Y REPOSICIÓN DE PAVIMENTO FLEXIBLE E=0.18 M - HORARIO NOCTURNO. (INCLUYE CARGUE)</v>
          </cell>
          <cell r="F2410" t="str">
            <v>M2</v>
          </cell>
          <cell r="G2410">
            <v>192773</v>
          </cell>
        </row>
        <row r="2411">
          <cell r="D2411">
            <v>7803</v>
          </cell>
          <cell r="E2411" t="str">
            <v>REPLANTEO GENERAL - HORARIO NOCTURNO</v>
          </cell>
          <cell r="F2411" t="str">
            <v>M2</v>
          </cell>
          <cell r="G2411">
            <v>882</v>
          </cell>
        </row>
        <row r="2412">
          <cell r="D2412">
            <v>7804</v>
          </cell>
          <cell r="E2412" t="str">
            <v>REPOSICIÓN DE LOSA DE CONCRETO MR45 E=0.20 M - HORARIO NOCTURNO. INCLUYE ACERO DE REFUERZO, DEMOLICIÓN DE PISOS DE CONCRETO, TRANSPORTE Y DISPOSICIÓN FINAL DE ESCOMBROS.</v>
          </cell>
          <cell r="F2412" t="str">
            <v>M2</v>
          </cell>
          <cell r="G2412">
            <v>245611</v>
          </cell>
        </row>
        <row r="2413">
          <cell r="D2413">
            <v>7805</v>
          </cell>
          <cell r="E2413" t="str">
            <v>ACERO DE REFUERZO - HORARIO NOCTURNO. (INCLUYE SUMINISTRO, FIGURADO Y FIJACIÓN)</v>
          </cell>
          <cell r="F2413" t="str">
            <v>KG</v>
          </cell>
          <cell r="G2413">
            <v>5565</v>
          </cell>
        </row>
        <row r="2414">
          <cell r="D2414">
            <v>7806</v>
          </cell>
          <cell r="E2414" t="str">
            <v>LOSA DE CONCRETO MR45 - HORARIO NOCTURNO. (SUMINISTRO, FORMALETEADO, COLOCACIÓN, CURADO, JUNTAS Y ACABADO. INCLUYE CANASTILLA PASA JUNTA.</v>
          </cell>
          <cell r="F2414" t="str">
            <v>M3</v>
          </cell>
          <cell r="G2414">
            <v>951849</v>
          </cell>
        </row>
        <row r="2415">
          <cell r="D2415">
            <v>7807</v>
          </cell>
          <cell r="E2415" t="str">
            <v>BASE GRANULAR CLASE A (BG_A)- HORARIO NOCTURNO. (SUMINISTRO, EXTENDIDO, NIVELACIÓN, HUMEDECIMIENTO Y COMPACTACIÓN CON VIBROCOMPACTADOR)</v>
          </cell>
          <cell r="F2415" t="str">
            <v>M3</v>
          </cell>
          <cell r="G2415">
            <v>164984</v>
          </cell>
        </row>
        <row r="2416">
          <cell r="D2416">
            <v>7808</v>
          </cell>
          <cell r="E2416" t="str">
            <v>INSTALACION Y PUESTA EN SERVICIO DE CONTROLADOR DE TRAFICO C900 EN LA CIUDAD DE BOGOTÁ, (INCLUYE TRANSPORTE DE CONTROLADOR DESDE LA SDM HASTA LUGAR DE INSTALACIÓN EN BOGOTÁ, MANO DE OBRA E IVA, NO INCLUYE SUMINISTRO DE CONTROLADOR.</v>
          </cell>
          <cell r="F2416" t="str">
            <v>UN</v>
          </cell>
          <cell r="G2416">
            <v>1671653</v>
          </cell>
        </row>
        <row r="2417">
          <cell r="D2417">
            <v>7809</v>
          </cell>
          <cell r="E2417" t="str">
            <v>DEFENSA VIAL METÁLICA DOBLE CRESTA EN ACERO LAMINADO EN FRÍO, VIGAS EN FORMA DOBLE HONDA O W, PARALES Y SEPARADORES METÁLICOS - APLICA NORMAS AASTHO M-180/NTC3755, NTC3783, ARTÍCULO 730 Y 740 DEL INVIAS Y MANUAL DE SEÑALIZACIÓN DEL MINISTERIO DE TRANSPORTE.</v>
          </cell>
          <cell r="F2417" t="str">
            <v>ML</v>
          </cell>
          <cell r="G2417">
            <v>292990</v>
          </cell>
        </row>
        <row r="2418">
          <cell r="D2418">
            <v>7810</v>
          </cell>
          <cell r="E2418" t="str">
            <v>LEVANTAMIENTO TOPOGRÁFICO A TODO COSTO. NIVEL DE COMPLEJIDAD ALTO. INCLUYE PERSONAL, EQUIPOS, COSTOS OPERACIONALES, PROCESAMIENTO Y ENTREGA DE LA INFORMACIÓN, TODOS LOS COSTOS INDIRECTOS E IVA.</v>
          </cell>
          <cell r="F2418" t="str">
            <v>M2</v>
          </cell>
          <cell r="G2418">
            <v>1511</v>
          </cell>
        </row>
        <row r="2419">
          <cell r="D2419">
            <v>7811</v>
          </cell>
          <cell r="E2419" t="str">
            <v>LEVANTAMIENTO TOPOGRÁFICO A TODO COSTO. NIVEL DE COMPLEJIDAD MEDIO. INCLUYE PERSONAL, EQUIPOS, COSTOS OPERACIONALES, PROCESAMIENTO Y ENTREGA DE LA INFORMACIÓN, TODOS LOS COSTOS INDIRECTOS E IVA.</v>
          </cell>
          <cell r="F2419" t="str">
            <v>M2</v>
          </cell>
          <cell r="G2419">
            <v>1166</v>
          </cell>
        </row>
        <row r="2420">
          <cell r="D2420">
            <v>7812</v>
          </cell>
          <cell r="E2420" t="str">
            <v>LEVANTAMIENTO TOPOGRÁFICO A TODO COSTO. NIVEL DE COMPLEJIDAD BAJO. INCLUYE PERSONAL, EQUIPOS, COSTOS OPERACIONALES, PROCESAMIENTO Y ENTREGA DE LA INFORMACIÓN, TODOS LOS COSTOS INDIRECTOS E IVA.</v>
          </cell>
          <cell r="F2420" t="str">
            <v>M2</v>
          </cell>
          <cell r="G2420">
            <v>833</v>
          </cell>
        </row>
        <row r="2421">
          <cell r="D2421">
            <v>7818</v>
          </cell>
          <cell r="E2421" t="str">
            <v>PROTECCIÓN A ALCANTARILLAS (INCLUYE SUMINISTRO Y COLOCACIÓN DE BOLSAS DE LONA Y GEOTEXTIL NT 1600 O SIMILAR).</v>
          </cell>
          <cell r="F2421" t="str">
            <v>UN/MES</v>
          </cell>
          <cell r="G2421">
            <v>17349</v>
          </cell>
        </row>
        <row r="2422">
          <cell r="D2422">
            <v>7819</v>
          </cell>
          <cell r="E2422" t="str">
            <v>PROTECCIÓN A SUMIDEROS CON POLISOMBRA 47% (INCLUYE SUMINISTRO Y COLOCACIÓN DE POLISOMBRA 47% ASEGURADO CON PUNTILLA GRAPA).</v>
          </cell>
          <cell r="F2422" t="str">
            <v>UN/MES</v>
          </cell>
          <cell r="G2422">
            <v>5504</v>
          </cell>
        </row>
        <row r="2423">
          <cell r="D2423">
            <v>7820</v>
          </cell>
          <cell r="E2423" t="str">
            <v>PROTECCIÓN A ÁRBOLES (INCLUYE SUMINISTRO Y COLOCACIÓN DE DURMIENTES DE 2.90M X 0.04M X 0.04M Y POLISOMBRA AL 47% DE TAL MANERA QUE GARANTICE LA PROTECCIÓN AL INDIVIDUO VEGETAL.</v>
          </cell>
          <cell r="F2423" t="str">
            <v>UN</v>
          </cell>
          <cell r="G2423">
            <v>27186</v>
          </cell>
        </row>
        <row r="2424">
          <cell r="D2424">
            <v>7821</v>
          </cell>
          <cell r="E2424" t="str">
            <v>INSTALACIÓN DE TUBERÍA PVC U.M. EXT CORRUGADO/INT LISO U.M. NORMA NTC 3722-1 D=ENTRE 0" HASTA 10" (INCLUYE TRANSPORTE)</v>
          </cell>
          <cell r="F2424" t="str">
            <v>ML</v>
          </cell>
          <cell r="G2424">
            <v>9593</v>
          </cell>
        </row>
        <row r="2425">
          <cell r="D2425">
            <v>7822</v>
          </cell>
          <cell r="E2425" t="str">
            <v>INSTALACIÓN DE TUBERÍA PVC U.M. EXT CORRUGADO/INT LISO U.M. NORMA NTC 3722-1 D=ENTRE 12" HASTA 24" (INCLUYE TRANSPORTE)</v>
          </cell>
          <cell r="F2425" t="str">
            <v>ML</v>
          </cell>
          <cell r="G2425">
            <v>9844</v>
          </cell>
        </row>
        <row r="2426">
          <cell r="D2426">
            <v>7823</v>
          </cell>
          <cell r="E2426" t="str">
            <v>INSTALACIÓN DE TUBERÍA PVC U.M. EXT CORRUGADO/INT LISO U.M. NORMA NTC 3722-1 D=MÁS DE 24" (INCLUYE TRANSPORTE)</v>
          </cell>
          <cell r="F2426" t="str">
            <v>ML</v>
          </cell>
          <cell r="G2426">
            <v>10627</v>
          </cell>
        </row>
        <row r="2427">
          <cell r="D2427">
            <v>7824</v>
          </cell>
          <cell r="E2427" t="str">
            <v>TACHÓN EN CONCRETO L=0.40M HI=0.15M, HS=0.08M (INCLUYE SUMINISTRO E INSTALACIÓN) INCLUYE PEGANTE EPÓXICO Y EQUIPOS PARA LA INSTALACIÓN Y ANCLAJE.</v>
          </cell>
          <cell r="F2427" t="str">
            <v>UN</v>
          </cell>
          <cell r="G2427">
            <v>72450</v>
          </cell>
        </row>
        <row r="2428">
          <cell r="D2428">
            <v>7826</v>
          </cell>
          <cell r="E2428" t="str">
            <v>INSTALACIÓN ADOQUÍN DE CONCRETO 20X10X6CM (INCLUYE BASE 4CM MORTERO 2000 Y ARENA DE SELLO)</v>
          </cell>
          <cell r="F2428" t="str">
            <v>M2</v>
          </cell>
          <cell r="G2428">
            <v>45615</v>
          </cell>
        </row>
        <row r="2429">
          <cell r="D2429">
            <v>7828</v>
          </cell>
          <cell r="E2429" t="str">
            <v>RETIRO Y REINSTALACIÓN DE SARDINEL TIPO A10 (INSTALACIÓN. NO INCLUYE MATERIAL DE BASE)</v>
          </cell>
          <cell r="F2429" t="str">
            <v>ML</v>
          </cell>
          <cell r="G2429">
            <v>27179</v>
          </cell>
        </row>
        <row r="2430">
          <cell r="D2430">
            <v>7829</v>
          </cell>
          <cell r="E2430" t="str">
            <v>RETIRO O REINSTALACIÓN DE SARDINEL TIPO A10 (INSTALACIÓN. NO INCLUYE MATERIAL DE BASE)</v>
          </cell>
          <cell r="F2430" t="str">
            <v>ML</v>
          </cell>
          <cell r="G2430">
            <v>13591</v>
          </cell>
        </row>
        <row r="2431">
          <cell r="D2431">
            <v>7830</v>
          </cell>
          <cell r="E2431" t="str">
            <v>CONEXIONES KIT SILLA YEE 250 X 200 PVC. SUMINISTRO E INSTALACIÓN.</v>
          </cell>
          <cell r="F2431" t="str">
            <v>UN</v>
          </cell>
          <cell r="G2431">
            <v>223503</v>
          </cell>
        </row>
        <row r="2432">
          <cell r="D2432">
            <v>7831</v>
          </cell>
          <cell r="E2432" t="str">
            <v>CONEXIONES KIT SILLA YEE 315 X 200 PVC. SUMINISTRO E INSTALACIÓN.</v>
          </cell>
          <cell r="F2432" t="str">
            <v>UN</v>
          </cell>
          <cell r="G2432">
            <v>305259</v>
          </cell>
        </row>
        <row r="2433">
          <cell r="D2433">
            <v>7832</v>
          </cell>
          <cell r="E2433" t="str">
            <v>CONEXIONES KIT SILLA YEE 400 X 200 PVC. SUMINISTRO E INSTALACIÓN.</v>
          </cell>
          <cell r="F2433" t="str">
            <v>UN</v>
          </cell>
          <cell r="G2433">
            <v>367068</v>
          </cell>
        </row>
        <row r="2434">
          <cell r="D2434">
            <v>7833</v>
          </cell>
          <cell r="E2434" t="str">
            <v>CONEXIONES KIT SILLA YEE 450 X 200 PVC. SUMINISTRO E INSTALACIÓN.</v>
          </cell>
          <cell r="F2434" t="str">
            <v>UN</v>
          </cell>
          <cell r="G2434">
            <v>390832</v>
          </cell>
        </row>
        <row r="2435">
          <cell r="D2435">
            <v>7857</v>
          </cell>
          <cell r="E2435"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F2435" t="str">
            <v>UN</v>
          </cell>
          <cell r="G2435">
            <v>6394809</v>
          </cell>
        </row>
        <row r="2436">
          <cell r="D2436">
            <v>7858</v>
          </cell>
          <cell r="E2436" t="str">
            <v>BANDAS SONORAS REDUCTORAS DE VELOCIDAD DE 2CM DE ALTURA, CONSTRUIDA CON GRAVILLA DE 1/2", PINTURA DE LARGA DURACIÓN BLANCA Y RESINA EPÓXICA.</v>
          </cell>
          <cell r="F2436" t="str">
            <v>M2</v>
          </cell>
          <cell r="G2436">
            <v>570988</v>
          </cell>
        </row>
        <row r="2437">
          <cell r="D2437">
            <v>7859</v>
          </cell>
          <cell r="E2437"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F2437" t="str">
            <v>UN</v>
          </cell>
          <cell r="G2437">
            <v>3590037</v>
          </cell>
        </row>
        <row r="2438">
          <cell r="D2438">
            <v>7860</v>
          </cell>
          <cell r="E2438"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F2438" t="str">
            <v>UN</v>
          </cell>
          <cell r="G2438">
            <v>3613622</v>
          </cell>
        </row>
        <row r="2439">
          <cell r="D2439">
            <v>7861</v>
          </cell>
          <cell r="E2439" t="str">
            <v>RETIRO DE PISO EN LAMINA ALFAJOR</v>
          </cell>
          <cell r="F2439" t="str">
            <v>ML</v>
          </cell>
          <cell r="G2439">
            <v>52677</v>
          </cell>
        </row>
        <row r="2440">
          <cell r="D2440">
            <v>7862</v>
          </cell>
          <cell r="E2440" t="str">
            <v>DEMARCACION METROS LINEALES EN PINTURA TIPO TRAFICO BASE SOLVENTE COLOR BLANCO Y/O AMARILLA. LINEA 0.12M Y 16 MILS (INCLUYE SUMINISTRO Y APLICACION CON EQUIPO. INCLUYE MICROESFERAS TIPO DROP ON PARA LINEAS DE BORDE Y DE CARRIL).</v>
          </cell>
          <cell r="F2440" t="str">
            <v>ML</v>
          </cell>
          <cell r="G2440">
            <v>5567</v>
          </cell>
        </row>
        <row r="2441">
          <cell r="D2441">
            <v>7863</v>
          </cell>
          <cell r="E2441" t="str">
            <v>DEMARCACIÓN EN PINTURA TIPO TRAFICO BASE SOLVENTE COLOR BLANCO. LINEA 0.20M Y 16 MILS (INCLUYE SUMINISTRO Y APLICACIÓN CON EQUIPO. INCLUYE MICROESFERAS TIPO DROP ON PARA LINEAS DE CARRIL).</v>
          </cell>
          <cell r="F2441" t="str">
            <v>M2</v>
          </cell>
          <cell r="G2441">
            <v>45987</v>
          </cell>
        </row>
        <row r="2442">
          <cell r="D2442">
            <v>7864</v>
          </cell>
          <cell r="E2442" t="str">
            <v>LAVADO DE ESTRUCTURA EN CONCRETO Y/O METÁLICAS CON ANDAMIO CERTIFICADO. INCLUYE ALQUILER DE HIDROLAVADORA A GASOLINA PRESIÓN 3200 PSI. INCLUYE PLANTA ELÉCTRICA, AGUA Y MANO DE OBRA.</v>
          </cell>
          <cell r="F2442" t="str">
            <v>M2</v>
          </cell>
          <cell r="G2442">
            <v>7526</v>
          </cell>
        </row>
        <row r="2443">
          <cell r="D2443">
            <v>7865</v>
          </cell>
          <cell r="E2443" t="str">
            <v>MARCO REJILLA SUMIDERO LATERAL 100 X 65 (SUMINISTRO E INSTALACIÓN)</v>
          </cell>
          <cell r="F2443" t="str">
            <v>UN</v>
          </cell>
          <cell r="G2443">
            <v>179889</v>
          </cell>
        </row>
        <row r="2444">
          <cell r="D2444">
            <v>7869</v>
          </cell>
          <cell r="E2444" t="str">
            <v>LIMPIEZA MANUAL DE SUMIDERO TIPO ST-1 , ST-2. INCLUYE CARGUE, RETIRO Y DISPOSICIÓN FINAL DE ESCOMBROS.</v>
          </cell>
          <cell r="F2444" t="str">
            <v>M3</v>
          </cell>
          <cell r="G2444">
            <v>64642</v>
          </cell>
        </row>
        <row r="2445">
          <cell r="D2445">
            <v>7870</v>
          </cell>
          <cell r="E2445" t="str">
            <v>RECONSTRUCCIÓN DE LA TAPA DE SUMIDERO SL-100. CONCRETO 3000 PSI HECHO EN OBRA (INCLUYE DEMOLICIÓN DE LA PLACA DE CONCRETO EXISTENTE. INCLUYE ANCLAJES, ACERO DE REFUERZO, FORMALETA, ADHESIVO ESTRUCTURAL, CURADO, MARCO Y REJILLA) ALTURA=20 CM.</v>
          </cell>
          <cell r="F2445" t="str">
            <v>UN</v>
          </cell>
          <cell r="G2445">
            <v>1186510</v>
          </cell>
        </row>
        <row r="2446">
          <cell r="D2446">
            <v>7871</v>
          </cell>
          <cell r="E2446" t="str">
            <v>DESINSTALACIÓN DE SEPARADOR TIPO TRANSMILENIO (BLOQUE CANALIZADOR AMARILLO, INCLUYE CORTE DE ANCLAJES, CARGUE Y DISPOSICIÓN FINAL.</v>
          </cell>
          <cell r="F2446" t="str">
            <v>ML</v>
          </cell>
          <cell r="G2446">
            <v>32418</v>
          </cell>
        </row>
        <row r="2447">
          <cell r="D2447">
            <v>7873</v>
          </cell>
          <cell r="E2447" t="str">
            <v>TRATAMIENTO Y DISPOSICIÓN FINAL DE RESIDUOS PELIGROSOS.</v>
          </cell>
          <cell r="F2447" t="str">
            <v>KG</v>
          </cell>
          <cell r="G2447">
            <v>1142</v>
          </cell>
        </row>
        <row r="2448">
          <cell r="D2448">
            <v>7875</v>
          </cell>
          <cell r="E2448" t="str">
            <v>COLLAR DE DERIVACIÓN DE 4" X 1/2". SUMINISTRO E INSTALACION. (INCLUYE TALADRO ROTOPERCUTOR 3/4", PLANTA ELÉCTRICA 4KW).</v>
          </cell>
          <cell r="F2448" t="str">
            <v>UN</v>
          </cell>
          <cell r="G2448">
            <v>36747</v>
          </cell>
        </row>
        <row r="2449">
          <cell r="D2449">
            <v>7876</v>
          </cell>
          <cell r="E2449" t="str">
            <v>CÁRCAMO DE PROTECCION EN TUBERÍA Ø 12" NORMA EAAB NS-090 version 2 V.2 (incluye Formaleta, Concreto de 2000 y 3000 PSI, Acero de Refuerzo, curado y Manijas en varilla lisa de 1").</v>
          </cell>
          <cell r="F2449" t="str">
            <v>ML</v>
          </cell>
          <cell r="G2449">
            <v>1322478</v>
          </cell>
        </row>
        <row r="2450">
          <cell r="D2450">
            <v>7877</v>
          </cell>
          <cell r="E2450" t="str">
            <v>INSTALACIÓN DE TUBERÍA PVC D=12" TIPO U.M. RDE 21 (Solo incluye la mano de obra)</v>
          </cell>
          <cell r="F2450" t="str">
            <v>ML</v>
          </cell>
          <cell r="G2450">
            <v>4966</v>
          </cell>
        </row>
        <row r="2451">
          <cell r="D2451">
            <v>7878</v>
          </cell>
          <cell r="E2451" t="str">
            <v>RELLENO EN GRAVILLA FINA DIÁMETRO 1/2” MEZCLADO CON RESMA DE LÁTEX EN PROPORCIÓN DE GRAVILLA FINA 58-65 KG/M2 Y RESINE LÁTEX 7 A 8 KG/M2 ESPESOR APROXIMADO E: 0.07 M.</v>
          </cell>
          <cell r="F2451" t="str">
            <v>M2</v>
          </cell>
          <cell r="G2451">
            <v>70093</v>
          </cell>
        </row>
        <row r="2452">
          <cell r="D2452">
            <v>7879</v>
          </cell>
          <cell r="E2452" t="str">
            <v>DEMOLICIÓN Y REPOSICIÓN DE TAPAS PARA POZO (en concreto).</v>
          </cell>
          <cell r="F2452" t="str">
            <v>UN</v>
          </cell>
          <cell r="G2452">
            <v>236231</v>
          </cell>
        </row>
        <row r="2453">
          <cell r="D2453">
            <v>7880</v>
          </cell>
          <cell r="E2453" t="str">
            <v>INSTALACION CODO HD DE 22.5° O 45°, EXTREMO LISO PARA PVC D= 8” (SOLO INCLUYE MANO DE OBRA).</v>
          </cell>
          <cell r="F2453" t="str">
            <v>UN</v>
          </cell>
          <cell r="G2453">
            <v>34382</v>
          </cell>
        </row>
        <row r="2454">
          <cell r="D2454">
            <v>7881</v>
          </cell>
          <cell r="E2454" t="str">
            <v>ESTOPEROLES METÁLICOS CON ESPIGO. INCLUYE SUMINISTRO E INSTALACIÓN.</v>
          </cell>
          <cell r="F2454" t="str">
            <v>UN</v>
          </cell>
          <cell r="G2454">
            <v>6025</v>
          </cell>
        </row>
        <row r="2455">
          <cell r="D2455">
            <v>7883</v>
          </cell>
          <cell r="E2455"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F2455" t="str">
            <v>CM.PER</v>
          </cell>
          <cell r="G2455">
            <v>2132</v>
          </cell>
        </row>
        <row r="2456">
          <cell r="D2456">
            <v>7884</v>
          </cell>
          <cell r="E2456"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F2456" t="str">
            <v>CM.PER</v>
          </cell>
          <cell r="G2456">
            <v>2027</v>
          </cell>
        </row>
        <row r="2457">
          <cell r="D2457">
            <v>7885</v>
          </cell>
          <cell r="E2457"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7" t="str">
            <v>CM.PER</v>
          </cell>
          <cell r="G2457">
            <v>2320</v>
          </cell>
        </row>
        <row r="2458">
          <cell r="D2458">
            <v>7886</v>
          </cell>
          <cell r="E2458"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8" t="str">
            <v>CM.PER</v>
          </cell>
          <cell r="G2458">
            <v>1605</v>
          </cell>
        </row>
        <row r="2459">
          <cell r="D2459">
            <v>7887</v>
          </cell>
          <cell r="E2459"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9" t="str">
            <v>CM.PER</v>
          </cell>
          <cell r="G2459">
            <v>1795</v>
          </cell>
        </row>
        <row r="2460">
          <cell r="D2460">
            <v>7888</v>
          </cell>
          <cell r="E2460" t="str">
            <v>TAPAS PARA POZO DE INSPECCIÓN. SUMINISTRO E INSTALACIÓN.</v>
          </cell>
          <cell r="F2460" t="str">
            <v>UN</v>
          </cell>
          <cell r="G2460">
            <v>228594</v>
          </cell>
        </row>
        <row r="2461">
          <cell r="D2461">
            <v>7889</v>
          </cell>
          <cell r="E2461" t="str">
            <v>PERFORACIÓN PARA ANCLAJE DE VARILLA DE 1" INCLUYE ADHESIVO ESTRUCTURAL. SUMINISTRO E INSTALACIÓN. INCLUYE LA PERFORACIÓN, LIMPIEZA DE LA PERFORACIÓN CON CHORRO DE AIRE, SUMINISTRO DE BROCAS, EQUIPOS, TRANSPORTES, MANEJO, ALMACENAMIENTO MANO DE OBRA.</v>
          </cell>
          <cell r="F2461" t="str">
            <v>CM.PER</v>
          </cell>
          <cell r="G2461">
            <v>2132</v>
          </cell>
        </row>
        <row r="2462">
          <cell r="D2462">
            <v>7892</v>
          </cell>
          <cell r="E2462" t="str">
            <v>REPARADUCTO PVC D=4" - DUCTO TELEFÓNICO. SUMINISTRO E INSTALACIÓN</v>
          </cell>
          <cell r="F2462" t="str">
            <v>ML</v>
          </cell>
          <cell r="G2462">
            <v>93432</v>
          </cell>
        </row>
        <row r="2463">
          <cell r="D2463">
            <v>7893</v>
          </cell>
          <cell r="E2463" t="str">
            <v>DEMOLICIÓN MANUAL DE TAPA EXISTENTE DE POZO DE INSPECCIÓN Y REPOSICIÓN TAPA PARA POZO DE D= 0.70 M. SUMINISTRO E INSTALACIÓN.</v>
          </cell>
          <cell r="F2463" t="str">
            <v>UN</v>
          </cell>
          <cell r="G2463">
            <v>238019</v>
          </cell>
        </row>
        <row r="2464">
          <cell r="D2464">
            <v>7894</v>
          </cell>
          <cell r="E2464" t="str">
            <v>AVISO PUNTO IDU 1.50M X 0.90M (MATERIAL DE IMPRESIÓN VINILO PARA EXTERIORES. INCLUYE SUMINISTRO E INSTALACIÓN).</v>
          </cell>
          <cell r="F2464" t="str">
            <v>UN</v>
          </cell>
          <cell r="G2464">
            <v>799680</v>
          </cell>
        </row>
        <row r="2465">
          <cell r="D2465">
            <v>7895</v>
          </cell>
          <cell r="E2465" t="str">
            <v>CARTELERA TIPO PUNTO IDU DE 1.00M X 1.00M EN ALUMINIO ANODIZADO, CON PAÑO COLOR GRIS, CENEFA SUPERIOR, PUERTAS CORREDIZAS, LOGO INSTITUCIONAL. INCLUYE SUMINISTRO E INSTALACION.</v>
          </cell>
          <cell r="F2465" t="str">
            <v>UN</v>
          </cell>
          <cell r="G2465">
            <v>523708</v>
          </cell>
        </row>
        <row r="2466">
          <cell r="D2466">
            <v>7896</v>
          </cell>
          <cell r="E2466" t="str">
            <v>CORTE DE VARILLA DE DIÁMETRO VARIADO ENTRE 1/2" A 1 1/4".</v>
          </cell>
          <cell r="F2466" t="str">
            <v>UN</v>
          </cell>
          <cell r="G2466">
            <v>897</v>
          </cell>
        </row>
        <row r="2467">
          <cell r="D2467">
            <v>7898</v>
          </cell>
          <cell r="E2467" t="str">
            <v>LOSA DE CONCRETO MR45 ACELERADO A 3 DÍAS (SUMINISTRO, FORMALETEADO, COLOCACIÓN Y ACABADO. NO INCLUYE ACERO, CURADO Y JUNTAS).</v>
          </cell>
          <cell r="F2467" t="str">
            <v>M3</v>
          </cell>
          <cell r="G2467">
            <v>807501</v>
          </cell>
        </row>
        <row r="2468">
          <cell r="D2468">
            <v>7899</v>
          </cell>
          <cell r="E2468" t="str">
            <v>LOSA DE CONCRETO MR50 ACELERADO A 3 DÍAS (SUMINISTRO, FORMALETEADO, COLOCACIÓN Y ACABADO. NO INCLUYE ACERO, CURADO Y JUNTAS).</v>
          </cell>
          <cell r="F2468" t="str">
            <v>M3</v>
          </cell>
          <cell r="G2468">
            <v>813750</v>
          </cell>
        </row>
        <row r="2469">
          <cell r="D2469">
            <v>7900</v>
          </cell>
          <cell r="E2469" t="str">
            <v>GEOCELDA HDPE PERFORADA, ALTURA 15 CM (SUMINISTRO E INSTALACIÓN).</v>
          </cell>
          <cell r="F2469" t="str">
            <v>M2</v>
          </cell>
          <cell r="G2469">
            <v>72733</v>
          </cell>
        </row>
        <row r="2470">
          <cell r="D2470">
            <v>7901</v>
          </cell>
          <cell r="E2470" t="str">
            <v>MANEJO DE AGUAS (INCLUYE MOTOBOMBA CON COMBUSTIBLE Y OPERADOR)</v>
          </cell>
          <cell r="F2470" t="str">
            <v>HR</v>
          </cell>
          <cell r="G2470">
            <v>10246</v>
          </cell>
        </row>
        <row r="2471">
          <cell r="D2471">
            <v>7902</v>
          </cell>
          <cell r="E2471" t="str">
            <v>GEODREN CON TUBERÍA CIRCULAR 100 MM H=1.0 O DRENAFLEX CON TUBERÍA CIRCULAR 100 MM H=1.0 (SUMINISTRO E INSTALACIÓN).</v>
          </cell>
          <cell r="F2471" t="str">
            <v>ML</v>
          </cell>
          <cell r="G2471">
            <v>71715</v>
          </cell>
        </row>
        <row r="2472">
          <cell r="D2472">
            <v>7903</v>
          </cell>
          <cell r="E2472" t="str">
            <v>PENDONES ELABORADOS EN BANNER, CON UNA DIMENSIÓN DE 1.00 M DE ANCHO POR 1.50 M DE LARGO. IMPRESIÓN A FULL COLOR SEGÚN DISEÑOS DE OJALETES.</v>
          </cell>
          <cell r="F2472" t="str">
            <v>UN</v>
          </cell>
          <cell r="G2472">
            <v>113050</v>
          </cell>
        </row>
        <row r="2473">
          <cell r="D2473">
            <v>7904</v>
          </cell>
          <cell r="E2473" t="str">
            <v>ALQUILER BASTÓN LUMINOSO 5 FUNCIONES GRANDE ST -900 -1 55 X 4.5 CM RECARGABLE.</v>
          </cell>
          <cell r="F2473" t="str">
            <v>UN/MES</v>
          </cell>
          <cell r="G2473">
            <v>4561</v>
          </cell>
        </row>
        <row r="2474">
          <cell r="D2474">
            <v>7905</v>
          </cell>
          <cell r="E2474" t="str">
            <v>EXCAVACIÓN MECÁNICA EN MATERIAL DE ROCA PARA CONFORMACIÓN DE LA SUBRASANTE (EXCAVACIÓN, PERFORACIÓN, REMOCIÓN, CARGUE)</v>
          </cell>
          <cell r="F2474" t="str">
            <v>M3</v>
          </cell>
          <cell r="G2474">
            <v>62999</v>
          </cell>
        </row>
        <row r="2475">
          <cell r="D2475">
            <v>7944</v>
          </cell>
          <cell r="E2475" t="str">
            <v>EXCAVACIÓN MECÁNICA EN MATERIAL COMÚN PARA CONFORMACIÓN DE LA SUBRASANTE CON RETROEXCAVADORA (EXCAVACIÓN, REMOCIÓN Y CARGUE)</v>
          </cell>
          <cell r="F2475" t="str">
            <v>M3</v>
          </cell>
          <cell r="G2475">
            <v>4650</v>
          </cell>
        </row>
        <row r="2476">
          <cell r="D2476">
            <v>7945</v>
          </cell>
          <cell r="E2476" t="str">
            <v>EXCAVACIONES VARIAS SIN CLASIFICAR CON RETROEXCAVADORA (INCLUYE: EXCAVACIÓN, REMOCIÓN Y CARGUE)</v>
          </cell>
          <cell r="F2476" t="str">
            <v>M3</v>
          </cell>
          <cell r="G2476">
            <v>3885</v>
          </cell>
        </row>
        <row r="2477">
          <cell r="D2477">
            <v>7946</v>
          </cell>
          <cell r="E2477" t="str">
            <v>EXCAVACIONES VARIAS SIN CLASIFICAR CON RETROCARGADOR (INCLUYE: EXCAVACIÓN, REMOCIÓN Y CARGUE)</v>
          </cell>
          <cell r="F2477" t="str">
            <v>M3</v>
          </cell>
          <cell r="G2477">
            <v>6722</v>
          </cell>
        </row>
        <row r="2478">
          <cell r="D2478">
            <v>7947</v>
          </cell>
          <cell r="E2478" t="str">
            <v>CANALIZACIÓN SUBTERRÁNEA CON 1 DUCTO DE 2 " PVC DB, ACCESORIOS, EXCAVACIÓN, RELLENOS Y ACABADO (INCLUYE SUMINISTRO E INSTALACIÓN)</v>
          </cell>
          <cell r="F2478" t="str">
            <v>ML</v>
          </cell>
          <cell r="G2478">
            <v>65482</v>
          </cell>
        </row>
        <row r="2479">
          <cell r="D2479">
            <v>7948</v>
          </cell>
          <cell r="E2479" t="str">
            <v>CANALIZACIÓN SUBTERRÁNEA CON 1 DUCTO DE 3" PVC TDP, ACCESORIOS, EXCAVACIÓN, RELLENOS Y ACABADO (INCLUYE SUMINISTRO E INSTALACIÓN)</v>
          </cell>
          <cell r="F2479" t="str">
            <v>ML</v>
          </cell>
          <cell r="G2479">
            <v>75359</v>
          </cell>
        </row>
        <row r="2480">
          <cell r="D2480">
            <v>7949</v>
          </cell>
          <cell r="E2480" t="str">
            <v>CANALIZACIÓN SUBTERRÁNEA CON 1 DUCTO DE 4" PVC TDP, ACCESORIOS, EXCAVACIÓN, RELLENOS Y ACABADO (INCLUYE SUMINISTRO E INSTALACIÓN)</v>
          </cell>
          <cell r="F2480" t="str">
            <v>ML</v>
          </cell>
          <cell r="G2480">
            <v>79954</v>
          </cell>
        </row>
        <row r="2481">
          <cell r="D2481">
            <v>7950</v>
          </cell>
          <cell r="E2481" t="str">
            <v>CANALIZACIÓN SUBTERRÁNEA CON 2 DUCTOS DE 3" PVC TDP, ACCESORIOS, EXCAVACIÓN, RELLENOS Y ACABADO (INCLUYE SUMINISTRO E INSTALACIÓN)</v>
          </cell>
          <cell r="F2481" t="str">
            <v>ML</v>
          </cell>
          <cell r="G2481">
            <v>98286</v>
          </cell>
        </row>
        <row r="2482">
          <cell r="D2482">
            <v>7951</v>
          </cell>
          <cell r="E2482" t="str">
            <v>CANALIZACIÓN SUBTERRÁNEA CON 3 DUCTOS DE 3" PVC TDP, ACCESORIOS, EXCAVACIÓN, RELLENOS Y ACABADO (INCLUYE SUMINISTRO E INSTALACIÓN)</v>
          </cell>
          <cell r="F2482" t="str">
            <v>ML</v>
          </cell>
          <cell r="G2482">
            <v>133191</v>
          </cell>
        </row>
        <row r="2483">
          <cell r="D2483">
            <v>7953</v>
          </cell>
          <cell r="E2483" t="str">
            <v>REDUCTOR DE VELOCIDAD TIPO RESALTO PARABOLICO DE 4 METROS DE ANCHO. EN CONCRETO PREMEZCLADO 4000 PSI  (280 Kg/cm2) GRAVA COMÚN.  SUMINISTRO E INSTALACION. (INCLUYE FORMALETA,  REFUERZO, CURADO Y PINTURA).</v>
          </cell>
          <cell r="F2483" t="str">
            <v>ML</v>
          </cell>
          <cell r="G2483">
            <v>1458868</v>
          </cell>
        </row>
        <row r="2484">
          <cell r="D2484">
            <v>7954</v>
          </cell>
          <cell r="E2484" t="str">
            <v>CAJA DE PASO SENCILLA PARA SEMAFORIZACIÓN PARA ANDÉN, MEDIDAS INTERNAS (60 CM X 50 CM), MEDIDAS EXTERNAS (75 CM X 85 CM) , ALTURA: 70 CM. INCLUYE BASE, FILTRO, MUROS EN LADRILLO PRECOCIDO, PAÑETE, BORDILLO PERIMETRAL, MARCO Y TAPA SEGÚN ESPECIFICACIONES DE LA SDM.</v>
          </cell>
          <cell r="F2484" t="str">
            <v>UN</v>
          </cell>
          <cell r="G2484">
            <v>786712</v>
          </cell>
        </row>
        <row r="2485">
          <cell r="D2485">
            <v>7955</v>
          </cell>
          <cell r="E2485" t="str">
            <v>CAJA DE PASO SENCILLA PARA SEMAFORIZACIÓN (60 CM X 50 CM, ALTURA 120CM) PARA CALZADA . INCLUYE BASE, FILTRO, MUROS EN LADRILLO PRECOCIDO, PAÑETE, BORDILLO PERIMETRAL, MARCO Y TAPA SEGÚN ESPECIFICACIONES DE LA SDM.</v>
          </cell>
          <cell r="F2485" t="str">
            <v>UN</v>
          </cell>
          <cell r="G2485">
            <v>1037302</v>
          </cell>
        </row>
        <row r="2486">
          <cell r="D2486">
            <v>7956</v>
          </cell>
          <cell r="E2486" t="str">
            <v>CAJA DE PASO SENCILLA PARA SEMAFORIZACIÓN (70 CM X 120 CM, ALTURA 120CM) PARA ANDÉN . INCLUYE BASE, FILTRO, MUROS EN LADRILLO PRECOCIDO, PAÑETE, BORDILLO PERIMETRAL, MARCO Y TAPA SEGÚN ESPECIFICACIONES DE LA SDM.</v>
          </cell>
          <cell r="F2486" t="str">
            <v>UN</v>
          </cell>
          <cell r="G2486">
            <v>1677472</v>
          </cell>
        </row>
        <row r="2487">
          <cell r="D2487">
            <v>7957</v>
          </cell>
          <cell r="E2487" t="str">
            <v>BANDAS SONORAS REDUCTORAS DE VELOCIDAD DE 5CM DE ALTURA POR 10CM DE ANCHO, CONSTRUIDA CON GRAVILLA DE 1/2", PINTURA DE LARGA DURACIÓN BLANCA Y RESINA EPÓXICA</v>
          </cell>
          <cell r="F2487" t="str">
            <v>ML</v>
          </cell>
          <cell r="G2487">
            <v>84650</v>
          </cell>
        </row>
        <row r="2488">
          <cell r="D2488">
            <v>7958</v>
          </cell>
          <cell r="E2488" t="str">
            <v>DEMARCACIÓN LINEA DISCONTINUA A=0.10 M (E=2.3 MM,TERMOPLÁSTICA. INCLUYE SUMINISTRO Y APLICACIÓN CON EQUIPO. INCLUYE MICROESFERA</v>
          </cell>
          <cell r="F2488" t="str">
            <v>ML</v>
          </cell>
          <cell r="G2488">
            <v>14020</v>
          </cell>
        </row>
        <row r="2489">
          <cell r="D2489">
            <v>7959</v>
          </cell>
          <cell r="E2489" t="str">
            <v>DEMARCACIÓN LINEA CONTINUA BLANCA O AMARILLA A=0.12 M (E=2.3 MM, TERMOPLÁSTICA. INCLUYE SUMINISTRO Y APLICACIÓN CON EQUIPO. INCLUYE MICROESFERAS)</v>
          </cell>
          <cell r="F2489" t="str">
            <v>ML</v>
          </cell>
          <cell r="G2489">
            <v>16824</v>
          </cell>
        </row>
        <row r="2490">
          <cell r="D2490">
            <v>7960</v>
          </cell>
          <cell r="E2490" t="str">
            <v>DEMARCACIÓN LINEA CONTINUA BLANCA O AMARILLA A=0.10 M (E=2.3 MM, TERMOPLÁSTICA. INCLUYE SUMINISTRO Y APLICACIÓN CON EQUIPO. INCLUYE MICROESFERAS)</v>
          </cell>
          <cell r="F2490" t="str">
            <v>ML</v>
          </cell>
          <cell r="G2490">
            <v>14020</v>
          </cell>
        </row>
        <row r="2491">
          <cell r="D2491">
            <v>7961</v>
          </cell>
          <cell r="E2491" t="str">
            <v>DEMARCACIÓN LINEA CONTINUA BLANCA O AMARILLA A=0.15 M (E=2.3 MM, TERMOPLÁSTICA. INCLUYE SUMINISTRO Y APLICACIÓN CON EQUIPO. INCLUYE MICROESFERAS)</v>
          </cell>
          <cell r="F2491" t="str">
            <v>ML</v>
          </cell>
          <cell r="G2491">
            <v>21029</v>
          </cell>
        </row>
        <row r="2492">
          <cell r="D2492">
            <v>7962</v>
          </cell>
          <cell r="E2492" t="str">
            <v>TACHA REFLECTIVA UNIDIRECCIONAL BLANCA/ROJA (INCLUYE SUMINISTRO E INSTALACIÓN)</v>
          </cell>
          <cell r="F2492" t="str">
            <v>UN</v>
          </cell>
          <cell r="G2492">
            <v>11156</v>
          </cell>
        </row>
        <row r="2493">
          <cell r="D2493">
            <v>7963</v>
          </cell>
          <cell r="E2493" t="str">
            <v>SEÑAL VERTICAL INFORMATIVA SI-27C (70 CM X 100 CM). INCLUYE SUMINISTRO E INSTALACION.</v>
          </cell>
          <cell r="F2493" t="str">
            <v>UN</v>
          </cell>
          <cell r="G2493">
            <v>589050</v>
          </cell>
        </row>
        <row r="2494">
          <cell r="D2494">
            <v>7964</v>
          </cell>
          <cell r="E2494" t="str">
            <v>SEÑAL VERTICAL PREVENTIVA SP-47B TIPO PENTÁGONO CON FLECHA. (INCLUYE SUMINISTRO E INSTALACION).</v>
          </cell>
          <cell r="F2494" t="str">
            <v>UN</v>
          </cell>
          <cell r="G2494">
            <v>589050</v>
          </cell>
        </row>
        <row r="2495">
          <cell r="D2495">
            <v>7965</v>
          </cell>
          <cell r="E2495" t="str">
            <v>POSTE TIPO MENSULA T2 (2.50M) EN TUBO SCH 40 GALVANIZADO Y PINTADO. INCLUYE SUMINISTRO E INSTALACIÓN.</v>
          </cell>
          <cell r="F2495" t="str">
            <v>UN</v>
          </cell>
          <cell r="G2495">
            <v>4497759</v>
          </cell>
        </row>
        <row r="2496">
          <cell r="D2496">
            <v>7966</v>
          </cell>
          <cell r="E2496" t="str">
            <v>PEDESTAL EN CONCRETO DE 3000 PSI PARA EQUIPO DE CONTROL C800VK, ARMARIO PEQUEÑO (0.33 M X 0.60 M X 0.70 M) . CONSTRUCCIÓN. CON CUATRO DUCTOS PESADOS DE PVC TIPO DB D= 2".</v>
          </cell>
          <cell r="F2496" t="str">
            <v>UN</v>
          </cell>
          <cell r="G2496">
            <v>171702</v>
          </cell>
        </row>
        <row r="2497">
          <cell r="D2497">
            <v>7967</v>
          </cell>
          <cell r="E2497" t="str">
            <v>TRANSPORTE DE MATERIAL FRESADO PROVENIENTE DE SITIO DE OBRA AL SITIO DISPUESTO PARA MEZCLAS, ESTABILIZAR O DEJAR EN PATIOS DE ACOPIO DEL IDU.</v>
          </cell>
          <cell r="F2497" t="str">
            <v>M3</v>
          </cell>
          <cell r="G2497">
            <v>7255</v>
          </cell>
        </row>
        <row r="2498">
          <cell r="D2498">
            <v>7968</v>
          </cell>
          <cell r="E2498" t="str">
            <v>PERFORACIÓN PARA ANCLAJE DE VARILLA DE 1". NO INCLUYE ADHESIVO ESTRUCTURAL. INCLUYE LA PERFORACIÓN, LIMPIEZA DE LA PERFORACIÓN CON CHORRO DE AIRE, SUMINISTRO DE BROCAS, EQUIPOS, TRANSPORTES, MANEJO, ALMACENAMIENTO MANO DE OBRA.</v>
          </cell>
          <cell r="F2498" t="str">
            <v>CM.PER</v>
          </cell>
          <cell r="G2498">
            <v>1899</v>
          </cell>
        </row>
        <row r="2499">
          <cell r="D2499">
            <v>7969</v>
          </cell>
          <cell r="E2499" t="str">
            <v>PERFORACIÓN PARA ANCLAJE DE VARILLA DE D=1 1/4" NO INCLUYE ADHESIVO ESTRUCTURAL. INCLUYE LA PERFORACIÓN, LIMPIEZA DE LA PERFORACIÓN CON CHORRO DE AIRE, SUMINISTRO DE BROCAS, EQUIPOS, TRANSPORTES, MANEJO, ALMACENAMIENTO, MANO DE OBRA. PARA UTILIZAR EN LOSAS DE CONCRETO.</v>
          </cell>
          <cell r="F2499" t="str">
            <v>CM.PER</v>
          </cell>
          <cell r="G2499">
            <v>1899</v>
          </cell>
        </row>
        <row r="2500">
          <cell r="D2500">
            <v>7970</v>
          </cell>
          <cell r="E2500" t="str">
            <v>PILOTES DE CONCRETO GRAVA COMÚN DE 2000 PSI (PREBARRENADOS) CON DIÁMETRO 0.30 M (INCLUYE: EXCAVACIÓN, FUNDIDA, LOCALIZACIÓN, PREHUECOS, AGUA DE CARROTANQUES, RETIRO DE LODOS Y DESCABECE DE PILOTES)</v>
          </cell>
          <cell r="F2500" t="str">
            <v>ML</v>
          </cell>
          <cell r="G2500">
            <v>259673</v>
          </cell>
        </row>
        <row r="2501">
          <cell r="D2501">
            <v>7972</v>
          </cell>
          <cell r="E2501" t="str">
            <v>INSTALACIÓN DE MATERIAL DE FRESADO. (EXTENDIDO Y COMPACTACIÓN CON VIBROCOMPACTADOR).</v>
          </cell>
          <cell r="F2501" t="str">
            <v>M3</v>
          </cell>
          <cell r="G2501">
            <v>22884</v>
          </cell>
        </row>
        <row r="2502">
          <cell r="D2502">
            <v>7974</v>
          </cell>
          <cell r="E2502" t="str">
            <v>PEDESTAL EN CONCRETO DE 3000 PSI PARA EQUIPO DE CONTROL (1.20 M X 0.93 M X 0.65 M)</v>
          </cell>
          <cell r="F2502" t="str">
            <v>UN</v>
          </cell>
          <cell r="G2502">
            <v>659743</v>
          </cell>
        </row>
        <row r="2503">
          <cell r="D2503">
            <v>7989</v>
          </cell>
          <cell r="E2503" t="str">
            <v>5 DUCTOS D=3" PVC-TDP (NO INCLUYE RELLENOS NI EXCAVACIÓN). SUMINISTRO E INSTALACIÓN.</v>
          </cell>
          <cell r="F2503" t="str">
            <v>ML</v>
          </cell>
          <cell r="G2503">
            <v>103733</v>
          </cell>
        </row>
        <row r="2504">
          <cell r="D2504">
            <v>7990</v>
          </cell>
          <cell r="E2504"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F2504" t="str">
            <v>Km-Car</v>
          </cell>
          <cell r="G2504">
            <v>121077</v>
          </cell>
        </row>
        <row r="2505">
          <cell r="D2505">
            <v>7991</v>
          </cell>
          <cell r="E2505"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F2505" t="str">
            <v>Km-Car</v>
          </cell>
          <cell r="G2505">
            <v>113536</v>
          </cell>
        </row>
        <row r="2506">
          <cell r="D2506">
            <v>7992</v>
          </cell>
          <cell r="E2506" t="str">
            <v>REPOSICIÓN DE SELLO DE JUNTAS DE PAVIMENTO DE CONCRETO HIDRÁULICO, ANCHO HASTA DE 5/8" (16 MM). (INCLUYE LIMPIEZA, SUMINISTRO E INSTALACIÓN DE FONDO Y SELLANTE).</v>
          </cell>
          <cell r="F2506" t="str">
            <v>ML</v>
          </cell>
          <cell r="G2506">
            <v>19360</v>
          </cell>
        </row>
        <row r="2507">
          <cell r="D2507">
            <v>7993</v>
          </cell>
          <cell r="E2507" t="str">
            <v>REPOSICIÓN DE SELLO DE JUNTAS DE PAVIMENTO DE CONCRETO HIDRÁULICO, ANCHO HASTA DE 7/8" (16 MM). (INCLUYE LIMPIEZA, SUMINISTRO E INSTALACIÓN DE FONDO Y SELLANTE).</v>
          </cell>
          <cell r="F2507" t="str">
            <v>ML</v>
          </cell>
          <cell r="G2507">
            <v>26136</v>
          </cell>
        </row>
        <row r="2508">
          <cell r="D2508">
            <v>7994</v>
          </cell>
          <cell r="E2508" t="str">
            <v>REPOSICIÓN DE SELLO DE JUNTAS DE PAVIMENTO DE CONCRETO HIDRÁULICO, ANCHO HASTA DE 1 1/4" (32 MM). (INCLUYE LIMPIEZA, SUMINISTRO E INSTALACIÓN DE FONDO Y SELLANTE).</v>
          </cell>
          <cell r="F2508" t="str">
            <v>ML</v>
          </cell>
          <cell r="G2508">
            <v>59530</v>
          </cell>
        </row>
        <row r="2509">
          <cell r="D2509">
            <v>7995</v>
          </cell>
          <cell r="E2509" t="str">
            <v>RETIRO DE SELLO EXISTENTE DE JUNTAS DE PAVIMENTO DE CONCRETO HIDRÁULICO (INCLUYE DISCO DIAMANTADO ASFALTO-CONCRETO 350 MM, AGUA Y MANO DE OBRA).</v>
          </cell>
          <cell r="F2509" t="str">
            <v>ML</v>
          </cell>
          <cell r="G2509">
            <v>1570</v>
          </cell>
        </row>
        <row r="2510">
          <cell r="D2510">
            <v>7996</v>
          </cell>
          <cell r="E2510" t="str">
            <v>MATERIAL ADECUADO. SUMINISTRO, EXTENDIDO MANUAL, NIVELACIÓN, HUMEDECIMIENTO Y COMPACTACIÓN.</v>
          </cell>
          <cell r="F2510" t="str">
            <v>M3</v>
          </cell>
          <cell r="G2510">
            <v>90277</v>
          </cell>
        </row>
        <row r="2511">
          <cell r="D2511">
            <v>7997</v>
          </cell>
          <cell r="E2511" t="str">
            <v>MATERIAL TOLERABLE. SUMINISTRO, EXTENDIDO MANUAL, NIVELACIÓN, HUMEDECIMIENTO Y COMPACTACIÓN.</v>
          </cell>
          <cell r="F2511" t="str">
            <v>M3</v>
          </cell>
          <cell r="G2511">
            <v>85017</v>
          </cell>
        </row>
        <row r="2512">
          <cell r="D2512">
            <v>8000</v>
          </cell>
          <cell r="E2512" t="str">
            <v>PROTECCIÓN A ALCANTARILLAS CON POLISOMBRA 47%. (INCLUYE SUMINISTRO Y COLOCACIÓN DE POLISOMBRA 47%)</v>
          </cell>
          <cell r="F2512" t="str">
            <v>UN/MES</v>
          </cell>
          <cell r="G2512">
            <v>5504</v>
          </cell>
        </row>
        <row r="2513">
          <cell r="D2513">
            <v>8001</v>
          </cell>
          <cell r="E2513"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3" t="str">
            <v>ML</v>
          </cell>
          <cell r="G2513">
            <v>1494569</v>
          </cell>
        </row>
        <row r="2514">
          <cell r="D2514">
            <v>8002</v>
          </cell>
          <cell r="E2514"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4" t="str">
            <v>ML</v>
          </cell>
          <cell r="G2514">
            <v>1639965</v>
          </cell>
        </row>
        <row r="2515">
          <cell r="D2515">
            <v>8003</v>
          </cell>
          <cell r="E2515"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5" t="str">
            <v>ML</v>
          </cell>
          <cell r="G2515">
            <v>1810791</v>
          </cell>
        </row>
        <row r="2516">
          <cell r="D2516">
            <v>8004</v>
          </cell>
          <cell r="E2516"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6" t="str">
            <v>ML</v>
          </cell>
          <cell r="G2516">
            <v>2151732</v>
          </cell>
        </row>
        <row r="2517">
          <cell r="D2517">
            <v>8005</v>
          </cell>
          <cell r="E2517"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7" t="str">
            <v>ML</v>
          </cell>
          <cell r="G2517">
            <v>2457178</v>
          </cell>
        </row>
        <row r="2518">
          <cell r="D2518">
            <v>8006</v>
          </cell>
          <cell r="E2518"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8" t="str">
            <v>ML</v>
          </cell>
          <cell r="G2518">
            <v>2681675</v>
          </cell>
        </row>
        <row r="2519">
          <cell r="D2519">
            <v>8007</v>
          </cell>
          <cell r="E2519"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9" t="str">
            <v>ML</v>
          </cell>
          <cell r="G2519">
            <v>3294385</v>
          </cell>
        </row>
        <row r="2520">
          <cell r="D2520">
            <v>8008</v>
          </cell>
          <cell r="E2520"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0" t="str">
            <v>ML</v>
          </cell>
          <cell r="G2520">
            <v>3657935</v>
          </cell>
        </row>
        <row r="2521">
          <cell r="D2521">
            <v>8009</v>
          </cell>
          <cell r="E2521"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1" t="str">
            <v>ML</v>
          </cell>
          <cell r="G2521">
            <v>4372577</v>
          </cell>
        </row>
        <row r="2522">
          <cell r="D2522">
            <v>8010</v>
          </cell>
          <cell r="E2522"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2" t="str">
            <v>ML</v>
          </cell>
          <cell r="G2522">
            <v>5032889</v>
          </cell>
        </row>
        <row r="2523">
          <cell r="D2523">
            <v>8011</v>
          </cell>
          <cell r="E2523"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3" t="str">
            <v>ML</v>
          </cell>
          <cell r="G2523">
            <v>6617212</v>
          </cell>
        </row>
        <row r="2524">
          <cell r="D2524">
            <v>8012</v>
          </cell>
          <cell r="E2524"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4" t="str">
            <v>ML</v>
          </cell>
          <cell r="G2524">
            <v>8418010</v>
          </cell>
        </row>
        <row r="2525">
          <cell r="D2525">
            <v>8013</v>
          </cell>
          <cell r="E2525"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5" t="str">
            <v>ML</v>
          </cell>
          <cell r="G2525">
            <v>9217716</v>
          </cell>
        </row>
        <row r="2526">
          <cell r="D2526">
            <v>8016</v>
          </cell>
          <cell r="E2526" t="str">
            <v>CANAL DE DRENAJE PREFABRICADO EN POLYCONCRETO, PD-150V, CLASE DE CARGA D400, INCLUYE REJILLA, LONG=1000 MM, H= 270 MM, ANCHO= 200MM, EN COLOR NATURAL, (NO INCLUYE: EXCAVACIÓN, CONCRETO, DRENAJE, RELLENOS, TAPAS O ACCESORIOS)</v>
          </cell>
          <cell r="F2526" t="str">
            <v>ML</v>
          </cell>
          <cell r="G2526">
            <v>673799</v>
          </cell>
        </row>
        <row r="2527">
          <cell r="D2527">
            <v>8017</v>
          </cell>
          <cell r="E2527" t="str">
            <v>CANAL DE INSPECCIÓN DE DRENAJE PREFABRICADO EN POLYCONCRETO , PD-150V, CLASE DE CARGA D400, INCLUYE REJILLA, LONG=500 MM, H= 270 MM, ANCHO= 200MM, EN COLOR NATURAL, (NO INCLUYE: EXCAVACIÓN, CONCRETO, DRENAJE, RELLENOS, TAPAS O ACCESORIOS)</v>
          </cell>
          <cell r="F2527" t="str">
            <v>UN</v>
          </cell>
          <cell r="G2527">
            <v>645947</v>
          </cell>
        </row>
        <row r="2528">
          <cell r="D2528">
            <v>8018</v>
          </cell>
          <cell r="E2528" t="str">
            <v>SUMIDERO PARA CANAL DE DRENAJE PREFABRICADO EN POLYCONCRETO CON REJA DE FUNDICIÓN, PD-150V, CLASE DE CARGA D400, LONG=500MM, H= 575 MM, ANCHO= 180 MM, EN COLOR NATURAL, (NO INCLUYE: EXCAVACIÓN, CONCRETO, DRENAJE, RELLENOS, TAPAS O ACCESORIOS)</v>
          </cell>
          <cell r="F2528" t="str">
            <v>UN</v>
          </cell>
          <cell r="G2528">
            <v>904700</v>
          </cell>
        </row>
        <row r="2529">
          <cell r="D2529">
            <v>8019</v>
          </cell>
          <cell r="E2529" t="str">
            <v>CANAL DE DRENAJE PREFABRICADO EN POLYCONCRETO, RD-200V, CLASE DE CARGA F900, INCLUYE REJILLA, LONG=1000MM, H= 530 MM, ANCHO= 260 MM, EN COLOR NATURAL, (NO INCLUYE: EXCAVACIÓN, CONCRETO, DRENAJE, RELLENOS, TAPAS O ACCESORIOS)</v>
          </cell>
          <cell r="F2529" t="str">
            <v>ML</v>
          </cell>
          <cell r="G2529">
            <v>1419847</v>
          </cell>
        </row>
        <row r="2530">
          <cell r="D2530">
            <v>8020</v>
          </cell>
          <cell r="E2530" t="str">
            <v>CANAL DE INSPECCIÓN DE DRENAJE PREFABRICADO EN POLYCONCRETO, RD-200V, CLASE DE CARGA F900, INCLUYE REJILLA, LONG=660 MM, H= 530 MM, ANCHO= 260 MM, EN COLOR NATURAL, (NO INCLUYE: EXCAVACIÓN, CONCRETO, DRENAJE, RELLENOS, TAPAS O ACCESORIOS)</v>
          </cell>
          <cell r="F2530" t="str">
            <v>UN</v>
          </cell>
          <cell r="G2530">
            <v>1711984</v>
          </cell>
        </row>
        <row r="2531">
          <cell r="D2531">
            <v>8022</v>
          </cell>
          <cell r="E2531" t="str">
            <v>NIPLE HD Ø4" BRIDA B16.5 X LISO LONG. 816 MM. CON PASAMURO Z=665MM(INCLUYE SUMINISTRO E INSTALACIÓN)</v>
          </cell>
          <cell r="F2531" t="str">
            <v>UN</v>
          </cell>
          <cell r="G2531">
            <v>685467</v>
          </cell>
        </row>
        <row r="2532">
          <cell r="D2532">
            <v>8023</v>
          </cell>
          <cell r="E2532" t="str">
            <v>NIPLE HD Ø4" BRIDA B16.5 X LISO LONG. 1274 MM. CON PASAMURO Z=824MM(INCLUYE SUMINISTRO E INSTALACIÓN)</v>
          </cell>
          <cell r="F2532" t="str">
            <v>UN</v>
          </cell>
          <cell r="G2532">
            <v>947269</v>
          </cell>
        </row>
        <row r="2533">
          <cell r="D2533">
            <v>8025</v>
          </cell>
          <cell r="E2533" t="str">
            <v>NIPLE HD Ø4" BRIDA B16.5 X LISO LONG. 500 MM. CON PASAMURO Z=310MM (INCLUYE SUMINISTRO E INSTALACIÓN)</v>
          </cell>
          <cell r="F2533" t="str">
            <v>UN</v>
          </cell>
          <cell r="G2533">
            <v>505636</v>
          </cell>
        </row>
        <row r="2534">
          <cell r="D2534">
            <v>8026</v>
          </cell>
          <cell r="E2534" t="str">
            <v>NIPLE HD Ø4" BRIDA B16.5 X LISO LONG. 1020 MM. CON PASAMURO Z=820MM (INCLUYE SUMINISTRO E INSTALACIÓN)</v>
          </cell>
          <cell r="F2534" t="str">
            <v>UN</v>
          </cell>
          <cell r="G2534">
            <v>802878</v>
          </cell>
        </row>
        <row r="2535">
          <cell r="D2535">
            <v>8029</v>
          </cell>
          <cell r="E2535" t="str">
            <v>PIEZA ESPECIAL CCP Ø24" LISOXLISO CL 300 LONGITUD 4000MM CON (1) SALIDA VERTICAL SOBRE LOMO DE Ø3" LONGITUD 200MM DE LA CAJA EXTERNA DEL TUBO A BRIDA B.16.5 Y (2) RUANAS PASAMURO Ø24" E=1" HA SOLDADAS. (INCLUYE SUMINISTRO E INSTALACIÓN).</v>
          </cell>
          <cell r="F2535" t="str">
            <v>UN</v>
          </cell>
          <cell r="G2535">
            <v>10843041</v>
          </cell>
        </row>
        <row r="2536">
          <cell r="D2536">
            <v>8033</v>
          </cell>
          <cell r="E2536"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F2536" t="str">
            <v>UN</v>
          </cell>
          <cell r="G2536">
            <v>12247022</v>
          </cell>
        </row>
        <row r="2537">
          <cell r="D2537">
            <v>8042</v>
          </cell>
          <cell r="E2537"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F2537" t="str">
            <v>ML</v>
          </cell>
          <cell r="G2537">
            <v>1208634</v>
          </cell>
        </row>
        <row r="2538">
          <cell r="D2538">
            <v>8043</v>
          </cell>
          <cell r="E2538"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F2538" t="str">
            <v>ML</v>
          </cell>
          <cell r="G2538">
            <v>1408839</v>
          </cell>
        </row>
        <row r="2539">
          <cell r="D2539">
            <v>8044</v>
          </cell>
          <cell r="E2539" t="str">
            <v>CODO EN ACERO F 18" ENTRE 5° Y 22½° JUNTA ESPIGO / CAMPANA CON EMPAQUE DE CAUCHO, CON REVESTIMIENTO INTERIOR Y RECUBRIMIENTO EXTERIOR EN MORTERO DE CEMENTO. L=0,4 X 0,4M. PRESIÓN DE TRABAJO HASTA = 250 PSI . (INCLUYE SUMINISTRO E INSTALACIÓN).</v>
          </cell>
          <cell r="F2539" t="str">
            <v>UN</v>
          </cell>
          <cell r="G2539">
            <v>2938766</v>
          </cell>
        </row>
        <row r="2540">
          <cell r="D2540">
            <v>8045</v>
          </cell>
          <cell r="E2540" t="str">
            <v>CODO EN ACERO F 18" ENTRE 22½° Y 45° JUNTA ESPIGO / CAMPANA CON EMPAQUE DE CAUCHO, CON REVESTIMIENTO INTERIOR Y RECUBRIMIENTO EXTERIOR EN MORTERO DE CEMENTO. L=0,60 X 0,60M. PRESIÓN DE TRABAJO HASTA = 250 PSI. (INCLUYE SUMINISTRO E INSTALACIÓN).</v>
          </cell>
          <cell r="F2540" t="str">
            <v>UN</v>
          </cell>
          <cell r="G2540">
            <v>3744296</v>
          </cell>
        </row>
        <row r="2541">
          <cell r="D2541">
            <v>8046</v>
          </cell>
          <cell r="E2541" t="str">
            <v>CODO EN ACERO F 18" ENTRE 45° Y 67½° JUNTA ESPIGO / CAMPANA CON EMPAQUE DE CAUCHO, CON REVESTIMIENTO INTERIOR Y RECUBRIMIENTO EXTERIOR EN MORTERO DE CEMENTO. L=0,90 X 0,90M. (INCLUYE SUMINISTRO E INSTALACIÓN).</v>
          </cell>
          <cell r="F2541" t="str">
            <v>UN</v>
          </cell>
          <cell r="G2541">
            <v>4747409</v>
          </cell>
        </row>
        <row r="2542">
          <cell r="D2542">
            <v>8047</v>
          </cell>
          <cell r="E2542" t="str">
            <v>CODO EN ACERO F 18" ENTRE 45° Y 67½° JUNTA ESPIGO / CAMPANA CON EMPAQUE DE CAUCHO, CON REVESTIMIENTO INTERIOR Y RECUBRIMIENTO EXTERIOR EN MORTERO DE CEMENTO. L=1,35 X 1,35M. PRESIÓN DE TRABAJO HASTA = 250 PSI. (INCLUYE SUMINISTRO E INSTALACIÓN).</v>
          </cell>
          <cell r="F2542" t="str">
            <v>UN</v>
          </cell>
          <cell r="G2542">
            <v>6671908</v>
          </cell>
        </row>
        <row r="2543">
          <cell r="D2543">
            <v>8048</v>
          </cell>
          <cell r="E2543" t="str">
            <v>CODO EN ACERO F 20" ENTRE 5° Y 22½° JUNTA ESPIGO / CAMPANA CON EMPAQUE DE CAUCHO, CON REVESTIMIENTO INTERIOR Y RECUBRIMIENTO EXTERIOR EN MORTERO DE CEMENTO. L=0,4 X 0,4M. PRESIÓN DE TRABAJO HASTA = 250 PSI. (INCLUYE SUMINISTRO E INSTALACIÓN).</v>
          </cell>
          <cell r="F2543" t="str">
            <v>UN</v>
          </cell>
          <cell r="G2543">
            <v>3267989</v>
          </cell>
        </row>
        <row r="2544">
          <cell r="D2544">
            <v>8049</v>
          </cell>
          <cell r="E2544" t="str">
            <v>CODO EN ACERO F 20" ENTRE 22½° Y 45° JUNTA ESPIGO / CAMPANA CON EMPAQUE DE CAUCHO, CON REVESTIMIENTO INTERIOR Y RECUBRIMIENTO EXTERIOR EN MORTERO DE CEMENTO. L=0,65 X 0,65M. PRESIÓN DE TRABAJO = 250 PSI. (INCLUYE SUMINISTRO E INSTALACIÓN).</v>
          </cell>
          <cell r="F2544" t="str">
            <v>UN</v>
          </cell>
          <cell r="G2544">
            <v>4329935</v>
          </cell>
        </row>
        <row r="2545">
          <cell r="D2545">
            <v>8050</v>
          </cell>
          <cell r="E2545" t="str">
            <v>CODO EN ACERO F 24" ENTRE 5° Y 22½° JUNTA ESPIGO / CAMPANA CON EMPAQUE DE CAUCHO, CON REVESTIMIENTO INTERIOR Y RECUBRIMIENTO EXTERIOR EN MORTERO DE CEMENTO. L=0,45 X 0,45M. PRESIÓN DE TRABAJO HASTA = 250 PSI . (INCLUYE SUMINISTRO E INSTALACIÓN).</v>
          </cell>
          <cell r="F2545" t="str">
            <v>UN</v>
          </cell>
          <cell r="G2545">
            <v>4117644</v>
          </cell>
        </row>
        <row r="2546">
          <cell r="D2546">
            <v>8051</v>
          </cell>
          <cell r="E2546" t="str">
            <v>CODO EN ACERO F 24" ENTRE 22½° Y 45° JUNTA ESPIGO / CAMPANA CON EMPAQUE DE CAUCHO, CON REVESTIMIENTO INTERIOR Y RECUBRIMIENTO EXTERIOR EN MORTERO DE CEMENTO. L=0,80 X 0,80M. PRESIÓN DE TRABAJO = 250 PSI. (INCLUYE SUMINISTRO E INSTALACIÓN).</v>
          </cell>
          <cell r="F2546" t="str">
            <v>UN</v>
          </cell>
          <cell r="G2546">
            <v>5726988</v>
          </cell>
        </row>
        <row r="2547">
          <cell r="D2547">
            <v>8052</v>
          </cell>
          <cell r="E2547" t="str">
            <v>CODO EN ACERO F 24" ENTRE 45° Y 67½° JUNTA ESPIGO / CAMPANA CON EMPAQUE DE CAUCHO, CON REVESTIMIENTO INTERIOR Y RECUBRIMIENTO EXTERIOR EN MORTERO DE CEMENTO. L=1,20 X 1,20M. PRESIÓN DE TRABAJO = 250 PSI. (INCLUYE SUMINISTRO E INSTALACIÓN).</v>
          </cell>
          <cell r="F2547" t="str">
            <v>UN</v>
          </cell>
          <cell r="G2547">
            <v>7420704</v>
          </cell>
        </row>
        <row r="2548">
          <cell r="D2548">
            <v>8053</v>
          </cell>
          <cell r="E2548" t="str">
            <v>CINTURÓN DE CIERRE HA Ø24" E=1/4" (INCLUYE SUMINISTRO E INSTALACIÓN).</v>
          </cell>
          <cell r="F2548" t="str">
            <v>UN</v>
          </cell>
          <cell r="G2548">
            <v>812936</v>
          </cell>
        </row>
        <row r="2549">
          <cell r="D2549">
            <v>8058</v>
          </cell>
          <cell r="E2549" t="str">
            <v>TUBERÍA HG Ø1 1/2". (INCLUYE SUMINISTRO E INSTALACIÓN).</v>
          </cell>
          <cell r="F2549" t="str">
            <v>ML</v>
          </cell>
          <cell r="G2549">
            <v>41113</v>
          </cell>
        </row>
        <row r="2550">
          <cell r="D2550">
            <v>8060</v>
          </cell>
          <cell r="E2550" t="str">
            <v>UNIÓN DE DESMONTAJE AUTOPORTANTE HD Ø4" BRIDA B16.5. (INCLUYE SUMINISTRO E INSTALACIÓN).</v>
          </cell>
          <cell r="F2550" t="str">
            <v>UN</v>
          </cell>
          <cell r="G2550">
            <v>976269</v>
          </cell>
        </row>
        <row r="2551">
          <cell r="D2551">
            <v>8076</v>
          </cell>
          <cell r="E2551" t="str">
            <v>SALIDA PARA ILUMINACIÓN, TUBO PVC 3/4" (LONG= 3M) (INCLUYE SUMINISTRO E INSTALACIÓN).</v>
          </cell>
          <cell r="F2551" t="str">
            <v>UN</v>
          </cell>
          <cell r="G2551">
            <v>42972</v>
          </cell>
        </row>
        <row r="2552">
          <cell r="D2552">
            <v>8077</v>
          </cell>
          <cell r="E2552" t="str">
            <v>SALIDA PARA MOTORES PUERTAS, TUBO EMT 3/4", (LONG=10M) (INCLUYE SUMINISTRO E INSTALACIÓN).</v>
          </cell>
          <cell r="F2552" t="str">
            <v>UN</v>
          </cell>
          <cell r="G2552">
            <v>264655</v>
          </cell>
        </row>
        <row r="2553">
          <cell r="D2553">
            <v>8078</v>
          </cell>
          <cell r="E2553" t="str">
            <v>SALIDA PARA PUBLICIDAD, TUBO EMT 3/4", (LONG= 10M) (INCLUYE SUMINISTRO E INSTALACIÓN).</v>
          </cell>
          <cell r="F2553" t="str">
            <v>UN</v>
          </cell>
          <cell r="G2553">
            <v>226475</v>
          </cell>
        </row>
        <row r="2554">
          <cell r="D2554">
            <v>8079</v>
          </cell>
          <cell r="E2554" t="str">
            <v>SALIDA PARA CCTV E INFORMADORES, TUBO EMT 3/4", (LONG=10M) (INCLUYE SUMINISTRO E INSTALACIÓN).</v>
          </cell>
          <cell r="F2554" t="str">
            <v>UN</v>
          </cell>
          <cell r="G2554">
            <v>330732</v>
          </cell>
        </row>
        <row r="2555">
          <cell r="D2555">
            <v>8080</v>
          </cell>
          <cell r="E2555" t="str">
            <v>PLANTACIÓN DE ÁRBOL LIQUIDÁMBAR H=1.5MT (INCLUYE EXCAVACIÓN MANUAL, SIEMBRA, CAJA, TIERRA ABONADA, TUTOR, TRANSPORTE Y DISPOSICIÓN FINAL DE ESCOMBROS EN SITIO AUTORIZADO (DISTANCIA DE TRANSPORTE 28 KM). SUMINISTRO Y PLANTACIÓN</v>
          </cell>
          <cell r="F2555" t="str">
            <v>UN</v>
          </cell>
          <cell r="G2555">
            <v>132000</v>
          </cell>
        </row>
        <row r="2556">
          <cell r="D2556">
            <v>8081</v>
          </cell>
          <cell r="E2556" t="str">
            <v>ADAPTADOR TERMINAL CAMPANA PVC D=6" (SUMINISTRO E INSTALACIÓN)</v>
          </cell>
          <cell r="F2556" t="str">
            <v>UN</v>
          </cell>
          <cell r="G2556">
            <v>28603</v>
          </cell>
        </row>
        <row r="2557">
          <cell r="D2557">
            <v>8082</v>
          </cell>
          <cell r="E2557" t="str">
            <v>PLANTACIÓN DE PENNISETUM (INCLUYE 16 UNIDADES POR M2) (INCLUYE TRANSPORTE Y DISPOSICIÓN FINAL DE ESCOMBROS EN SITIO AUTORIZADO (DISTANCIA DE TRANSPORTE 28 KM). SUMINISTRO Y PLANTACIÓN</v>
          </cell>
          <cell r="F2557" t="str">
            <v>M2</v>
          </cell>
          <cell r="G2557">
            <v>94100</v>
          </cell>
        </row>
        <row r="2558">
          <cell r="D2558">
            <v>8083</v>
          </cell>
          <cell r="E2558" t="str">
            <v>PLANTACIÓN DE LIRIOPE (INCLUYE 16 UNIDADES POR M2) (INCLUYE TRANSPORTE Y DISPOSICIÓN FINAL DE ESCOMBROS EN SITIO AUTORIZADO (DISTANCIA DE TRANSPORTE 28 KM). SUMINISTRO Y PLANTACIÓN</v>
          </cell>
          <cell r="F2558" t="str">
            <v>M2</v>
          </cell>
          <cell r="G2558">
            <v>73870</v>
          </cell>
        </row>
        <row r="2559">
          <cell r="D2559">
            <v>8084</v>
          </cell>
          <cell r="E2559" t="str">
            <v>PLANTACIÓN DE CLAVEL CHINO (INCLUYE 16 UNIDADES POR M2) (INCLUYE TRANSPORTE Y DISPOSICIÓN FINAL DE ESCOMBROS EN SITIO AUTORIZADO (DISTANCIA DE TRANSPORTE 28 KM). SUMINISTRO Y PLANTACIÓN</v>
          </cell>
          <cell r="F2559" t="str">
            <v>M2</v>
          </cell>
          <cell r="G2559">
            <v>50070</v>
          </cell>
        </row>
        <row r="2560">
          <cell r="D2560">
            <v>8086</v>
          </cell>
          <cell r="E2560" t="str">
            <v>CONCRETO 5000 PSI GRAVA COMÚN PARA CÁMARA (PREMEZCLADO. INCLUYE SUMINISTRO, FORMALETEO, COLOCACIÓN Y CURADO. NO INCLUYE REFUERZO).</v>
          </cell>
          <cell r="F2560" t="str">
            <v>M3</v>
          </cell>
          <cell r="G2560">
            <v>854648</v>
          </cell>
        </row>
        <row r="2561">
          <cell r="D2561">
            <v>8087</v>
          </cell>
          <cell r="E2561" t="str">
            <v>ZAPATA EN CONCRETO PREMEZCLADO DE 4000 PSI (28Mpa), GRAVA COMÚN (Incluye bombeo, Sumin., Formaleteo en madera, Colocación y Curado. No incl. Refuerzo).</v>
          </cell>
          <cell r="F2561" t="str">
            <v>M3</v>
          </cell>
          <cell r="G2561">
            <v>872654</v>
          </cell>
        </row>
        <row r="2562">
          <cell r="D2562">
            <v>8088</v>
          </cell>
          <cell r="E2562" t="str">
            <v>DADO DE CIMENTACION EN CONCRETO 4000 PSI, (28 Mpa) GRAVA COMÚN. Premezclado. Incluye Sumin, Formaleteo en madera, Bombeo, Colocación y curado. (No incl. Refuerzo).</v>
          </cell>
          <cell r="F2562" t="str">
            <v>M3</v>
          </cell>
          <cell r="G2562">
            <v>852333</v>
          </cell>
        </row>
        <row r="2563">
          <cell r="D2563">
            <v>8089</v>
          </cell>
          <cell r="E2563" t="str">
            <v>PRUEBA DE CARGA ESTÁTICA Y DINÁMICA PARA PUENTE PEATONAL EN ESTRUCTURA METÁLICA Y CONCRETO REFORZADO. (INCL. LOGÍSTICA, EQUIPOS Y PERSONAL PARA TOMA INFORMACIÓN, PROCESAMIENTO Y ENTREGA INFORME FINAL.</v>
          </cell>
          <cell r="F2563" t="str">
            <v>UN</v>
          </cell>
          <cell r="G2563">
            <v>32130000</v>
          </cell>
        </row>
        <row r="2564">
          <cell r="D2564">
            <v>8090</v>
          </cell>
          <cell r="E2564" t="str">
            <v>PISO EN PORCELANATO COLOR GRIS OSCURO TIPO BARI PLUS, ACABADO PULIDO, FORMATO 0,60 CM X 0,60 CM LÍNEA CONVENCIONAL. (INCLUYE SUMINISTRO E INSTALACIÓN).</v>
          </cell>
          <cell r="F2564" t="str">
            <v>M2</v>
          </cell>
          <cell r="G2564">
            <v>539731</v>
          </cell>
        </row>
        <row r="2565">
          <cell r="D2565">
            <v>8091</v>
          </cell>
          <cell r="E2565" t="str">
            <v>BOLSA DE LONA RELLENA DE ARENA DE PEÑA. (INCLUYE SUMINISTRO E INSTALACIÓN).</v>
          </cell>
          <cell r="F2565" t="str">
            <v>UN</v>
          </cell>
          <cell r="G2565">
            <v>9417</v>
          </cell>
        </row>
        <row r="2566">
          <cell r="D2566">
            <v>8092</v>
          </cell>
          <cell r="E2566" t="str">
            <v>RETIRO DE SEÑAL VERTICAL CON ENTREGA A ALMACÉN DE LA SDM (APLICA PARA SEÑALES SENCILLAS Y DÚPLEX) (INCLUYE RETIRO DE PEDESTAL Y TABLERO. INCLUYE DEMOLICIÓN DE PISO, RETIRO Y DISPOSICIÓN FINAL DE ESCOMBROS)</v>
          </cell>
          <cell r="F2566" t="str">
            <v>UN</v>
          </cell>
          <cell r="G2566">
            <v>36938</v>
          </cell>
        </row>
        <row r="2567">
          <cell r="D2567">
            <v>8093</v>
          </cell>
          <cell r="E2567" t="str">
            <v>REUBICACIÓN DE SEÑALES VERTICALES (APLICA PARA RETIRO Y REINSTALACIÓN DE SEÑALES SENCILLAS Y DÚPLEX. INCLUYE DEMOLICIÓN DE PISO, RETIRO Y DISPOSICIÓN FINAL DE ESCOMBROS)</v>
          </cell>
          <cell r="F2567" t="str">
            <v>UN</v>
          </cell>
          <cell r="G2567">
            <v>41611</v>
          </cell>
        </row>
        <row r="2568">
          <cell r="D2568">
            <v>8094</v>
          </cell>
          <cell r="E2568" t="str">
            <v>PINO ROMERON H=1.5M (INCLUYE EXCAVACIÓN MANUAL, SIEMBRA, CAJA, TIERRA, ABONO, TUTOR, TRANSPORTE Y DISPOSICIÓN FINAL DE ESCOMBROS EN SITIO AUTORIZADO A 28 KM). SUMINISTRO Y PLANTACIÓN.</v>
          </cell>
          <cell r="F2568" t="str">
            <v>UN</v>
          </cell>
          <cell r="G2568">
            <v>336120</v>
          </cell>
        </row>
        <row r="2569">
          <cell r="D2569">
            <v>8098</v>
          </cell>
          <cell r="E2569" t="str">
            <v>APIQUE MANUAL HASTA 2 M DE 1.5 M X 1.5 M - RELLENO Y ADECUACIÓN DEL SITIO - INCLUYE TRANSPORTE</v>
          </cell>
          <cell r="F2569" t="str">
            <v>UN</v>
          </cell>
          <cell r="G2569">
            <v>317069</v>
          </cell>
        </row>
        <row r="2570">
          <cell r="D2570">
            <v>8099</v>
          </cell>
          <cell r="E2570" t="str">
            <v>BOLSACRETO 1.20M X 2.40M X 0.40M. SUMINISTRO E INSTALACIÓN. INCLUYE MORTERO 1:3 HECHO EN OBRA.</v>
          </cell>
          <cell r="F2570" t="str">
            <v>M3</v>
          </cell>
          <cell r="G2570">
            <v>198075</v>
          </cell>
        </row>
        <row r="2571">
          <cell r="D2571">
            <v>8100</v>
          </cell>
          <cell r="E2571" t="str">
            <v>CANAL DE INICIO / FIN DE DRENAJE PREFABRICADO EN POLYCONCRETO , PD-150V, CLASE DE CARGA D400, INCLUYE REJILLA, LONG=500 MM, H= 270 MM, ANCHO= 200MM, EN COLOR NATURAL. INCLUYE TAPA CIEGA (NO INCLUYE: EXCAVACIÓN, CONCRETO, DRENAJE, RELLENOS U OTROS ACCESORIOS)</v>
          </cell>
          <cell r="F2571" t="str">
            <v>UN</v>
          </cell>
          <cell r="G2571">
            <v>796890</v>
          </cell>
        </row>
        <row r="2572">
          <cell r="D2572">
            <v>8101</v>
          </cell>
          <cell r="E2572" t="str">
            <v>CANAL DE INICIO / FIN DE DRENAJE PREFABRICADO EN POLYCONCRETO, RD-200V, CLASE DE CARGA F900, INCLUYE REJILLA, LONG=660 MM, H= 530 MM, ANCHO= 260 MM, EN COLOR NATURAL. INCLUYE TAPA CIEGA (NO INCLUYE: EXCAVACIÓN, CONCRETO, DRENAJE, RELLENOS, U OTROS ACCESORIOS)</v>
          </cell>
          <cell r="F2572" t="str">
            <v>UN</v>
          </cell>
          <cell r="G2572">
            <v>2249978</v>
          </cell>
        </row>
        <row r="2573">
          <cell r="D2573">
            <v>8102</v>
          </cell>
          <cell r="E2573" t="str">
            <v>LOSETA PODOTACTIL EN POLIPROPILENO. ANCHO 0,40M. ACABADOS SEGÚN NORMA NTC 5610. DEC. 308/2018. INCLUYE LIMPIEZA Y ALISTAMIENTO DE SUPERFICIE. INCLUYE TODOS LOS ELEMENTOS DE COLOCACIÓN, FIJACIÓN Y MANO DE OBRA. SUMINISTRO E INSTALACIÓN.</v>
          </cell>
          <cell r="F2573" t="str">
            <v>ML</v>
          </cell>
          <cell r="G2573">
            <v>208559</v>
          </cell>
        </row>
        <row r="2574">
          <cell r="D2574">
            <v>8103</v>
          </cell>
          <cell r="E2574" t="str">
            <v>RETIRO Y LAVADO DE SUPERFICIE DE BIOCAPAS MEDIANTE PRODUCTO LIMPIADOR NEW O SIMILAR. LIMPIADOR PARA CONCRETO-LADRILLO</v>
          </cell>
          <cell r="F2574" t="str">
            <v>M2</v>
          </cell>
          <cell r="G2574">
            <v>22436</v>
          </cell>
        </row>
        <row r="2575">
          <cell r="D2575">
            <v>8104</v>
          </cell>
          <cell r="E2575" t="str">
            <v>APLICACIÓN DE CAPA INHIBIDORA DE CORROSIÓN POR IMPREGNACIÓN (FORMULACIÓN MEJORADA) MÁS RECUBRIMIENTO PROTECTOR EPÓXICO APLICABLE EN ELEMENTOS DE CONCRETO Y METAL BAJO AGUA.</v>
          </cell>
          <cell r="F2575" t="str">
            <v>M2</v>
          </cell>
          <cell r="G2575">
            <v>100647</v>
          </cell>
        </row>
        <row r="2576">
          <cell r="D2576">
            <v>8106</v>
          </cell>
          <cell r="E2576" t="str">
            <v>ADOQUIN DE CONCRETO COLOR 20X10X8CM (SUMINISTRO E INSTALACIÓN. INCLUYE BASE 4CM, MORTERO 2000 PSI Y ARENA DE SELLO)</v>
          </cell>
          <cell r="F2576" t="str">
            <v>M2</v>
          </cell>
          <cell r="G2576">
            <v>127274</v>
          </cell>
        </row>
        <row r="2577">
          <cell r="D2577">
            <v>8107</v>
          </cell>
          <cell r="E2577" t="str">
            <v>PIEZA DE REMATE FUNDIDA EN SITIO PARA CAÑUELA TIPO A121 DE 0.3X0.5X0.4 M EN CONCRETO DE 3000 PSI (INCLUYE SUMINISTRO E INSTALACIÓN)</v>
          </cell>
          <cell r="F2577" t="str">
            <v>UN</v>
          </cell>
          <cell r="G2577">
            <v>45842</v>
          </cell>
        </row>
        <row r="2578">
          <cell r="D2578">
            <v>8109</v>
          </cell>
          <cell r="E2578" t="str">
            <v>ACOMETIDA EN BAJA TENSIÓN EN CONDUCTORES CU 3X6+8 AWG, 600 V (INCLUYE SUMINISTRO E INSTALACIÓN TUBERIA PVC 3" Y CABLES)</v>
          </cell>
          <cell r="F2578" t="str">
            <v>ML</v>
          </cell>
          <cell r="G2578">
            <v>55170</v>
          </cell>
        </row>
        <row r="2579">
          <cell r="D2579">
            <v>8110</v>
          </cell>
          <cell r="E2579" t="str">
            <v>ACOMETIDA EN BAJA TENSIÓN EN CONDUCTORES CU 3X4+8 AWG, 600 V (INCLUYE SUMINISTRO E INSTALACIÓN TUBERIA PVC 3" Y CABLES)</v>
          </cell>
          <cell r="F2579" t="str">
            <v>ML</v>
          </cell>
          <cell r="G2579">
            <v>74835</v>
          </cell>
        </row>
        <row r="2580">
          <cell r="D2580">
            <v>8111</v>
          </cell>
          <cell r="E2580" t="str">
            <v>ACOMETIDA EN MEDIA TENSIÓN EN CONDUCTORES ALUMINIO 3X185 MM^2, XLPE, 15KV, 133%, +1 NO. 2 CU DESNUDO, CON CONOS DE ALIVIO, TERMINALES Y ACCESORIOS (INCLUYE SUMINISTRO E INSTALACIÓN TUBERIA PVC 3" Y CABLES)</v>
          </cell>
          <cell r="F2580" t="str">
            <v>ML</v>
          </cell>
          <cell r="G2580">
            <v>203320</v>
          </cell>
        </row>
        <row r="2581">
          <cell r="D2581">
            <v>8112</v>
          </cell>
          <cell r="E2581" t="str">
            <v>REUBICACION DE SONORIZADORES PARA INVIDENTES (INCLUYE DESMONTE).</v>
          </cell>
          <cell r="F2581" t="str">
            <v>UN</v>
          </cell>
          <cell r="G2581">
            <v>179020</v>
          </cell>
        </row>
        <row r="2582">
          <cell r="D2582">
            <v>8113</v>
          </cell>
          <cell r="E2582" t="str">
            <v>REUBICACION DE DETECTOR DE DEMANDA PEATONAL (BOTONES) NO INCLUYE CABLES. (INCLUYE DESMONTE).</v>
          </cell>
          <cell r="F2582" t="str">
            <v>UN</v>
          </cell>
          <cell r="G2582">
            <v>89511</v>
          </cell>
        </row>
        <row r="2583">
          <cell r="D2583">
            <v>8114</v>
          </cell>
          <cell r="E2583" t="str">
            <v>PINTURA EN PLASTICO EN FRIO METILMETACRILATO DE A=20CM PARA LINEAS DE DEMARCACIÓN, CON MICROESFERAS Y ESPESOR SECO SEGÚN NORMA NTC 4744. SUMINISTRO Y APLICACIÓN.</v>
          </cell>
          <cell r="F2583" t="str">
            <v>ML</v>
          </cell>
          <cell r="G2583">
            <v>20060</v>
          </cell>
        </row>
        <row r="2584">
          <cell r="D2584">
            <v>8115</v>
          </cell>
          <cell r="E2584" t="str">
            <v>SEPARADORES TIPO TRANSMILENIO DELINEADOR TIPO C EN POLIETILENO (1M X 0.15M X 0.8M) Y 2 TORNILLOS EN ACERO INOXIDABLE DE 1/2" DE ANCHO Y 4 TORNILLOS DE 1/2" DE LARGO. SUMINISTRO E INSTALACION.</v>
          </cell>
          <cell r="F2584" t="str">
            <v>UN</v>
          </cell>
          <cell r="G2584">
            <v>176602</v>
          </cell>
        </row>
        <row r="2585">
          <cell r="D2585">
            <v>8116</v>
          </cell>
          <cell r="E2585" t="str">
            <v>SEMAFORO (3X200) S2. LENTES DE POLICARBONATO DE 8" BICICLETAS LUCES, SISTEMA DE ILUMINACIÓN A LEDS, COMPATIBILIDAD C800/900, FIJACION A MENSULA. INCLUYE ELEMENTOS DE FIJACION.</v>
          </cell>
          <cell r="F2585" t="str">
            <v>UN</v>
          </cell>
          <cell r="G2585">
            <v>4558787</v>
          </cell>
        </row>
        <row r="2586">
          <cell r="D2586">
            <v>8117</v>
          </cell>
          <cell r="E2586" t="str">
            <v>ACOMETIDA EN BAJA TENSIÓN EN CONDUCTORES CU 2X8+8 AWG, 600 V (INCLUYE SUMINISTRO E INSTALACIÓN TUBERIA PVC 3" Y CABLES)</v>
          </cell>
          <cell r="F2586" t="str">
            <v>ML</v>
          </cell>
          <cell r="G2586">
            <v>39285</v>
          </cell>
        </row>
        <row r="2587">
          <cell r="D2587">
            <v>8118</v>
          </cell>
          <cell r="E2587" t="str">
            <v>ACOMETIDA EN BAJA TENSIÓN EN CONDUCTORES CU 1X8+8 AWG, 600 V (INCLUYE SUMINISTRO E INSTALACIÓN TUBERIA PVC 3" Y CABLES)</v>
          </cell>
          <cell r="F2587" t="str">
            <v>ML</v>
          </cell>
          <cell r="G2587">
            <v>33510</v>
          </cell>
        </row>
        <row r="2588">
          <cell r="D2588">
            <v>8119</v>
          </cell>
          <cell r="E2588" t="str">
            <v>PUESTA A TIERRA PARA BARRAJES PREFORMADOS DE BAJA TENSION CS340</v>
          </cell>
          <cell r="F2588" t="str">
            <v>UN</v>
          </cell>
          <cell r="G2588">
            <v>398671</v>
          </cell>
        </row>
        <row r="2589">
          <cell r="D2589">
            <v>8120</v>
          </cell>
          <cell r="E2589" t="str">
            <v>NIVELACIÓN DE CÁMARA ETB T-16 H= 0.30M (DIMENSIONES INTERNAS LARGO:2,66M, ANCHO:2,66M, ALTO 1,80M SEGÚN NORMA ETB) (INCLUYE DEMOLICION, TRANSPORTE Y DISPOSICION DE ESCOMBROS, SUMINISTROS E INSTALACIÓN BLOQUE, CONCRETO PLACA SUPERIOR, REFUERZO,MORTERO, ARO Y TAPA ETB).</v>
          </cell>
          <cell r="F2589" t="str">
            <v>UN</v>
          </cell>
          <cell r="G2589">
            <v>2105010</v>
          </cell>
        </row>
        <row r="2590">
          <cell r="D2590">
            <v>8121</v>
          </cell>
          <cell r="E2590" t="str">
            <v>NIVELACIÓN DE CÁMARA ETB T-18 H= 0.30M (DIMENSIONES INTERNAS LARGO:2,20M, ANCHO:2,20M, ALTO 1,80M SEGÚN NORMA ETB) ((INCLUYE DEMOLICION, TRANSPORTE Y DISPOSICION DE ESCOMBROS, SUMINISTROS E INSTALACIÓN BLOQUE, CONCRETO PLACA SUPERIOR, REFUERZO,MORTERO, ARO Y TAPA ETB).</v>
          </cell>
          <cell r="F2590" t="str">
            <v>UN</v>
          </cell>
          <cell r="G2590">
            <v>2312188</v>
          </cell>
        </row>
        <row r="2591">
          <cell r="D2591">
            <v>8122</v>
          </cell>
          <cell r="E2591" t="str">
            <v>NIVELACIÓN DE CAJA SENCILLA DE PASO ETB H= 0.30M (DIMENSIONES INTERNAS LARGO:0,53M, ANCHO:0,53M, ALTO 1,08M SEGÚN NORMA ETB) (INCLUYE DEMOLICION, TRANSPORTE Y DISPOSICION DE ESCOMBROS, SUMINISTROS E INSTALACIÓN BLOQUE, MORTERO, MARCO Y TAPA).</v>
          </cell>
          <cell r="F2591" t="str">
            <v>UN</v>
          </cell>
          <cell r="G2591">
            <v>907829</v>
          </cell>
        </row>
        <row r="2592">
          <cell r="D2592">
            <v>8123</v>
          </cell>
          <cell r="E2592" t="str">
            <v>LOSETA ACHURADO TIPO A20 ( INCLUYE SUMINISTRO E INSTALACIÓN.INCLUYE BASE 4CM MORTERO 1:5 Y ARENA DE SELLO)</v>
          </cell>
          <cell r="F2592" t="str">
            <v>M2</v>
          </cell>
          <cell r="G2592">
            <v>113160</v>
          </cell>
        </row>
        <row r="2593">
          <cell r="D2593">
            <v>8124</v>
          </cell>
          <cell r="E2593" t="str">
            <v>TRANSFORMADOR SEMISUMERGIBLE 115 KVA 11.4 /0.208-0.120 KV DYN5. (SUMINISTRO E INSTALACIÓN)</v>
          </cell>
          <cell r="F2593" t="str">
            <v>UN</v>
          </cell>
          <cell r="G2593">
            <v>21021111</v>
          </cell>
        </row>
        <row r="2594">
          <cell r="D2594">
            <v>8125</v>
          </cell>
          <cell r="E2594" t="str">
            <v>RETIRO DE TELÉFONOS PÚBLICOS (INCLUYE DESCONEXIÓN, DEMOLICIÓN CONCRETO, EXCAVACIÓN, RELLENO CON MATERIAL DE LA EXCAVACIÓN Y DISPOSICIÓN FINAL)</v>
          </cell>
          <cell r="F2594" t="str">
            <v>UN</v>
          </cell>
          <cell r="G2594">
            <v>66819</v>
          </cell>
        </row>
        <row r="2595">
          <cell r="D2595">
            <v>8126</v>
          </cell>
          <cell r="E2595" t="str">
            <v>ACOMETIDA EN BAJA TENSIÓN EN CONDUCTORES CU 3X2/0 + 1X2 AWG, 600 V (INCLUYE SUMINISTRO E INSTALACIÓN TUBERIA PVC 3" Y CABLES).</v>
          </cell>
          <cell r="F2595" t="str">
            <v>ML</v>
          </cell>
          <cell r="G2595">
            <v>178086</v>
          </cell>
        </row>
        <row r="2596">
          <cell r="D2596">
            <v>8127</v>
          </cell>
          <cell r="E2596" t="str">
            <v>TRANSFORMADOR SEMISUMERGIBLE 150 KVA 11.4 /0.208-0.120 KV DYN5. (SUMINISTRO E INSTALACIÓN)</v>
          </cell>
          <cell r="F2596" t="str">
            <v>UN</v>
          </cell>
          <cell r="G2596">
            <v>22389114</v>
          </cell>
        </row>
        <row r="2597">
          <cell r="D2597">
            <v>8128</v>
          </cell>
          <cell r="E2597" t="str">
            <v>SECCIONADOR O CAJA DE MANIOBRA DE 6 VÍAS, E-S 600, D200, SERIE 15 KV. SUMINISTRO E INSTALACIÓN</v>
          </cell>
          <cell r="F2597" t="str">
            <v>UN</v>
          </cell>
          <cell r="G2597">
            <v>29936494</v>
          </cell>
        </row>
        <row r="2598">
          <cell r="D2598">
            <v>8129</v>
          </cell>
          <cell r="E2598" t="str">
            <v>CONDUCTOR MONOPOLAR DE ALUMINIO, AISLADO PARA 15 KV - XLPE, SECCION 95 MM2. (INCLUYE SUMINISTRO E INSTALACIÓN).</v>
          </cell>
          <cell r="F2598" t="str">
            <v>ML</v>
          </cell>
          <cell r="G2598">
            <v>71815</v>
          </cell>
        </row>
        <row r="2599">
          <cell r="D2599">
            <v>8130</v>
          </cell>
          <cell r="E2599" t="str">
            <v>ACOMETIDA EN BAJA TENSIÓN EN CONDUCTORES 3X8+8 AWG (INCLUYE SUMINISTRO E INSTALACIÓN).</v>
          </cell>
          <cell r="F2599" t="str">
            <v>ML</v>
          </cell>
          <cell r="G2599">
            <v>46359</v>
          </cell>
        </row>
        <row r="2600">
          <cell r="D2600">
            <v>8131</v>
          </cell>
          <cell r="E2600" t="str">
            <v>RETIRO DE RED AÉREA (INCLUYE TRANSPORTE Y DISPOSICIÓN DE SOBRANTES)</v>
          </cell>
          <cell r="F2600" t="str">
            <v>ML</v>
          </cell>
          <cell r="G2600">
            <v>2601</v>
          </cell>
        </row>
        <row r="2601">
          <cell r="D2601">
            <v>8132</v>
          </cell>
          <cell r="E2601" t="str">
            <v>SECCIONADOR O CAJA DE MANIOBRA DE 4 VÍAS, E-S 600, D200, SERIE 15 KV. SUMINISTRO E INSTALACIÓN</v>
          </cell>
          <cell r="F2601" t="str">
            <v>UN</v>
          </cell>
          <cell r="G2601">
            <v>23930594</v>
          </cell>
        </row>
        <row r="2602">
          <cell r="D2602">
            <v>8133</v>
          </cell>
          <cell r="E2602" t="str">
            <v>TUBERÍA EN POLIETILENO DE 1" (INCLUYE SUMINISTRO E INSTALACIÓN HASTA DOS UNIONES Y 10 M DE TUBERÍA)</v>
          </cell>
          <cell r="F2602" t="str">
            <v>ML</v>
          </cell>
          <cell r="G2602">
            <v>6854</v>
          </cell>
        </row>
        <row r="2603">
          <cell r="D2603">
            <v>8134</v>
          </cell>
          <cell r="E2603" t="str">
            <v>NIVELACIÓN DE CÁMARA DOBLE TIPO 2"F1" COLOMBIA TELECOMUNICACIONES (DIMENSIONES INTERNAS LARGO: 1.56M, ANCHO:0,50M, ALTO 0,90M SEGÚN NORMA TELECOM) (INCLUYE DEMOLICIÓN, TRANSPORTE Y DISPOSICIÓN DE ESCOMBROS, SUMINISTROS E INSTALACIÓN BLOQUE, MORTERO, MARCO Y TAPA).</v>
          </cell>
          <cell r="F2603" t="str">
            <v>UN</v>
          </cell>
          <cell r="G2603">
            <v>812095</v>
          </cell>
        </row>
        <row r="2604">
          <cell r="D2604">
            <v>8135</v>
          </cell>
          <cell r="E2604" t="str">
            <v>PILOTE D=0.70 M DE CONCRETO TREMIE 4000 PSI (28 MPA) (INCL. EXCAVACIÓN, CARGUE, MOVILIZACIÓN, MONTAJE, DESCABECE Y DESMONTAJE EQUIPO).</v>
          </cell>
          <cell r="F2604" t="str">
            <v>ML</v>
          </cell>
          <cell r="G2604">
            <v>678104</v>
          </cell>
        </row>
        <row r="2605">
          <cell r="D2605">
            <v>8136</v>
          </cell>
          <cell r="E2605" t="str">
            <v>ACOMETIDA EN BAJA TENSIÓN EN CONDUCTORES 3X4+6 AWG (INCLUYE SUMINISTRO E INSTALACIÓN).</v>
          </cell>
          <cell r="F2605" t="str">
            <v>ML</v>
          </cell>
          <cell r="G2605">
            <v>79893</v>
          </cell>
        </row>
        <row r="2606">
          <cell r="D2606">
            <v>8138</v>
          </cell>
          <cell r="E2606" t="str">
            <v>ACOMETIDA EN BAJA TENSIÓN EN CONDUCTORES 3X2+4 AWG (INCLUYE SUMINISTRO E INSTALACIÓN).</v>
          </cell>
          <cell r="F2606" t="str">
            <v>ML</v>
          </cell>
          <cell r="G2606">
            <v>105339</v>
          </cell>
        </row>
        <row r="2607">
          <cell r="D2607">
            <v>8139</v>
          </cell>
          <cell r="E2607" t="str">
            <v>CONCRETO 4000 PSI GRAVA COMÚN PARA TOPE SÍSMICO (PREMEZCLADO. INCLUYE SUMIN., FORMALETEO Y COLOCACIÓN. NO INCL. REFUERZO, CURADO).</v>
          </cell>
          <cell r="F2607" t="str">
            <v>M3</v>
          </cell>
          <cell r="G2607">
            <v>607193</v>
          </cell>
        </row>
        <row r="2608">
          <cell r="D2608">
            <v>8140</v>
          </cell>
          <cell r="E2608" t="str">
            <v>NIVELACIÓN DE CAMARA TIPO "D" COLOMBIA TELECOMUNICACIONES (DIMENSIONES INTERNAS LARGO:1,90M, ANCHO:1,06M, ALTO:1,60M SEGÚN NORMA TELECOM)(INCLUYE DEMOLICION, TRANSPORTE Y DISPOSICION DE ESCOMBROS, SUMINISTROS E INSTALACIÓN BLOQUE, MORTERO, MARCO Y TAPA).</v>
          </cell>
          <cell r="F2608" t="str">
            <v>UN</v>
          </cell>
          <cell r="G2608">
            <v>1306146</v>
          </cell>
        </row>
        <row r="2609">
          <cell r="D2609">
            <v>8142</v>
          </cell>
          <cell r="E2609" t="str">
            <v>TUBERÍA FLEXIBLE DE ALTA DENSIDAD NEGRA. TUBO Ø6", TUBERÍA PEAD, PE100, SDR17, DN50, PE.</v>
          </cell>
          <cell r="F2609" t="str">
            <v>ML</v>
          </cell>
          <cell r="G2609">
            <v>103882</v>
          </cell>
        </row>
        <row r="2610">
          <cell r="D2610">
            <v>8143</v>
          </cell>
          <cell r="E2610" t="str">
            <v>NIVELACIÓN DE CÁMARA ETB T-18A H= 0.30M (DIMENSIONES INTERNAS LARGO:2,20M, ANCHO:2,20M, ALTO 1,80M SEGÚN NORMA ETB) (INCLUYE DEMOLICION, TRANSPORTE Y DISPOSICION DE ESCOMBROS, SUMINISTROS E INSTALACIÓN BLOQUE, CONCRETO PLACA SUPERIOR, REFUERZO,MORTERO, ARO Y TAPA ETB).</v>
          </cell>
          <cell r="F2610" t="str">
            <v>UN</v>
          </cell>
          <cell r="G2610">
            <v>2755886</v>
          </cell>
        </row>
        <row r="2611">
          <cell r="D2611">
            <v>8144</v>
          </cell>
          <cell r="E2611" t="str">
            <v>NIVELACIÓN DE CAMARA TIPO "JC" COLOMBIA TELECOMUNICACIONES (DIMENSIONES INTERNAS LARGO:2,12M, ANCHO:1,26M, ALTO:1,60M SEGÚN NORMA TELECOM)(INCLUYE DEMOLICION, TRANSPORTE Y DISPOSICION DE ESCOMBROS, SUMINISTROS E INSTALACIÓN BLOQUE, CONCRETO PLACA SUPERIOR, REFUERZO,MORTERO, ARO Y TAPA ).</v>
          </cell>
          <cell r="F2611" t="str">
            <v>UN</v>
          </cell>
          <cell r="G2611">
            <v>1083967</v>
          </cell>
        </row>
        <row r="2612">
          <cell r="D2612">
            <v>8145</v>
          </cell>
          <cell r="E2612" t="str">
            <v>NIVELACIÓN DE CAMARA TIPO "F1" COLOMBIA TELECOMUNICACIONES (DIMENSIONES INTERNAS LARGO:0,69M, ANCHO:0,56M, ALTO 0,90M) (INCLUYE DEMOLICION, TRANSPORTE Y DISPOSICION DE ESCOMBROS, SUMINISTROS E INSTALACIÓN BLOQUE, MORTERO, MARCO Y TAPA).</v>
          </cell>
          <cell r="F2612" t="str">
            <v>UN</v>
          </cell>
          <cell r="G2612">
            <v>770792</v>
          </cell>
        </row>
        <row r="2613">
          <cell r="D2613">
            <v>8146</v>
          </cell>
          <cell r="E2613" t="str">
            <v>NIVELACIÓN DE CAMARA TIPO "F2" COLOMBIA TELECOMUNICACIONES (DIMENSIONES INTERNAS LARGO:0,41M, ANCHO:0,36M, ALTO:0,90M SEGÚN NORMA TELECOM) (INCLUYE DEMOLICION, TRANSPORTE Y DISPOSICION DE ESCOMBROS, SUMINISTROS E INSTALACIÓN BLOQUE, MORTERO, MARCO Y TAPA).</v>
          </cell>
          <cell r="F2613" t="str">
            <v>UN</v>
          </cell>
          <cell r="G2613">
            <v>410005</v>
          </cell>
        </row>
        <row r="2614">
          <cell r="D2614">
            <v>8148</v>
          </cell>
          <cell r="E2614" t="str">
            <v>ACOMETIDA DOMICILIARIA DE 1" CON COLLAR DE DERIVACION DE 4" X 1/2". SUMINISTRO E INSTALACION. (INCLUYE TUBERIA PF, REGISTROS Y ACCESORIOS, LONGITUD PROMEDIO DE 6.5M, INCLUYE CAJILLA EN POLIPROPILENO PARA MEDIDOR).</v>
          </cell>
          <cell r="F2614" t="str">
            <v>UN</v>
          </cell>
          <cell r="G2614">
            <v>382076</v>
          </cell>
        </row>
        <row r="2615">
          <cell r="D2615">
            <v>8150</v>
          </cell>
          <cell r="E2615" t="str">
            <v>RECONSTRUCCIÓN CAJA DE INSPECCIÓN DOBLE PARA CANALIZACIÓN RED ETB (DIMENSIONES INTERNAS LARGO:1,02M, ANCHO:0,60M, ALTO:0,81M SEGÚN NORMA ETB) (INCLUYE MUROS , PAÑETE, MARCO Y TAPAS)</v>
          </cell>
          <cell r="F2615" t="str">
            <v>UN</v>
          </cell>
          <cell r="G2615">
            <v>1203741</v>
          </cell>
        </row>
        <row r="2616">
          <cell r="D2616">
            <v>8151</v>
          </cell>
          <cell r="E2616" t="str">
            <v>EMPATES DE TUBERÍA EN PVC A PEAD 6" LINEAL SEGÚN NORMA NS-023 (INCLUYE ACCESORIOS). SUMINISTRO E INSTALACIÓN.</v>
          </cell>
          <cell r="F2616" t="str">
            <v>UN</v>
          </cell>
          <cell r="G2616">
            <v>1960008</v>
          </cell>
        </row>
        <row r="2617">
          <cell r="D2617">
            <v>8152</v>
          </cell>
          <cell r="E2617" t="str">
            <v>RENIVELACIÓN DE ACOMETIDA DOMICILIARIA.</v>
          </cell>
          <cell r="F2617" t="str">
            <v>UN</v>
          </cell>
          <cell r="G2617">
            <v>45045</v>
          </cell>
        </row>
        <row r="2618">
          <cell r="D2618">
            <v>8153</v>
          </cell>
          <cell r="E2618" t="str">
            <v>TRANSFORMADOR SEMISUMERGIBLE 75 KVA 11.4 /0.208-0.120 KV DYN5. (SUMINISTRO E INSTALACIÓN)</v>
          </cell>
          <cell r="F2618" t="str">
            <v>UN</v>
          </cell>
          <cell r="G2618">
            <v>28951702</v>
          </cell>
        </row>
        <row r="2619">
          <cell r="D2619">
            <v>8154</v>
          </cell>
          <cell r="E2619" t="str">
            <v>RECONSTRUCCIÓN CAJA DE INSPECCIÓN SENCILLA PARA CANALIZACIÓN RED ETB (DIMENSIONES INTERNAS LARGO:0,53M, ANCHO:0,53M, ALTO 1,08M SEGÚN NORMA ETB) (INCLUYE MUROS , PAÑETE, MARCO Y TAPAS)</v>
          </cell>
          <cell r="F2619" t="str">
            <v>UN</v>
          </cell>
          <cell r="G2619">
            <v>746392</v>
          </cell>
        </row>
        <row r="2620">
          <cell r="D2620">
            <v>8155</v>
          </cell>
          <cell r="E2620" t="str">
            <v>NIVELACIÓN DE CÁMARA ETB T-13A H= 0.30M (DIMENSIONES INTERNAS LARGO:2,55M, ANCHO:1,85M, ALTO 1,80M SEGÚN NORMA ETB) (INCLUYE DEMOLICION, TRANSPORTE Y DISPOSICION DE ESCOMBROS, SUMINISTROS E INSTALACIÓN BLOQUE, CONCRETO PLACA SUPERIOR, REFUERZO,MORTERO, ARO Y TAPA ETB).</v>
          </cell>
          <cell r="F2620" t="str">
            <v>UN</v>
          </cell>
          <cell r="G2620">
            <v>1671292</v>
          </cell>
        </row>
        <row r="2621">
          <cell r="D2621">
            <v>8156</v>
          </cell>
          <cell r="E2621" t="str">
            <v>LAVADO Y MANTENIMIENTO DE SEÑAL VERTICAL (SP-SR-SI), SENCILLA O DUPLEX.</v>
          </cell>
          <cell r="F2621" t="str">
            <v>UN</v>
          </cell>
          <cell r="G2621">
            <v>4487</v>
          </cell>
        </row>
        <row r="2622">
          <cell r="D2622">
            <v>8157</v>
          </cell>
          <cell r="E2622" t="str">
            <v>TRANSFORMADOR SEMISUMERGIBLE 45 KVA 11.4 /0.208-0.120 KV DYN5. (SUMINISTRO E INSTALACIÓN)</v>
          </cell>
          <cell r="F2622" t="str">
            <v>UN</v>
          </cell>
          <cell r="G2622">
            <v>23518109</v>
          </cell>
        </row>
        <row r="2623">
          <cell r="D2623">
            <v>8158</v>
          </cell>
          <cell r="E2623" t="str">
            <v>CONCRETO 3000 PSI GRAVA COMÚN PARA PIEZA REMATE TIPO HOMBROS PARA RAMPA (PREMEZCLADO. INCLUYE SUMIN., BOMBEO CON AUTOBOMBA, FORMALETEO Y COLOCACIÓN. NO INCL. REFUERZO, CURADO).</v>
          </cell>
          <cell r="F2623" t="str">
            <v>M3</v>
          </cell>
          <cell r="G2623">
            <v>614704</v>
          </cell>
        </row>
        <row r="2624">
          <cell r="D2624">
            <v>8159</v>
          </cell>
          <cell r="E2624" t="str">
            <v>TRANSFORMADOR SEMISUMERGIBLE 225 KVA 11.4 /0.208-0.120 KV DYN5. (SUMINISTRO E INSTALACIÓN)</v>
          </cell>
          <cell r="F2624" t="str">
            <v>UN</v>
          </cell>
          <cell r="G2624">
            <v>60492222</v>
          </cell>
        </row>
        <row r="2625">
          <cell r="D2625">
            <v>8160</v>
          </cell>
          <cell r="E2625" t="str">
            <v>ADOQUÍN DE CONCRETO A26 (20X10X6) CM (SUMINISTRO E INSTALACIÓN. INCLUYE BASE 3CM ARENA NIVELACIÓN Y ARENA DE SELLO)</v>
          </cell>
          <cell r="F2625" t="str">
            <v>ML</v>
          </cell>
          <cell r="G2625">
            <v>21327</v>
          </cell>
        </row>
        <row r="2626">
          <cell r="D2626">
            <v>8161</v>
          </cell>
          <cell r="E2626" t="str">
            <v>NIVELACIÓN DE CÁMARA ETB T-16A H= 0.30M (DIMENSIONES INTERNAS LARGO:2,66M, ANCHO:2,66M, ALTO 1,80M SEGÚN NORMA ETB) (INCLUYE DEMOLICION, TRANSPORTE Y DISPOSICION DE ESCOMBROS, SUMINISTROS E INSTALACIÓN BLOQUE, CONCRETO PLACA SUPERIOR, REFUERZO,MORTERO, ARO Y TAPA ETB).</v>
          </cell>
          <cell r="F2626" t="str">
            <v>UN</v>
          </cell>
          <cell r="G2626">
            <v>2025116</v>
          </cell>
        </row>
        <row r="2627">
          <cell r="D2627">
            <v>8162</v>
          </cell>
          <cell r="E2627" t="str">
            <v>TUBERÍA FLEXIBLE DE ALTA DENSIDAD NEGRA. TUBO Ø4", TUBERÍA PEAD, PE100, SDR17, DN50, PE.</v>
          </cell>
          <cell r="F2627" t="str">
            <v>ML</v>
          </cell>
          <cell r="G2627">
            <v>53060</v>
          </cell>
        </row>
        <row r="2628">
          <cell r="D2628">
            <v>8163</v>
          </cell>
          <cell r="E2628" t="str">
            <v>TUBERÍA FLEXIBLE DE ALTA DENSIDAD NEGRA. TUBO Ø8", TUBERÍA PEAD, PE100, SDR17, DN50, PE.</v>
          </cell>
          <cell r="F2628" t="str">
            <v>ML</v>
          </cell>
          <cell r="G2628">
            <v>197997</v>
          </cell>
        </row>
        <row r="2629">
          <cell r="D2629">
            <v>8165</v>
          </cell>
          <cell r="E2629" t="str">
            <v>CAJA PARA VALVULAS GN EN MAMPOSTERÍA 0,5M X 0,5M X 0,7M (INCLUYE SUMINISTRO DE MATERIALES E INSTALACIÓN)</v>
          </cell>
          <cell r="F2629" t="str">
            <v>UN</v>
          </cell>
          <cell r="G2629">
            <v>437248</v>
          </cell>
        </row>
        <row r="2630">
          <cell r="D2630">
            <v>8166</v>
          </cell>
          <cell r="E2630" t="str">
            <v>CENEFA EN LOSETA PREFABRICADA A58 GUIA (20X20X6) CM. SUMINISTRO E INSTALACIÓN. (INCLUYE 4CM DE MORTERO 1:5 HECHO EN OBRA PARA BASE Y ARENA DE PEÑA PARA SELLO)</v>
          </cell>
          <cell r="F2630" t="str">
            <v>M2</v>
          </cell>
          <cell r="G2630">
            <v>110415</v>
          </cell>
        </row>
        <row r="2631">
          <cell r="D2631">
            <v>8167</v>
          </cell>
          <cell r="E2631" t="str">
            <v>BLOQUE DE CONCRETO ESTRUCTURAL (0.12X0.2X0.4)M PARA CONTENEDOR DE RAICES (INCLUYE SUMINISTRO E INSTALACIÓN, GROUTING 14 MPA Y GRAFIL D=6 MM PARA REFUERZO HORIZONTAL)</v>
          </cell>
          <cell r="F2631" t="str">
            <v>M2</v>
          </cell>
          <cell r="G2631">
            <v>146660</v>
          </cell>
        </row>
        <row r="2632">
          <cell r="D2632">
            <v>8168</v>
          </cell>
          <cell r="E2632" t="str">
            <v>NIVELACIÓN DE CÁMARA ETB T-14A H= 0.30M (DIMENSIONES INTERNAS LARGO:2,55M, ANCHO:2,24M, ALTO 1,80M SEGÚN NORMA ETB) (INCLUYE DEMOLICION, TRANSPORTE Y DISPOSICION DE ESCOMBROS, SUMINISTROS E INSTALACIÓN BLOQUE, CONCRETO PLACA SUPERIOR, REFUERZO,MORTERO, ARO Y TAPA ETB).</v>
          </cell>
          <cell r="F2632" t="str">
            <v>UN</v>
          </cell>
          <cell r="G2632">
            <v>2355794</v>
          </cell>
        </row>
        <row r="2633">
          <cell r="D2633">
            <v>8169</v>
          </cell>
          <cell r="E2633" t="str">
            <v>CENEFA EN LOSETA PREFABRICADA A57 TÁCTIL ALERTA (20X20X6) CM. SUMINISTRO E INSTALACIÓN. (INCLUYE 4CM DE MORTERO 1:5 HECHO EN OBRA PARA BASE Y ARENA DE PEÑA PARA SELLO)</v>
          </cell>
          <cell r="F2633" t="str">
            <v>M2</v>
          </cell>
          <cell r="G2633">
            <v>110415</v>
          </cell>
        </row>
        <row r="2634">
          <cell r="D2634">
            <v>8170</v>
          </cell>
          <cell r="E2634" t="str">
            <v>LUMINARIA LED 103W, 48 LED. 120-227 V. (INCLUYE LUMINARIA, CABLES Y ELEMENTOS DE CONEXIÓN, OBRAS COMPLEMENTARIAS Y ACCESORIOS. INCLUYE SUMINISTRO, INSTALACIÓN, PRUEBAS Y PUESTA EN FUNCIONAMIENTO).</v>
          </cell>
          <cell r="F2634" t="str">
            <v>UN</v>
          </cell>
          <cell r="G2634">
            <v>1124707</v>
          </cell>
        </row>
        <row r="2635">
          <cell r="D2635">
            <v>8171</v>
          </cell>
          <cell r="E2635" t="str">
            <v>TUBERÍA FLEXIBLE DE ALTA DENSIDAD NEGRA. TUBO Ø12", TUBERÍA PEAD, PE100, SDR17, DN50, PE.</v>
          </cell>
          <cell r="F2635" t="str">
            <v>ML</v>
          </cell>
          <cell r="G2635">
            <v>500995</v>
          </cell>
        </row>
        <row r="2636">
          <cell r="D2636">
            <v>8172</v>
          </cell>
          <cell r="E2636" t="str">
            <v>LUMINARIA LED 37W, 16 LED. 100-227 V. (INCLUYE LUMINARIA, CABLES Y ELEMENTOS DE CONEXIÓN, OBRAS COMPLEMENTARIAS Y ACCESORIOS. INCLUYE SUMINISTRO, INSTALACIÓN, PRUEBAS Y PUESTA EN FUNCIONAMIENTO).</v>
          </cell>
          <cell r="F2636" t="str">
            <v>UN</v>
          </cell>
          <cell r="G2636">
            <v>767707</v>
          </cell>
        </row>
        <row r="2637">
          <cell r="D2637">
            <v>8173</v>
          </cell>
          <cell r="E2637" t="str">
            <v>LUMINARIA LED 70W, 32 LED. 100-227 V. (INCLUYE LUMINARIA, CABLES Y ELEMENTOS DE CONEXIÓN, OBRAS COMPLEMENTARIAS Y ACCESORIOS. INCLUYE SUMINISTRO, INSTALACIÓN, PRUEBAS Y PUESTA EN FUNCIONAMIENTO).</v>
          </cell>
          <cell r="F2637" t="str">
            <v>UN</v>
          </cell>
          <cell r="G2637">
            <v>816584</v>
          </cell>
        </row>
        <row r="2638">
          <cell r="D2638">
            <v>8177</v>
          </cell>
          <cell r="E2638" t="str">
            <v>TUBERÍA FLEXIBLE DE ALTA DENSIDAD NEGRA. TUBO Ø10", TUBERÍA PEAD, PE100, SDR17, DN50, PE.</v>
          </cell>
          <cell r="F2638" t="str">
            <v>ML</v>
          </cell>
          <cell r="G2638">
            <v>329711</v>
          </cell>
        </row>
        <row r="2639">
          <cell r="D2639">
            <v>8181</v>
          </cell>
          <cell r="E2639" t="str">
            <v>EMPATES DE TUBERÍA EN PVC A PEAD 8" LINEAL SEGÚN NORMA NS-023 (INCLUYE ACCESORIOS). SUMINISTRO E INSTALACIÓN.</v>
          </cell>
          <cell r="F2639" t="str">
            <v>UN</v>
          </cell>
          <cell r="G2639">
            <v>1956046</v>
          </cell>
        </row>
        <row r="2640">
          <cell r="D2640">
            <v>8182</v>
          </cell>
          <cell r="E2640" t="str">
            <v>EMPATES DE TUBERÍA EN PVC A PEAD 12" LINEAL SEGÚN NORMA NS-023. SUMINISTRO E INSTALACIÓN. (INCLUYE ACCESORIOS).</v>
          </cell>
          <cell r="F2640" t="str">
            <v>UN</v>
          </cell>
          <cell r="G2640">
            <v>5683513</v>
          </cell>
        </row>
        <row r="2641">
          <cell r="D2641">
            <v>8183</v>
          </cell>
          <cell r="E2641" t="str">
            <v>CIELO RASO TIPO PANEL 300 C LISO LAMINA ALUMINIO 0.70 MM O SIMILAR. INCLUYE ESTRUCTURA SOPORTE CON PORTAPANEL EN ALUZINC, PINTURA POLIESTER 1 CARA, SOPORTES, ANCLAJES Y REMATES PERIMETRALES. (INCLUYE SUMINISTRO E INSTALACIÓN).</v>
          </cell>
          <cell r="F2641" t="str">
            <v>M2</v>
          </cell>
          <cell r="G2641">
            <v>399254</v>
          </cell>
        </row>
        <row r="2642">
          <cell r="D2642">
            <v>8184</v>
          </cell>
          <cell r="E2642" t="str">
            <v>ESTUCO PLASTICO EN MUROS (INCLUYE SUMINISTRO E INSTALACIÓN).</v>
          </cell>
          <cell r="F2642" t="str">
            <v>M2</v>
          </cell>
          <cell r="G2642">
            <v>7146</v>
          </cell>
        </row>
        <row r="2643">
          <cell r="D2643">
            <v>8185</v>
          </cell>
          <cell r="E2643" t="str">
            <v>TAPA (REJILLA) PARA CAÑUELA A-124. DIMENSIONES: 600X300X100MM. (INCLUYE SUMINISTRO DE MATERIALES E INSTALACIÓN)</v>
          </cell>
          <cell r="F2643" t="str">
            <v>UN</v>
          </cell>
          <cell r="G2643">
            <v>47799</v>
          </cell>
        </row>
        <row r="2644">
          <cell r="D2644">
            <v>8186</v>
          </cell>
          <cell r="E2644" t="str">
            <v>HORTENCIA (INCLUYE TIERRA NEGRA, E=20CM, SUMINISTRO Y PLANTACIÓN).</v>
          </cell>
          <cell r="F2644" t="str">
            <v>M2</v>
          </cell>
          <cell r="G2644">
            <v>91526</v>
          </cell>
        </row>
        <row r="2645">
          <cell r="D2645">
            <v>8187</v>
          </cell>
          <cell r="E2645" t="str">
            <v>SEMÁFORO CUATRO MÓDULOS FIJACIÓN EN MÁSTIL (INCLUYE SUMINISTRO E INSTALACIÓN)</v>
          </cell>
          <cell r="F2645" t="str">
            <v>UN</v>
          </cell>
          <cell r="G2645">
            <v>5665377</v>
          </cell>
        </row>
        <row r="2646">
          <cell r="D2646">
            <v>8188</v>
          </cell>
          <cell r="E2646" t="str">
            <v>SEMÁFORO CUATRO MÓDULOS FIJACIÓN EN MÁSTIL CON FLECHA DE GIRO (INCLUYE SUMINISTRO E INSTALACIÓN)</v>
          </cell>
          <cell r="F2646" t="str">
            <v>UN</v>
          </cell>
          <cell r="G2646">
            <v>5559256</v>
          </cell>
        </row>
        <row r="2647">
          <cell r="D2647">
            <v>8189</v>
          </cell>
          <cell r="E2647" t="str">
            <v>CONCRETO 4000 PSI PARA PLACA SUPERIOR CON RELACIÓN AGUA MATERIAL CEMENTANTE DE &lt; 0,45 Y ADICIÓN DE FIBRE NYCON EN PROPORCIÓN DE 0,6KG/M3 (PREMEZCLADO. INCLUYE SUMINISTRO, FORMALETA, CURADO Y COLOCACIÓN. NO INCLUYE REFUERZO)</v>
          </cell>
          <cell r="F2647" t="str">
            <v>M3</v>
          </cell>
          <cell r="G2647">
            <v>1951528</v>
          </cell>
        </row>
        <row r="2648">
          <cell r="D2648">
            <v>8190</v>
          </cell>
          <cell r="E2648" t="str">
            <v>CONCRETO 4000 PSI PARA MUROS CON RELACIÓN AGUA MATERIAL CEMENTANTE DE &lt; 0,45 Y ADICIÓN DE FIBRE NYCON EN PROPORCIÓN DE 0,6KG/M3 (PREMEZCLADO. INCLUYE SUMINISTRO, FORMALETA, CURADO Y COLOCACIÓN. NO INCLUYE REFUERZO)</v>
          </cell>
          <cell r="F2648" t="str">
            <v>M3</v>
          </cell>
          <cell r="G2648">
            <v>943221</v>
          </cell>
        </row>
        <row r="2649">
          <cell r="D2649">
            <v>8192</v>
          </cell>
          <cell r="E2649" t="str">
            <v>CONCRETO 4000 PSI PARA CONTRAFUERTES CON RELACIÓN AGUA MATERIAL CEMENTANTE DE &lt;0,45 (PREMEZCLADO. INCLUYE SUMINISTRO, FORMALETA, CURADO Y COLOCACIÓN. NO INCLUYE REFUERZO).</v>
          </cell>
          <cell r="F2649" t="str">
            <v>M3</v>
          </cell>
          <cell r="G2649">
            <v>948113</v>
          </cell>
        </row>
        <row r="2650">
          <cell r="D2650">
            <v>8193</v>
          </cell>
          <cell r="E2650" t="str">
            <v xml:space="preserve">DADO EN CONCRETO 4000 PSI CON RELACIÓN AGUA MATERIAL CEMENTANTE DE &lt;0,45 (Premezclado. Incluye suministro, formaleteo en madera, curado y colocación. (No incluye refuerzo) </v>
          </cell>
          <cell r="F2650" t="str">
            <v>M3</v>
          </cell>
          <cell r="G2650">
            <v>830485</v>
          </cell>
        </row>
        <row r="2651">
          <cell r="D2651">
            <v>8194</v>
          </cell>
          <cell r="E2651" t="str">
            <v>APOYO ELASTOMÉRICO EN NEOPRENO REFORZADO CIRCULAR. DIÁMETRO 900MM, H= 200MM, DUREZA-60 (SUMINISTRO E INSTALACIÓN).</v>
          </cell>
          <cell r="F2651" t="str">
            <v>UN</v>
          </cell>
          <cell r="G2651">
            <v>7434693</v>
          </cell>
        </row>
        <row r="2652">
          <cell r="D2652">
            <v>8195</v>
          </cell>
          <cell r="E2652" t="str">
            <v>SUPER ESTRUCTURA EN CONCRETO DE 7000 PSI PREMEZCLADO, GRAVA COMÚN (Incluye Sumin, bombeo, Formaleteo, Colocación y Curado. No incl. Refuerzo).</v>
          </cell>
          <cell r="F2652" t="str">
            <v>M3</v>
          </cell>
          <cell r="G2652">
            <v>1097065</v>
          </cell>
        </row>
        <row r="2653">
          <cell r="D2653">
            <v>8196</v>
          </cell>
          <cell r="E2653" t="str">
            <v>ATAGUÍA (SACOS EN SUELO CEMENTO) (CONFINAMIENTO DE TALUDES. PROPORCIÓN 1:0:2. SUMINISTRO, MEZCLADO, LLENADO Y COLOCACIÓN.</v>
          </cell>
          <cell r="F2653" t="str">
            <v>M3</v>
          </cell>
          <cell r="G2653">
            <v>676795</v>
          </cell>
        </row>
        <row r="2654">
          <cell r="D2654">
            <v>8197</v>
          </cell>
          <cell r="E2654" t="str">
            <v>TUBERIA METALICA CORRUGADA GALVANIZADA SEGUN NORMA ASTM A-760. DIAMETRO 108". ESPESOR DE 2,5 MM. (INCLUYE TORNILLERIA PARA EL ARMADO DE LAS LÁMINAS ENTRE SI) (INCLUYE SUMINISTRO E INSTALACIÓN).</v>
          </cell>
          <cell r="F2654" t="str">
            <v>ML</v>
          </cell>
          <cell r="G2654">
            <v>2294458</v>
          </cell>
        </row>
        <row r="2655">
          <cell r="D2655">
            <v>8200</v>
          </cell>
          <cell r="E2655" t="str">
            <v>PILOTE D=80 CM CON CONCRETO TREMIE DE 4000 PSI. (INCL. EXCAVACIÓN, CARGUE, MOVILIZACIÓN, MONTAJE Y DESMONTAJE EQUIPO Y CONCRETO)</v>
          </cell>
          <cell r="F2655" t="str">
            <v>ML</v>
          </cell>
          <cell r="G2655">
            <v>937689</v>
          </cell>
        </row>
        <row r="2656">
          <cell r="D2656">
            <v>8202</v>
          </cell>
          <cell r="E2656" t="str">
            <v>RETIRO Y REUBICACIÓN DE POSTE DE 10 METROS</v>
          </cell>
          <cell r="F2656" t="str">
            <v>UN</v>
          </cell>
          <cell r="G2656">
            <v>309305</v>
          </cell>
        </row>
        <row r="2657">
          <cell r="D2657">
            <v>8204</v>
          </cell>
          <cell r="E2657" t="str">
            <v>CONCRETO 3000 PSI PARA PEDESTAL (PREMEZCLADO. INCL. SUMINISTRO, FORMALETEO Y COLOCACIÓN. NO INCL. REFUERZO, CURADO).</v>
          </cell>
          <cell r="F2657" t="str">
            <v>M3</v>
          </cell>
          <cell r="G2657">
            <v>692218</v>
          </cell>
        </row>
        <row r="2658">
          <cell r="D2658">
            <v>8205</v>
          </cell>
          <cell r="E2658" t="str">
            <v>CONCRETO 3000 PSI (21 MPA) PARA PLACA DE PISO INCLUYENDO STEEL DECK DE 2" C-22 Y CONECTORES (PREMEZCLADO. INCLUYE SUMINISTRO, FORMALETEO Y COLOCACIÓN. NO INCL. REFUERZO, CURADO).</v>
          </cell>
          <cell r="F2658" t="str">
            <v>M2</v>
          </cell>
          <cell r="G2658">
            <v>196526</v>
          </cell>
        </row>
        <row r="2659">
          <cell r="D2659">
            <v>8209</v>
          </cell>
          <cell r="E2659" t="str">
            <v>PEDESTAL EN CONCRETO DE 3000 PSI IMPERMEABLE CON ACERO DE REFUERZO DE 3/8", ESPESOR DE PARED DE 80MM PARA EQUIPO DE CONTROL (1.20 M X 0.90 M X 0.75 M). CONSTRUCCIÓN. CON CUATRO DUCTOS PESADOS DE PVC TIPO DB D= 2".</v>
          </cell>
          <cell r="F2659" t="str">
            <v>UN</v>
          </cell>
          <cell r="G2659">
            <v>546052</v>
          </cell>
        </row>
        <row r="2660">
          <cell r="D2660">
            <v>8210</v>
          </cell>
          <cell r="E2660" t="str">
            <v>RETIRO DE CERCA EN MADERA. (INCLUYE CARGUE MANUAL). NO INCLUYE TRANSPORTE Y DISPOSICIÓN FINAL DE SOBRANTES</v>
          </cell>
          <cell r="F2660" t="str">
            <v>ML</v>
          </cell>
          <cell r="G2660">
            <v>5142</v>
          </cell>
        </row>
        <row r="2661">
          <cell r="D2661">
            <v>8212</v>
          </cell>
          <cell r="E2661" t="str">
            <v>LOSETA DE CONCRETO A20 TR. LIVIANO 20X20X6CM COLOR GRIS (SUMINISTRO E INSTALACIÓN. INCLUYE BASE 4CM ARENA NIVELACIÓN Y ARENA DE SELLO)</v>
          </cell>
          <cell r="F2661" t="str">
            <v>M2</v>
          </cell>
          <cell r="G2661">
            <v>97298</v>
          </cell>
        </row>
        <row r="2662">
          <cell r="D2662">
            <v>8213</v>
          </cell>
          <cell r="E2662" t="str">
            <v>CONDUCTOR RED DE BAJA TENSIÓN 3N2/0+1N1/0 -600V-CU</v>
          </cell>
          <cell r="F2662" t="str">
            <v>ML</v>
          </cell>
          <cell r="G2662">
            <v>184232</v>
          </cell>
        </row>
        <row r="2663">
          <cell r="D2663">
            <v>8214</v>
          </cell>
          <cell r="E2663" t="str">
            <v>CONDUCTOR RED DE B.T. 3N1/0+1N2 -600V-CU</v>
          </cell>
          <cell r="F2663" t="str">
            <v>ML</v>
          </cell>
          <cell r="G2663">
            <v>172448</v>
          </cell>
        </row>
        <row r="2664">
          <cell r="D2664">
            <v>8217</v>
          </cell>
          <cell r="E2664" t="str">
            <v>ACOMETIDA TRIFASICA (4N8 AWG-THW-600V-CU)</v>
          </cell>
          <cell r="F2664" t="str">
            <v>ML</v>
          </cell>
          <cell r="G2664">
            <v>478425</v>
          </cell>
        </row>
        <row r="2665">
          <cell r="D2665">
            <v>8218</v>
          </cell>
          <cell r="E2665" t="str">
            <v>ACOMETIDA TRIFASICA (3N2/0+1N1/0) AWG-THW-600V-CU</v>
          </cell>
          <cell r="F2665" t="str">
            <v>UN</v>
          </cell>
          <cell r="G2665">
            <v>1749185</v>
          </cell>
        </row>
        <row r="2666">
          <cell r="D2666">
            <v>8219</v>
          </cell>
          <cell r="E2666" t="str">
            <v>ACOMETIDA TRIFASICA (3N1/0+1N2) AWG-THW-600V-CU</v>
          </cell>
          <cell r="F2666" t="str">
            <v>UN</v>
          </cell>
          <cell r="G2666">
            <v>1779152</v>
          </cell>
        </row>
        <row r="2667">
          <cell r="D2667">
            <v>8220</v>
          </cell>
          <cell r="E2667" t="str">
            <v>ACOMETIDA TRIFASICA (3N2+1N4) AWG-THW-600V-CU</v>
          </cell>
          <cell r="F2667" t="str">
            <v>UN</v>
          </cell>
          <cell r="G2667">
            <v>1664992</v>
          </cell>
        </row>
        <row r="2668">
          <cell r="D2668">
            <v>8221</v>
          </cell>
          <cell r="E2668" t="str">
            <v>ACOMETIDA BIFASICA (3N8) AWG-THW-600V-CU</v>
          </cell>
          <cell r="F2668" t="str">
            <v>UN</v>
          </cell>
          <cell r="G2668">
            <v>428616</v>
          </cell>
        </row>
        <row r="2669">
          <cell r="D2669">
            <v>8222</v>
          </cell>
          <cell r="E2669" t="str">
            <v>DEMARCACION PICTOGRAMA TEXTOS DERECHOS DE LOS NIÑOS CON PINTURA ACRILICA BASE SOLVENTE (INCLUYE SUMINISTRO Y APLICACIÓN MEDIDO COMO EL AREA DEL PAÑO QUE CONTIENE EL TEXTO)</v>
          </cell>
          <cell r="F2669" t="str">
            <v>M2</v>
          </cell>
          <cell r="G2669">
            <v>58900</v>
          </cell>
        </row>
        <row r="2670">
          <cell r="D2670">
            <v>8223</v>
          </cell>
          <cell r="E2670" t="str">
            <v>DEMARCACION PICTOGRAMA NIÑOS CON PINTURA ACRILICA BASE SOLVENTE (INCLUYE SUMINISTRO Y APLICACIÓN MEDIDO COMO EL AREA DEL PAÑO QUE CONTIENE EL DIBUJO)</v>
          </cell>
          <cell r="F2670" t="str">
            <v>M2</v>
          </cell>
          <cell r="G2670">
            <v>58900</v>
          </cell>
        </row>
        <row r="2671">
          <cell r="D2671">
            <v>8224</v>
          </cell>
          <cell r="E2671" t="str">
            <v>CONTENEDOR DE RAICES (2.10X8.50X1.20M. INC. SUMINISTRO, CONSTRUCCIÓN Y FILTRO EN GRAVILLA. NO INC. TIERRA)</v>
          </cell>
          <cell r="F2671" t="str">
            <v>UN</v>
          </cell>
          <cell r="G2671">
            <v>7016268</v>
          </cell>
        </row>
        <row r="2672">
          <cell r="D2672">
            <v>8225</v>
          </cell>
          <cell r="E2672" t="str">
            <v>CONTENEDOR DE RAICES (1.40X1.80X1.20M. INC. SUMINISTRO, CONSTRUCCIÓN Y FILTRO EN GRAVILLA. NO INC. TIERRA)</v>
          </cell>
          <cell r="F2672" t="str">
            <v>UN</v>
          </cell>
          <cell r="G2672">
            <v>1502739</v>
          </cell>
        </row>
        <row r="2673">
          <cell r="D2673">
            <v>8226</v>
          </cell>
          <cell r="E2673" t="str">
            <v>ACABADO DE PELDAÑOS PARA ESCALAS SOBRE TERRENO EN LADRILLO PRENSADO 24X12X6 PEGADO DE CANTO ACORDE CON DETALLES. (SUMINISTRO E INSTALACION. INCLUYE 4 CM DE MORTERO 3000 PSI PARA BASE Y PEGA)</v>
          </cell>
          <cell r="F2673" t="str">
            <v>M2</v>
          </cell>
          <cell r="G2673">
            <v>53639</v>
          </cell>
        </row>
        <row r="2674">
          <cell r="D2674">
            <v>8227</v>
          </cell>
          <cell r="E2674" t="str">
            <v>CAÑUELA ESPECIAL A=0.10M, E=0.10M CONCRETO 3000 PSI. (FUNDIDO EN SITIO, CONCRETO HECHO EN OBRA. INC. FORMALET. Y CONST.)</v>
          </cell>
          <cell r="F2674" t="str">
            <v>ML</v>
          </cell>
          <cell r="G2674">
            <v>57319</v>
          </cell>
        </row>
        <row r="2675">
          <cell r="D2675">
            <v>8228</v>
          </cell>
          <cell r="E2675" t="str">
            <v>CENEFA LINEAL EN LOSETA PREFABRICADA TÁCTIL ALERTA A57 / A58 ANCHO 0.20M COLOR AMARILLO. (SUMINISTRO E INSTALACIÓN. INCLUYE BASE EN ARENA DE NIVELACIÓN E= 4CM Y ARENA DE SELLO).</v>
          </cell>
          <cell r="F2675" t="str">
            <v>ML</v>
          </cell>
          <cell r="G2675">
            <v>26345</v>
          </cell>
        </row>
        <row r="2676">
          <cell r="D2676">
            <v>8229</v>
          </cell>
          <cell r="E2676" t="str">
            <v>FRANJA EN ADOQUIN DE CONCRETO DEMARCADOR VISUAL A26 20X10X6CM COLOR AMARILLO. (SUMINISTRO E INSTALACIÓN. INCLUYE BASE 3CM ARENA NIVELACIÓN Y ARENA DE SELLO).</v>
          </cell>
          <cell r="F2676" t="str">
            <v>ML</v>
          </cell>
          <cell r="G2676">
            <v>17470</v>
          </cell>
        </row>
        <row r="2677">
          <cell r="D2677">
            <v>8230</v>
          </cell>
          <cell r="E2677" t="str">
            <v>LOSETA DE CONCRETO A20 TIPO PANOT TR. LIVIANO 20X20X6CM COLOR OCRE Y/O TERRACOTA O SIMILAR (SUMINISTRO E INSTALACIÓN. INCLUYE BASE 4CM ARENA NIVELACIÓN Y ARENA DE SELLO)</v>
          </cell>
          <cell r="F2677" t="str">
            <v>M2</v>
          </cell>
          <cell r="G2677">
            <v>136628</v>
          </cell>
        </row>
        <row r="2678">
          <cell r="D2678">
            <v>8231</v>
          </cell>
          <cell r="E2678" t="str">
            <v>ACERO ESTRUCTURAL A709 GRADO 50. (INCLUYE TRANSPORTE, FABRICACIÓN Y MONTAJE CON ANTICORROSIVO Y PINTURA DE ACABADO EN EPÓXICO) (INCLUYE MATERIALES, INSUMOS, HERRAMIENTAS Y EQUIPOS, ANDAMIOS, MANO DE OBRA CALIFICADA Y TODO LO NECESARIO PARA DESARROLLAR LA OBRA.</v>
          </cell>
          <cell r="F2678" t="str">
            <v>KG</v>
          </cell>
          <cell r="G2678">
            <v>16450</v>
          </cell>
        </row>
        <row r="2679">
          <cell r="D2679">
            <v>8236</v>
          </cell>
          <cell r="E2679" t="str">
            <v>PERGOLA EN SECCIÓN TUBULAR (100 X 100 MM Y 100MM X 50 MM). FACHADA FIJA EN PANELES DE VIDRIO LAMINADO DE SEGURIDAD EN 3 MÓDULOS VERTICALES CON BORDE PERIMETRAL EN NEOPRENO+ESTRUCTURA METÁLICA EXTER. DE PERFIL TRAPEZ. FIJACIÓN A ESTRUCTURA CON BUJES. SUMINISTRO E INSTALACIÓN</v>
          </cell>
          <cell r="F2679" t="str">
            <v>M2</v>
          </cell>
          <cell r="G2679">
            <v>3616851</v>
          </cell>
        </row>
        <row r="2680">
          <cell r="D2680">
            <v>8237</v>
          </cell>
          <cell r="E2680" t="str">
            <v>ADOQUIN EN CONCRETO COLOR CHOCOLATE A-25 20X10X6CM  (SUMINISTRO E INSTALACIÓN. INCLUYE BASE 4CM MORTERO 2500 PSI Y ARENA DE SELLO)</v>
          </cell>
          <cell r="F2680" t="str">
            <v>ML</v>
          </cell>
          <cell r="G2680">
            <v>18580</v>
          </cell>
        </row>
        <row r="2681">
          <cell r="D2681">
            <v>8238</v>
          </cell>
          <cell r="E2681" t="str">
            <v>NEOPRENO REFORZADO 0.35X0.35X2,5 CM DOBLE REFUERZO DUREZA 60. SUMINISTRO E INSTALACIÓN. (INCLUYE LIMPIEZA DE LA SUPERFICIE CON CHORRO DE AIRE A PRESIÓN, HERRAMIENTA MENOR Y COMPRESOR).</v>
          </cell>
          <cell r="F2681" t="str">
            <v>UN</v>
          </cell>
          <cell r="G2681">
            <v>226057</v>
          </cell>
        </row>
        <row r="2682">
          <cell r="D2682">
            <v>8239</v>
          </cell>
          <cell r="E2682" t="str">
            <v>UNIDAD LECTORA DE PIEZÓMETRO. SUMINISTRO E INSTALACIÓN</v>
          </cell>
          <cell r="F2682" t="str">
            <v>UN</v>
          </cell>
          <cell r="G2682">
            <v>7491050</v>
          </cell>
        </row>
        <row r="2683">
          <cell r="D2683">
            <v>8240</v>
          </cell>
          <cell r="E2683" t="str">
            <v>MÓDULOS SONOROS (INCLUYE SUMINISTRO E INSTALACIÓN)</v>
          </cell>
          <cell r="F2683" t="str">
            <v>UN</v>
          </cell>
          <cell r="G2683">
            <v>1399190</v>
          </cell>
        </row>
        <row r="2684">
          <cell r="D2684">
            <v>8241</v>
          </cell>
          <cell r="E2684" t="str">
            <v>CODO EN ACERO D=36" ENTRE 5° Y 22 1/2°. JUNTA ESPIGO CAMPANA CON EMPAQUE DE CAUCHO, CON REVESTIMIENTO INTERIOR Y EXTERIOR EN MORTERO DE CEMENTO. . L=0.50M X 0.50M.. PRESIÓN DE TRABAJO 150 PSI. SUMINISTRO E INSTALACIÓN</v>
          </cell>
          <cell r="F2684" t="str">
            <v>UN</v>
          </cell>
          <cell r="G2684">
            <v>7733060</v>
          </cell>
        </row>
        <row r="2685">
          <cell r="D2685">
            <v>8242</v>
          </cell>
          <cell r="E2685" t="str">
            <v>TUBERÍA EN ACERO Ø36" CON UNIONES ESPIGO/CAMPANA CON EMPAQUE DE CAUCHO. REVEST. INTERIOR Y RECUBR EXT. EN MORTERO CEMENTO. NORMA AWWA C200. L= 6.00M PRESIÓN TRABAJO 150 PSI. SUMINISTRO E INSTALACIÓN</v>
          </cell>
          <cell r="F2685" t="str">
            <v>UN</v>
          </cell>
          <cell r="G2685">
            <v>3478174</v>
          </cell>
        </row>
        <row r="2686">
          <cell r="D2686">
            <v>8243</v>
          </cell>
          <cell r="E2686" t="str">
            <v>CODO EN ACERO D=36" ENTRE 22 1/2° Y 45°. JUNTA ESPIGO CAMPANA CON EMPAQUE DE CAUCHO, CON REVESTIMIENTO INTERIOR Y EXTERIOR EN MORTERO DE CEMENTO. . L=0.80MX0.80M. PRESIÓN DE TRABAJO 150 PSI. SUMINISTRO E INSTALACIÓN</v>
          </cell>
          <cell r="F2686" t="str">
            <v>UN</v>
          </cell>
          <cell r="G2686">
            <v>9873270</v>
          </cell>
        </row>
        <row r="2687">
          <cell r="D2687">
            <v>8244</v>
          </cell>
          <cell r="E2687" t="str">
            <v>CODO EN ACERO D=36" ENTRE 45° Y 67 1/2°. JUNTA ESPIGO CAMPANA CON EMPAQUE DE CAUCHO, CON REVESTIMIENTO INTERIOR Y EXTERIOR EN MORTERO DE CEMENTO. . L=1.20MX1.20M. PRESIÓN DE TRABAJO 150 PSI. SUMINISTRO E INSTALACIÓN</v>
          </cell>
          <cell r="F2687" t="str">
            <v>UN</v>
          </cell>
          <cell r="G2687">
            <v>12475863</v>
          </cell>
        </row>
        <row r="2688">
          <cell r="D2688">
            <v>8245</v>
          </cell>
          <cell r="E2688" t="str">
            <v>CODO EN ACERO Ø=36" ENTRE 67 1/2° Y 90° JUNTA ESPIGO Y CAMPANA, CON EMPAQUE DE CAUCHO, CON REVEST.INT. Y RECUBR. EXT. EN MORTERO DE CEMENTO. L= 1.65M X 1.65M PRESIÓN DE TRABAJO 150PSI. SUMINISTRO E INSTALACIÓN</v>
          </cell>
          <cell r="F2688" t="str">
            <v>UN</v>
          </cell>
          <cell r="G2688">
            <v>15309646</v>
          </cell>
        </row>
        <row r="2689">
          <cell r="D2689">
            <v>8246</v>
          </cell>
          <cell r="E2689" t="str">
            <v>REDUCCION EN ACERO 36" X 24" CON EXTREMOS ESPIGO CAMPANA, REVEST.INTERIOR Y RECUBR EXT. EN MORTERO CEMENTO. L= 1,45M PRESIÓN TRABAJO 150 PSI. SUMINISTRO E INSTALACIÓN</v>
          </cell>
          <cell r="F2689" t="str">
            <v>UN</v>
          </cell>
          <cell r="G2689">
            <v>7084429</v>
          </cell>
        </row>
        <row r="2690">
          <cell r="D2690">
            <v>8247</v>
          </cell>
          <cell r="E2690" t="str">
            <v>TEE EN ACERO Ø 24" X 24" CON EXTREMOS ESPIGO/CAMPANA Y BRIDA EN LA DERIVACIÓN, CON REVESTIMIENTO INTERIOR Y RECUBRIMIENTO EXTERIOR EN MORTERO CEMENTO, L=1,50X0,90M. SUMINISTRO E INSTALACIÓN</v>
          </cell>
          <cell r="F2690" t="str">
            <v>UN</v>
          </cell>
          <cell r="G2690">
            <v>11736382</v>
          </cell>
        </row>
        <row r="2691">
          <cell r="D2691">
            <v>8252</v>
          </cell>
          <cell r="E2691" t="str">
            <v>NIPLE EN ACERO Ø 16" EXTREMOS BRIDA/CAMPANA, CON REVESTIMIENTO INTERIOR Y EXTERIOR EN MORTERO CEMENTO. L= 1500MM. SUMINISTRO E INSTALACIÓN</v>
          </cell>
          <cell r="F2691" t="str">
            <v>UN</v>
          </cell>
          <cell r="G2691">
            <v>3500704</v>
          </cell>
        </row>
        <row r="2692">
          <cell r="D2692">
            <v>8253</v>
          </cell>
          <cell r="E2692" t="str">
            <v>NIPLE EN ACERO Ø 24" EXTREMOS ESPIGO/BRIDA, CON REVESTIMIENTO INTERIOR Y EXTERIOR EN MORTERO CEMENTO. L= 2000MM CON SALIDA PARA VENTOSA Ø=2". SUMINISTRO E INSTALACIÓN</v>
          </cell>
          <cell r="F2692" t="str">
            <v>UN</v>
          </cell>
          <cell r="G2692">
            <v>6534707</v>
          </cell>
        </row>
        <row r="2693">
          <cell r="D2693">
            <v>8254</v>
          </cell>
          <cell r="E2693" t="str">
            <v>TUBERÍA EN ACERO Ø30" CON UNIONES ESPIGO/CAMPANA CON EMPAQUE DE CAUCHO. REVEST.INTERIOR Y RECUBR EXT. EN MORTERO CEMENTO. NORMA AWWA C200. L= 6.00M PRESIÓN TRABAJO 150 PSI. SUMINISTRO E INSTALACIÓN</v>
          </cell>
          <cell r="F2693" t="str">
            <v>ML</v>
          </cell>
          <cell r="G2693">
            <v>2365703</v>
          </cell>
        </row>
        <row r="2694">
          <cell r="D2694">
            <v>8255</v>
          </cell>
          <cell r="E2694" t="str">
            <v>CINTURÓN DE CIERRE EN ACERO PARA EMPATES DE TUBERÍA EN WSP A CCP Ø 24" LINEAL. SUMINISTRO E INSTALACIÓN</v>
          </cell>
          <cell r="F2694" t="str">
            <v>UN</v>
          </cell>
          <cell r="G2694">
            <v>872096</v>
          </cell>
        </row>
        <row r="2695">
          <cell r="D2695">
            <v>8257</v>
          </cell>
          <cell r="E2695" t="str">
            <v>CODO EN ACERO D=30" ENTRE 45° Y 67 1/2°, JUNTA ESPIGO CAMPANA CON EMPAQUE DE CAUHO, CON REVESTIMIENTO INTERIOR Y EXTERIOR EN MORTERO DE CEMENTO. L=1.00M X 1.00M. PRESIÓN DE TRABAJO 150 PSI. SUMINISTRO E INSTALACIÓN</v>
          </cell>
          <cell r="F2695" t="str">
            <v>UN</v>
          </cell>
          <cell r="G2695">
            <v>8960708</v>
          </cell>
        </row>
        <row r="2696">
          <cell r="D2696">
            <v>8258</v>
          </cell>
          <cell r="E2696" t="str">
            <v>REDUCCION EN ACERO 30" X 24" REDUCCION EN ACERO 30" X 24" CON EXTREMOS ESPIGO CAMPANA, REVEST.INTERIOR Y RECUBR EXT. EN MORTERO CEMENTO. L= 0,84M PRESIÓN TRABAJO 150 PSI. SUMINISTRO E INSTALACIÓN</v>
          </cell>
          <cell r="F2696" t="str">
            <v>UN</v>
          </cell>
          <cell r="G2696">
            <v>5779749</v>
          </cell>
        </row>
        <row r="2697">
          <cell r="D2697">
            <v>8259</v>
          </cell>
          <cell r="E2697" t="str">
            <v>UNIÓN DRESSER D=30" - JUNTA DE MONTAJE (SUMINISTRO E INSTALACIÓN)</v>
          </cell>
          <cell r="F2697" t="str">
            <v>UN</v>
          </cell>
          <cell r="G2697">
            <v>5117804</v>
          </cell>
        </row>
        <row r="2698">
          <cell r="D2698">
            <v>8262</v>
          </cell>
          <cell r="E2698" t="str">
            <v>NIPLE EN ACERO Ø=30" EXTREMOS BRIDA/CAMPANA, REVEST.INTERIOR Y RECUBR EXT. EN MORTERO CEMENTO, CON SALIDA TANGENCIAL PARA PURGA 4" L= 2500MM. SUMINISTRO E INSTALACIÓN</v>
          </cell>
          <cell r="F2698" t="str">
            <v>UN</v>
          </cell>
          <cell r="G2698">
            <v>14342198</v>
          </cell>
        </row>
        <row r="2699">
          <cell r="D2699">
            <v>8263</v>
          </cell>
          <cell r="E2699" t="str">
            <v>TEE EN ACERO Ø 30"X24" EXTREMOS ESPIGO/CAMPANA EN LA RAMA PRINCIPAL Y BRIDA EN LA DERIVACIÓN, REVEST.INTERIOR Y RECUBR EXT. EN MORTERO CEMENTO, L= 3000MM. CON SALIDA PARA BOCA DE ACCESO 24". SUMINISTRO E INSTALACIÓN</v>
          </cell>
          <cell r="F2699" t="str">
            <v>UN</v>
          </cell>
          <cell r="G2699">
            <v>16311321</v>
          </cell>
        </row>
        <row r="2700">
          <cell r="D2700">
            <v>8265</v>
          </cell>
          <cell r="E2700" t="str">
            <v>CINTURÓN DE CIERRE EN ACERO Ø 16" PARA EMPATES DE TUBERÍA EN WSP A CCP LINEAL. SUMINISTRO E INSTALACIÓN</v>
          </cell>
          <cell r="F2700" t="str">
            <v>UN</v>
          </cell>
          <cell r="G2700">
            <v>516585</v>
          </cell>
        </row>
        <row r="2701">
          <cell r="D2701">
            <v>8267</v>
          </cell>
          <cell r="E2701" t="str">
            <v>TEE EN ACERO Ø 20" X 20" CON EXTREMOS ESPIGO/CAMPANA Y BRIDA EN LA DERIVACIÓN (ACERO). SUMINISTRO E INSTALACIÓN</v>
          </cell>
          <cell r="F2701" t="str">
            <v>UN</v>
          </cell>
          <cell r="G2701">
            <v>7187167</v>
          </cell>
        </row>
        <row r="2702">
          <cell r="D2702">
            <v>8273</v>
          </cell>
          <cell r="E2702" t="str">
            <v>UNIÓN DRESSER D=20" (SUMINISTRO E INSTALACIÓN)</v>
          </cell>
          <cell r="F2702" t="str">
            <v>UN</v>
          </cell>
          <cell r="G2702">
            <v>1952657</v>
          </cell>
        </row>
        <row r="2703">
          <cell r="D2703">
            <v>8274</v>
          </cell>
          <cell r="E2703" t="str">
            <v>VÁLVULA DE MARIPOSA Ø 20" (A) (150 PSI). SUMINISTRO E INSTALACIÓN</v>
          </cell>
          <cell r="F2703" t="str">
            <v>ML</v>
          </cell>
          <cell r="G2703">
            <v>22597916</v>
          </cell>
        </row>
        <row r="2704">
          <cell r="D2704">
            <v>8276</v>
          </cell>
          <cell r="E2704" t="str">
            <v>NIPLE EN ACERO Ø 3" CON BRIDA Y EXTREMO LISO L= 300MM, REVESTIMIENTO INTERIOR Y EXTERIOR EN PINTURA EXPOXICA. SUMINISTRO E INSTALACIÓN</v>
          </cell>
          <cell r="F2704" t="str">
            <v>UN</v>
          </cell>
          <cell r="G2704">
            <v>314453</v>
          </cell>
        </row>
        <row r="2705">
          <cell r="D2705">
            <v>8278</v>
          </cell>
          <cell r="E2705" t="str">
            <v>VÁLVULA DE COMPUERTA DE Ø 3" BRONCE T/P RED WHITE - FIG 236 A. SUMINISTRO E INSTALACIÓN</v>
          </cell>
          <cell r="F2705" t="str">
            <v>UN</v>
          </cell>
          <cell r="G2705">
            <v>1169990</v>
          </cell>
        </row>
        <row r="2706">
          <cell r="D2706">
            <v>8291</v>
          </cell>
          <cell r="E2706" t="str">
            <v>CODO EN ACERO D=20" ENTRE 45° Y 67.5° JUNTA ESPIGO-CAMPANA CON EMPAQUE CAUCHO. REVESTIMIENTO INTERIOR Y EXTERIOR EN MORTERO DE CEMENTO. L=1,00X1,00M PRESIÓN TRABAJO 150 PSI. SUMINISTRO E INSTALACIÓN</v>
          </cell>
          <cell r="F2706" t="str">
            <v>ML</v>
          </cell>
          <cell r="G2706">
            <v>5722498</v>
          </cell>
        </row>
        <row r="2707">
          <cell r="D2707">
            <v>8298</v>
          </cell>
          <cell r="E2707" t="str">
            <v>CINTURÓN DE CIERRE 16" (SUMINISTRO E INSTALACIÓN)</v>
          </cell>
          <cell r="F2707" t="str">
            <v>UN</v>
          </cell>
          <cell r="G2707">
            <v>3130461</v>
          </cell>
        </row>
        <row r="2708">
          <cell r="D2708">
            <v>8301</v>
          </cell>
          <cell r="E2708" t="str">
            <v>REDUCCIÓN PVC TIPO U.M. 8"X4" (SUMINISTRO E INSTALACIÓN)</v>
          </cell>
          <cell r="F2708" t="str">
            <v>UN</v>
          </cell>
          <cell r="G2708">
            <v>357543</v>
          </cell>
        </row>
        <row r="2709">
          <cell r="D2709">
            <v>8304</v>
          </cell>
          <cell r="E2709" t="str">
            <v>EMPATES DE TUBERÍA EN PVC A HA 12" LINEAL SEGÚN NORMA NS-023 (INCLUYE TUBERIA PVC U.M. D=12" RDE 21=1M; TEE HD EXTREMO LISO 12"X12" =1UN; UNION DRESSER HD D=12"=2UN; UNION REPARACION HD EXTREMO LISO D=12"=1UN; UNION PVC U.M. NORMA NTC 382 D=12"=1UN). SUMINISTRO E INSTALACIÓN</v>
          </cell>
          <cell r="F2709" t="str">
            <v>UN</v>
          </cell>
          <cell r="G2709">
            <v>6970661</v>
          </cell>
        </row>
        <row r="2710">
          <cell r="D2710">
            <v>8305</v>
          </cell>
          <cell r="E2710" t="str">
            <v>MUEBLE O MESA CON PUERTAS EN ACERO INOXIDABLE 1.23M X 0.60M X 0.90M. SUMINISTRO E INSTALACIÓN</v>
          </cell>
          <cell r="F2710" t="str">
            <v>UN</v>
          </cell>
          <cell r="G2710">
            <v>4198176</v>
          </cell>
        </row>
        <row r="2711">
          <cell r="D2711">
            <v>8306</v>
          </cell>
          <cell r="E2711" t="str">
            <v>CODO 45° PVC PRESION E.L. D=1/2". SUMINISTRO EN INSTALACIÓN</v>
          </cell>
          <cell r="F2711" t="str">
            <v>UN</v>
          </cell>
          <cell r="G2711">
            <v>5952</v>
          </cell>
        </row>
        <row r="2712">
          <cell r="D2712">
            <v>8307</v>
          </cell>
          <cell r="E2712" t="str">
            <v>TUBERÍA HDPE 1.30M (SUMINISTRO E INSTALACIÓN)</v>
          </cell>
          <cell r="F2712" t="str">
            <v>ML</v>
          </cell>
          <cell r="G2712">
            <v>3734385</v>
          </cell>
        </row>
        <row r="2713">
          <cell r="D2713">
            <v>8308</v>
          </cell>
          <cell r="E2713" t="str">
            <v>MUEBLE O MESA CON PUERTAS EN ACERO INOXIDABLE 2.65M X 0.60M X 0.90M. SUMINISTRO E INSTALACIÓN</v>
          </cell>
          <cell r="F2713" t="str">
            <v>UN</v>
          </cell>
          <cell r="G2713">
            <v>9034384</v>
          </cell>
        </row>
        <row r="2714">
          <cell r="D2714">
            <v>8309</v>
          </cell>
          <cell r="E2714" t="str">
            <v>TUBERÍA HDPE 1.40M (SUMINISTRO E INSTALACIÓN)</v>
          </cell>
          <cell r="F2714" t="str">
            <v>ML</v>
          </cell>
          <cell r="G2714">
            <v>4079985</v>
          </cell>
        </row>
        <row r="2715">
          <cell r="D2715">
            <v>8310</v>
          </cell>
          <cell r="E2715" t="str">
            <v>TUBERÍA HDPE 1.50M (SUMINISTRO E INSTALACIÓN)</v>
          </cell>
          <cell r="F2715" t="str">
            <v>ML</v>
          </cell>
          <cell r="G2715">
            <v>4601752</v>
          </cell>
        </row>
        <row r="2716">
          <cell r="D2716">
            <v>8311</v>
          </cell>
          <cell r="E2716" t="str">
            <v>TUBERÍA HDPE 1.60M (SUMINISTRO E INSTALACIÓN)</v>
          </cell>
          <cell r="F2716" t="str">
            <v>ML</v>
          </cell>
          <cell r="G2716">
            <v>5159032</v>
          </cell>
        </row>
        <row r="2717">
          <cell r="D2717">
            <v>8312</v>
          </cell>
          <cell r="E2717" t="str">
            <v>TUBERÍA HDPE 1.80M (SUMINISTRO E INSTALACIÓN)</v>
          </cell>
          <cell r="F2717" t="str">
            <v>ML</v>
          </cell>
          <cell r="G2717">
            <v>6556879</v>
          </cell>
        </row>
        <row r="2718">
          <cell r="D2718">
            <v>8313</v>
          </cell>
          <cell r="E2718" t="str">
            <v>TUBERÍA HDPE 2.00M (SUMINISTRO E INSTALACIÓN)</v>
          </cell>
          <cell r="F2718" t="str">
            <v>ML</v>
          </cell>
          <cell r="G2718">
            <v>7982215</v>
          </cell>
        </row>
        <row r="2719">
          <cell r="D2719">
            <v>8314</v>
          </cell>
          <cell r="E2719" t="str">
            <v>GABINETE RED CONTRA INCENDIOS CLASE 2. (INCLUYE ACCESORIOS, SUMINISTRO E INSTALACIÓN)</v>
          </cell>
          <cell r="F2719" t="str">
            <v>UN</v>
          </cell>
          <cell r="G2719">
            <v>853867</v>
          </cell>
        </row>
        <row r="2720">
          <cell r="D2720">
            <v>8315</v>
          </cell>
          <cell r="E2720" t="str">
            <v>PRUEBA DE HERMETICIDAD POR EL MÉTODO DE PRESIÓN POSITIVA CON AIRE PARA REDES DE ALCANTARILLADO - TRAMOS DE Ø 27" A Ø 40"</v>
          </cell>
          <cell r="F2720" t="str">
            <v>UN</v>
          </cell>
          <cell r="G2720">
            <v>773500</v>
          </cell>
        </row>
        <row r="2721">
          <cell r="D2721">
            <v>8316</v>
          </cell>
          <cell r="E2721" t="str">
            <v>CODO 45°CXE PVC SANITARIA D=3" (INCLUYE SUMINISTRO E INSTALACIÓN).</v>
          </cell>
          <cell r="F2721" t="str">
            <v>UN</v>
          </cell>
          <cell r="G2721">
            <v>16398</v>
          </cell>
        </row>
        <row r="2722">
          <cell r="D2722">
            <v>8317</v>
          </cell>
          <cell r="E2722" t="str">
            <v>TUBERÍA HDPE Ø 3" (SUMINISTRO E INSTALACIÓN) TUBO DE POLIPROPILENO HDPE Ø 3".</v>
          </cell>
          <cell r="F2722" t="str">
            <v>ML</v>
          </cell>
          <cell r="G2722">
            <v>33401</v>
          </cell>
        </row>
        <row r="2723">
          <cell r="D2723">
            <v>8318</v>
          </cell>
          <cell r="E2723" t="str">
            <v>TUBERÍA HDPE Ø 4" (SUMINISTRO E INSTALACIÓN) TUBO DE POLIPROPILENO HDPE Ø 4".</v>
          </cell>
          <cell r="F2723" t="str">
            <v>ML</v>
          </cell>
          <cell r="G2723">
            <v>47496</v>
          </cell>
        </row>
        <row r="2724">
          <cell r="D2724">
            <v>8319</v>
          </cell>
          <cell r="E2724" t="str">
            <v>TUBERÍA HDPE Ø 6" (SUMINISTRO E INSTALACIÓN) TUBO DE POLIPROPILENO HDPE Ø 6".</v>
          </cell>
          <cell r="F2724" t="str">
            <v>ML</v>
          </cell>
          <cell r="G2724">
            <v>66382</v>
          </cell>
        </row>
        <row r="2725">
          <cell r="D2725">
            <v>8320</v>
          </cell>
          <cell r="E2725" t="str">
            <v>CODO G.RAD. HDPE 45º TIPO U.M. D=4" (SUMINISTRO E INSTALACIÓN)</v>
          </cell>
          <cell r="F2725" t="str">
            <v>UN</v>
          </cell>
          <cell r="G2725">
            <v>165954</v>
          </cell>
        </row>
        <row r="2726">
          <cell r="D2726">
            <v>8321</v>
          </cell>
          <cell r="E2726" t="str">
            <v>CODO G.RAD. HDPE 45º TIPO U.M. D=6" (SUMINISTRO E INSTALACIÓN)</v>
          </cell>
          <cell r="F2726" t="str">
            <v>UN</v>
          </cell>
          <cell r="G2726">
            <v>311219</v>
          </cell>
        </row>
        <row r="2727">
          <cell r="D2727">
            <v>8322</v>
          </cell>
          <cell r="E2727" t="str">
            <v>CODO G.RAD. HDPE 90º TIPO U.M. D=6" (SUMINISTRO E INSTALACIÓN)</v>
          </cell>
          <cell r="F2727" t="str">
            <v>UN</v>
          </cell>
          <cell r="G2727">
            <v>368769</v>
          </cell>
        </row>
        <row r="2728">
          <cell r="D2728">
            <v>8323</v>
          </cell>
          <cell r="E2728" t="str">
            <v>CODO G.RAD. HDPE 45º TIPO U.M. D=8" (SUMINISTRO E INSTALACIÓN)</v>
          </cell>
          <cell r="F2728" t="str">
            <v>UN</v>
          </cell>
          <cell r="G2728">
            <v>536307</v>
          </cell>
        </row>
        <row r="2729">
          <cell r="D2729">
            <v>8324</v>
          </cell>
          <cell r="E2729" t="str">
            <v>EMPATE ORTOGONAL PVC-PVC 12"X8" (INCLUYE SUMINISTRO E INSTALACIÓN DE TEE 12"X8"HD, 4 UNIONES, TUBERÍA RDE 21) (SUMINISTRO E INSTALACIÓN)</v>
          </cell>
          <cell r="F2729" t="str">
            <v>UN</v>
          </cell>
          <cell r="G2729">
            <v>4138078</v>
          </cell>
        </row>
        <row r="2730">
          <cell r="D2730">
            <v>8325</v>
          </cell>
          <cell r="E2730" t="str">
            <v>EMPATES DE TUBERÍA EN ACERO A AC 6" LINEAL SEGÚN NORMA NS-023 (INCLUYE ACCESORIOS). SUMINISTRO E INSTALACIÓN.</v>
          </cell>
          <cell r="F2730" t="str">
            <v>UN</v>
          </cell>
          <cell r="G2730">
            <v>4138078</v>
          </cell>
        </row>
        <row r="2731">
          <cell r="D2731">
            <v>8328</v>
          </cell>
          <cell r="E2731" t="str">
            <v>TAPÓN PVC TIPO U.M D=12" (SUMINISTRO E INSTALACIÓN)</v>
          </cell>
          <cell r="F2731" t="str">
            <v>UN</v>
          </cell>
          <cell r="G2731">
            <v>1097578</v>
          </cell>
        </row>
        <row r="2732">
          <cell r="D2732">
            <v>8330</v>
          </cell>
          <cell r="E2732" t="str">
            <v>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32" t="str">
            <v>ML</v>
          </cell>
          <cell r="G2732">
            <v>101406</v>
          </cell>
        </row>
        <row r="2733">
          <cell r="D2733">
            <v>8331</v>
          </cell>
          <cell r="E2733" t="str">
            <v>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33" t="str">
            <v>ML</v>
          </cell>
          <cell r="G2733">
            <v>31416</v>
          </cell>
        </row>
        <row r="2734">
          <cell r="D2734">
            <v>8332</v>
          </cell>
          <cell r="E2734" t="str">
            <v>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v>
          </cell>
          <cell r="F2734" t="str">
            <v>ML</v>
          </cell>
          <cell r="G2734">
            <v>99549</v>
          </cell>
        </row>
        <row r="2735">
          <cell r="D2735">
            <v>8333</v>
          </cell>
          <cell r="E2735" t="str">
            <v>JUNTA DE DILATACION JDE, CON SELLO DE HYPALON, DE ANCHO 20CM, EN AMBAS CARAS INSTALAR RELLENO DE SOPORTE TIPO ROD DE ESPUMA POLIOLEFINA PARA EL SELLADOR ELASTICO DE POLIURETANO (I-CURE) Y ENTRE LOS ROD INSTALAR ICOPOR DE ALTA DENSIDAD DE 2CM DE ESPESOR.</v>
          </cell>
          <cell r="F2735" t="str">
            <v>ML</v>
          </cell>
          <cell r="G2735">
            <v>64554</v>
          </cell>
        </row>
        <row r="2736">
          <cell r="D2736">
            <v>8335</v>
          </cell>
          <cell r="E2736" t="str">
            <v>MORTERO ACRILICO DE REPARACIÓN ALTA RESISTENCIA, AUTOIMPRIMANTE. SUMINISTRO Y APLICACIÓN. INCLUYE COSTOS DE SUMINISTRO DE MATERIALES (RECUBRIMIENTO ANTICORROSIVO EN DOS CAPAS).</v>
          </cell>
          <cell r="F2736" t="str">
            <v>M3</v>
          </cell>
          <cell r="G2736">
            <v>1002160</v>
          </cell>
        </row>
        <row r="2737">
          <cell r="D2737">
            <v>8336</v>
          </cell>
          <cell r="E2737" t="str">
            <v>DEMOLICIÓN COLECTOR EN MAMPOSTERIA ESPESOR 0.25. INCLUYE TRANSPORTE Y DISPOSICIÓN FINAL DE SOBRANTES.</v>
          </cell>
          <cell r="F2737" t="str">
            <v>M3</v>
          </cell>
          <cell r="G2737">
            <v>114899</v>
          </cell>
        </row>
        <row r="2738">
          <cell r="D2738">
            <v>8337</v>
          </cell>
          <cell r="E2738" t="str">
            <v>PROTECCIÓN DE BORDES (SUMINISTRO E INSTALACIÓN ÁNGULO 2"X2"X 1/4" + 5 VARILLAS 3/8" L= 0.40M)</v>
          </cell>
          <cell r="F2738" t="str">
            <v>ML</v>
          </cell>
          <cell r="G2738">
            <v>47231</v>
          </cell>
        </row>
        <row r="2739">
          <cell r="D2739">
            <v>8338</v>
          </cell>
          <cell r="E2739" t="str">
            <v>MANIJA DE IZAJE D= 1" PARA TAPA DE CAJA VÁLVULA. SUMINISTRO E INSTALACIÓN</v>
          </cell>
          <cell r="F2739" t="str">
            <v>UN</v>
          </cell>
          <cell r="G2739">
            <v>95938</v>
          </cell>
        </row>
        <row r="2740">
          <cell r="D2740">
            <v>8339</v>
          </cell>
          <cell r="E2740" t="str">
            <v>ELEMENTOS DE VENTILACIÓN 4" PARA TAPA DE CAJA VÁLVULA. SUMINISTRO E INSTALACIÓN</v>
          </cell>
          <cell r="F2740" t="str">
            <v>UN</v>
          </cell>
          <cell r="G2740">
            <v>801475</v>
          </cell>
        </row>
        <row r="2741">
          <cell r="D2741">
            <v>8340</v>
          </cell>
          <cell r="E2741" t="str">
            <v>NEOPRENO DE 50X12X2 DUREZA 60 SIN REFUERZO. SUMINISTRO E INSTALACIÓN</v>
          </cell>
          <cell r="F2741" t="str">
            <v>UN</v>
          </cell>
          <cell r="G2741">
            <v>83133</v>
          </cell>
        </row>
        <row r="2742">
          <cell r="D2742">
            <v>8341</v>
          </cell>
          <cell r="E2742" t="str">
            <v>NEOPRENO DE 50X10X2 DUREZA 60 SIN REFUERZO. SUMINISTRO E INSTALACIÓN</v>
          </cell>
          <cell r="F2742" t="str">
            <v>UN</v>
          </cell>
          <cell r="G2742">
            <v>73136</v>
          </cell>
        </row>
        <row r="2743">
          <cell r="D2743">
            <v>8342</v>
          </cell>
          <cell r="E2743" t="str">
            <v>EMPATE ORTOGONAL PVC-PVC 12"X6" (INCLUYE SUMINISTRO E INSTALACIÓN DE TEE 12"X6" HD, 4 UNIONES, TUBERÍA RDE 21) (SUMINISTRO E INSTALACIÓN)</v>
          </cell>
          <cell r="F2743" t="str">
            <v>UN</v>
          </cell>
          <cell r="G2743">
            <v>3226620</v>
          </cell>
        </row>
        <row r="2744">
          <cell r="D2744">
            <v>8344</v>
          </cell>
          <cell r="E2744" t="str">
            <v>TEE PVC U.M. 12" X 12" (SUMINISTRO E INSTALACIÓN)</v>
          </cell>
          <cell r="F2744" t="str">
            <v>UN</v>
          </cell>
          <cell r="G2744">
            <v>3188225</v>
          </cell>
        </row>
        <row r="2745">
          <cell r="D2745">
            <v>8345</v>
          </cell>
          <cell r="E2745" t="str">
            <v>TAPÓN HD EXTREMO LISO D=2" (SUMINISTRO E INSTALACIÓN)</v>
          </cell>
          <cell r="F2745" t="str">
            <v>UN</v>
          </cell>
          <cell r="G2745">
            <v>90250</v>
          </cell>
        </row>
        <row r="2746">
          <cell r="D2746">
            <v>8346</v>
          </cell>
          <cell r="E2746" t="str">
            <v>EMPATES DE TUBERÍA EN PVC A HA 6" LINEAL SEGÚN NORMA NS-023 (INCLUYE ACCESORIOS). SUMINISTRO E INSTALACIÓN.</v>
          </cell>
          <cell r="F2746" t="str">
            <v>UN</v>
          </cell>
          <cell r="G2746">
            <v>1798095</v>
          </cell>
        </row>
        <row r="2747">
          <cell r="D2747">
            <v>8347</v>
          </cell>
          <cell r="E2747" t="str">
            <v>EMPATE ORTOGONAL PVC-PVC 6"X4" (INCLUYE SUMINISTRO E INSTALACIÓN DE TEE 6"X4"PVC, 4 UNIONES, TUBERÍA RDE 21) (SUMINISTRO E INSTALACIÓN)</v>
          </cell>
          <cell r="F2747" t="str">
            <v>UN</v>
          </cell>
          <cell r="G2747">
            <v>1573384</v>
          </cell>
        </row>
        <row r="2748">
          <cell r="D2748">
            <v>8348</v>
          </cell>
          <cell r="E2748" t="str">
            <v>EMPATE ORTOGONAL PEAD-PEAD 6"X4" (INCLUYE SUMINISTRO E INSTALACIÓN DE TEE  6"X4"PEAD, 2 UNIONES, TUBERÍA RDE 21) (SUMINISTRO E INSTALACIÓN)</v>
          </cell>
          <cell r="F2748" t="str">
            <v>UN</v>
          </cell>
          <cell r="G2748">
            <v>443672</v>
          </cell>
        </row>
        <row r="2749">
          <cell r="D2749">
            <v>8349</v>
          </cell>
          <cell r="E2749" t="str">
            <v>EMPATE ORTOGONAL PEAD-PEAD 8"X4" (INCLUYE SUMINISTRO E INSTALACIÓN DE TEE  8"X4"PEAD, 2 UNIONES, TUBERÍA RDE 21 (SUMINISTRO E INSTALACIÓN)</v>
          </cell>
          <cell r="F2749" t="str">
            <v>UN</v>
          </cell>
          <cell r="G2749">
            <v>842525</v>
          </cell>
        </row>
        <row r="2750">
          <cell r="D2750">
            <v>8350</v>
          </cell>
          <cell r="E2750" t="str">
            <v>YEE PVC SANITARIA D=6"X 8" (INCLUYE SUMINISTRO E INSTALACIÓN).</v>
          </cell>
          <cell r="F2750" t="str">
            <v>UN</v>
          </cell>
          <cell r="G2750">
            <v>290911</v>
          </cell>
        </row>
        <row r="2751">
          <cell r="D2751">
            <v>8351</v>
          </cell>
          <cell r="E2751" t="str">
            <v>EMPATE ORTOGONAL PVC-PVC 6"X6" (INCLUYE SUMINISTRO E INSTALACIÓN DE TEE 6"X6"PVC, 4 UNIONES, TUBERÍA RDE 21) (SUMINISTRO E INSTALACIÓN)</v>
          </cell>
          <cell r="F2751" t="str">
            <v>UN</v>
          </cell>
          <cell r="G2751">
            <v>1659764</v>
          </cell>
        </row>
        <row r="2752">
          <cell r="D2752">
            <v>8352</v>
          </cell>
          <cell r="E2752" t="str">
            <v>EMPATE ORTOGONAL PVC-PVC 8"X6" (INCLUYE SUMINISTRO E INSTALACIÓN DE TEE 8"X6"PVC, 4 UNIONES, TUBERÍA RDE 21) (SUMINISTRO E INSTALACIÓN)</v>
          </cell>
          <cell r="F2752" t="str">
            <v>UN</v>
          </cell>
          <cell r="G2752">
            <v>513569</v>
          </cell>
        </row>
        <row r="2753">
          <cell r="D2753">
            <v>8353</v>
          </cell>
          <cell r="E2753" t="str">
            <v>EMPATE ORTOGONAL PVC-HA 8"X6" (INCLUYE SUMINISTRO E INSTALACIÓN DE TEE 8"X6" HD, 2 ADAPTADORES , 1 BRIDA, TUBERÍA RDE 21)(SUMINISTRO E INSTALACIÓN)</v>
          </cell>
          <cell r="F2753" t="str">
            <v>UN</v>
          </cell>
          <cell r="G2753">
            <v>2292661</v>
          </cell>
        </row>
        <row r="2754">
          <cell r="D2754">
            <v>8357</v>
          </cell>
          <cell r="E2754" t="str">
            <v>EMPATES DE TUBERÍA EN PVC A HA 8" LINEAL SEGÚN NORMA NS-023 (INCLUYE ACCESORIOS). SUMINISTRO E INSTALACIÓN.</v>
          </cell>
          <cell r="F2754" t="str">
            <v>UN</v>
          </cell>
          <cell r="G2754">
            <v>2731349</v>
          </cell>
        </row>
        <row r="2755">
          <cell r="D2755">
            <v>8359</v>
          </cell>
          <cell r="E2755" t="str">
            <v>GIMNASIO EXTERIOR-DOBLE SWING. SUMINISTRO E INSTALACIÓN</v>
          </cell>
          <cell r="F2755" t="str">
            <v>UN</v>
          </cell>
          <cell r="G2755">
            <v>3338941</v>
          </cell>
        </row>
        <row r="2756">
          <cell r="D2756">
            <v>8361</v>
          </cell>
          <cell r="E2756" t="str">
            <v>EMPATES DE TUBERÍA EN PEAD A PEAD 6" LINEAL SEGÚN NORMA NS-023 (INCLUYE ACCESORIOS). SUMINISTRO E INSTALACIÓN.</v>
          </cell>
          <cell r="F2756" t="str">
            <v>UN</v>
          </cell>
          <cell r="G2756">
            <v>587994</v>
          </cell>
        </row>
        <row r="2757">
          <cell r="D2757">
            <v>8362</v>
          </cell>
          <cell r="E2757" t="str">
            <v>EMPATES DE TUBERÍA EN PEAD A PEAD 6"X6" LINEAL SEGÚN NORMA NS-023 (INCLUYE ACCESORIOS). SUMINISTRO E INSTALACIÓN.</v>
          </cell>
          <cell r="F2757" t="str">
            <v>UN</v>
          </cell>
          <cell r="G2757">
            <v>387521</v>
          </cell>
        </row>
        <row r="2758">
          <cell r="D2758">
            <v>8363</v>
          </cell>
          <cell r="E2758" t="str">
            <v>MALLA DE CERRAMIENTO M-71. SUMINISTRO E INSTALACIÓN</v>
          </cell>
          <cell r="F2758" t="str">
            <v>ML</v>
          </cell>
          <cell r="G2758">
            <v>350407</v>
          </cell>
        </row>
        <row r="2759">
          <cell r="D2759">
            <v>8364</v>
          </cell>
          <cell r="E2759" t="str">
            <v>EMPATES DE TUBERÍA EN PVC A PAD 8" LINEAL SEGÚN NORMA NS-023 (INCLUYE ACCESORIOS). SUMINISTRO E INSTALACIÓN.</v>
          </cell>
          <cell r="F2759" t="str">
            <v>UN</v>
          </cell>
          <cell r="G2759">
            <v>1045760</v>
          </cell>
        </row>
        <row r="2760">
          <cell r="D2760">
            <v>8365</v>
          </cell>
          <cell r="E2760" t="str">
            <v>REJILLA PREFABRICADA EN CONCRETO 0,5M X 1,0M X 0,1. (INCLUYE SUMINISTRO Y COLOCACIÓN, MORTERO DE 2000 PSI Y MANO DE OBRA)</v>
          </cell>
          <cell r="F2760" t="str">
            <v>UN</v>
          </cell>
          <cell r="G2760">
            <v>149638</v>
          </cell>
        </row>
        <row r="2761">
          <cell r="D2761">
            <v>8366</v>
          </cell>
          <cell r="E2761" t="str">
            <v>NIPLE 36" ACERO CARBON EXTREMOS BRIDA/CAMPANA, CON REVESTIMIENTO INTERIOR Y RECUBRIMIENTO EXTERIOR EN MORTERO CEMENTO, CON SALIDA TANGENCIAL PARA PURGA 4" L= 2500MM. SUMINISTRO E INSTALACIÓN</v>
          </cell>
          <cell r="F2761" t="str">
            <v>UN</v>
          </cell>
          <cell r="G2761">
            <v>24223087</v>
          </cell>
        </row>
        <row r="2762">
          <cell r="D2762">
            <v>8367</v>
          </cell>
          <cell r="E2762" t="str">
            <v>TUBERÍA HDPE 8" (SUMINISTRO E INSTALACIÓN)</v>
          </cell>
          <cell r="F2762" t="str">
            <v>ML</v>
          </cell>
          <cell r="G2762">
            <v>104042</v>
          </cell>
        </row>
        <row r="2763">
          <cell r="D2763">
            <v>8368</v>
          </cell>
          <cell r="E2763" t="str">
            <v>TUBERÍA HDPE 10" (SUMINISTRO E INSTALACIÓN)</v>
          </cell>
          <cell r="F2763" t="str">
            <v>ML</v>
          </cell>
          <cell r="G2763">
            <v>168293</v>
          </cell>
        </row>
        <row r="2764">
          <cell r="D2764">
            <v>8369</v>
          </cell>
          <cell r="E2764" t="str">
            <v>TUBERÍA HDPE 12" (SUMINISTRO E INSTALACIÓN)</v>
          </cell>
          <cell r="F2764" t="str">
            <v>ML</v>
          </cell>
          <cell r="G2764">
            <v>260347</v>
          </cell>
        </row>
        <row r="2765">
          <cell r="D2765">
            <v>8370</v>
          </cell>
          <cell r="E2765" t="str">
            <v>TUBERÍA HDPE 14" (SUMINISTRO E INSTALACIÓN)</v>
          </cell>
          <cell r="F2765" t="str">
            <v>ML</v>
          </cell>
          <cell r="G2765">
            <v>284699</v>
          </cell>
        </row>
        <row r="2766">
          <cell r="D2766">
            <v>8371</v>
          </cell>
          <cell r="E2766" t="str">
            <v>TUBERÍA HDPE 16" (SUMINISTRO E INSTALACIÓN)</v>
          </cell>
          <cell r="F2766" t="str">
            <v>ML</v>
          </cell>
          <cell r="G2766">
            <v>322526</v>
          </cell>
        </row>
        <row r="2767">
          <cell r="D2767">
            <v>8382</v>
          </cell>
          <cell r="E2767" t="str">
            <v>CONCRETO 4000 PSI RELACIÓN AGUA MATERIAL CEMENTANTE = 0.45 PARA ESTRUCTURAS HIDRÁULICAS SOBRE REDES DE ACUEDUCTO Y ALCANTARILLADO (PREMEZCLADO. INCLUYE SUMIN., FORMALETEO, COLOCACIÓN Y CURADO. NO INCLUYE REFUERZO).</v>
          </cell>
          <cell r="F2767" t="str">
            <v>M3</v>
          </cell>
          <cell r="G2767">
            <v>1058280</v>
          </cell>
        </row>
        <row r="2768">
          <cell r="D2768">
            <v>8383</v>
          </cell>
          <cell r="E2768" t="str">
            <v>CONCRETO F´C 4000 PSI DE BAJA RETRACCIÓN, RELACIÓN AGUA MATERIAL CEMENTANTE = 0.45 PARA ESTRUCTURAS HIDRÁULICAS SOBRE REDES DE ACUEDUCTO Y ALCANTARILLADO (PREMEZCLADO. INCLUYE SUMIN., FORMALETEO, COLOCACIÓN Y CURADO. NO INCLUYE REFUERZO).</v>
          </cell>
          <cell r="F2768" t="str">
            <v>M3</v>
          </cell>
          <cell r="G2768">
            <v>1058280</v>
          </cell>
        </row>
        <row r="2769">
          <cell r="D2769">
            <v>8384</v>
          </cell>
          <cell r="E2769" t="str">
            <v>TEE EN ACERO Ø 30" X 12" CON EXTREMOS ESPIGO/CAMPANA Y BRIDA EN LA DERIVACIÓN, REVESTIMIENTOS INTERIOR Y EXTERIOR EN PINTURA EPÓXICA. SUMINISTRO E INSTALACIÓN</v>
          </cell>
          <cell r="F2769" t="str">
            <v>ML</v>
          </cell>
          <cell r="G2769">
            <v>2140002</v>
          </cell>
        </row>
        <row r="2770">
          <cell r="D2770">
            <v>8386</v>
          </cell>
          <cell r="E2770" t="str">
            <v>UNIÓN JUNTA DE DESMONTAJE Ø 8 (A) (SUMINISTRO E INSTALACIÓN)</v>
          </cell>
          <cell r="F2770" t="str">
            <v>UN</v>
          </cell>
          <cell r="G2770">
            <v>1781293</v>
          </cell>
        </row>
        <row r="2771">
          <cell r="D2771">
            <v>8388</v>
          </cell>
          <cell r="E2771" t="str">
            <v>UNION REPARACION DESLIZANTE PVC D=1" (SUMINISTRO E INSTALACIÓN)</v>
          </cell>
          <cell r="F2771" t="str">
            <v>UN</v>
          </cell>
          <cell r="G2771">
            <v>26288</v>
          </cell>
        </row>
        <row r="2772">
          <cell r="D2772">
            <v>8389</v>
          </cell>
          <cell r="E2772" t="str">
            <v>TUBERIA DE ACERO AL CARBON SIN COSTURA SCH40 D=1". SUMINISTRO E INSTALACION.</v>
          </cell>
          <cell r="F2772" t="str">
            <v>ML</v>
          </cell>
          <cell r="G2772">
            <v>38039</v>
          </cell>
        </row>
        <row r="2773">
          <cell r="D2773">
            <v>8390</v>
          </cell>
          <cell r="E2773" t="str">
            <v>TUBERÍA DE ACERO AL CARBÓN SIN COSTURA SCH40 D=2"</v>
          </cell>
          <cell r="F2773" t="str">
            <v>ML</v>
          </cell>
          <cell r="G2773">
            <v>77402</v>
          </cell>
        </row>
        <row r="2774">
          <cell r="D2774">
            <v>8392</v>
          </cell>
          <cell r="E2774" t="str">
            <v>TRAGANTE CÚPULA DE 3"X 2" DE ALUMINIO. (INCLUYE SUMINISTRO E INSTALACIÓN)</v>
          </cell>
          <cell r="F2774" t="str">
            <v>UN</v>
          </cell>
          <cell r="G2774">
            <v>10743</v>
          </cell>
        </row>
        <row r="2775">
          <cell r="D2775">
            <v>8393</v>
          </cell>
          <cell r="E2775" t="str">
            <v>EMPATES DE TUBERÍA EN PVC A PEAD 3" LINEAL SEGÚN NORMA NS-023 (INCLUYE ACOPLE UNIVERSAL Ø=3"=1UN; BRIDA LOCA POLIETILENO Ø=3"=1UN; PORTABRIDA POLIETILENO Ø=3"=1UN). SUMINISTRO E INSTALACIÓN.</v>
          </cell>
          <cell r="F2775" t="str">
            <v>UN</v>
          </cell>
          <cell r="G2775">
            <v>381932</v>
          </cell>
        </row>
        <row r="2776">
          <cell r="D2776">
            <v>8399</v>
          </cell>
          <cell r="E2776" t="str">
            <v>BAJANTE PARA ACOMETIDA IMC 1 D= 6" , CAPACETE, CINTA BAND IT, CURVA PVC. (INCLUYE APERTURA DE ZANJA PARA INSTALACION DE CURVA Y TUBERIA GALVANIZADA, RESANE Y RETIRO DE ESCOMBROS). SUMINISTRO E INSTALACIÓN.</v>
          </cell>
          <cell r="F2776" t="str">
            <v>ML</v>
          </cell>
          <cell r="G2776">
            <v>852899</v>
          </cell>
        </row>
        <row r="2777">
          <cell r="D2777">
            <v>8401</v>
          </cell>
          <cell r="E2777" t="str">
            <v>TUBERÍA PVC U.M. EXT CORRUGADO/INT LISO U.M. NORMA NTC 3722-1 D=60" (INCLUYE SUMINISTRO E INSTALACIÓN)</v>
          </cell>
          <cell r="F2777" t="str">
            <v>ML</v>
          </cell>
          <cell r="G2777">
            <v>4661032</v>
          </cell>
        </row>
        <row r="2778">
          <cell r="D2778">
            <v>8402</v>
          </cell>
          <cell r="E2778" t="str">
            <v>SOPORTE PARA TUBERÍA DIÁMETRO 3" (INCLUYE SUMINISTRO E INSTALACIÓN)</v>
          </cell>
          <cell r="F2778" t="str">
            <v>UN</v>
          </cell>
          <cell r="G2778">
            <v>5045</v>
          </cell>
        </row>
        <row r="2779">
          <cell r="D2779">
            <v>8406</v>
          </cell>
          <cell r="E2779" t="str">
            <v>PUNTO ECOLÓGICO COMPUESTO POR 3 CANECAS TIPO BARCELONA M-121. (INCLUYE CONCRETO PARA ANCLAJE DE 3000 PSI PREMEZCLADO GRAVA COMÚN Y SUBBASE GRANULAR PEATONAL SBG_PEA). SUMINISTRO E INSTALACIÓN</v>
          </cell>
          <cell r="F2779" t="str">
            <v>UN</v>
          </cell>
          <cell r="G2779">
            <v>2148381</v>
          </cell>
        </row>
        <row r="2780">
          <cell r="D2780">
            <v>8407</v>
          </cell>
          <cell r="E2780" t="str">
            <v>PILOTE D=120 CM CON CONCRETO TREMIE DE 4000 PSI. (INCL. EXCAVACIÓN, CARGUE, MOVILIZACIÓN, MONTAJE Y DESMONTAJE EQUIPO Y CONCRETO)</v>
          </cell>
          <cell r="F2780" t="str">
            <v>ML</v>
          </cell>
          <cell r="G2780">
            <v>1603650</v>
          </cell>
        </row>
        <row r="2781">
          <cell r="D2781">
            <v>8409</v>
          </cell>
          <cell r="E2781" t="str">
            <v>CAMARA DE PASO TIPO P1 TIGO-UNE (H=2.5M. INCLUYE BASE, MUROS, CUBIERTA, ARO-BASE Y ARO-TAPA)</v>
          </cell>
          <cell r="F2781" t="str">
            <v>UN</v>
          </cell>
          <cell r="G2781">
            <v>5611179</v>
          </cell>
        </row>
        <row r="2782">
          <cell r="D2782">
            <v>8410</v>
          </cell>
          <cell r="E2782" t="str">
            <v>CAMARA DE PASO TIPO P3 TIGO-UNE (H=2.5M. INCLUYE BASE, MUROS, CUBIERTA, ARO-BASE Y ARO-TAPA)</v>
          </cell>
          <cell r="F2782" t="str">
            <v>UN</v>
          </cell>
          <cell r="G2782">
            <v>4590476</v>
          </cell>
        </row>
        <row r="2783">
          <cell r="D2783">
            <v>8411</v>
          </cell>
          <cell r="E2783" t="str">
            <v>PILOTE D=60 CM CON CONCRETO TREMIE DE 4000 PSI. (INCL. EXCAVACIÓN, CARGUE, MOVILIZACIÓN, MONTAJE Y DESMONTAJE EQUIPO Y CONCRETO).</v>
          </cell>
          <cell r="F2783" t="str">
            <v>ML</v>
          </cell>
          <cell r="G2783">
            <v>574331</v>
          </cell>
        </row>
        <row r="2784">
          <cell r="D2784">
            <v>8412</v>
          </cell>
          <cell r="E2784" t="str">
            <v>CODO HD 90° EXTREMO JUNTA HIDRÁULICA PARA PVC D= 8" (SUMINISTRO E INSTALACIÓN)</v>
          </cell>
          <cell r="F2784" t="str">
            <v>UN</v>
          </cell>
          <cell r="G2784">
            <v>953116</v>
          </cell>
        </row>
        <row r="2785">
          <cell r="D2785">
            <v>8413</v>
          </cell>
          <cell r="E2785" t="str">
            <v>TAPON HD EXTREMO JUNTA HIDRÁULICA D=8" (SUMINISTRO E INSTALACIÓN)</v>
          </cell>
          <cell r="F2785" t="str">
            <v>UN</v>
          </cell>
          <cell r="G2785">
            <v>395806</v>
          </cell>
        </row>
        <row r="2786">
          <cell r="D2786">
            <v>8414</v>
          </cell>
          <cell r="E2786" t="str">
            <v>TEE HD EXTREMO JUNTA HIDRÁULICA 12"X 12" (SUMINISTRO E INSTALACIÓN)</v>
          </cell>
          <cell r="F2786" t="str">
            <v>UN</v>
          </cell>
          <cell r="G2786">
            <v>3204204</v>
          </cell>
        </row>
        <row r="2787">
          <cell r="D2787">
            <v>8415</v>
          </cell>
          <cell r="E2787" t="str">
            <v>TEE HD EXTREMO JUNTA HIDRÁULICA 8"X 4" (SUMINISTRO E INSTALACIÓN)</v>
          </cell>
          <cell r="F2787" t="str">
            <v>UN</v>
          </cell>
          <cell r="G2787">
            <v>1147875</v>
          </cell>
        </row>
        <row r="2788">
          <cell r="D2788">
            <v>8416</v>
          </cell>
          <cell r="E2788" t="str">
            <v>TEE HD EXTREMO JUNTA HIDRÁULICA 8"X 6" (SUMINISTRO E INSTALACIÓN)</v>
          </cell>
          <cell r="F2788" t="str">
            <v>UN</v>
          </cell>
          <cell r="G2788">
            <v>1296780</v>
          </cell>
        </row>
        <row r="2789">
          <cell r="D2789">
            <v>8418</v>
          </cell>
          <cell r="E2789" t="str">
            <v>VÁLVULA TIPO MARIPOSA DE Ø 18" CLASE 150 CON EXTREMOS BRIDADOS (SUMINISTRO E INSTALACIÓN)</v>
          </cell>
          <cell r="F2789" t="str">
            <v>UN</v>
          </cell>
          <cell r="G2789">
            <v>20565554</v>
          </cell>
        </row>
        <row r="2790">
          <cell r="D2790">
            <v>8419</v>
          </cell>
          <cell r="E2790" t="str">
            <v>CODO HD 22.5° EXTREMO JUNTA HIDRÁULICA PARA PVC D= 3" (SUMINISTRO E INSTALACIÓN)</v>
          </cell>
          <cell r="F2790" t="str">
            <v>UN</v>
          </cell>
          <cell r="G2790">
            <v>187757</v>
          </cell>
        </row>
        <row r="2791">
          <cell r="D2791">
            <v>8420</v>
          </cell>
          <cell r="E2791" t="str">
            <v>CODO HD 45° EXTREMO JUNTA HIDRÁULICA PARA PVC D= 3" (SUMINISTRO E INSTALACIÓN)</v>
          </cell>
          <cell r="F2791" t="str">
            <v>UN</v>
          </cell>
          <cell r="G2791">
            <v>187757</v>
          </cell>
        </row>
        <row r="2792">
          <cell r="D2792">
            <v>8421</v>
          </cell>
          <cell r="E2792" t="str">
            <v>CODO HD 90° EXTREMO JUNTA HIDRÁULICA PARA PVC D= 3" (SUMINISTRO E INSTALACIÓN)</v>
          </cell>
          <cell r="F2792" t="str">
            <v>UN</v>
          </cell>
          <cell r="G2792">
            <v>190953</v>
          </cell>
        </row>
        <row r="2793">
          <cell r="D2793">
            <v>8422</v>
          </cell>
          <cell r="E2793" t="str">
            <v>EMPATE ORTOGONAL PVC - PVC 4"X4" (INCLUYE SUMINISTRO E INSTALACIÓN DE TEE HD, 3 UNIONES RÁPIDAS, TUBERÍA RDE 21)</v>
          </cell>
          <cell r="F2793" t="str">
            <v>UN</v>
          </cell>
          <cell r="G2793">
            <v>610836</v>
          </cell>
        </row>
        <row r="2794">
          <cell r="D2794">
            <v>8423</v>
          </cell>
          <cell r="E2794" t="str">
            <v>EMPATE ORTOGONAL PVC - PVC 6"X6" (INCLUYE SUMINISTRO E INSTALACIÓN DE TEE HD, 3 UNIONES RÁPIDAS, TUBERÍA RDE 21)</v>
          </cell>
          <cell r="F2794" t="str">
            <v>UN</v>
          </cell>
          <cell r="G2794">
            <v>1110072</v>
          </cell>
        </row>
        <row r="2795">
          <cell r="D2795">
            <v>8425</v>
          </cell>
          <cell r="E2795" t="str">
            <v>BRIDA FLANGE SLIP ON D=6" ACERO SOLDABLE RF 150 LB ANSI B16.5 (SUMINISTRO E INSTALACIÓN)</v>
          </cell>
          <cell r="F2795" t="str">
            <v>UN</v>
          </cell>
          <cell r="G2795">
            <v>258330</v>
          </cell>
        </row>
        <row r="2796">
          <cell r="D2796">
            <v>8427</v>
          </cell>
          <cell r="E2796" t="str">
            <v>BRIDA FLANGE SLIP ON D=12" ACERO SOLDABLE RF 150 LB ANSI B16.5 (SUMINISTRO E INSTALACIÓN)</v>
          </cell>
          <cell r="F2796" t="str">
            <v>UN</v>
          </cell>
          <cell r="G2796">
            <v>938338</v>
          </cell>
        </row>
        <row r="2797">
          <cell r="D2797">
            <v>8430</v>
          </cell>
          <cell r="E2797" t="str">
            <v>TRASLADO ESTACION REGULADORA DE PRESION AV CIUDAD DE CALI CON AMERICAS COSTADO NORTE</v>
          </cell>
          <cell r="F2797" t="str">
            <v>UN</v>
          </cell>
          <cell r="G2797">
            <v>6157103</v>
          </cell>
        </row>
        <row r="2798">
          <cell r="D2798">
            <v>8431</v>
          </cell>
          <cell r="E2798" t="str">
            <v>TRASLADO ESTACION REGULADORA DE PRESION AV CIUDAD DE CALI AMERICAS COSTADO SUR</v>
          </cell>
          <cell r="F2798" t="str">
            <v>UN</v>
          </cell>
          <cell r="G2798">
            <v>5794645</v>
          </cell>
        </row>
        <row r="2799">
          <cell r="D2799">
            <v>8432</v>
          </cell>
          <cell r="E2799" t="str">
            <v>TRASLADO ESTACION REGULADORA DE PRESION AV CALI CON AV PRIMERA DE MAYO</v>
          </cell>
          <cell r="F2799" t="str">
            <v>UN</v>
          </cell>
          <cell r="G2799">
            <v>12190971</v>
          </cell>
        </row>
        <row r="2800">
          <cell r="D2800">
            <v>8433</v>
          </cell>
          <cell r="E2800" t="str">
            <v>LUMINARIA LED 22.7 W, 120 V, 60 HZ (INCLUYE ACCESORIOS DE INSTALACIÓN Y FIJACIÓN, CAJA DE SALIDA, ELEMENTOS DE CONEXIÓN, DE EMPALME Y DE MONTAJE NO INCLUYE TUBERIA NI CABLEADO)</v>
          </cell>
          <cell r="F2800" t="str">
            <v>UN</v>
          </cell>
          <cell r="G2800">
            <v>259513</v>
          </cell>
        </row>
        <row r="2801">
          <cell r="D2801">
            <v>8434</v>
          </cell>
          <cell r="E2801" t="str">
            <v>LUMINARIA LED 19 W, 120 V, 60 HZ (INCLUYE ACCESORIOS DE INSTALACIÓN Y FIJACIÓN, CAJA DE SALIDA, ELEMENTOS DE CONEXIÓN, DE EMPALME Y DE MONTAJE). NO INCLUYE TUBERIA NI CABLEADO)</v>
          </cell>
          <cell r="F2801" t="str">
            <v>UN</v>
          </cell>
          <cell r="G2801">
            <v>777975</v>
          </cell>
        </row>
        <row r="2802">
          <cell r="D2802">
            <v>8435</v>
          </cell>
          <cell r="E2802" t="str">
            <v>BATERÍA EXTERNA DE EMERGENCIA 120 V, 60 HZ, (PROPORCIONA ENERGÍA POR 90 MIN A LAS LUMINARIAS)</v>
          </cell>
          <cell r="F2802" t="str">
            <v>UN</v>
          </cell>
          <cell r="G2802">
            <v>520995</v>
          </cell>
        </row>
        <row r="2803">
          <cell r="D2803">
            <v>8436</v>
          </cell>
          <cell r="E2803" t="str">
            <v>REUBICACIÓN DE SEMÁFORO + BASE PEATONAL.</v>
          </cell>
          <cell r="F2803" t="str">
            <v>UN</v>
          </cell>
          <cell r="G2803">
            <v>154026</v>
          </cell>
        </row>
        <row r="2804">
          <cell r="D2804">
            <v>8437</v>
          </cell>
          <cell r="E2804" t="str">
            <v>RETIRO SEÑALIZACIÓN TIPO BANDERA</v>
          </cell>
          <cell r="F2804" t="str">
            <v>UN</v>
          </cell>
          <cell r="G2804">
            <v>337071</v>
          </cell>
        </row>
        <row r="2805">
          <cell r="D2805">
            <v>8438</v>
          </cell>
          <cell r="E2805" t="str">
            <v>TABLETA PREFABRICADA EN CONCRETO 6X20X20 CM COLOR CHOCOLATE O SIMILAR (SUMINISTRO E INSTALACIÓN)</v>
          </cell>
          <cell r="F2805" t="str">
            <v>M2</v>
          </cell>
          <cell r="G2805">
            <v>90767</v>
          </cell>
        </row>
        <row r="2806">
          <cell r="D2806">
            <v>8439</v>
          </cell>
          <cell r="E2806" t="str">
            <v>TABLETA PREFABRICADA EN CONCRETO 6X20X20 COLOR ARENA O SIMILAR (SUMINISTRO E INSTALACIÓN)</v>
          </cell>
          <cell r="F2806" t="str">
            <v>M2</v>
          </cell>
          <cell r="G2806">
            <v>90767</v>
          </cell>
        </row>
        <row r="2807">
          <cell r="D2807">
            <v>8440</v>
          </cell>
          <cell r="E2807" t="str">
            <v>TABLETA PREFABRICADA EN CONCRETO 6X20X20 COLOR OCRE O SIMILAR (SUMINISTRO E INSTALACIÓN)</v>
          </cell>
          <cell r="F2807" t="str">
            <v>M2</v>
          </cell>
          <cell r="G2807">
            <v>90767</v>
          </cell>
        </row>
        <row r="2808">
          <cell r="D2808">
            <v>8442</v>
          </cell>
          <cell r="E2808" t="str">
            <v>CABLE MONOPOLAR DE COBRE HFFR PARA 600V C.A CALIBRE NO. 6 AWG. (INCLUYE SUMINISTRO, INSTALACIÓN Y ACCESORIOS DE INSTALACIÓN).</v>
          </cell>
          <cell r="F2808" t="str">
            <v>ML</v>
          </cell>
          <cell r="G2808">
            <v>8371</v>
          </cell>
        </row>
        <row r="2809">
          <cell r="D2809">
            <v>8443</v>
          </cell>
          <cell r="E2809" t="str">
            <v>CABLE MONOPOLAR DE COBRE HFFR PARA 600V C.A CALIBRE NO. 12 AWG. (INCLUYE SUMINISTRO, INSTALACIÓN Y ACCESORIOS DE INSTALACIÓN).</v>
          </cell>
          <cell r="F2809" t="str">
            <v>ML</v>
          </cell>
          <cell r="G2809">
            <v>6222</v>
          </cell>
        </row>
        <row r="2810">
          <cell r="D2810">
            <v>8444</v>
          </cell>
          <cell r="E2810" t="str">
            <v>POSTE ORNAMENTAL METALICO ALTURA H=5 MTS TIPO M130 BRAZO SENCILLO (INCLUYE SUMINISTRO, IZAJE, APLOMADO E INSTALACIÓN)</v>
          </cell>
          <cell r="F2810" t="str">
            <v>UN</v>
          </cell>
          <cell r="G2810">
            <v>1032448</v>
          </cell>
        </row>
        <row r="2811">
          <cell r="D2811">
            <v>8445</v>
          </cell>
          <cell r="E2811" t="str">
            <v>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v>
          </cell>
          <cell r="F2811" t="str">
            <v>UN</v>
          </cell>
          <cell r="G2811">
            <v>1120079</v>
          </cell>
        </row>
        <row r="2812">
          <cell r="D2812">
            <v>8448</v>
          </cell>
          <cell r="E2812" t="str">
            <v>TABLETA PREFABRICADA EN CONCRETO 6X20X20 COLOR MARRÓN (SUMINISTRO E INSTALACIÓN)</v>
          </cell>
          <cell r="F2812" t="str">
            <v>M2</v>
          </cell>
          <cell r="G2812">
            <v>90767</v>
          </cell>
        </row>
        <row r="2813">
          <cell r="D2813">
            <v>8449</v>
          </cell>
          <cell r="E2813" t="str">
            <v>TABLETA PREFABRICADA EN CONCRETO 6X20X20 COLOR GRIS NATURAL O SIMILAR (SUMINISTRO E INSTALACIÓN)</v>
          </cell>
          <cell r="F2813" t="str">
            <v>M2</v>
          </cell>
          <cell r="G2813">
            <v>90767</v>
          </cell>
        </row>
        <row r="2814">
          <cell r="D2814">
            <v>8452</v>
          </cell>
          <cell r="E2814" t="str">
            <v>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v>
          </cell>
          <cell r="F2814" t="str">
            <v>ML</v>
          </cell>
          <cell r="G2814">
            <v>251067</v>
          </cell>
        </row>
        <row r="2815">
          <cell r="D2815">
            <v>8453</v>
          </cell>
          <cell r="E2815" t="str">
            <v>1 DUCTO D= 3" PVC PESADO DB (NO INCLUYE EXCAVACIÓN NI RELLENOS). SUMINISTRO E INSTALACION.</v>
          </cell>
          <cell r="F2815" t="str">
            <v>ML</v>
          </cell>
          <cell r="G2815">
            <v>24287</v>
          </cell>
        </row>
        <row r="2816">
          <cell r="D2816">
            <v>8455</v>
          </cell>
          <cell r="E2816" t="str">
            <v>TRANSFORMADOR TIPO PEDESTAL PARA AP DE 30 KVA 11.4/0.380-0.220 KV EN ACEITE VEGETAL (INCLUYE SUMINISTRO E INSTALACIÓN).</v>
          </cell>
          <cell r="F2816" t="str">
            <v>UN</v>
          </cell>
          <cell r="G2816">
            <v>55195690</v>
          </cell>
        </row>
        <row r="2817">
          <cell r="D2817">
            <v>8456</v>
          </cell>
          <cell r="E2817" t="str">
            <v>TRANSFORMADOR TIPO PEDESTAL PARA AP DE 45 KVA 11.4/0.380-0.220 KV EN ACEITE VEGETAL (INCLUYE SUMINISTRO E INSTALACIÓN).</v>
          </cell>
          <cell r="F2817" t="str">
            <v>UN</v>
          </cell>
          <cell r="G2817">
            <v>57549510</v>
          </cell>
        </row>
        <row r="2818">
          <cell r="D2818">
            <v>8457</v>
          </cell>
          <cell r="E2818" t="str">
            <v>TRANSFORMADOR TIPO PEDESTAL PARA AP DE 75 KVA 11.4/0.380-0.220 KV EN ACEITE VEGETAL (INCLUYE SUMINISTRO E INSTALACIÓN).</v>
          </cell>
          <cell r="F2818" t="str">
            <v>UN</v>
          </cell>
          <cell r="G2818">
            <v>19577079</v>
          </cell>
        </row>
        <row r="2819">
          <cell r="D2819">
            <v>8458</v>
          </cell>
          <cell r="E2819" t="str">
            <v>TRANSFORMADOR TIPO PEDESTAL PARA AP DE 45 KVA 11.4/0.208-0.120 KV EN ACEITE VEGETAL (INCLUYE SUMINISTRO E INSTALACIÓN).</v>
          </cell>
          <cell r="F2819" t="str">
            <v>UN</v>
          </cell>
          <cell r="G2819">
            <v>6529939</v>
          </cell>
        </row>
        <row r="2820">
          <cell r="D2820">
            <v>8459</v>
          </cell>
          <cell r="E2820" t="str">
            <v>TRANSFORMADOR TIPO PEDESTAL PARA AP DE 75 KVA 11.4/0.208-0.120 KV EN ACEITE VEGETAL (INCLUYE SUMINISTRO E INSTALACIÓN).</v>
          </cell>
          <cell r="F2820" t="str">
            <v>UN</v>
          </cell>
          <cell r="G2820">
            <v>8924922</v>
          </cell>
        </row>
        <row r="2821">
          <cell r="D2821">
            <v>8460</v>
          </cell>
          <cell r="E2821" t="str">
            <v>TRANSFORMADOR TIPO PEDESTAL PARA AP DE 150 KVA 11.4/0.208-0.120 KV EN ACEITE VEGETAL (INCLUYE SUMINISTRO E INSTALACIÓN).</v>
          </cell>
          <cell r="F2821" t="str">
            <v>UN</v>
          </cell>
          <cell r="G2821">
            <v>13838340</v>
          </cell>
        </row>
        <row r="2822">
          <cell r="D2822">
            <v>8461</v>
          </cell>
          <cell r="E2822" t="str">
            <v>CONDUCTOR DE ALUMINIO THHW DE 240 MM2 600 V PVC DE 90° CT (INCLUYE SUMINISTRO E INSTALACIÓN).</v>
          </cell>
          <cell r="F2822" t="str">
            <v>ML</v>
          </cell>
          <cell r="G2822">
            <v>37688</v>
          </cell>
        </row>
        <row r="2823">
          <cell r="D2823">
            <v>8462</v>
          </cell>
          <cell r="E2823" t="str">
            <v>CABLE CONDUCTOR DE ALUMINIO REFORZADO DESNUDO, CALIBRE NO. 2 AWG (INCLUYE SUMINISTRO E INSTALACIÓN)</v>
          </cell>
          <cell r="F2823" t="str">
            <v>ML</v>
          </cell>
          <cell r="G2823">
            <v>10397</v>
          </cell>
        </row>
        <row r="2824">
          <cell r="D2824">
            <v>8464</v>
          </cell>
          <cell r="E2824" t="str">
            <v>BORDILLO EN CONCRETO GRAVA COMÚN 1" 2000 PSI, FUNDIDO EN SITIO, A LA VISTA, DE 10CM X 35CM. REFUERZO SEGÚN DISEÑO ESTRUCTURAL, SIMILAR O EQUIVALENTE. (INCLUYE SUMINISTRO, FORMALETEO, FUNDIDA Y CURADO E INSTALACIÓN).</v>
          </cell>
          <cell r="F2824" t="str">
            <v>ML</v>
          </cell>
          <cell r="G2824">
            <v>50942</v>
          </cell>
        </row>
        <row r="2825">
          <cell r="D2825">
            <v>8465</v>
          </cell>
          <cell r="E2825" t="str">
            <v>PLACA DE CONCRETO LAVADO FUNDIDA EN SITIO DE 3000 PSI (21 MPA), ESPESOR DE PLACA: 10 CM CON MALLA ELECTROSOLDADA DE MM, CON DILATACIONES REMÓVIBLES EN MADERA DE 15 X 15 MM</v>
          </cell>
          <cell r="F2825" t="str">
            <v>M2</v>
          </cell>
          <cell r="G2825">
            <v>136311</v>
          </cell>
        </row>
        <row r="2826">
          <cell r="D2826">
            <v>8466</v>
          </cell>
          <cell r="E2826" t="str">
            <v>REMATE RAMPA CONCRETO DE 3000 PSI (21 MPA) GRAVA COMÚN FUNDIDO EN SITIO. PREMEZCLADO. INCLUYE SUMINISTRO, FORMALETEO, COLOCACIÓN Y CURADO. NO INCLUYE REFUERZO).</v>
          </cell>
          <cell r="F2826" t="str">
            <v>ML</v>
          </cell>
          <cell r="G2826">
            <v>87485</v>
          </cell>
        </row>
        <row r="2827">
          <cell r="D2827">
            <v>8467</v>
          </cell>
          <cell r="E2827" t="str">
            <v>PIEDRA RAJÓN HINCADA SOBRE TERRENO NATURAL (INCLUYE SUMINISTRO E INSTALACIÓN)</v>
          </cell>
          <cell r="F2827" t="str">
            <v>M2</v>
          </cell>
          <cell r="G2827">
            <v>28923</v>
          </cell>
        </row>
        <row r="2828">
          <cell r="D2828">
            <v>8468</v>
          </cell>
          <cell r="E2828" t="str">
            <v>EMPALME DE DERIVACIÓN EN RESINA AP 839 (EMPALME RECTO / DERIVACIÓN RESINA) INCLUYE SUMINISTRO E INSTALACIÓN</v>
          </cell>
          <cell r="F2828" t="str">
            <v>UN</v>
          </cell>
          <cell r="G2828">
            <v>191222</v>
          </cell>
        </row>
        <row r="2829">
          <cell r="D2829">
            <v>8471</v>
          </cell>
          <cell r="E2829" t="str">
            <v>MALLA ELECTROSOLDADA 0.15 X 0.15 M, D= 8,5 MM, 8,5 MM (INCLUYE SUMINISTRO, FIJACIÓN E INSTALACIÓN)</v>
          </cell>
          <cell r="F2829" t="str">
            <v>KG</v>
          </cell>
          <cell r="G2829">
            <v>6232</v>
          </cell>
        </row>
        <row r="2830">
          <cell r="D2830">
            <v>8472</v>
          </cell>
          <cell r="E2830" t="str">
            <v>LUMINARIA LED RALED II RA02SII 16 LED 72 W. INCLUYE SUMINISTRO LUMINARIA E INSTALACIÓN.</v>
          </cell>
          <cell r="F2830" t="str">
            <v>UN</v>
          </cell>
          <cell r="G2830">
            <v>1073105</v>
          </cell>
        </row>
        <row r="2831">
          <cell r="D2831">
            <v>8473</v>
          </cell>
          <cell r="E2831" t="str">
            <v>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v>
          </cell>
          <cell r="F2831" t="str">
            <v>UN</v>
          </cell>
          <cell r="G2831">
            <v>531136124</v>
          </cell>
        </row>
        <row r="2832">
          <cell r="D2832">
            <v>8474</v>
          </cell>
          <cell r="E2832" t="str">
            <v>TRASLADO POSTE METÁLICO AP, H=12M, (INCLUYE ESTRUCTURAS, RETENIDAS Y SOPORTES DE RED AÉREA).</v>
          </cell>
          <cell r="F2832" t="str">
            <v>UN</v>
          </cell>
          <cell r="G2832">
            <v>559936</v>
          </cell>
        </row>
        <row r="2833">
          <cell r="D2833">
            <v>8475</v>
          </cell>
          <cell r="E2833" t="str">
            <v>BORDILLO EN CONCRETO GRAVA COMÚN 1" 2000 PSI, FUNDIDO EN SITIO, A LA VISTA, DE 20CM X 20CM. REFUERZO SEGÚN DISEÑO ESTRUCTURAL, SIMILAR O EQUIVALENTE. (INCLUYE SUMINISTRO E INSTALACIÓN, FORMALETEO, FUNDIDA Y CURADO, ACERO DE REFUERZO Y NIVELACIÓN EN ARENA)</v>
          </cell>
          <cell r="F2833" t="str">
            <v>ML</v>
          </cell>
          <cell r="G2833">
            <v>52549</v>
          </cell>
        </row>
        <row r="2834">
          <cell r="D2834">
            <v>8476</v>
          </cell>
          <cell r="E2834" t="str">
            <v>CONTENEDOR DE RAICES DE 2,50M X 2,50M H=1,40 M. (INCLUYE CONSTRUCCIÓN DE MUROS EN CONCRETO, MALLA ELECTROSOLDADA, COLOCACIÓN DE FILTRO EN GRAVILLA. NO INCLUYE TIERRA NEGRA)</v>
          </cell>
          <cell r="F2834" t="str">
            <v>UN</v>
          </cell>
          <cell r="G2834">
            <v>1805885</v>
          </cell>
        </row>
        <row r="2835">
          <cell r="D2835">
            <v>8480</v>
          </cell>
          <cell r="E2835" t="str">
            <v>TRASLADO POSTE METÁLICO AP H= 14 (INCLUYE ESTRUCTURAS, RETENIDAS Y SOPORTES DE RED AÉREAS)</v>
          </cell>
          <cell r="F2835" t="str">
            <v>UN</v>
          </cell>
          <cell r="G2835">
            <v>559936</v>
          </cell>
        </row>
        <row r="2836">
          <cell r="D2836">
            <v>8482</v>
          </cell>
          <cell r="E2836" t="str">
            <v>LUMINARIA LED RALED II 192L T2 103W. SUMINISTRO E INSTALACIÓN EN POSTE.</v>
          </cell>
          <cell r="F2836" t="str">
            <v>UN</v>
          </cell>
          <cell r="G2836">
            <v>1306556</v>
          </cell>
        </row>
        <row r="2837">
          <cell r="D2837">
            <v>8483</v>
          </cell>
          <cell r="E2837" t="str">
            <v>LUMINARIA LED RALED I 64 LED . T2. 37W. SUMINISTRO E INSTALACIÓN EN POSTE.</v>
          </cell>
          <cell r="F2837" t="str">
            <v>UN</v>
          </cell>
          <cell r="G2837">
            <v>945138</v>
          </cell>
        </row>
        <row r="2838">
          <cell r="D2838">
            <v>8484</v>
          </cell>
          <cell r="E2838" t="str">
            <v>CAJA METÁLICA PARA DERIVACIÓN 30X30X15 CM ET925 (INCLUYE SUMINISTRO E INSTALACIÓN)</v>
          </cell>
          <cell r="F2838" t="str">
            <v>UN</v>
          </cell>
          <cell r="G2838">
            <v>173735</v>
          </cell>
        </row>
        <row r="2839">
          <cell r="D2839">
            <v>8486</v>
          </cell>
          <cell r="E2839" t="str">
            <v>18 DUCTOS D=6" PVC-TDP (INCLUYE SUMINISTRO E INSTALACIÓN. NO INCLUYE RELLENOS)</v>
          </cell>
          <cell r="F2839" t="str">
            <v>ML</v>
          </cell>
          <cell r="G2839">
            <v>971065</v>
          </cell>
        </row>
        <row r="2840">
          <cell r="D2840">
            <v>8487</v>
          </cell>
          <cell r="E2840" t="str">
            <v>TUBERÍA DE CORAZA METÁLICA FLEXIBLE 2". INCLUYE SUMINISTRO E INSTALACIÓN. NO INCLUYE EXCAVACIÓN.</v>
          </cell>
          <cell r="F2840" t="str">
            <v>ML</v>
          </cell>
          <cell r="G2840">
            <v>30251</v>
          </cell>
        </row>
        <row r="2841">
          <cell r="D2841">
            <v>8488</v>
          </cell>
          <cell r="E2841" t="str">
            <v>TUBERÍA DE CORAZA METÁLICA FLEXIBLE 3/4". INCLUYE SUMINISTRO E INSTALACIÓN. NO INCLUYE EXCAVACIÓN.</v>
          </cell>
          <cell r="F2841" t="str">
            <v>ML</v>
          </cell>
          <cell r="G2841">
            <v>19885</v>
          </cell>
        </row>
        <row r="2842">
          <cell r="D2842">
            <v>8489</v>
          </cell>
          <cell r="E2842" t="str">
            <v>TRASLADO CANECA ACERO INOXIDABLE M121 (INCLUYE TRANSPORTE A SITIO DE ACOPIO E INSTALACION POSTERIOR)</v>
          </cell>
          <cell r="F2842" t="str">
            <v>UN</v>
          </cell>
          <cell r="G2842">
            <v>38916</v>
          </cell>
        </row>
        <row r="2843">
          <cell r="D2843">
            <v>8491</v>
          </cell>
          <cell r="E2843" t="str">
            <v>DEMOLICIÓN CICLOPARQUEADERO TIPO 2 REF M101</v>
          </cell>
          <cell r="F2843" t="str">
            <v>UN</v>
          </cell>
          <cell r="G2843">
            <v>8216</v>
          </cell>
        </row>
        <row r="2844">
          <cell r="D2844">
            <v>8492</v>
          </cell>
          <cell r="E2844" t="str">
            <v>TRASLADO BANCA CONCRETO CON ESPALDAR. (TRASLADO EN CAMIONETA A ALMACÉN Y REUBICACIÓN POSTERIOR).</v>
          </cell>
          <cell r="F2844" t="str">
            <v>UN</v>
          </cell>
          <cell r="G2844">
            <v>159916</v>
          </cell>
        </row>
        <row r="2845">
          <cell r="D2845">
            <v>8493</v>
          </cell>
          <cell r="E2845" t="str">
            <v>SUMINISTRO Y MONTAJE DE FOTOCONTROL INDEPENDIENTE PARA CONTROL MÚLTIPLE DE UN CIRCUITO DE ALUMBRADO CON CARGA MENOR DE 1 000 W (EXISTENTE) AP322</v>
          </cell>
          <cell r="F2845" t="str">
            <v>UN</v>
          </cell>
          <cell r="G2845">
            <v>723538</v>
          </cell>
        </row>
        <row r="2846">
          <cell r="D2846">
            <v>8494</v>
          </cell>
          <cell r="E2846" t="str">
            <v>LUMINARIA LED RALED II RA02SII 32 LED 72 W. SUMINISTRO E INSTALACIÓN</v>
          </cell>
          <cell r="F2846" t="str">
            <v>UN</v>
          </cell>
          <cell r="G2846">
            <v>1070931</v>
          </cell>
        </row>
        <row r="2847">
          <cell r="D2847">
            <v>8495</v>
          </cell>
          <cell r="E2847" t="str">
            <v>CABLE ELÉCTRICO 4X16 AWG PARA CONTROL DE SEMÁFOROS VEHICULARES TIPO ST CU 600V 75°C. SUMINISTRO E INSTALACIÓN.</v>
          </cell>
          <cell r="F2847" t="str">
            <v>ML</v>
          </cell>
          <cell r="G2847">
            <v>27087</v>
          </cell>
        </row>
        <row r="2848">
          <cell r="D2848">
            <v>8496</v>
          </cell>
          <cell r="E2848" t="str">
            <v>CABLE ELÉCTRICO 3X16 AWG PARA CONTROL DE SEMÁFOROS PEATONALES TIPO ST CU 600V 75°C. SUMINISTRO E INSTALACIÓN.</v>
          </cell>
          <cell r="F2848" t="str">
            <v>ML</v>
          </cell>
          <cell r="G2848">
            <v>23991</v>
          </cell>
        </row>
        <row r="2849">
          <cell r="D2849">
            <v>8497</v>
          </cell>
          <cell r="E2849" t="str">
            <v>CABLE ELÉCTRICO 2X8 AWG PARA ACOMETIDA TIPO ST CU 600V 75°C. SUMINISTRO E INSTALACIÓN.</v>
          </cell>
          <cell r="F2849" t="str">
            <v>ML</v>
          </cell>
          <cell r="G2849">
            <v>29299</v>
          </cell>
        </row>
        <row r="2850">
          <cell r="D2850">
            <v>8498</v>
          </cell>
          <cell r="E2850" t="str">
            <v>FRANJA DE AJUSTE DE ANCHO VARIABLE ENTRE 0.10 A 0.18MT Y PROFUNDIDAD VARIABLE ENTRE 0.06 Y 0.15MT EN CONCRETO DE 2500 PSI HECHO EN OBRA</v>
          </cell>
          <cell r="F2850" t="str">
            <v>ML</v>
          </cell>
          <cell r="G2850">
            <v>9509</v>
          </cell>
        </row>
        <row r="2851">
          <cell r="D2851">
            <v>8499</v>
          </cell>
          <cell r="E2851" t="str">
            <v>LOSETA PREFABRICADA EN CONCRETO A20 TIPO PANOT DE 20X20X6CM COLOR GRIS (SUMINISTRO E INSTALACIÓN. INCLUYE MORTERO DE 1500 PSI DE NIVELACIÓN)</v>
          </cell>
          <cell r="F2851" t="str">
            <v>M2</v>
          </cell>
          <cell r="G2851">
            <v>121123</v>
          </cell>
        </row>
        <row r="2852">
          <cell r="D2852">
            <v>8500</v>
          </cell>
          <cell r="E2852" t="str">
            <v>BORRADO DE DEMARCACIÓN VIAL POR FRESADO CON MÁQUINA</v>
          </cell>
          <cell r="F2852" t="str">
            <v>M2</v>
          </cell>
          <cell r="G2852">
            <v>62443</v>
          </cell>
        </row>
        <row r="2853">
          <cell r="D2853">
            <v>8501</v>
          </cell>
          <cell r="E2853" t="str">
            <v>PIEZA DE REMATE CURVA A117 PARA RAMPA VEHICULAR TIPO C (600X400X450MM). INCLUYE SUMINISTRO E INSTALACIÓN. INCLUYE 3CM DE MORTERO 1:5.</v>
          </cell>
          <cell r="F2853" t="str">
            <v>UN</v>
          </cell>
          <cell r="G2853">
            <v>120027</v>
          </cell>
        </row>
        <row r="2854">
          <cell r="D2854">
            <v>8503</v>
          </cell>
          <cell r="E2854" t="str">
            <v>PIEZA DE REMATE CURVA A115 PARA RAMPA VEHICULAR TIPO C (600X400X450MM). INCLUYE SUMINISTRO E INSTALACIÓN. INCLUYE 3CM DE MORTERO 1:5.</v>
          </cell>
          <cell r="F2854" t="str">
            <v>UN</v>
          </cell>
          <cell r="G2854">
            <v>107394</v>
          </cell>
        </row>
        <row r="2855">
          <cell r="D2855">
            <v>8504</v>
          </cell>
          <cell r="E2855" t="str">
            <v>TEE HD EXTREMO LISO 3"X3" (SUMINISTRO E INSTALACIÓN)</v>
          </cell>
          <cell r="F2855" t="str">
            <v>UN</v>
          </cell>
          <cell r="G2855">
            <v>271607</v>
          </cell>
        </row>
        <row r="2856">
          <cell r="D2856">
            <v>8505</v>
          </cell>
          <cell r="E2856" t="str">
            <v>KIT DE NIVELACIÓN PARA HIDRANTE DE DIÁMETRO DE 3", LONGITUD 300MM. SUMINISTRO E INSTALACIÓN.</v>
          </cell>
          <cell r="F2856" t="str">
            <v>UN</v>
          </cell>
          <cell r="G2856">
            <v>831362</v>
          </cell>
        </row>
        <row r="2857">
          <cell r="D2857">
            <v>8506</v>
          </cell>
          <cell r="E2857" t="str">
            <v>SEÑAL VERTICAL PREVENTIVA SP-46B TIPO CUADRADO CON FLECHA. EN LÁMINA GALVANIZADA CAL. 16, ÁNGULO DE 2X14. REFLECTIVO DIAMANTE TIPO XI, VERDE LIMÓN. PINTURA ELECTROSTÁTICA. (INCLUYE PEDESTAL Y DADO DE CIMENTACIÓN. INCLUYE SUMINISTRO, INSTALACION, TRANSPORTE Y DISPOSICIÓN DE TRANSPORTE.</v>
          </cell>
          <cell r="F2857" t="str">
            <v>UN</v>
          </cell>
          <cell r="G2857">
            <v>650934</v>
          </cell>
        </row>
        <row r="2858">
          <cell r="D2858">
            <v>8507</v>
          </cell>
          <cell r="E2858" t="str">
            <v>CANAL DE DRENAJE MONOLÍTICO Y REJA EN CONCRETO POLIMÉRICO RD 100V, H265 F900 (1.00 X 0.16 X 0.265 M)(INCLUYE CONCRETO 21 MPA PARA CAMA Y ATRAQUE. INCLUYE SUMINISTRO, INSTALACIÓN Y PRUEBA DE ESTANQUEIDAD)</v>
          </cell>
          <cell r="F2858" t="str">
            <v>ML</v>
          </cell>
          <cell r="G2858">
            <v>791168</v>
          </cell>
        </row>
        <row r="2859">
          <cell r="D2859">
            <v>8508</v>
          </cell>
          <cell r="E2859" t="str">
            <v>CANAL DE DRENAJE MONOLÍTICO Y REJA EN CONCRETO POLIMÉRICO RD 150V, H280 F900 (1.00 X 0.21 X 0.28 M)(INCLUYE CONCRETO 21 MPA PARA CAMA Y ATRAQUE. INCLUYE SUMINISTRO, INSTALACIÓN Y PRUEBA DE ESTANQUEIDAD)</v>
          </cell>
          <cell r="F2859" t="str">
            <v>ML</v>
          </cell>
          <cell r="G2859">
            <v>806094</v>
          </cell>
        </row>
        <row r="2860">
          <cell r="D2860">
            <v>8509</v>
          </cell>
          <cell r="E2860" t="str">
            <v>CANAL DE DRENAJE MONOLÍTICO Y REJA EN CONCRETO POLIMÉRICO RD 150V, H380 F900 (1.00 X 0.21 X 0.38 M)(INCLUYE CONCRETO 21 MPA PARA CAMA Y ATRAQUE. INCLUYE SUMINISTRO, INSTALACIÓN Y PRUEBA DE ESTANQUEIDAD)</v>
          </cell>
          <cell r="F2860" t="str">
            <v>ML</v>
          </cell>
          <cell r="G2860">
            <v>909973</v>
          </cell>
        </row>
        <row r="2861">
          <cell r="D2861">
            <v>8511</v>
          </cell>
          <cell r="E2861" t="str">
            <v>PERFORACIÓN HORIZONTAL PARA DUCTO DE POLIETILENO D=4" (INCLUYE TUBERÍA).SUMINISTRO, INSTALACIÓN, TRANSPORTE Y DISPOSICIÓN FINAL DE SOBRANTES.</v>
          </cell>
          <cell r="F2861" t="str">
            <v>ML</v>
          </cell>
          <cell r="G2861">
            <v>444653</v>
          </cell>
        </row>
        <row r="2862">
          <cell r="D2862">
            <v>8512</v>
          </cell>
          <cell r="E2862" t="str">
            <v>SARDINEL ESPECIAL A116 PARA RAMPA VEHICULAR TIPO C (SUMINISTRO E INSTALACIÓN, INCLUYE 3CM DE MORTERO 1:5</v>
          </cell>
          <cell r="F2862" t="str">
            <v>ML</v>
          </cell>
          <cell r="G2862">
            <v>228069</v>
          </cell>
        </row>
        <row r="2863">
          <cell r="D2863">
            <v>8513</v>
          </cell>
          <cell r="E2863" t="str">
            <v>VÁLVULA DE PIE ANTIGOLPE DE ARIETE - BRONCE D= 3". SUMINISTRO E INSTALACIÓN</v>
          </cell>
          <cell r="F2863" t="str">
            <v>UN</v>
          </cell>
          <cell r="G2863">
            <v>677165</v>
          </cell>
        </row>
        <row r="2864">
          <cell r="D2864">
            <v>8514</v>
          </cell>
          <cell r="E2864" t="str">
            <v>TUBERÍA CPVC Ø 3/4". SUMINISTRO E INSTALACIÓN</v>
          </cell>
          <cell r="F2864" t="str">
            <v>ML</v>
          </cell>
          <cell r="G2864">
            <v>18296</v>
          </cell>
        </row>
        <row r="2865">
          <cell r="D2865">
            <v>8515</v>
          </cell>
          <cell r="E2865" t="str">
            <v>PUNTO HIDRÁULICO AGUA CALIENTE CPVC Ø 1/2" DUCHA. INCLUYE SUMINISTRO E INSTALACIÓN, INCLUYE ACCESORIOS, TUBERÍA, SOLDADURA Y CINTA TEFLÓN.</v>
          </cell>
          <cell r="F2865" t="str">
            <v>UN</v>
          </cell>
          <cell r="G2865">
            <v>17493</v>
          </cell>
        </row>
        <row r="2866">
          <cell r="D2866">
            <v>8516</v>
          </cell>
          <cell r="E2866" t="str">
            <v>PUNTO HIDRÁULICO AGUA CALIENTE CPVC Ø 3/4" CALENTADOR. INCLUYE SUMINISTRO E INSTALACIÓN, INCLUYE ACCESORIOS, TUBERÍA, SOLDADURA Y CINTA TEFLÓN.</v>
          </cell>
          <cell r="F2866" t="str">
            <v>UN</v>
          </cell>
          <cell r="G2866">
            <v>39207</v>
          </cell>
        </row>
        <row r="2867">
          <cell r="D2867">
            <v>8518</v>
          </cell>
          <cell r="E2867" t="str">
            <v>PUNTO HIDRÁULICO AGUA FRÍA PVCP Ø 1" ORINAL. INCLUYE SUMINISTRO E INSTALACIÓN, INCLUYE ACCESORIOS, TUBERÍA, SOLDADURA Y CINTA TEFLÓN.</v>
          </cell>
          <cell r="F2867" t="str">
            <v>UN</v>
          </cell>
          <cell r="G2867">
            <v>28468</v>
          </cell>
        </row>
        <row r="2868">
          <cell r="D2868">
            <v>8519</v>
          </cell>
          <cell r="E2868" t="str">
            <v>PUNTO HIDRÁULICO AGUA FRÍA PVCP Ø 1/2" LAVAPLATOS. INCLUYE SUMINISTRO E INSTALACIÓN, INCLUYE ACCESORIOS, TUBERÍA, SOLDADURA Y CINTA TEFLÓN.</v>
          </cell>
          <cell r="F2868" t="str">
            <v>UN</v>
          </cell>
          <cell r="G2868">
            <v>20221</v>
          </cell>
        </row>
        <row r="2869">
          <cell r="D2869">
            <v>8521</v>
          </cell>
          <cell r="E2869" t="str">
            <v>UNIÓN UNIVERSAL PVC SOLDAR Ø 2". SUMINISTRO E INSTALACIÓN.</v>
          </cell>
          <cell r="F2869" t="str">
            <v>UN</v>
          </cell>
          <cell r="G2869">
            <v>9163</v>
          </cell>
        </row>
        <row r="2870">
          <cell r="D2870">
            <v>8522</v>
          </cell>
          <cell r="E2870" t="str">
            <v>TUBERÍA CPVC Ø 1/2". SUMINISTRO E INSTALACIÓN, SOLDADURA.</v>
          </cell>
          <cell r="F2870" t="str">
            <v>ML</v>
          </cell>
          <cell r="G2870">
            <v>12598</v>
          </cell>
        </row>
        <row r="2871">
          <cell r="D2871">
            <v>8523</v>
          </cell>
          <cell r="E2871" t="str">
            <v>UNIÓN CPVC TIPO U.S.Ø 1/2". SUMINISTRO E INSTALACIÓN.</v>
          </cell>
          <cell r="F2871" t="str">
            <v>UN</v>
          </cell>
          <cell r="G2871">
            <v>5400</v>
          </cell>
        </row>
        <row r="2872">
          <cell r="D2872">
            <v>8524</v>
          </cell>
          <cell r="E2872" t="str">
            <v>UNIÓN CPVC TIPO U.S. Ø 3/4". SUMINISTRO E INSTALACIÓN.</v>
          </cell>
          <cell r="F2872" t="str">
            <v>UN</v>
          </cell>
          <cell r="G2872">
            <v>6063</v>
          </cell>
        </row>
        <row r="2873">
          <cell r="D2873">
            <v>8525</v>
          </cell>
          <cell r="E2873" t="str">
            <v>CODO 90° CPVC TIPO E.L. Ø 1/2". SUMINISTRO E INSTALACIÓN.</v>
          </cell>
          <cell r="F2873" t="str">
            <v>UN</v>
          </cell>
          <cell r="G2873">
            <v>6540</v>
          </cell>
        </row>
        <row r="2874">
          <cell r="D2874">
            <v>8526</v>
          </cell>
          <cell r="E2874" t="str">
            <v>TEE CPVC TIPO E.L. Ø 1/2". SUMINISTRO E INSTALACIÓN.</v>
          </cell>
          <cell r="F2874" t="str">
            <v>UN</v>
          </cell>
          <cell r="G2874">
            <v>14274</v>
          </cell>
        </row>
        <row r="2875">
          <cell r="D2875">
            <v>8527</v>
          </cell>
          <cell r="E2875" t="str">
            <v>TEE CPVC TIPO E.L. Ø 3/4". SUMINISTRO E INSTALACIÓN.</v>
          </cell>
          <cell r="F2875" t="str">
            <v>UN</v>
          </cell>
          <cell r="G2875">
            <v>15761</v>
          </cell>
        </row>
        <row r="2876">
          <cell r="D2876">
            <v>8528</v>
          </cell>
          <cell r="E2876" t="str">
            <v>PUNTO HIDRÁULICO AGUA FRÍA PVCP Ø 1/2" LLAVE MANGUERA. INCLUYE SUMINISTRO E INSTALACIÓN, INCLUYE ACCESORIOS, TUBERÍA, SOLDADURA Y CINTA TEFLÓN.</v>
          </cell>
          <cell r="F2876" t="str">
            <v>UN</v>
          </cell>
          <cell r="G2876">
            <v>20431</v>
          </cell>
        </row>
        <row r="2877">
          <cell r="D2877">
            <v>8529</v>
          </cell>
          <cell r="E2877" t="str">
            <v>BUJE SOLDADO SANITARIA PVCS TIPO U.M. Ø4" X Ø2". INCLUYE SUMINISTRO E INSTALACIÓN.</v>
          </cell>
          <cell r="F2877" t="str">
            <v>UN</v>
          </cell>
          <cell r="G2877">
            <v>21091</v>
          </cell>
        </row>
        <row r="2878">
          <cell r="D2878">
            <v>8530</v>
          </cell>
          <cell r="E2878" t="str">
            <v>BUJE SOLDADO SANITARIA PVCS TIPO U.M. Ø6" X Ø4". INCLUYE SUMINISTRO E INSTALACIÓN.</v>
          </cell>
          <cell r="F2878" t="str">
            <v>UN</v>
          </cell>
          <cell r="G2878">
            <v>52393</v>
          </cell>
        </row>
        <row r="2879">
          <cell r="D2879">
            <v>8531</v>
          </cell>
          <cell r="E2879" t="str">
            <v>YEE SANITARIA REDUCIDA PVCS TIPO U.M. Ø6" X Ø4". INCLUYE SUMINISTRO E INSTALACIÓN.</v>
          </cell>
          <cell r="F2879" t="str">
            <v>UN</v>
          </cell>
          <cell r="G2879">
            <v>155984</v>
          </cell>
        </row>
        <row r="2880">
          <cell r="D2880">
            <v>8533</v>
          </cell>
          <cell r="E2880" t="str">
            <v>INTERRUPTOR TRIPLE CONMUTABLE PARA ENCENDIDO/APAGADO DE ILUMINACIÓN. INCLUYE ACCESORIOS DE INSTALACIÓN, FIJACIÓN, CAJA DE SALIDA Y ELEMENTOS DE CONEXIÓN. NO INCLUYE TUBERÍA NI CABLEADO.</v>
          </cell>
          <cell r="F2880" t="str">
            <v>UN</v>
          </cell>
          <cell r="G2880">
            <v>24378</v>
          </cell>
        </row>
        <row r="2881">
          <cell r="D2881">
            <v>8534</v>
          </cell>
          <cell r="E2881" t="str">
            <v>TRATAMIENTO INTEGRAL DE ÁRBOLES DE 1M A 5M. (INCLUYE RIEGO, FERTILIZACIÓN EDÁFICA, MANO DE OBRA, PODA GENERAL Y RADICULAR).</v>
          </cell>
          <cell r="F2881" t="str">
            <v>UN</v>
          </cell>
          <cell r="G2881">
            <v>248948</v>
          </cell>
        </row>
        <row r="2882">
          <cell r="D2882">
            <v>8535</v>
          </cell>
          <cell r="E2882" t="str">
            <v>TRATAMIENTO INTEGRAL DE ÁRBOLES MAYORES A 5M. (INCLUYE RIEGO, FERTILIZACIÓN EDÁFICA, MANO DE OBRA, PODA GENERAL Y RADICULAR).</v>
          </cell>
          <cell r="F2882" t="str">
            <v>UN</v>
          </cell>
          <cell r="G2882">
            <v>288218</v>
          </cell>
        </row>
        <row r="2883">
          <cell r="D2883">
            <v>8536</v>
          </cell>
          <cell r="E2883" t="str">
            <v>PINTURA ACRÍLICA BASE AGUA PARA MARCAS VIALES SIN MICROESFERAS, ESPESOR SECO DE 9 MILS Y 60% DE SÓLIDOS POR VOLUMEN, INCLUYE PICTOGRAMAS (INCLUYE SUMINISTRO Y APLICACIÓN CON EQUIPO).</v>
          </cell>
          <cell r="F2883" t="str">
            <v>M2</v>
          </cell>
          <cell r="G2883">
            <v>19193</v>
          </cell>
        </row>
        <row r="2884">
          <cell r="D2884">
            <v>8537</v>
          </cell>
          <cell r="E2884" t="str">
            <v>UBICACIÓN DE EQUIPO DE CONTROL C900V. (INCLUYE RETIRO E INSTALACIÓN Y PUESTA EN MARCHA).</v>
          </cell>
          <cell r="F2884" t="str">
            <v>UN</v>
          </cell>
          <cell r="G2884">
            <v>1773890</v>
          </cell>
        </row>
        <row r="2885">
          <cell r="D2885">
            <v>8538</v>
          </cell>
          <cell r="E2885" t="str">
            <v>1 DUCTO D= 4" PVC PESADO DB (NO INCLUYE EXCAVACIÓN NI RELLENOS). SUMINISTRO E INSTALACION.</v>
          </cell>
          <cell r="F2885" t="str">
            <v>ML</v>
          </cell>
          <cell r="G2885">
            <v>41897</v>
          </cell>
        </row>
        <row r="2886">
          <cell r="D2886">
            <v>8539</v>
          </cell>
          <cell r="E2886" t="str">
            <v>2 DUCTO D= 3" PVC PESADO DB (NO INCLUYE EXCAVACIÓN NI RELLENOS). SUMINISTRO E INSTALACION.</v>
          </cell>
          <cell r="F2886" t="str">
            <v>ML</v>
          </cell>
          <cell r="G2886">
            <v>46982</v>
          </cell>
        </row>
        <row r="2887">
          <cell r="D2887">
            <v>8540</v>
          </cell>
          <cell r="E2887" t="str">
            <v>4 DUCTO D= 3" PVC PESADO DB (NO INCLUYE EXCAVACIÓN NI RELLENOS). SUMINISTRO E INSTALACION.</v>
          </cell>
          <cell r="F2887" t="str">
            <v>ML</v>
          </cell>
          <cell r="G2887">
            <v>96908</v>
          </cell>
        </row>
        <row r="2888">
          <cell r="D2888">
            <v>8541</v>
          </cell>
          <cell r="E2888" t="str">
            <v>6 DUCTO D= 6" + 3 DUCTOS DE 3" PVC PESADO DB (NO INCLUYE EXCAVACIÓN NI RELLENOS). SUMINISTRO E INSTALACION.</v>
          </cell>
          <cell r="F2888" t="str">
            <v>ML</v>
          </cell>
          <cell r="G2888">
            <v>406436</v>
          </cell>
        </row>
        <row r="2889">
          <cell r="D2889">
            <v>8542</v>
          </cell>
          <cell r="E2889" t="str">
            <v>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v>
          </cell>
          <cell r="F2889" t="str">
            <v>UN</v>
          </cell>
          <cell r="G2889">
            <v>162480</v>
          </cell>
        </row>
        <row r="2890">
          <cell r="D2890">
            <v>8543</v>
          </cell>
          <cell r="E2890" t="str">
            <v>RETIRO DE TACHAS REFLECTIVA O ESTOPEROLES CON SU RESPECTIVO ANCLAJE. INCLUYE REPARACIÓN DEL SITIO. (INCLUYE ENTREGA EN PATIO DE LA SDM)</v>
          </cell>
          <cell r="F2890" t="str">
            <v>UN</v>
          </cell>
          <cell r="G2890">
            <v>1051</v>
          </cell>
        </row>
        <row r="2891">
          <cell r="D2891">
            <v>8544</v>
          </cell>
          <cell r="E2891" t="str">
            <v>RETIRO DE TACHONES, HITOS O RESALTOS PORTÁTILES CON SU RESPECTIVO ANCLAJE. INCLUYE REPARACIÓN DEL SITIO. (INCLUYE ENTREGA EN PATIO DE LA SDM)</v>
          </cell>
          <cell r="F2891" t="str">
            <v>UN</v>
          </cell>
          <cell r="G2891">
            <v>1051</v>
          </cell>
        </row>
        <row r="2892">
          <cell r="D2892">
            <v>8545</v>
          </cell>
          <cell r="E2892" t="str">
            <v>DEMOLICIÓN MANUAL DE POZOS, CAJAS O CÁMARAS DE EMPRESAS DE SERVICIOS PÚBLICOS EN MAMPOSTERÍA. (INCLUYE MARTILLO NEUMÁTICO DE 60 LB Y COMPRESOR PARA DEMOLICIÓN DE BASE Y TAPA Y CARGUE). NO INCLUYE TRANSPORTE.</v>
          </cell>
          <cell r="F2892" t="str">
            <v>M3</v>
          </cell>
          <cell r="G2892">
            <v>39152</v>
          </cell>
        </row>
        <row r="2893">
          <cell r="D2893">
            <v>8546</v>
          </cell>
          <cell r="E2893" t="str">
            <v>SEÑAL VERTICAL PREVENTIVA DE (60CM X 60CM) EN REFLECTIVO DE ALTA INTENSIDAD TIPO IV O SUPERIOR Y LÁMINA GALVANIZADA CAL. 16. INCLUYE PEDESTAL EN ÁNGULO Y DADO DE CIMENTACIÓN. (INCLUYE SUMINISTRO, INSTALACIÓN, TRANSPORTE Y DISPOSICIÓN DE SOBRANTES).</v>
          </cell>
          <cell r="F2893" t="str">
            <v>UN</v>
          </cell>
          <cell r="G2893">
            <v>496264</v>
          </cell>
        </row>
        <row r="2894">
          <cell r="D2894">
            <v>8547</v>
          </cell>
          <cell r="E2894" t="str">
            <v>SEÑAL VERTICAL INFORMATIVA DE (60CM X 60CM) EN REFLECTIVO DE ALTA INTENSIDAD TIPO IV O SUPERIOR Y LÁMINA GALVANIZADA CAL. 16. INCLUYE PEDESTAL EN ÁNGULO Y DADO DE CIMENTACIÓN. (INCLUYE SUMINISTRO, INSTALACIÓN, TRANSPORTE Y DISPOSICIÓN DE SOBRANTES).</v>
          </cell>
          <cell r="F2894" t="str">
            <v>UN</v>
          </cell>
          <cell r="G2894">
            <v>496264</v>
          </cell>
        </row>
        <row r="2895">
          <cell r="D2895">
            <v>8548</v>
          </cell>
          <cell r="E2895" t="str">
            <v>SEÑAL VERTICAL INFORMATIVA DE (45CM X 45CM) EN REFLECTIVO DE ALTA INTENSIDAD TIPO I, O SUPERIOR Y LÁMINA GALVANIZADA CAL. 16. INCLUYE TUBO GALVANIZADO DE 2" DE DIÁMETRO INTERNO Y DADO DE CIMENTACIÓN. (INCLUYE SUMINISTRO, INSTALACIÓN, TRANSPORTE Y DISPOSICIÓN DE SOBRANTES).</v>
          </cell>
          <cell r="F2895" t="str">
            <v>UN</v>
          </cell>
          <cell r="G2895">
            <v>365116</v>
          </cell>
        </row>
        <row r="2896">
          <cell r="D2896">
            <v>8549</v>
          </cell>
          <cell r="E2896" t="str">
            <v>SEÑAL VERTICAL PREVENTIVA DE (60CM X 60CM) CON PLAQUETA (ALTO MÍNIMO DE 23 CM) EN REFLECTIVO DE ALTA INTENSIDAD TIPO VI, O SUPERIOR Y LÁMINA GALVANIZADA CAL. 16. INCLUYE PEDESTAL EN ÁNGULO Y DADO DE CIMENTACIÓN. (INCLUYE SUMINISTRO, INSTALACIÓN, TRANSPORTE Y DISPOSICIÓN DE SOBRANTES).</v>
          </cell>
          <cell r="F2896" t="str">
            <v>UN</v>
          </cell>
          <cell r="G2896">
            <v>604078</v>
          </cell>
        </row>
        <row r="2897">
          <cell r="D2897">
            <v>8551</v>
          </cell>
          <cell r="E2897" t="str">
            <v>PISO EN CONCRETO MR 43 (300 Kg/Cm2) GRAVA COMÚN ACELERADO A 7 DÍAS, ESTAMPADO PARA POMPEYANOS Y VIAS A DESNIVEL, COLOR OCRE  (INCLUYE SUMINISTRO Y COLOCACIÓN DE CONCRETO, JUEGO DE MOLDES,  DESMOLDANTE EN POLVO, CURADOR PARA CONCRETO, CORTE Y SELLADO DE JUNTAS.)</v>
          </cell>
          <cell r="F2897" t="str">
            <v>M3</v>
          </cell>
          <cell r="G2897">
            <v>1873403</v>
          </cell>
        </row>
        <row r="2898">
          <cell r="D2898">
            <v>8552</v>
          </cell>
          <cell r="E2898" t="str">
            <v>PISO EN CONCRETO MR 43 (300 KG/CM2) GRAVA COMÚN ACELERADO A 7 DÍAS, LISO PARA POMPEYANOS Y VIAS A DESNIVEL, COLOR OCRE (INCLUYE SUMINISTRO Y COLOCACIÓN DE CONCRETO, DESMOLDANTE EN POLVO, CURADOR PARA CONCRETO, CORTE Y SELLADO DE JUNTAS.)</v>
          </cell>
          <cell r="F2898" t="str">
            <v>M3</v>
          </cell>
          <cell r="G2898">
            <v>1491027</v>
          </cell>
        </row>
        <row r="2899">
          <cell r="D2899">
            <v>8553</v>
          </cell>
          <cell r="E2899" t="str">
            <v>DESMONTE Y RETIRO DE BANCA EN MADERA M50 (INCLUYE TRANSPORTE A SITIO AUTORIZADO)</v>
          </cell>
          <cell r="F2899" t="str">
            <v>UN</v>
          </cell>
          <cell r="G2899">
            <v>41220</v>
          </cell>
        </row>
        <row r="2900">
          <cell r="D2900">
            <v>8554</v>
          </cell>
          <cell r="E2900" t="str">
            <v>PISO EN CONCRETO MR 41 (280 KG/CM2) GRAVA COMÚN ACELERADO A 7 DÍAS, ESTAMPADO PARA POMPEYANOS Y VIAS A DESNIVEL, COLOR OCRE (INCLUYE SUMINISTRO Y COLOCACIÓN DE CONCRETO, JUEGO DE MOLDES, DESMOLDANTE EN POLVO, CURADOR PARA CONCRETO, CORTE Y SELLADO DE JUNTAS.)</v>
          </cell>
          <cell r="F2900" t="str">
            <v>M3</v>
          </cell>
          <cell r="G2900">
            <v>2072939</v>
          </cell>
        </row>
        <row r="2901">
          <cell r="D2901">
            <v>8555</v>
          </cell>
          <cell r="E2901" t="str">
            <v>PISO EN CONCRETO MR 41 (280 Kg/Cm2) GRAVA COMÚN ACELERADO A 7 DÍAS, LISO PARA POMPEYANOS Y VIAS A DESNIVEL, COLOR OCRE (INCLUYE SUMINISTRO Y COLOCACIÓN DE CONCRETO, JUEGO DE MOLDES,  DESMOLDANTE EN POLVO, CURADOR PARA CONCRETO, CORTE Y SELLADO DE JUNTAS.)</v>
          </cell>
          <cell r="F2901" t="str">
            <v>M3</v>
          </cell>
          <cell r="G2901">
            <v>1692939</v>
          </cell>
        </row>
        <row r="2902">
          <cell r="D2902">
            <v>8556</v>
          </cell>
          <cell r="E2902" t="str">
            <v>MANTENIMIENTO DE PISO EN PIEDRA.(INCLUYE RETIRO DE PIEZAS SUELTAS Y REINSTALACIÓN,INCLUYE MORTERO DE PEGA 1:3, ÁREA DE NIVELACIÓN E HIDROPROTECCIÓN Y LAVADO)</v>
          </cell>
          <cell r="F2902" t="str">
            <v>M2</v>
          </cell>
          <cell r="G2902">
            <v>56276</v>
          </cell>
        </row>
        <row r="2903">
          <cell r="D2903">
            <v>8557</v>
          </cell>
          <cell r="E2903" t="str">
            <v>ADOQUÍN EN CONCRETO GRIS-EN TRABA COMÚN A-25 10X20X6CM (SUMINISTRO, INSTALACIÓN, INCLUYE MORTERO DE NIVELACIÓN, Y ARENA DE SELLO)</v>
          </cell>
          <cell r="F2903" t="str">
            <v>M2</v>
          </cell>
          <cell r="G2903">
            <v>111371</v>
          </cell>
        </row>
        <row r="2904">
          <cell r="D2904">
            <v>8558</v>
          </cell>
          <cell r="E2904" t="str">
            <v>CAJA SUBTERRÁNEA EN VÍA PACIFICADA CST2. INCLUYE CONCRETO GRAVA COMÚN DE 4000 PSI, ADITIVO IMPERMEABILIZANTE, ACERO, MICROFIBRA DE POLIPROPILENO, PASOS DE ESCALERA DE GATO. SUMINISTRO E INSTALACIÓN. ÁREA TANQUE A1-7.30M A2-2.21M PERÍMETRO 18.25M, ALTURA- 2.55M.</v>
          </cell>
          <cell r="F2904" t="str">
            <v>UN</v>
          </cell>
          <cell r="G2904">
            <v>22003310</v>
          </cell>
        </row>
        <row r="2905">
          <cell r="D2905">
            <v>8559</v>
          </cell>
          <cell r="E2905" t="str">
            <v>CAJA DE MANIOBRA EN VÍA PACIFICADA CMV. INCLUYE CONCRETO GRAVA COMÚN DE 4000 PSI, MORTERO IMPERMEABILIZADO, ACERO, PASOS DE ESCALERA DE GATO. SUMINISTRO E INSTALACIÓN. ÁREA TANQUE A1-5.50M PERÍMETRO 9.44M, ALTURA- 2.55M.</v>
          </cell>
          <cell r="F2905" t="str">
            <v>UN</v>
          </cell>
          <cell r="G2905">
            <v>16250541</v>
          </cell>
        </row>
        <row r="2906">
          <cell r="D2906">
            <v>8560</v>
          </cell>
          <cell r="E2906" t="str">
            <v>CAJA CS 275-MODIFICADA. INCLUYE CONCRETO GRAVA COMÚN 4000 PSI, ACERO, LADRILLO TOLETE RECOCIDO 24X12X6, MORTERO IMPERMEABILIZANTE, MORTERO 3000 PSI, RECEBO COMÚN, MARCO Y TAPA CAJA SENCILLA CS 275. INCLUYE SUMINISTRO Y CONSTRUCCIÓN.</v>
          </cell>
          <cell r="F2906" t="str">
            <v>UN</v>
          </cell>
          <cell r="G2906">
            <v>2319694</v>
          </cell>
        </row>
        <row r="2907">
          <cell r="D2907">
            <v>8561</v>
          </cell>
          <cell r="E2907" t="str">
            <v>SEÑAL VERTICAL GRUPO DE REGLAMENTARIAS TIPO CIRCULO (D= 45CM). SUMINISTRO E INSTALACIÓN.</v>
          </cell>
          <cell r="F2907" t="str">
            <v>UN</v>
          </cell>
          <cell r="G2907">
            <v>383689</v>
          </cell>
        </row>
        <row r="2908">
          <cell r="D2908">
            <v>8562</v>
          </cell>
          <cell r="E2908" t="str">
            <v>SEÑAL VERTICAL GRUPO DE PREVENTIVAS TIPO CUADRADO (45CM X 45CM). INCLUYE SUMINISTRO E INSTALACION.</v>
          </cell>
          <cell r="F2908" t="str">
            <v>UN</v>
          </cell>
          <cell r="G2908">
            <v>383689</v>
          </cell>
        </row>
        <row r="2909">
          <cell r="D2909">
            <v>8563</v>
          </cell>
          <cell r="E2909" t="str">
            <v>SEÑAL VERTICAL GRUPO DE REGLAMENTARIAS SR-01 TIPO OCTAGONO CON ALTURA DE 45CM. INCLUYE SUMINISTRO E INSTALACION.</v>
          </cell>
          <cell r="F2909" t="str">
            <v>UN</v>
          </cell>
          <cell r="G2909">
            <v>383689</v>
          </cell>
        </row>
        <row r="2910">
          <cell r="D2910">
            <v>8564</v>
          </cell>
          <cell r="E2910" t="str">
            <v>SEÑAL DOBLE DE 0.45X0.45M REFLECTIVO ALTA DENSIDAD TIPO IV EN LÁMINA GALVANIZADA, PEDESTAL EN ÁNGULO SP/SR/SI. SUMINISTRO E INSTALACIÓN.</v>
          </cell>
          <cell r="F2910" t="str">
            <v>UN</v>
          </cell>
          <cell r="G2910">
            <v>383689</v>
          </cell>
        </row>
        <row r="2911">
          <cell r="D2911">
            <v>8566</v>
          </cell>
          <cell r="E2911" t="str">
            <v>PINTURA EN PLÁSTICO EN FRÍO METILMETACRILATO PARA MARCAS VIALES, CON MICROESFERAS Y ESPESOR SECO SEGÚN NORMA NTC 4744. SUMINISTRO Y APLICACIÓN. (CEBRAS, FLECHAS, PICTOGRAMAS, LINEAS DE PARE, SENDEROS PEATONALES, ACHURADOS, ETC).</v>
          </cell>
          <cell r="F2911" t="str">
            <v>M2</v>
          </cell>
          <cell r="G2911">
            <v>117104</v>
          </cell>
        </row>
        <row r="2912">
          <cell r="D2912">
            <v>8567</v>
          </cell>
          <cell r="E2912" t="str">
            <v>LUMINARIA YOA MAXI 72 W( INCLUYE SUMINISTROS E INSTALACIÓN, FOTOCELDA, DUCTO, SOPORTE)</v>
          </cell>
          <cell r="F2912" t="str">
            <v>UN</v>
          </cell>
          <cell r="G2912">
            <v>2677050</v>
          </cell>
        </row>
        <row r="2913">
          <cell r="D2913">
            <v>8568</v>
          </cell>
          <cell r="E2913" t="str">
            <v>POSTE EN FIBRA DE VIDRIO H=6M (INCLUYE SUMINISTRO E INSTALACIÓN, NO INCLUYE PEDESTAL)</v>
          </cell>
          <cell r="F2913" t="str">
            <v>UN</v>
          </cell>
          <cell r="G2913">
            <v>2180452</v>
          </cell>
        </row>
        <row r="2914">
          <cell r="D2914">
            <v>8569</v>
          </cell>
          <cell r="E2914" t="str">
            <v>TRANSFORMADOR SEMISUMERGIBLE 112,5 KVA 11,4K/208-120V. (SUMINISTRO E INSTALACIÓN)</v>
          </cell>
          <cell r="F2914" t="str">
            <v>UN</v>
          </cell>
          <cell r="G2914">
            <v>26872728</v>
          </cell>
        </row>
        <row r="2915">
          <cell r="D2915">
            <v>8571</v>
          </cell>
          <cell r="E2915" t="str">
            <v>REDUCCIÓN CONCÉNTRICA PVC DE 3" X 1 1/2"(SUMINISTRO E INSTALACIÓN)</v>
          </cell>
          <cell r="F2915" t="str">
            <v>UN</v>
          </cell>
          <cell r="G2915">
            <v>33763</v>
          </cell>
        </row>
        <row r="2916">
          <cell r="D2916">
            <v>8572</v>
          </cell>
          <cell r="E2916" t="str">
            <v>BUJE SOLDADO PRESIÓN PVC DE 3" X 1 1/2" (SUMINISTRO E INSTALACIÓN)</v>
          </cell>
          <cell r="F2916" t="str">
            <v>UN</v>
          </cell>
          <cell r="G2916">
            <v>28598</v>
          </cell>
        </row>
        <row r="2917">
          <cell r="D2917">
            <v>8574</v>
          </cell>
          <cell r="E2917" t="str">
            <v>REGISTRO BOLA 3" TIPO PESADO (INCLUYE SUMINISTRO E INSTALACIÓN, SOLDADURA Y CINTA TEFLON)</v>
          </cell>
          <cell r="F2917" t="str">
            <v>UN</v>
          </cell>
          <cell r="G2917">
            <v>123176</v>
          </cell>
        </row>
        <row r="2918">
          <cell r="D2918">
            <v>8575</v>
          </cell>
          <cell r="E2918" t="str">
            <v>BUJE SOLDADO PRESIÓN CPVC D=3/4" A 1/2" (INCLUYE SUMINISTRO E INSTALACIÓN).</v>
          </cell>
          <cell r="F2918" t="str">
            <v>UN</v>
          </cell>
          <cell r="G2918">
            <v>7779</v>
          </cell>
        </row>
        <row r="2919">
          <cell r="D2919">
            <v>8576</v>
          </cell>
          <cell r="E2919" t="str">
            <v>TEE EXTREMO LISO HD 2"X2" (SUMINISTRO E INSTALACIÓN)</v>
          </cell>
          <cell r="F2919" t="str">
            <v>UN</v>
          </cell>
          <cell r="G2919">
            <v>161769</v>
          </cell>
        </row>
        <row r="2920">
          <cell r="D2920">
            <v>8579</v>
          </cell>
          <cell r="E2920" t="str">
            <v>REGISTRO BOLA 4" TIPO PESADO (INCLUYE SUMINISTRO E INSTALACIÓN, SOLDADURA Y CINTA TEFLON)</v>
          </cell>
          <cell r="F2920" t="str">
            <v>UN</v>
          </cell>
          <cell r="G2920">
            <v>144405</v>
          </cell>
        </row>
        <row r="2921">
          <cell r="D2921">
            <v>8581</v>
          </cell>
          <cell r="E2921" t="str">
            <v>UNIÓN PVC TIPO U.M. D= 1" (SUMINISTRO E INSTALACIÓN)</v>
          </cell>
          <cell r="F2921" t="str">
            <v>UN</v>
          </cell>
          <cell r="G2921">
            <v>5294</v>
          </cell>
        </row>
        <row r="2922">
          <cell r="D2922">
            <v>8582</v>
          </cell>
          <cell r="E2922" t="str">
            <v>CODO 45° PVC SOLDAR DE 3/4". (SUMINISTRO E INSTALACIÓN, SOLDADURA)</v>
          </cell>
          <cell r="F2922" t="str">
            <v>UN</v>
          </cell>
          <cell r="G2922">
            <v>6869</v>
          </cell>
        </row>
        <row r="2923">
          <cell r="D2923">
            <v>8583</v>
          </cell>
          <cell r="E2923" t="str">
            <v>TUBERÍA PVC PRESIÓN E.L. D= 3/4` RDE 21 - 200 PSI (INCLUYE LIMPIEZA Y SOLDADURA ) SUMINISTRO E INSTALACIÓN</v>
          </cell>
          <cell r="F2923" t="str">
            <v>ML</v>
          </cell>
          <cell r="G2923">
            <v>8132</v>
          </cell>
        </row>
        <row r="2924">
          <cell r="D2924">
            <v>8584</v>
          </cell>
          <cell r="E2924" t="str">
            <v>UNIÓN PVC TIPO U.M. D= 1 1/2" (SUMINISTRO E INSTALACIÓN)</v>
          </cell>
          <cell r="F2924" t="str">
            <v>UN</v>
          </cell>
          <cell r="G2924">
            <v>7237</v>
          </cell>
        </row>
        <row r="2925">
          <cell r="D2925">
            <v>8585</v>
          </cell>
          <cell r="E2925" t="str">
            <v>UNIÓN PVC TIPO U.M. D= 3/4" (SUMINISTRO E INSTALACIÓN)</v>
          </cell>
          <cell r="F2925" t="str">
            <v>UN</v>
          </cell>
          <cell r="G2925">
            <v>4789</v>
          </cell>
        </row>
        <row r="2926">
          <cell r="D2926">
            <v>8586</v>
          </cell>
          <cell r="E2926" t="str">
            <v>BUJE SOLDADO PRESIÓN PVC E.L. DE 1 1/4" X 1/2"(SUMINISTRO E INSTALACIÓN)</v>
          </cell>
          <cell r="F2926" t="str">
            <v>UN</v>
          </cell>
          <cell r="G2926">
            <v>6888</v>
          </cell>
        </row>
        <row r="2927">
          <cell r="D2927">
            <v>8587</v>
          </cell>
          <cell r="E2927" t="str">
            <v>BUJE SOLDADO PRESIÓN PVC E.L. DE 2" X 1 1/4" (SUMINISTRO E INSTALACIÓN)</v>
          </cell>
          <cell r="F2927" t="str">
            <v>UN</v>
          </cell>
          <cell r="G2927">
            <v>16405</v>
          </cell>
        </row>
        <row r="2928">
          <cell r="D2928">
            <v>8588</v>
          </cell>
          <cell r="E2928" t="str">
            <v>BUJE SOLDADO PRESIÓN PVC E.L. DE 2" X 1"(SUMINISTRO E INSTALACIÓN)</v>
          </cell>
          <cell r="F2928" t="str">
            <v>UN</v>
          </cell>
          <cell r="G2928">
            <v>16405</v>
          </cell>
        </row>
        <row r="2929">
          <cell r="D2929">
            <v>8589</v>
          </cell>
          <cell r="E2929" t="str">
            <v>BUJE SOLDADO PRESIÓN PVC E.L. DE 2" X 3/4"(SUMINISTRO E INSTALACIÓN)</v>
          </cell>
          <cell r="F2929" t="str">
            <v>UN</v>
          </cell>
          <cell r="G2929">
            <v>16405</v>
          </cell>
        </row>
        <row r="2930">
          <cell r="D2930">
            <v>8590</v>
          </cell>
          <cell r="E2930" t="str">
            <v>POZO EYECTOR EN CONCRETO 4000 PSI (28 MPA) GRAVA COMÚN - AGUAS LLUVIAS D 1.2M (PREMEZCLADO. INCLUYE SUMINISTRO, FORMALETEO, COLOCACIÓN Y CURADO Y REFUERZO).</v>
          </cell>
          <cell r="F2930" t="str">
            <v>UN</v>
          </cell>
          <cell r="G2930">
            <v>2320367</v>
          </cell>
        </row>
        <row r="2931">
          <cell r="D2931">
            <v>8591</v>
          </cell>
          <cell r="E2931" t="str">
            <v>MAMPOSTERÍA EN BLOQUE 4 E= 0.10M (INCLUYE SUMINISTRO, INSUMOS Y CONSTRUCCIÓN)</v>
          </cell>
          <cell r="F2931" t="str">
            <v>M2</v>
          </cell>
          <cell r="G2931">
            <v>60721</v>
          </cell>
        </row>
        <row r="2932">
          <cell r="D2932">
            <v>8592</v>
          </cell>
          <cell r="E2932" t="str">
            <v>REALCE DE SARDINEL A UNA ALTURA H= 0.20m, e= 0.20m. CONCRETO DE 3000 PSI. (FUNDIDO EN SITIO). Incluye suministro de concreto, formaleta metálica para sardinel, perforaciones con taladro rotopercutor hasta 3/4" y epóxico para anclaje de acero. (No incluye acero). OBRAS DE CONSERVACIÓN</v>
          </cell>
          <cell r="F2932" t="str">
            <v>ML</v>
          </cell>
          <cell r="G2932">
            <v>107869</v>
          </cell>
        </row>
        <row r="2933">
          <cell r="D2933">
            <v>8593</v>
          </cell>
          <cell r="E2933" t="str">
            <v>COPA REDUCIDA GALVANIZADA HD 2" x  3/4". (SUMINISTRO E INSTALACIÓN).</v>
          </cell>
          <cell r="F2933" t="str">
            <v>UN</v>
          </cell>
          <cell r="G2933">
            <v>45006</v>
          </cell>
        </row>
        <row r="2934">
          <cell r="D2934">
            <v>8594</v>
          </cell>
          <cell r="E2934" t="str">
            <v>UNIÓN BRIDA x ACOPLE UNIVERSAL 3"(SUMINISTRO E INSTALACIÓN).</v>
          </cell>
          <cell r="F2934" t="str">
            <v>UN</v>
          </cell>
          <cell r="G2934">
            <v>188266</v>
          </cell>
        </row>
        <row r="2935">
          <cell r="D2935">
            <v>8595</v>
          </cell>
          <cell r="E2935" t="str">
            <v>UNIÓN BRIDA x ACOPLE UNIVERSAL 4"(SUMINISTRO E INSTALACIÓN).</v>
          </cell>
          <cell r="F2935" t="str">
            <v>UN</v>
          </cell>
          <cell r="G2935">
            <v>203736</v>
          </cell>
        </row>
        <row r="2936">
          <cell r="D2936">
            <v>8597</v>
          </cell>
          <cell r="E2936" t="str">
            <v>PASAMUROS ACERO INOXIDABLE D= 1 1/2" x 50 cm PARA TUBO DE 1" (INCLUYE SUMINISTRO E INSTALACIÓN).</v>
          </cell>
          <cell r="F2936" t="str">
            <v>UN</v>
          </cell>
          <cell r="G2936">
            <v>177553</v>
          </cell>
        </row>
        <row r="2937">
          <cell r="D2937">
            <v>8598</v>
          </cell>
          <cell r="E2937" t="str">
            <v>PASAMUROS ACERO INOXIDABLE D= 4" x 50 cm PARA TUBO DE 3" (INCLUYE SUMINISTRO E INSTALACIÓN).</v>
          </cell>
          <cell r="F2937" t="str">
            <v>UN</v>
          </cell>
          <cell r="G2937">
            <v>424297</v>
          </cell>
        </row>
        <row r="2938">
          <cell r="D2938">
            <v>8599</v>
          </cell>
          <cell r="E2938" t="str">
            <v>MANÓMETRO DE PRESIÓN 0-200 PSI. (INCLUYE SUMINISTRO E INSTALACIÓN).</v>
          </cell>
          <cell r="F2938" t="str">
            <v>UN</v>
          </cell>
          <cell r="G2938">
            <v>76641</v>
          </cell>
        </row>
        <row r="2939">
          <cell r="D2939">
            <v>8600</v>
          </cell>
          <cell r="E2939" t="str">
            <v>TEE REDUCIDA PVC U.M. 4" x 3" (INCLUYE SUMINISTRO E INSTALACIÓN).</v>
          </cell>
          <cell r="F2939" t="str">
            <v>UN</v>
          </cell>
          <cell r="G2939">
            <v>475393</v>
          </cell>
        </row>
        <row r="2940">
          <cell r="D2940">
            <v>8601</v>
          </cell>
          <cell r="E2940" t="str">
            <v>PASAMUROS ACERO INOXIDABLE D= 2 1/2" x 50 cm PARA TUBO DE 2" (INCLUYE SUMINISTRO E INSTALACIÓN).</v>
          </cell>
          <cell r="F2940" t="str">
            <v>UN</v>
          </cell>
          <cell r="G2940">
            <v>295051</v>
          </cell>
        </row>
        <row r="2941">
          <cell r="D2941">
            <v>8603</v>
          </cell>
          <cell r="E2941" t="str">
            <v>PUNTO HIDRÁULICO AGUA FRÍA PVC 1/2" DUCHA. (INCLUYE SUMINISTRO E INSTALACIÓN, INCLUYE ACCESORIOS, TUBERÍA, SOLDADURA Y CINTA TEFLÓN).</v>
          </cell>
          <cell r="F2941" t="str">
            <v>UN</v>
          </cell>
          <cell r="G2941">
            <v>51508</v>
          </cell>
        </row>
        <row r="2942">
          <cell r="D2942">
            <v>8605</v>
          </cell>
          <cell r="E2942" t="str">
            <v>MAMPOSTERÍA EN BLOQUE  3 e= 0.07 m (Incluye suministro, insumos y construcción)</v>
          </cell>
          <cell r="F2942" t="str">
            <v>M2</v>
          </cell>
          <cell r="G2942">
            <v>64274</v>
          </cell>
        </row>
        <row r="2943">
          <cell r="D2943">
            <v>8606</v>
          </cell>
          <cell r="E2943" t="str">
            <v>DEMOLICIÓN PISOS DE CONCRETO - RAMPAS VEHICULARES Y PEATONALES EXISTENTES. (Espesor variable hasta 0.10 m. Incluye Cargue, transporte y disposición final de sobrantes escombrera autorizada).</v>
          </cell>
          <cell r="F2943" t="str">
            <v>M2</v>
          </cell>
          <cell r="G2943">
            <v>10998</v>
          </cell>
        </row>
        <row r="2944">
          <cell r="D2944">
            <v>8610</v>
          </cell>
          <cell r="E2944" t="str">
            <v>TRANSFORMADOR SEMISUMERGIBLE 300 KVA 11,4K/208-120V.  (Suministro e instalación)</v>
          </cell>
          <cell r="F2944" t="str">
            <v>UN</v>
          </cell>
          <cell r="G2944">
            <v>36436011</v>
          </cell>
        </row>
        <row r="2945">
          <cell r="D2945">
            <v>8611</v>
          </cell>
          <cell r="E2945" t="str">
            <v>PINTURA SOBRE ESTRUCTURA METÁLICA GALVANIZADA. INCLUYE LIMPIEZA SSPC-SP7, BARRERA EPOXICA e=3mils, ACABADO URETANO e=3mils</v>
          </cell>
          <cell r="F2945" t="str">
            <v>KG</v>
          </cell>
          <cell r="G2945">
            <v>4420</v>
          </cell>
        </row>
        <row r="2946">
          <cell r="D2946">
            <v>8612</v>
          </cell>
          <cell r="E2946" t="str">
            <v>PARCHEO EN PAVIMENTO FLEXIBLE e=0.14m.  (Incluye demolición manual y cargue de pavimento flexible de e=0.14m, transporte y disposición final de escombros, imprimación, colocación y compactación MD19 e=7cm y MD25 e=7cm , riego CRR-1, imprima CLR-0)</v>
          </cell>
          <cell r="F2946" t="str">
            <v>M2</v>
          </cell>
          <cell r="G2946">
            <v>184778</v>
          </cell>
        </row>
        <row r="2947">
          <cell r="D2947">
            <v>8613</v>
          </cell>
          <cell r="E2947" t="str">
            <v>MEZCLA ASFÁLTICA EN CALIENTE DENSA MD19 CON CEMENTO ASFÁLTICO CA 14. (SUMINISTRO, EXTENDIDO, NIVELACIÓN MANUAL Y COMPACTACIÓN MECÁNICA CON VIBROCOMPACTADOR TÁNDEM PEQUEÑO, INCLUYE OPERARIO Y COMBUSTIBLE).</v>
          </cell>
          <cell r="F2947" t="str">
            <v>M3</v>
          </cell>
          <cell r="G2947">
            <v>1106912</v>
          </cell>
        </row>
        <row r="2948">
          <cell r="D2948">
            <v>8614</v>
          </cell>
          <cell r="E2948" t="str">
            <v>MEZCLA ASFÁLTICA EN CALIENTE DENSA MD25 CON CEMENTO ASFÁLTICO CA 14. (SUMINISTRO, EXTENDIDO  Y NIVELACIÓN MANUAL, COMPACTACIÓN MECÁNICA CON VIBROCOMPACTADOR TÁNDEM PEQUEÑO, INCLUYE OPERARIO Y COMBUSTIBLE).</v>
          </cell>
          <cell r="F2948" t="str">
            <v>M3</v>
          </cell>
          <cell r="G2948">
            <v>1084928</v>
          </cell>
        </row>
        <row r="2949">
          <cell r="D2949">
            <v>8615</v>
          </cell>
          <cell r="E2949" t="str">
            <v>BASE GRANULAR CLASE A (BGA_BG38) o (BGB_BG25) - HORARIO NOCTURNO. (Suministro, Extendido Manual, Humedecimiento y Compactación)</v>
          </cell>
          <cell r="F2949" t="str">
            <v>M3</v>
          </cell>
          <cell r="G2949">
            <v>184062</v>
          </cell>
        </row>
        <row r="2950">
          <cell r="D2950">
            <v>8616</v>
          </cell>
          <cell r="E2950" t="str">
            <v>BASE GRANULAR CLASE A (BGA_BG38) o (BGB_BG25) (Suministro, Extendido, Nivelación, Humedecimiento y Compactación con vibrocompactador)</v>
          </cell>
          <cell r="F2950" t="str">
            <v>M3</v>
          </cell>
          <cell r="G2950">
            <v>173867</v>
          </cell>
        </row>
        <row r="2951">
          <cell r="D2951">
            <v>8617</v>
          </cell>
          <cell r="E2951" t="str">
            <v>AGREGADOS RECICLADOS PARA SUBBASE GRANULAR (AR_SBG50) (Suministro, Extendido, Nivelación, Humedecimiento y Compactación con vibrocompactador)</v>
          </cell>
          <cell r="F2951" t="str">
            <v>M3</v>
          </cell>
          <cell r="G2951">
            <v>155303</v>
          </cell>
        </row>
        <row r="2952">
          <cell r="D2952">
            <v>8618</v>
          </cell>
          <cell r="E2952" t="str">
            <v>MEZCLA ASFÁLTICA EN CALIENTE DENSA MD19 con Cemento Asfáltico (Suministro, Extendido, Nivelación y Compactación mecánica con vibrocompactador y compactador de llantas)</v>
          </cell>
          <cell r="F2952" t="str">
            <v>M3</v>
          </cell>
          <cell r="G2952">
            <v>1052101</v>
          </cell>
        </row>
        <row r="2953">
          <cell r="D2953">
            <v>8619</v>
          </cell>
          <cell r="E2953" t="str">
            <v>MEZCLA ASFÁLTICA EN CALIENTE DENSA MD19 CON CEMENTO ASFÁLTICO CA 14 - HORARIO NOCTURNO.  (SUMINISTRO, EXTENDIDO, NIVELACIÓN MANUAL, HUMEDECIMIENTO Y COMPACTACIÓN MECÁNICA CON VIBROCOMPACTADOR TÁNDEM PEQUEÑO, INCLUYE OPERARIO Y COMBUSTIBLE).</v>
          </cell>
          <cell r="F2953" t="str">
            <v>M3</v>
          </cell>
          <cell r="G2953">
            <v>1131123</v>
          </cell>
        </row>
        <row r="2954">
          <cell r="D2954">
            <v>8620</v>
          </cell>
          <cell r="E2954" t="str">
            <v>MEZCLA ASFÁLTICA EN CALIENTE DENSA MD25 CON CEMENTO ASFÁLTICO - HORARIO NOCTURNO. (Suministro, Extendido, Nivelación y Compactación mecanica con vibrocompactador y compactador de llantas)</v>
          </cell>
          <cell r="F2954" t="str">
            <v>M3</v>
          </cell>
          <cell r="G2954">
            <v>1121257</v>
          </cell>
        </row>
        <row r="2955">
          <cell r="D2955">
            <v>8621</v>
          </cell>
          <cell r="E2955" t="str">
            <v>MEZCLA ASFÁLTICA EN CALIENTE DENSA MD25 CON CEMENTO ASFÁLTICO (Suministro, Extendido, Nivelación y Compactación mecanica con vibrocompactador y compactador de llantas)</v>
          </cell>
          <cell r="F2955" t="str">
            <v>M3</v>
          </cell>
          <cell r="G2955">
            <v>1096612</v>
          </cell>
        </row>
        <row r="2956">
          <cell r="D2956">
            <v>8622</v>
          </cell>
          <cell r="E2956" t="str">
            <v>GEOTEXTIL TEJIDO PARA SEPARACIÓN SUBRASANTE/CAPAS GRANULARES (Incluye Suministro e Instalación)</v>
          </cell>
          <cell r="F2956" t="str">
            <v>M2</v>
          </cell>
          <cell r="G2956">
            <v>9628</v>
          </cell>
        </row>
        <row r="2957">
          <cell r="D2957">
            <v>8624</v>
          </cell>
          <cell r="E2957" t="str">
            <v>RECONSTRUCCIÓN CÁMARA DE INSPECCIÓN T-18A ETB (Incluye muros, cubierta, aro-base y aro-tapa)</v>
          </cell>
          <cell r="F2957" t="str">
            <v>UN</v>
          </cell>
          <cell r="G2957">
            <v>5335433</v>
          </cell>
        </row>
        <row r="2958">
          <cell r="D2958">
            <v>8625</v>
          </cell>
          <cell r="E2958" t="str">
            <v>NIVELACIÓN DE CÁMARA TIPO "F" TELECOMUNICACIONES UNE - EPM H= 0.20m (Dimensiones internas L=0.69 m, B=0,56m, A=0.81 m) (Incluye demolición de cinta y retiro de tapa, cargue, transporte y disposición de escombros, suministro e instalación de ladrillos, mortero.</v>
          </cell>
          <cell r="F2958" t="str">
            <v>UN</v>
          </cell>
          <cell r="G2958">
            <v>368378</v>
          </cell>
        </row>
        <row r="2959">
          <cell r="D2959">
            <v>8626</v>
          </cell>
          <cell r="E2959" t="str">
            <v>NIVELACIÓN DE CÁMARA TIPO "D" TELECOMUNICACIONES UNE - EPM H= 0.40m (Dimensiones internas L=1.90 m, B=1,06m, A=1.60 m) (Incluye demolición de cinta y retiro de tapa con martillo 60 Lb, cargue, transporte y disposición de escombros, suministro e instalación</v>
          </cell>
          <cell r="F2959" t="str">
            <v>UN</v>
          </cell>
          <cell r="G2959">
            <v>2446736</v>
          </cell>
        </row>
        <row r="2960">
          <cell r="D2960">
            <v>8627</v>
          </cell>
          <cell r="E2960" t="str">
            <v>NIVELACIÓN DE CÁMARA TIPO "2F" TELECOMUNICACIONES UNE - EPM H= 0.23m (Dimensiones internas L=1.50 m, B=0,56m, A=0.90 m) (Incluye demolición de cinta y retiro de tapa, transporte y disposición de escombros, suministro e instalación de ladrillos, mortero, minicargador, acero de refuerzo.</v>
          </cell>
          <cell r="F2960" t="str">
            <v>UN</v>
          </cell>
          <cell r="G2960">
            <v>622443</v>
          </cell>
        </row>
        <row r="2961">
          <cell r="D2961">
            <v>8628</v>
          </cell>
          <cell r="E2961" t="str">
            <v>NIVELACIÓN DE CÁMARA TIPO "F2" TELECOMUNICACIONES UNE - EPM H= 0.14m (Dimensiones internas L=0.41 m, B=0,36m, A=0.56 m) (Incluye demolición de cinta y retiro de tapa, transporte y disposición de escombros, suministro e instalación de ladrillos, mortero, minicargador, acero de refuerzo.</v>
          </cell>
          <cell r="F2961" t="str">
            <v>UN</v>
          </cell>
          <cell r="G2961">
            <v>210498</v>
          </cell>
        </row>
        <row r="2962">
          <cell r="D2962">
            <v>8629</v>
          </cell>
          <cell r="E2962" t="str">
            <v>CANAL DE DRENAJE MONOLÍTICO Y REJA EN CONCRETO POLIMÉRICO RD 150V H480 F900 (1.00 X 0.21 X 0.48) m (Incluye concreto 21 MPa para cama y atraque. Incluye suministro, instalación y prueba de estanqueidad).</v>
          </cell>
          <cell r="F2962" t="str">
            <v>ML</v>
          </cell>
          <cell r="G2962">
            <v>1171649</v>
          </cell>
        </row>
        <row r="2963">
          <cell r="D2963">
            <v>8631</v>
          </cell>
          <cell r="E2963" t="str">
            <v>EMPATE ORTOGONAL PVC - AC 4"X4" SEGÚN NORMA NS-023, INCLUYE SUMINISTRO E INSTALACIÓN DE TUBERÍA PVC D=4" U.M RDE 21=1 ML, TEE HD 4"X4" PARA AC=1 UN, UG HD D=4"=3 UN, ADAPTADOR U.S. D=4"=1 UN, UR HD D=4"=1 UN (Suministro e instalación).</v>
          </cell>
          <cell r="F2963" t="str">
            <v>UN</v>
          </cell>
          <cell r="G2963">
            <v>1145615</v>
          </cell>
        </row>
        <row r="2964">
          <cell r="D2964">
            <v>8632</v>
          </cell>
          <cell r="E2964" t="str">
            <v>CANAL DE DRENAJE MONOLÍTICO Y REJA EN CONCRETO POLIMÉRICO PD 100V H230 D400 (1.00 X 0.15 X 0.23) m (Incluye concreto 21 MPa para cama y atraque. Incluye suministro, instalación y prueba de estanqueidad).</v>
          </cell>
          <cell r="F2964" t="str">
            <v>ML</v>
          </cell>
          <cell r="G2964">
            <v>526425</v>
          </cell>
        </row>
        <row r="2965">
          <cell r="D2965">
            <v>8633</v>
          </cell>
          <cell r="E2965" t="str">
            <v>CANAL DE DRENAJE MONOLÍTICO Y REJA EN CONCRETO POLIMÉRICO RD 200V H330 F900 (1.00 X 0.26 X 0.33) m, INCLUYE CONCRETO 21 Mpa PARA CAMA Y ATRAQUE (Incluye suministro, instalación y prueba de estanqueidad).</v>
          </cell>
          <cell r="F2965" t="str">
            <v>ML</v>
          </cell>
          <cell r="G2965">
            <v>1163787</v>
          </cell>
        </row>
        <row r="2966">
          <cell r="D2966">
            <v>8634</v>
          </cell>
          <cell r="E2966" t="str">
            <v>EMPATE ORTOGONAL PVC - HG 4"X4" SEGÚN NORMA NS-023, INCLUYE SUMINISTRO E INSTALACIÓN DE TUBERÍA PVC D=4" U.M RDE 21=1 ML, TEE HD 4"X4" PARA AC=1 UN, UG HD D=4"=3 UN, ADAPTADOR U.S. D=4"=1 UN, UR HD D=4"=1 UN (Suministro e instalación).</v>
          </cell>
          <cell r="F2966" t="str">
            <v>UN</v>
          </cell>
          <cell r="G2966">
            <v>1165393</v>
          </cell>
        </row>
        <row r="2967">
          <cell r="D2967">
            <v>8636</v>
          </cell>
          <cell r="E2967" t="str">
            <v>EMPATE ORTOGONAL PVC - PVC 4"X3" SEGÚN NORMA NS-023, INCLUYE SUMINISTRO E INSTALACIÓN DE TUBERÍA PVC D=4" U.M RDE 21=1 ML, TEE HD EL 4"X3"=1 UN, UZ U.M PVC D=4"=1 UN, UZ U.M PVC D=3"=1 UN,  UR U.M PVC D=4"=1 UN, UR U.M PVC D=3"=1 UN (Suministro e instalación).</v>
          </cell>
          <cell r="F2967" t="str">
            <v>UN</v>
          </cell>
          <cell r="G2967">
            <v>645204</v>
          </cell>
        </row>
        <row r="2968">
          <cell r="D2968">
            <v>8637</v>
          </cell>
          <cell r="E2968" t="str">
            <v>EMPATE ORTOGONAL PVC - AC 6"X6" SEGÚN NORMA NS-023, INCLUYE SUMINISTRO E INSTALACIÓN DE TUBERÍA PVC D=6" U.M RDE 21=1 ML, TEE HD 6"X6" PARA AC=1 UN, UG HD D=6"=3 UN, UZ U.M PVC D=6"=1 UN, UR HD D=6"=1 UN (Suministro e instalación).</v>
          </cell>
          <cell r="F2968" t="str">
            <v>UN</v>
          </cell>
          <cell r="G2968">
            <v>1933418</v>
          </cell>
        </row>
        <row r="2969">
          <cell r="D2969">
            <v>8638</v>
          </cell>
          <cell r="E2969" t="str">
            <v>CAJA PARA CONEXIÓN DE DRENAJE EN CONCRETO REFORZADO 28 MPa (Dimensiones internas: (0.9x0.9) m, H=1.94 m, e=0,2 m) (Incluye muros, concreto de limpieza e=0,05 m, placa de base y placa de cubierta e=0,16 m, dos arobases y arotapas HF según NP-024. Suministro y construcción.</v>
          </cell>
          <cell r="F2969" t="str">
            <v>UN</v>
          </cell>
          <cell r="G2969">
            <v>4301438</v>
          </cell>
        </row>
        <row r="2970">
          <cell r="D2970">
            <v>8639</v>
          </cell>
          <cell r="E2970" t="str">
            <v>CAJA PARA CONEXIÓN DE DRENAJE EN CONCRETO REFORZADO 28 MPa (Dimensiones internas: (1.4x1.5) m, H=2.23 m, e=0,2 m) (Incluye muros, concreto de limpieza e=0,05 m, placa de base y placa de cubierta e=0,16 m, dos arobases y arotapas HF según NP-024. Suministro y construcción.</v>
          </cell>
          <cell r="F2970" t="str">
            <v>UN</v>
          </cell>
          <cell r="G2970">
            <v>7288987</v>
          </cell>
        </row>
        <row r="2971">
          <cell r="D2971">
            <v>8640</v>
          </cell>
          <cell r="E2971" t="str">
            <v>TAPÓN HD EXTREMO JUNTA HIDRÁULICA D=3" (Suministro e instalación).</v>
          </cell>
          <cell r="F2971" t="str">
            <v>UN</v>
          </cell>
          <cell r="G2971">
            <v>124237</v>
          </cell>
        </row>
        <row r="2972">
          <cell r="D2972">
            <v>8641</v>
          </cell>
          <cell r="E2972" t="str">
            <v>TEE HD EXTREMO JUNTA HIDRÁULICA 10"x6" (Suministro e instalación).</v>
          </cell>
          <cell r="F2972" t="str">
            <v>UN</v>
          </cell>
          <cell r="G2972">
            <v>1702831</v>
          </cell>
        </row>
        <row r="2973">
          <cell r="D2973">
            <v>8642</v>
          </cell>
          <cell r="E2973" t="str">
            <v>CODO HD 22.5° EXTREMO JUNTA HIDRÁULICA PARA PVC D= 2" (Suministro e instalación)</v>
          </cell>
          <cell r="F2973" t="str">
            <v>UN</v>
          </cell>
          <cell r="G2973">
            <v>118495</v>
          </cell>
        </row>
        <row r="2974">
          <cell r="D2974">
            <v>8643</v>
          </cell>
          <cell r="E2974" t="str">
            <v>Proyecto: factibilidad, estudios y diseños de aceras, ciclorutas y conexiones peatonales en la ciudad de Bogotá D.C. Procesos de contratación vigencia 2020. ALQUILER DE ENTIBADO METÁLICO TIPO CAJÓN (E1A-E1B) O DESLIZANTE (E2) SEGÚN NORMA EAAB (Incluye colocación y transporte)</v>
          </cell>
          <cell r="F2974" t="str">
            <v>M2/MES</v>
          </cell>
          <cell r="G2974">
            <v>42555</v>
          </cell>
        </row>
        <row r="2975">
          <cell r="D2975">
            <v>8644</v>
          </cell>
          <cell r="E2975" t="str">
            <v>CAJA PARA CONEXIÓN DE DRENAJE EN CONCRETO REFORZADO 28 MPa (Dimensiones internas: (1.6x0.8) m, H=1.5 m, e=0,2 m) (Incluye muros, concreto de limpieza e=0,05 m, placa de base y placa de cubierta e=0,16 m, dos arobases y arotapas HF según NP-024. Suministro y construcción</v>
          </cell>
          <cell r="F2975" t="str">
            <v>UN</v>
          </cell>
          <cell r="G2975">
            <v>4367850</v>
          </cell>
        </row>
        <row r="2976">
          <cell r="D2976">
            <v>8645</v>
          </cell>
          <cell r="E2976" t="str">
            <v>EMPATE ORTOGONAL PVC - PVC 8"X4" SEGÚN NORMA NS-023, INCLUYE SUMINISTRO E INSTALACIÓN DE TUBERÍA PVC D=8" U.M RDE 21=1 ML, TEE HD EL 8"X4"=1 UN, UZ U.M PVC D=8"=1 UN, UZ U.M PVC D=4"=1 UN,  UR U.M PVC D=8"=1 UN, UR U.M PVC D=4"=1 UN (Suministro e instalación).</v>
          </cell>
          <cell r="F2976" t="str">
            <v>UN</v>
          </cell>
          <cell r="G2976">
            <v>2073870</v>
          </cell>
        </row>
        <row r="2977">
          <cell r="D2977">
            <v>8646</v>
          </cell>
          <cell r="E2977" t="str">
            <v>EMPATE DE TUBERÍA EN PVC A PVC 6"X4" LINEAL SEGÚN NORMA NS-023, INCLUYE  REDUCCIÓN U.M PVC 6"X4" (Suministro e instalación)</v>
          </cell>
          <cell r="F2977" t="str">
            <v>UN</v>
          </cell>
          <cell r="G2977">
            <v>333968</v>
          </cell>
        </row>
        <row r="2978">
          <cell r="D2978">
            <v>8647</v>
          </cell>
          <cell r="E2978" t="str">
            <v>EMPATE ORTOGONAL PVC - PVC 12"X4" SEGÚN NORMA NS-023, INCLUYE SUMINISTRO E INSTALACIÓN DE TUBERÍA PVC D=4" U.M RDE 21=1 ML, TEE HD EL 12"X4"=1 UN, UZ U.M PVC D=12"=1 UN, UZ U.M PVC D=4"=1 UN,  UR U.M PVC D=12"=1 UN, UR U.M PVC D=4"=1 UN (Suministro e instalación).</v>
          </cell>
          <cell r="F2978" t="str">
            <v>UN</v>
          </cell>
          <cell r="G2978">
            <v>4646867</v>
          </cell>
        </row>
        <row r="2979">
          <cell r="D2979">
            <v>8648</v>
          </cell>
          <cell r="E2979" t="str">
            <v>PILOTE D=0.50 M DE CONCRETO TREMIE 4000 PSI (28 MPA) (Incl. Excavación, Cargue, movilización, montaje, descabece y desmontaje equipo).</v>
          </cell>
          <cell r="F2979" t="str">
            <v>ML</v>
          </cell>
          <cell r="G2979">
            <v>470870</v>
          </cell>
        </row>
        <row r="2980">
          <cell r="D2980">
            <v>8649</v>
          </cell>
          <cell r="E2980" t="str">
            <v>PILOTE D=0.40 M DE CONCRETO TREMIE 4000 PSI (28 MPA) (Incl. Excavación, Cargue, movilización, montaje, descabece y desmontaje equipo).</v>
          </cell>
          <cell r="F2980" t="str">
            <v>ML</v>
          </cell>
          <cell r="G2980">
            <v>429187</v>
          </cell>
        </row>
        <row r="2981">
          <cell r="D2981">
            <v>8650</v>
          </cell>
          <cell r="E2981" t="str">
            <v>HUMECTACIÓN CON AGUA PARA CONTROL DE EROSIONES (Incluye suministro y riego manual)</v>
          </cell>
          <cell r="F2981" t="str">
            <v>LITRO</v>
          </cell>
          <cell r="G2981">
            <v>40</v>
          </cell>
        </row>
        <row r="2982">
          <cell r="D2982">
            <v>8651</v>
          </cell>
          <cell r="E2982" t="str">
            <v>PLANTACIÓN DE ÁRBOL CARISECO H= 1.5 m (Incluye aplicación y mezcla se sustrato, tutor, amarre y siembra. Incluye transporte y disposición final de sobrantes en sitio autorizado. Suministro y plantación)</v>
          </cell>
          <cell r="F2982" t="str">
            <v>UN</v>
          </cell>
          <cell r="G2982">
            <v>176120</v>
          </cell>
        </row>
        <row r="2983">
          <cell r="D2983">
            <v>8652</v>
          </cell>
          <cell r="E2983" t="str">
            <v>PLANTACIÓN DE ÁRBOL CEDRO H=1.5mt (Incluye siembra, caja, tierra abonada, tutor) SUMINISTRO Y SIEMBRA.</v>
          </cell>
          <cell r="F2983" t="str">
            <v>UN</v>
          </cell>
          <cell r="G2983">
            <v>138000</v>
          </cell>
        </row>
        <row r="2984">
          <cell r="D2984">
            <v>8653</v>
          </cell>
          <cell r="E2984" t="str">
            <v>PLANTACIÓN DE ÁRBOL SIETECUEROS H= 1.5 m (Incluye aplicación y mezcla se sustrato, tutor, amarre y siembra. Incluye transporte y disposición final de sobrantes en sitio autorizado. Suministro y plantación).</v>
          </cell>
          <cell r="F2984" t="str">
            <v>UN</v>
          </cell>
          <cell r="G2984">
            <v>172550</v>
          </cell>
        </row>
        <row r="2985">
          <cell r="D2985">
            <v>8654</v>
          </cell>
          <cell r="E2985" t="str">
            <v>PALMA ALEJANDRA H= 1.5 m (Incluye aplicación y mezcla se sustrato, tutor, amarre y siembra. Incluye transporte y disposición final de sobrantes en sitio autorizado. Suministro y plantación)</v>
          </cell>
          <cell r="F2985" t="str">
            <v>UN</v>
          </cell>
          <cell r="G2985">
            <v>279650</v>
          </cell>
        </row>
        <row r="2986">
          <cell r="D2986">
            <v>8655</v>
          </cell>
          <cell r="E2986" t="str">
            <v>GRAVILLA DE 3/4" - SUMINISTRO E INSTALACIÓN.</v>
          </cell>
          <cell r="F2986" t="str">
            <v>M3</v>
          </cell>
          <cell r="G2986">
            <v>80185</v>
          </cell>
        </row>
        <row r="2987">
          <cell r="D2987">
            <v>8656</v>
          </cell>
          <cell r="E2987" t="str">
            <v>PROCESO DE INSTALACION  DE MATERIAL GRANULAR (INCLUYE EXTENDIDO, NIVELACIÓN Y COMPACTACION)</v>
          </cell>
          <cell r="F2987" t="str">
            <v>M3</v>
          </cell>
          <cell r="G2987">
            <v>20673</v>
          </cell>
        </row>
        <row r="2988">
          <cell r="D2988">
            <v>8657</v>
          </cell>
          <cell r="E2988" t="str">
            <v>CONTROL DE POLVO CON CLORURO DE CALCIO</v>
          </cell>
          <cell r="F2988" t="str">
            <v>M2</v>
          </cell>
          <cell r="G2988">
            <v>7376</v>
          </cell>
        </row>
        <row r="2989">
          <cell r="D2989">
            <v>8712</v>
          </cell>
          <cell r="E2989" t="str">
            <v>5 DUCTOS D=6" +3 DUCTOS D=3" PVC-TDP (Incluye Suministro e Instalación. No Incluye Rellenos).</v>
          </cell>
          <cell r="F2989" t="str">
            <v>ML</v>
          </cell>
          <cell r="G2989">
            <v>340257</v>
          </cell>
        </row>
        <row r="2990">
          <cell r="D2990">
            <v>8713</v>
          </cell>
          <cell r="E2990" t="str">
            <v>2 DUCTOS D=6" +3 DUCTOS D=2" PVC-TDP (Incluye Suministro e Instalación. No Incluye Rellenos).</v>
          </cell>
          <cell r="F2990" t="str">
            <v>ML</v>
          </cell>
          <cell r="G2990">
            <v>142220</v>
          </cell>
        </row>
        <row r="2991">
          <cell r="D2991">
            <v>8714</v>
          </cell>
          <cell r="E2991" t="str">
            <v>2 DUCTOS D=6" +3 DUCTOS D=3" PVC-TDP (Incluye Suministro e Instalación. No Incluye Rellenos).</v>
          </cell>
          <cell r="F2991" t="str">
            <v>ML</v>
          </cell>
          <cell r="G2991">
            <v>173099</v>
          </cell>
        </row>
        <row r="2992">
          <cell r="D2992">
            <v>8715</v>
          </cell>
          <cell r="E2992" t="str">
            <v>CAMARA TIPO "T" TELECOMUNICACIONES UNE - EPM (Dimensiones internas L=0.69 m, B=0,56m, A=0.81 m) (Incluye base, muros en ladrillo, cubierta, aro-base y aro-tapa. Suministro y construcción).</v>
          </cell>
          <cell r="F2992" t="str">
            <v>UN</v>
          </cell>
          <cell r="G2992">
            <v>632142</v>
          </cell>
        </row>
        <row r="2993">
          <cell r="D2993">
            <v>8716</v>
          </cell>
          <cell r="E2993" t="str">
            <v>1 DUCTOS D=6" PVC-TDP (Incluye Suministro e Instalación. No Incluye Rellenos).</v>
          </cell>
          <cell r="F2993" t="str">
            <v>ML</v>
          </cell>
          <cell r="G2993">
            <v>55951</v>
          </cell>
        </row>
        <row r="2994">
          <cell r="D2994">
            <v>8717</v>
          </cell>
          <cell r="E2994" t="str">
            <v>CAMARA TIPO "2T" TELECOMUNICACIONES UNE - EPM  (Dimensiones internas L=1.50 m, B=0,56m, A=0.90 m) (Incluye base, muros en ladrillo, cubierta, aro-base y aro-tapa. Suministro y construcción).</v>
          </cell>
          <cell r="F2994" t="str">
            <v>UN</v>
          </cell>
          <cell r="G2994">
            <v>1047155</v>
          </cell>
        </row>
        <row r="2995">
          <cell r="D2995">
            <v>8718</v>
          </cell>
          <cell r="E2995" t="str">
            <v>REDUCCION CONCENTRICA HD 12"x10" (Suministro e Instalación).</v>
          </cell>
          <cell r="F2995" t="str">
            <v>UN</v>
          </cell>
          <cell r="G2995">
            <v>1615185</v>
          </cell>
        </row>
        <row r="2996">
          <cell r="D2996">
            <v>8719</v>
          </cell>
          <cell r="E2996" t="str">
            <v>EMPATE ORTOGONAL PVC - HG 6"X6" SEGÚN NORMA NS-023, INCLUYE SUMINISTRO E INSTALACIÓN DE TUBERÍA PVC D=6" U.M RDE 21=1 ML, TEE HD 6"X6" PARA PVC=1 UN, UR HD D=6"=1 UN, UZ U.M PVC D=6"=1 UN, UD HD D=6"=1 UN (Suministro e instalación).</v>
          </cell>
          <cell r="F2996" t="str">
            <v>UN</v>
          </cell>
          <cell r="G2996">
            <v>1638430</v>
          </cell>
        </row>
        <row r="2997">
          <cell r="D2997">
            <v>8720</v>
          </cell>
          <cell r="E2997" t="str">
            <v>EMPATE DE TUBERÍA EN PVC A HG 6" LINEAL TIPO B SEGÚN NORMA NS-023, INCLUYE TUBERÍA PVC D=6" U.M RDE 21=1 ML, UR HD D=6"=1 UN, UZ PVC D=6"=1 UN (Suministro e instalación).</v>
          </cell>
          <cell r="F2997" t="str">
            <v>UN</v>
          </cell>
          <cell r="G2997">
            <v>653129</v>
          </cell>
        </row>
        <row r="2998">
          <cell r="D2998">
            <v>8722</v>
          </cell>
          <cell r="E2998" t="str">
            <v>UNION DE REPARACION HD EL D=4" (Suministro e Instalación).</v>
          </cell>
          <cell r="F2998" t="str">
            <v>UN</v>
          </cell>
          <cell r="G2998">
            <v>186018</v>
          </cell>
        </row>
        <row r="2999">
          <cell r="D2999">
            <v>8723</v>
          </cell>
          <cell r="E2999" t="str">
            <v>LOSETA PODOTACTIL ALERTA/GUÍA EN POLIURETANO DE ALTA DENSIDAD, ANCHO=0.4 m EN COLOR AMARILLO SEGÚN NTC 5610 (Incluye limpieza y alistamiento de superficie, suministro e instalación).</v>
          </cell>
          <cell r="F2999" t="str">
            <v>ML</v>
          </cell>
          <cell r="G2999">
            <v>189863</v>
          </cell>
        </row>
        <row r="3000">
          <cell r="D3000">
            <v>8724</v>
          </cell>
          <cell r="E3000" t="str">
            <v>CUCHARO H= 1.5 m (Incluye aplicación y mezcla se sustrato, tutor, amarre y siembra. Incluye transporte y disposición final de sobrantes en sitio autorizado. Suministro y plantación).</v>
          </cell>
          <cell r="F3000" t="str">
            <v>UN</v>
          </cell>
          <cell r="G3000">
            <v>132000</v>
          </cell>
        </row>
        <row r="3001">
          <cell r="D3001">
            <v>8725</v>
          </cell>
          <cell r="E3001" t="str">
            <v>PROTECCIÓN TEMPORAL PARA CERRAMIENTOS Y/O FACHADAS DE BIENES INMUEBLES DE INTERÉS CULTURAL, INCLUYE VARA MADERA ROLLIZA H=1.22 m, LISTÓN DE MADERA, TELA COLOR BLANCO, ESPUMA DE POLIETILENO e=5 mm (Incluye suministro y colocación).</v>
          </cell>
          <cell r="F3001" t="str">
            <v>ML</v>
          </cell>
          <cell r="G3001">
            <v>60204</v>
          </cell>
        </row>
        <row r="3002">
          <cell r="D3002">
            <v>8726</v>
          </cell>
          <cell r="E3002" t="str">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ell>
          <cell r="F3002" t="str">
            <v>UN</v>
          </cell>
          <cell r="G3002">
            <v>1073536</v>
          </cell>
        </row>
        <row r="3003">
          <cell r="D3003">
            <v>8727</v>
          </cell>
          <cell r="E3003" t="str">
            <v>HELECHO MACHO, DENSIDAD=6 u/m2 (No incluye tierra negra adicional. No incluye remoción y transporte de sobrantes. Suministro y plantación).</v>
          </cell>
          <cell r="F3003" t="str">
            <v>M2</v>
          </cell>
          <cell r="G3003">
            <v>686339</v>
          </cell>
        </row>
        <row r="3004">
          <cell r="D3004">
            <v>8728</v>
          </cell>
          <cell r="E3004" t="str">
            <v>PERFORACIÓN HORIZONTAL PARA DUCTO DE POLIETILENO D=6", INCLUYE TUBERÍA (Incluye suministro, instalación, transporte y disposición final de sobrantes)</v>
          </cell>
          <cell r="F3004" t="str">
            <v>ML</v>
          </cell>
          <cell r="G3004">
            <v>727908</v>
          </cell>
        </row>
        <row r="3005">
          <cell r="D3005">
            <v>8729</v>
          </cell>
          <cell r="E3005" t="str">
            <v>PERFORACIÓN HORIZONTAL PARA DUCTO DE POLIETILENO D=12", INCLUYE TUBERÍA (Incluye suministro, instalación, transporte y disposición final de sobrantes)</v>
          </cell>
          <cell r="F3005" t="str">
            <v>ML</v>
          </cell>
          <cell r="G3005">
            <v>1285270</v>
          </cell>
        </row>
        <row r="3006">
          <cell r="D3006">
            <v>8730</v>
          </cell>
          <cell r="E3006" t="str">
            <v>SEMÁFORO (4x200) S2, LENTES DE POLICARBONATO DE 8" PARA BICICLETAS LUCES, SISTEMA DE ILUMINACIÓN A LEDS, FLECHA DE GIRO, COMPATIBILIDAD C800/900, FIJACIÓN A MÉNSULA. INCLUYE ELEMENTOS DE FIJACIÓN</v>
          </cell>
          <cell r="F3006" t="str">
            <v>UN</v>
          </cell>
          <cell r="G3006">
            <v>5378944</v>
          </cell>
        </row>
        <row r="3007">
          <cell r="D3007">
            <v>8731</v>
          </cell>
          <cell r="E3007" t="str">
            <v>NIVELACIÓN DE CÁMARA TIPO "T" TELECOMUNICACIONES UNE - EPM H= 0.20m (Dimensiones internas L=0.69 m, B=0,56m, A=0.81 m) (Incluye demolición de cinta y retiro de tapa, cargue, transporte y disposición de escombros, suministro e instalación de ladrillos, mortero, marco y tapa)</v>
          </cell>
          <cell r="F3007" t="str">
            <v>UN</v>
          </cell>
          <cell r="G3007">
            <v>365886</v>
          </cell>
        </row>
        <row r="3008">
          <cell r="D3008">
            <v>8732</v>
          </cell>
          <cell r="E3008" t="str">
            <v>NIVELACIÓN DE CÁMARA TIPO "2T" TELECOMUNICACIONES UNE - EPM H= 0.23m (Dimensiones internas L=1.50 m, B=0,56m, A=0.90 m) (Incluye demolición de cinta y retiro de tapa, cargue, transporte y disposición de escombros, suministro e instalación de ladrillos, mortero, marco y tapa)</v>
          </cell>
          <cell r="F3008" t="str">
            <v>UN</v>
          </cell>
          <cell r="G3008">
            <v>622401</v>
          </cell>
        </row>
        <row r="3009">
          <cell r="D3009">
            <v>8733</v>
          </cell>
          <cell r="E3009" t="str">
            <v>3 DUCTOS D=6" + 2 DUCTOS D=3" PVC TDP (Incluye suministro e instalación. No Incluye rellenos)</v>
          </cell>
          <cell r="F3009" t="str">
            <v>ML</v>
          </cell>
          <cell r="G3009">
            <v>208435</v>
          </cell>
        </row>
        <row r="3010">
          <cell r="D3010">
            <v>8734</v>
          </cell>
          <cell r="E3010" t="str">
            <v>4 DUCTOS D=6" + 2 DUCTOS D=3" PVC TDP (Incluye suministro e instalación. No Incluye rellenos)</v>
          </cell>
          <cell r="F3010" t="str">
            <v>ML</v>
          </cell>
          <cell r="G3010">
            <v>264516</v>
          </cell>
        </row>
        <row r="3011">
          <cell r="D3011">
            <v>8735</v>
          </cell>
          <cell r="E3011" t="str">
            <v>9 DUCTOS D=6" + 3 DUCTOS D=3" PVC TDP (Incluye suministro e instalación. No Incluye rellenos)</v>
          </cell>
          <cell r="F3011" t="str">
            <v>ML</v>
          </cell>
          <cell r="G3011">
            <v>565105</v>
          </cell>
        </row>
        <row r="3012">
          <cell r="D3012">
            <v>8736</v>
          </cell>
          <cell r="E3012" t="str">
            <v>4 DUCTOS D=6" + 3 DUCTOS D=3" PVC TDP (Incluye suministro e instalación. No Incluye rellenos)</v>
          </cell>
          <cell r="F3012" t="str">
            <v>ML</v>
          </cell>
          <cell r="G3012">
            <v>284538</v>
          </cell>
        </row>
        <row r="3013">
          <cell r="D3013">
            <v>8737</v>
          </cell>
          <cell r="E3013" t="str">
            <v>ADAPTADOR TERMINAL CAMPANA PVC D=2" (Suministro e Instalación)</v>
          </cell>
          <cell r="F3013" t="str">
            <v>UN</v>
          </cell>
          <cell r="G3013">
            <v>7100</v>
          </cell>
        </row>
        <row r="3014">
          <cell r="D3014">
            <v>8738</v>
          </cell>
          <cell r="E3014" t="str">
            <v>TRASLADO DE ARMARIOS (Incluye retiro, traslado e instalación de armario. Demolición manual, excavación y colocación de concreto para dados, transporte y disposición de sobrantes)</v>
          </cell>
          <cell r="F3014" t="str">
            <v>UN</v>
          </cell>
          <cell r="G3014">
            <v>342539</v>
          </cell>
        </row>
        <row r="3015">
          <cell r="D3015">
            <v>8739</v>
          </cell>
          <cell r="E3015" t="str">
            <v>2 DUCTOS D=6" + 2 DUCTOS D=3" PVC TDP (Incluye suministro e instalación. No Incluye rellenos)</v>
          </cell>
          <cell r="F3015" t="str">
            <v>ML</v>
          </cell>
          <cell r="G3015">
            <v>152601</v>
          </cell>
        </row>
        <row r="3016">
          <cell r="D3016">
            <v>8740</v>
          </cell>
          <cell r="E3016" t="str">
            <v>5 DUCTOS D=6" + 2 DUCTOS D=3" PVC TDP (Incluye suministro e instalación. No Incluye rellenos)</v>
          </cell>
          <cell r="F3016" t="str">
            <v>ML</v>
          </cell>
          <cell r="G3016">
            <v>319956</v>
          </cell>
        </row>
        <row r="3017">
          <cell r="D3017">
            <v>8741</v>
          </cell>
          <cell r="E3017" t="str">
            <v>1 DUCTOS D=6" + 2 DUCTOS D=3" PVC TDP (Incluye suministro e instalación. No Incluye rellenos)</v>
          </cell>
          <cell r="F3017" t="str">
            <v>ML</v>
          </cell>
          <cell r="G3017">
            <v>96585</v>
          </cell>
        </row>
        <row r="3018">
          <cell r="D3018">
            <v>8742</v>
          </cell>
          <cell r="E3018" t="str">
            <v>3 DUCTOS D=6" + 3 DUCTOS D=3" PVC TDP (Incluye suministro e instalación. No Incluye rellenos)</v>
          </cell>
          <cell r="F3018" t="str">
            <v>ML</v>
          </cell>
          <cell r="G3018">
            <v>228704</v>
          </cell>
        </row>
        <row r="3019">
          <cell r="D3019">
            <v>8743</v>
          </cell>
          <cell r="E3019" t="str">
            <v>CAJA DE INSPECCIÓN EN CONCRETO REFORZADO 28 MPa (Dimensiones internas: (1.0x1.0) m, H=2.36 m, e=0,2 m) (Incluye muros, concreto de limpieza e=0,05 m, placa de base e=0,20 m y placa de cubierta e=0,16 m, arobase y arotapa HF según NP-024 y pasos plásticos c/0.40. Suministro y construcción).</v>
          </cell>
          <cell r="F3019" t="str">
            <v>UN</v>
          </cell>
          <cell r="G3019">
            <v>4782747</v>
          </cell>
        </row>
        <row r="3020">
          <cell r="D3020">
            <v>8744</v>
          </cell>
          <cell r="E3020" t="str">
            <v>EMPATE ORTOGONAL PVC - PEAD 6"X6" SEGÚN NORMA NS-023, INCLUYE TEE PE ELECTROFUSIÓN  6"X6"=1 UN, TUBERÍiA POLIETILENO D=6"=2 ML, PORTAFLANCHE PE D=6"=2 UN, BRIDA LOCA PE D=6"=2 UN, BRIDA UNIVERSAL POR ACOPLE UNIVERSAL HD D=6"=2 UN (Suministro e instalación)</v>
          </cell>
          <cell r="F3020" t="str">
            <v>UN</v>
          </cell>
          <cell r="G3020">
            <v>2561238</v>
          </cell>
        </row>
        <row r="3021">
          <cell r="D3021">
            <v>8745</v>
          </cell>
          <cell r="E3021" t="str">
            <v>CAMARA TIPO "D" TELECOMUNICACIONES UNE - EPM (Dimensiones internas L=1.90 m, B=1,06m, A=1.60 m) (Incluye base, muros en bloque, cubierta, aro-base y aro-tapa. Suministro y construcción)</v>
          </cell>
          <cell r="F3021" t="str">
            <v>UN</v>
          </cell>
          <cell r="G3021">
            <v>3479285</v>
          </cell>
        </row>
        <row r="3022">
          <cell r="D3022">
            <v>8746</v>
          </cell>
          <cell r="E3022" t="str">
            <v>CÁMARA TIPO "2F" TELECOMUNICACIONES UNE - EPM (Dimensiones internas L=1.50 m, B=0,56m, A=0.90 m) (Incluye base, muros en ladrillo, cubierta, aro-base y aro-tapa. Suministro y construcción)</v>
          </cell>
          <cell r="F3022" t="str">
            <v>UN</v>
          </cell>
          <cell r="G3022">
            <v>1129270</v>
          </cell>
        </row>
        <row r="3023">
          <cell r="D3023">
            <v>8747</v>
          </cell>
          <cell r="E3023" t="str">
            <v>CÁMARA TIPO "F" TELECOMUNICACIONES UNE - EPM (Dimensiones internas L=0.69 m, B=0,56m, A=0.81 m) (Incluye base, muros en ladrillo, cubierta, aro-base y aro-tapa. Suministro y construcción)</v>
          </cell>
          <cell r="F3023" t="str">
            <v>UN</v>
          </cell>
          <cell r="G3023">
            <v>719092</v>
          </cell>
        </row>
        <row r="3024">
          <cell r="D3024">
            <v>8748</v>
          </cell>
          <cell r="E3024" t="str">
            <v>TEE PE TERMOFUSIÓN  6"X6" (Incluye suministro e instalación)</v>
          </cell>
          <cell r="F3024" t="str">
            <v>UN</v>
          </cell>
          <cell r="G3024">
            <v>1043188</v>
          </cell>
        </row>
        <row r="3025">
          <cell r="D3025">
            <v>8749</v>
          </cell>
          <cell r="E3025" t="str">
            <v>REDUCCIÓN CONCÉNTRICA PE TERMOFUSIÓN 6"X4" (Incluye suministro e instalación)</v>
          </cell>
          <cell r="F3025" t="str">
            <v>UN</v>
          </cell>
          <cell r="G3025">
            <v>211252</v>
          </cell>
        </row>
        <row r="3026">
          <cell r="D3026">
            <v>8750</v>
          </cell>
          <cell r="E3026" t="str">
            <v>TAPÓN HD EXTREMO JUNTA HIDRÁULICA D=12" (Suministro e instalación)</v>
          </cell>
          <cell r="F3026" t="str">
            <v>UN</v>
          </cell>
          <cell r="G3026">
            <v>1181465</v>
          </cell>
        </row>
        <row r="3027">
          <cell r="D3027">
            <v>8753</v>
          </cell>
          <cell r="E3027" t="str">
            <v>BARRERA DE SEGURIDAD EN CONCRETO A-165 ( 53x60x150cm). (Suministro, transporte e Instalación).</v>
          </cell>
          <cell r="F3027" t="str">
            <v>UN</v>
          </cell>
          <cell r="G3027">
            <v>160353</v>
          </cell>
        </row>
        <row r="3028">
          <cell r="D3028">
            <v>8754</v>
          </cell>
          <cell r="E3028" t="str">
            <v>INSTALACIÓN BARRERA DE SEGURIDAD EN CONCRETO (A-165 - 53*60*150). (Instalación).</v>
          </cell>
          <cell r="F3028" t="str">
            <v>UN</v>
          </cell>
          <cell r="G3028">
            <v>75233</v>
          </cell>
        </row>
        <row r="3029">
          <cell r="D3029">
            <v>8755</v>
          </cell>
          <cell r="E3029" t="str">
            <v>INSTALACIÓN HITO DE 75cm DE ALTURA Y 8 cm DE DIAMETRO CON REFLECTIVOS DE COLOR AMARILLO. (Instalación).</v>
          </cell>
          <cell r="F3029" t="str">
            <v>UN</v>
          </cell>
          <cell r="G3029">
            <v>18895</v>
          </cell>
        </row>
        <row r="3030">
          <cell r="D3030">
            <v>8756</v>
          </cell>
          <cell r="E3030" t="str">
            <v>INSTALACIÓN SEGREGADOR BICICLETA (TACHÓN PLÁSTICO O CAUCHO ALTA RESISTENCIA COMO POLIPROPILENO DE ALTO IMPACTO, CON INSTALACIÓN ESTRUCTURA DE REFUERZO, ELEMENTOS REFLECTIVOS DE ALTA EFICIENCIA. TIPO TRANSMILENIO 40.5cmx15cmx8.5cm).(Instalación).</v>
          </cell>
          <cell r="F3030" t="str">
            <v>UN</v>
          </cell>
          <cell r="G3030">
            <v>18895</v>
          </cell>
        </row>
        <row r="3031">
          <cell r="D3031">
            <v>8764</v>
          </cell>
          <cell r="E3031" t="str">
            <v>ALQUILER DE DISPENSADOR PLÁSTICO DE TOALLAS TIPO Z_(Según Apéndice Bioseguridad Covid 19)</v>
          </cell>
          <cell r="F3031" t="str">
            <v>UN/MES</v>
          </cell>
          <cell r="G3031">
            <v>3368</v>
          </cell>
        </row>
        <row r="3032">
          <cell r="D3032">
            <v>8765</v>
          </cell>
          <cell r="E3032" t="str">
            <v>ALQUILER DE MESA PLÁSTICA DE 0.72m x 0.72m x 0.72m_(Según Apéndice Bioseguridad Covid 19)</v>
          </cell>
          <cell r="F3032" t="str">
            <v>UN/MES</v>
          </cell>
          <cell r="G3032">
            <v>6743</v>
          </cell>
        </row>
        <row r="3033">
          <cell r="D3033">
            <v>8766</v>
          </cell>
          <cell r="E3033" t="str">
            <v>ALQUILER DE TERMÓMETRO INFRARROJO PARA USO EN HUMANOS, LIBRE DE CONTACTO, IMPERMEABLE_(Según Apéndice Bioseguridad Covid 19)</v>
          </cell>
          <cell r="F3033" t="str">
            <v>UN/MES</v>
          </cell>
          <cell r="G3033">
            <v>8250</v>
          </cell>
        </row>
        <row r="3034">
          <cell r="D3034">
            <v>8768</v>
          </cell>
          <cell r="E3034" t="str">
            <v>ALQUILER LAVAMANOS PORTÁTIL EN ACERO INOXIDABLE CON DOS TANQUES PARA AGUA LIMPIA Y RESIDUAL DE 20 LT C/U_ (Según Apéndice Bioseguridad Covid 19)</v>
          </cell>
          <cell r="F3034" t="str">
            <v>UN/MES</v>
          </cell>
          <cell r="G3034">
            <v>78750</v>
          </cell>
        </row>
        <row r="3035">
          <cell r="D3035">
            <v>8771</v>
          </cell>
          <cell r="E3035" t="str">
            <v>ALQUILER CAMILLA EN FIBRA CON ARNÉS - INMOVILIZADOR Y SEÑAL. _(Según Apéndice Bioseguridad Covid 19)</v>
          </cell>
          <cell r="F3035" t="str">
            <v>UN/MES</v>
          </cell>
          <cell r="G3035">
            <v>11250</v>
          </cell>
        </row>
        <row r="3036">
          <cell r="D3036">
            <v>8772</v>
          </cell>
          <cell r="E3036" t="str">
            <v>ALQUILER DE DISPENSADOR DE JABÓN, METÁLICO DE 1LT. _(Según Apéndice Bioseguridad Covid 19)</v>
          </cell>
          <cell r="F3036" t="str">
            <v>UN/MES</v>
          </cell>
          <cell r="G3036">
            <v>7493</v>
          </cell>
        </row>
        <row r="3037">
          <cell r="D3037">
            <v>8773</v>
          </cell>
          <cell r="E3037"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v>
          </cell>
          <cell r="F3037" t="str">
            <v>UN/MES</v>
          </cell>
          <cell r="G3037">
            <v>674539</v>
          </cell>
        </row>
        <row r="3038">
          <cell r="D3038">
            <v>8774</v>
          </cell>
          <cell r="E3038"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v>
          </cell>
          <cell r="F3038" t="str">
            <v>UN/MES</v>
          </cell>
          <cell r="G3038">
            <v>502103</v>
          </cell>
        </row>
        <row r="3039">
          <cell r="D3039">
            <v>8775</v>
          </cell>
          <cell r="E3039" t="str">
            <v>ALQUILER DE FUMIGADORA DE ESPALDA. ASPERSOR BOMBA MANUAL 20 LITROS. DESINFECCIÓN_ (Según Apéndice Bioseguridad Covid 19) INCLUYE MEZCLA AGUA-HIPOCLORITO 20 mml/LITRO</v>
          </cell>
          <cell r="F3039" t="str">
            <v>UN/MES</v>
          </cell>
          <cell r="G3039">
            <v>49062</v>
          </cell>
        </row>
        <row r="3040">
          <cell r="D3040">
            <v>8776</v>
          </cell>
          <cell r="E3040" t="str">
            <v>CENEFA LINEAL EN LOSETA LISA BICAPA TIPO A51 (40 X 20 X 6) cm PARA FRANJA DE SEGURIDAD (Suministro, colocación y compactación con equipo manual. Incluye base en arena de nivelación e=4 cm y arena de sello)</v>
          </cell>
          <cell r="F3040" t="str">
            <v>ML</v>
          </cell>
          <cell r="G3040">
            <v>28415</v>
          </cell>
        </row>
        <row r="3041">
          <cell r="D3041">
            <v>8779</v>
          </cell>
          <cell r="E3041" t="str">
            <v>ANGEO PLÁSTICO (Suministro e instalación)</v>
          </cell>
          <cell r="F3041" t="str">
            <v>M2</v>
          </cell>
          <cell r="G3041">
            <v>2934</v>
          </cell>
        </row>
        <row r="3042">
          <cell r="D3042">
            <v>8780</v>
          </cell>
          <cell r="E3042" t="str">
            <v>ENROCADO EN PIEDRA PARTIDA CON DIÁMETROS DE 25 A 75 MM (Suministro y colocación)</v>
          </cell>
          <cell r="F3042" t="str">
            <v>M3</v>
          </cell>
          <cell r="G3042">
            <v>83404</v>
          </cell>
        </row>
        <row r="3043">
          <cell r="D3043">
            <v>8781</v>
          </cell>
          <cell r="E3043" t="str">
            <v>TEE PE100 PN16 TERMOFUSIÓN 12"X6" (Incluye suministro e instalación)</v>
          </cell>
          <cell r="F3043" t="str">
            <v>UN</v>
          </cell>
          <cell r="G3043">
            <v>2838734</v>
          </cell>
        </row>
        <row r="3044">
          <cell r="D3044">
            <v>8782</v>
          </cell>
          <cell r="E3044" t="str">
            <v>TRAGANTE CÚPULA CONCÉNTRICA DE 8"x 6" EN ALUMINIO (Incluye suministro e instalación)</v>
          </cell>
          <cell r="F3044" t="str">
            <v>UN</v>
          </cell>
          <cell r="G3044">
            <v>140756</v>
          </cell>
        </row>
        <row r="3045">
          <cell r="D3045">
            <v>8785</v>
          </cell>
          <cell r="E3045" t="str">
            <v>EMPATE ORTOGONAL PVC - PVC 3"X3" SEGÚN NORMA NS-023, INCLUYE SUMINISTRO E INSTALACIÓN DE TUBERÍA PVC D=3" U.M RDE 21=1 ML, TEE HD EL 3"X3"=1 UN, UZ U.M PVC D=3"=2 UN, UR U.M PVC D=3"=1 UN (Suministro e instalación)</v>
          </cell>
          <cell r="F3045" t="str">
            <v>UN</v>
          </cell>
          <cell r="G3045">
            <v>530602</v>
          </cell>
        </row>
        <row r="3046">
          <cell r="D3046">
            <v>8786</v>
          </cell>
          <cell r="E3046" t="str">
            <v>EMPATE DE TUBERÍA EN PVC A HG 8" LINEAL TIPO B SEGÚN NORMA NS-023, INCLUYE TUBERÍA PVC D=8" U.M RDE 21=1 ML, UR HD D=8"=1 UN, UZ PVC D=8"=1 UN (Suministro e instalación)</v>
          </cell>
          <cell r="F3046" t="str">
            <v>UN</v>
          </cell>
          <cell r="G3046">
            <v>980305</v>
          </cell>
        </row>
        <row r="3047">
          <cell r="D3047">
            <v>8787</v>
          </cell>
          <cell r="E3047" t="str">
            <v>EMPATE ORTOGONAL PVC - HG 8"X8" SEGÚN NORMA NS-023, INCLUYE SUMINISTRO E INSTALACIÓN DE TUBERÍA PVC D=8" U.M RDE 21=1 ML, TEE HD 8"X8" PARA PVC=1 UN, UR U.M PVC D=8"=1 UN, UZ U.M PVC D=8"=1 UN, UD HD D=8"=2 UN (Suministro e instalación)</v>
          </cell>
          <cell r="F3047" t="str">
            <v>UN</v>
          </cell>
          <cell r="G3047">
            <v>2653951</v>
          </cell>
        </row>
        <row r="3048">
          <cell r="D3048">
            <v>8788</v>
          </cell>
          <cell r="E3048" t="str">
            <v>EMPATE ORTOGONAL PVC - AC 8"X8" SEGÚN NORMA NS-023, INCLUYE SUMINISTRO E INSTALACIÓN DE TUBERÍA PVC D=8" U.M RDE 21=1 ML, TEE HD 8"X8" PARA PVC=1 UN, UR U.M PVC D=8"=1 UN, UZ U.M PVC D=8"=1 UN, UD HD D=8"=2 UN (Suministro e instalación)</v>
          </cell>
          <cell r="F3048" t="str">
            <v>UN</v>
          </cell>
          <cell r="G3048">
            <v>2653951</v>
          </cell>
        </row>
        <row r="3049">
          <cell r="D3049">
            <v>8789</v>
          </cell>
          <cell r="E3049" t="str">
            <v>ABONO ORGÁNICO COMPOST (Incluye suministro, transporte y extendido manual)</v>
          </cell>
          <cell r="F3049" t="str">
            <v>M3</v>
          </cell>
          <cell r="G3049">
            <v>11296320</v>
          </cell>
        </row>
        <row r="3050">
          <cell r="D3050">
            <v>8790</v>
          </cell>
          <cell r="E3050" t="str">
            <v>PIEDRA PÓMEZ (Incluye suministro, transporte y extendido manual)</v>
          </cell>
          <cell r="F3050" t="str">
            <v>M3</v>
          </cell>
          <cell r="G3050">
            <v>1850820</v>
          </cell>
        </row>
        <row r="3051">
          <cell r="D3051">
            <v>8791</v>
          </cell>
          <cell r="E3051" t="str">
            <v>REJA TIPO PASARELA FUNDICIÓN CLASE DE CARGA C250, Ancho=323 mm (Incluye suministro e instalación)</v>
          </cell>
          <cell r="F3051" t="str">
            <v>ML</v>
          </cell>
          <cell r="G3051">
            <v>852570</v>
          </cell>
        </row>
        <row r="3052">
          <cell r="D3052">
            <v>8792</v>
          </cell>
          <cell r="E3052" t="str">
            <v>TUBERÍA PVC SANITARIA D=10" TIPO U.S. (Incluye suministro e instalación)</v>
          </cell>
          <cell r="F3052" t="str">
            <v>ML</v>
          </cell>
          <cell r="G3052">
            <v>198358</v>
          </cell>
        </row>
        <row r="3053">
          <cell r="D3053">
            <v>8793</v>
          </cell>
          <cell r="E3053" t="str">
            <v>TEE PVC SANITARIA D=6" (Incluye suministro e instalación)</v>
          </cell>
          <cell r="F3053" t="str">
            <v>UN</v>
          </cell>
          <cell r="G3053">
            <v>215460</v>
          </cell>
        </row>
        <row r="3054">
          <cell r="D3054">
            <v>8794</v>
          </cell>
          <cell r="E3054" t="str">
            <v>CODO 22.5° CXC PVC SANITARIA D=6" (Incluye suministro e instalación).</v>
          </cell>
          <cell r="F3054" t="str">
            <v>UN</v>
          </cell>
          <cell r="G3054">
            <v>185919</v>
          </cell>
        </row>
        <row r="3055">
          <cell r="D3055">
            <v>8799</v>
          </cell>
          <cell r="E3055" t="str">
            <v>VÁLVULA CHEQUE O ANTIRETORNO DE 2" CLASE 300 (Incluye suministro e instalación).</v>
          </cell>
          <cell r="F3055" t="str">
            <v>UN</v>
          </cell>
          <cell r="G3055">
            <v>422162</v>
          </cell>
        </row>
        <row r="3056">
          <cell r="D3056">
            <v>8827</v>
          </cell>
          <cell r="E3056" t="str">
            <v>RECUBRIMIENTO EPÓXICO DE DOS COMPONENTES, CON ALTA RESISTENCIA AL ATAQUE QUÍMICO Y MECÁNICO EN LOS MUROS INTERNOS DE LOS CÁRCAMOS (DOS CAPAS DE 0.15mm C/U). Suministro e instalación.</v>
          </cell>
          <cell r="F3056" t="str">
            <v>M2</v>
          </cell>
          <cell r="G3056">
            <v>110470</v>
          </cell>
        </row>
        <row r="3057">
          <cell r="D3057">
            <v>8893</v>
          </cell>
          <cell r="E3057" t="str">
            <v>TRASLADO ESTACIÓN REGULADORA DE PRESIÓN CON RAMAL PRINCIPAL Y VRP DE 6" Y BY PASS DE 3" (Instalación). PROYECTO. Diseño de la Carrera 4 este entre las diagonales 50 Sur y la Calle 46A Bis Sur - La Victoria</v>
          </cell>
          <cell r="F3057" t="str">
            <v>UN</v>
          </cell>
          <cell r="G3057">
            <v>2021052</v>
          </cell>
        </row>
        <row r="3058">
          <cell r="D3058">
            <v>8904</v>
          </cell>
          <cell r="E3058" t="str">
            <v>SARDINEL DRENANTE H=255mm (Suministro e Instalación. Incluye 3cm Mortero 1:5)</v>
          </cell>
          <cell r="F3058" t="str">
            <v>ML</v>
          </cell>
          <cell r="G3058">
            <v>436455</v>
          </cell>
        </row>
        <row r="3059">
          <cell r="D3059">
            <v>8920</v>
          </cell>
          <cell r="E3059" t="str">
            <v>SARDINEL DE DRENAJE H=33cm Long=0,5m - INSPECCIÓN (Incluye 3cm Mortero 1:5. Suministro e Instalación.)</v>
          </cell>
          <cell r="F3059" t="str">
            <v>UN</v>
          </cell>
          <cell r="G3059">
            <v>1609278</v>
          </cell>
        </row>
        <row r="3060">
          <cell r="D3060">
            <v>8926</v>
          </cell>
          <cell r="E3060" t="str">
            <v>SARDINEL DRENANTE h=255mm, Long=0,5m-INSPECCIÓN (Incluye 3cm Mortero 1:5. Suministro e Instalación)</v>
          </cell>
          <cell r="F3060" t="str">
            <v>UN</v>
          </cell>
          <cell r="G3060">
            <v>488011</v>
          </cell>
        </row>
        <row r="3061">
          <cell r="D3061">
            <v>8946</v>
          </cell>
          <cell r="E3061" t="str">
            <v>TAPA INICIO / FINAL PARA SARDINEL DRENANTE h=255mm  (Suministro e Instalación)</v>
          </cell>
          <cell r="F3061" t="str">
            <v>UN</v>
          </cell>
          <cell r="G3061">
            <v>411825</v>
          </cell>
        </row>
        <row r="3062">
          <cell r="D3062">
            <v>8951</v>
          </cell>
          <cell r="E3062" t="str">
            <v xml:space="preserve">TAPA INICIO / FINAL PARA SARDINEL DE DRENAJE RD 200 H33 (Suministro e Instalación) </v>
          </cell>
          <cell r="F3062" t="str">
            <v>UN</v>
          </cell>
          <cell r="G3062">
            <v>484528</v>
          </cell>
        </row>
        <row r="3063">
          <cell r="D3063">
            <v>8953</v>
          </cell>
          <cell r="E3063" t="str">
            <v>BARANDA METALICA M-82 PREFABRICADA MOV. REDUCIDA BORDE DE VIA (Incluye dados de concreto 3000psi grava común de 0.20 x 0.20m y recubrimiento en epóxico y esmalte uretano). Suministro e Instalación</v>
          </cell>
          <cell r="F3063" t="str">
            <v>ML</v>
          </cell>
          <cell r="G3063">
            <v>576266</v>
          </cell>
        </row>
        <row r="3064">
          <cell r="D3064">
            <v>8955</v>
          </cell>
          <cell r="E3064" t="str">
            <v>BARANDA METALICA M-82 PREFABRICADA MOV. REDUCIDA ACCESO A PREDIOS (Incluye recubrimiento en epóxico y esmalte uretano). Suministro e Instalación</v>
          </cell>
          <cell r="F3064" t="str">
            <v>ML</v>
          </cell>
          <cell r="G3064">
            <v>551820</v>
          </cell>
        </row>
        <row r="3065">
          <cell r="D3065">
            <v>8958</v>
          </cell>
          <cell r="E3065" t="str">
            <v>BLOQUE DE CEMENTO MACIZO PEATONAL COLORES 20X20X6cm (Suministro e Instalación. Arena de sello, corte de adoquin y emboquillado)</v>
          </cell>
          <cell r="F3065" t="str">
            <v>M2</v>
          </cell>
          <cell r="G3065">
            <v>89123</v>
          </cell>
        </row>
        <row r="3066">
          <cell r="D3066">
            <v>8960</v>
          </cell>
          <cell r="E3066" t="str">
            <v>ALQUILER DE LAVAMANOS PORTATIL DE PEDAL TIPO MANOS LIBRES</v>
          </cell>
          <cell r="F3066" t="str">
            <v>UN/MES</v>
          </cell>
          <cell r="G3066">
            <v>78750</v>
          </cell>
        </row>
        <row r="3067">
          <cell r="D3067">
            <v>8961</v>
          </cell>
          <cell r="E3067" t="str">
            <v>ALQUILER DE TERMOMETRO DIGITAL, INFRAROJO PARA USO EN HUMANOS, LIBRE DE CONTACTO, IMPERMEABLE. (INCLUYE CALIBRACION)</v>
          </cell>
          <cell r="F3067" t="str">
            <v>UN/MES</v>
          </cell>
          <cell r="G3067">
            <v>73675</v>
          </cell>
        </row>
        <row r="3068">
          <cell r="D3068">
            <v>8962</v>
          </cell>
          <cell r="E3068" t="str">
            <v>ALQUILER DE DISPENSADOR DE JABÓN LÍQUIDO O GEL ANTIBACTERIAL - ALCOHOL, CON PEDAL METÁLICO</v>
          </cell>
          <cell r="F3068" t="str">
            <v>UN/MES</v>
          </cell>
          <cell r="G3068">
            <v>6495</v>
          </cell>
        </row>
        <row r="3069">
          <cell r="D3069">
            <v>8963</v>
          </cell>
          <cell r="E3069" t="str">
            <v>ALQUILER DE DISPENSADOR PLÁSTICO DE TOALLAS DE PAPEL</v>
          </cell>
          <cell r="F3069" t="str">
            <v>UN/MES</v>
          </cell>
          <cell r="G3069">
            <v>3368</v>
          </cell>
        </row>
        <row r="3070">
          <cell r="D3070">
            <v>8964</v>
          </cell>
          <cell r="E3070" t="str">
            <v>PAQUETE DE ELEMENTOS PARA LIMPIEZA Y DESINFECCIÓN PARA 10 TRABAJADORES EN OBRA (INCLUYE ALCOHOL, TOALLAS DE PAPEL, JABON LIQUIDO, GEL ANTIBACTERIAL, SUMINISTRO AGUA PARA EL LAVAMANOS)</v>
          </cell>
          <cell r="F3070" t="str">
            <v>UN/MES</v>
          </cell>
          <cell r="G3070">
            <v>556470</v>
          </cell>
        </row>
        <row r="3071">
          <cell r="D3071">
            <v>8965</v>
          </cell>
          <cell r="E3071" t="str">
            <v>RECOLECCION, TRANSPORTE Y DISPOSICION DE RESIDUOS LÍQUIDOS PROVENIENTES DE LAVAMANOS PORTATILES. (INCLUYE EQUIPO DE SUCCIÓN)</v>
          </cell>
          <cell r="F3071" t="str">
            <v>M3</v>
          </cell>
          <cell r="G3071">
            <v>323234</v>
          </cell>
        </row>
        <row r="3072">
          <cell r="D3072">
            <v>8966</v>
          </cell>
          <cell r="E3072" t="str">
            <v>ALQUILER DE BOTIQUIN TIPO B DOTADO PORTATIL</v>
          </cell>
          <cell r="F3072" t="str">
            <v>UN/MES</v>
          </cell>
          <cell r="G3072">
            <v>26243</v>
          </cell>
        </row>
        <row r="3073">
          <cell r="D3073">
            <v>8970</v>
          </cell>
          <cell r="E3073" t="str">
            <v>CAJILLA PLASTICA Y TAPA EN POLIPROPILENO PARA MEDIDOR. SUMINISTRO E INSTALACION</v>
          </cell>
          <cell r="F3073" t="str">
            <v>UN</v>
          </cell>
          <cell r="G3073">
            <v>293010</v>
          </cell>
        </row>
        <row r="3074">
          <cell r="D3074">
            <v>8971</v>
          </cell>
          <cell r="E3074" t="str">
            <v>Detección y Georreferenciación con equipos GPR (Radares de penetración terrestre) y de detección EM de tuberías enterradas bajo superficie - Incluye Equipos GNSS, Transporte, Mano de obra, informe, radargrama, planos y demás costos asociados a la actividad.</v>
          </cell>
          <cell r="F3074" t="str">
            <v>M2</v>
          </cell>
          <cell r="G3074">
            <v>5730</v>
          </cell>
        </row>
        <row r="3075">
          <cell r="D3075">
            <v>8972</v>
          </cell>
          <cell r="E3075" t="str">
            <v>AFOROS DE TRANSITO (MOTORIZADOS Y NO MOTORIZADOS) A PARTIR DE CAPTURA DE VIDEO. Incluye digitación y entrega de base de datos en archivo Excel. Captura día hábil y no hábil, con sus respectivos movimientos. Incluye todos los costos directos e indirectos.</v>
          </cell>
          <cell r="F3075" t="str">
            <v>HR</v>
          </cell>
          <cell r="G3075">
            <v>251285</v>
          </cell>
        </row>
        <row r="3076">
          <cell r="D3076">
            <v>8973</v>
          </cell>
          <cell r="E3076" t="str">
            <v>Proyecto Av.Boyacá desde la AC 170 hasta la AC 183: PISOS EN LOSETA PREFABRICADA A51 (20x40x6cm) COLOR OCRE. (Suministro e instalación. Incluye Base 4cm de Mortero 2000 PSI y Arena de Sello)</v>
          </cell>
          <cell r="F3076" t="str">
            <v>M2</v>
          </cell>
          <cell r="G3076">
            <v>68795</v>
          </cell>
        </row>
        <row r="3077">
          <cell r="D3077">
            <v>8974</v>
          </cell>
          <cell r="E3077" t="str">
            <v>Proyecto Av.Boyacá desde la AC 170 hasta la AC 183: PISOS EN LOSETA PREFABRICADA A51 (20x40x6cm) COLOR ARENA. (Suministro e instalación. Incluye Base 4cm de Mortero 2000 PSI y Arena de Sello)</v>
          </cell>
          <cell r="F3077" t="str">
            <v>M2</v>
          </cell>
          <cell r="G3077">
            <v>68795</v>
          </cell>
        </row>
        <row r="3078">
          <cell r="D3078">
            <v>8975</v>
          </cell>
          <cell r="E3078" t="str">
            <v>Proyecto Av.Boyacá desde la AC 170 hasta la AC 183: PISOS EN LOSETA PREFABRICADA A51 (20x40x6cm) COLOR GRIS. (Suministro e instalación. Incluye Base 4cm de Mortero 2000 PSI y Arena de Sello)</v>
          </cell>
          <cell r="F3078" t="str">
            <v>M2</v>
          </cell>
          <cell r="G3078">
            <v>66534</v>
          </cell>
        </row>
        <row r="3079">
          <cell r="D3079">
            <v>8976</v>
          </cell>
          <cell r="E3079" t="str">
            <v xml:space="preserve">Proyecto Av.Boyacá desde la AC 170 hasta la AC 183: PISO EN LOSETA PREFABRICADA A55 TACTIL ALERTA (40x40x6cm) COLOR AMARILLO. (Suministro e instalación. Incluye Base 4cm de Mortero 2000 PSI y Arena de Sello) </v>
          </cell>
          <cell r="F3079" t="str">
            <v>M2</v>
          </cell>
          <cell r="G3079">
            <v>82988</v>
          </cell>
        </row>
        <row r="3080">
          <cell r="D3080">
            <v>8977</v>
          </cell>
          <cell r="E3080" t="str">
            <v>Proyecto Av.Boyacá desde la AC 170 hasta la AC 183: GEOBLOQUE DE POLIESTIRENO EXPANDIDO EPS DENSIDAD 29 a 30 Kg/m3 (Suministro e Instalación)</v>
          </cell>
          <cell r="F3080" t="str">
            <v>M3</v>
          </cell>
          <cell r="G3080">
            <v>562148</v>
          </cell>
        </row>
        <row r="3081">
          <cell r="D3081">
            <v>8978</v>
          </cell>
          <cell r="E3081" t="str">
            <v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v>
          </cell>
          <cell r="F3081" t="str">
            <v>ML</v>
          </cell>
          <cell r="G3081">
            <v>373566</v>
          </cell>
        </row>
        <row r="3082">
          <cell r="D3082">
            <v>8979</v>
          </cell>
          <cell r="E3082" t="str">
            <v>Proyecto Av.Boyacá desde la AC 170 hasta la AC 183: VARILLA COOPER WELD 5/8" x 2.44m CON SOLDADURA EXOTERMICA. (Incluye Suministro e Instalación)</v>
          </cell>
          <cell r="F3082" t="str">
            <v>UN</v>
          </cell>
          <cell r="G3082">
            <v>853673</v>
          </cell>
        </row>
        <row r="3083">
          <cell r="D3083">
            <v>8980</v>
          </cell>
          <cell r="E3083" t="str">
            <v>Proyecto Av.Boyacá desde la AC 170 hasta la AC 183: ACOMETIDA DOMICILIARIA DE 1/2" CON COLLAR DE DERIVACION DE 8" x 1".  INCLUYE TUBERIA PF, REGISTROS Y ACCESORIOS, LONGITUD PROMEDIO 6.5m. INCLUYE CAJILLA EN POLIPROPILENO PARA MEDIDOR. (Suministro e Instalación)</v>
          </cell>
          <cell r="F3083" t="str">
            <v>UN</v>
          </cell>
          <cell r="G3083">
            <v>454243</v>
          </cell>
        </row>
        <row r="3084">
          <cell r="D3084">
            <v>8981</v>
          </cell>
          <cell r="E3084" t="str">
            <v>Proyecto Av.Boyacá desde la AC 170 hasta la AC 183: ACOMETIDA DOMICILIARIA DE 1" CON COLLAR DE DERIVACION DE 8" X 1". INCLUYE TUBERIA PF, REGISTROS Y ACCESORIOS, LONGITUD PROMEDIO DE 6.5m, INCLUYE CAJILLA EN POLIPROPILENO PARA MEDIDOR. (Suministro e Instalación)</v>
          </cell>
          <cell r="F3084" t="str">
            <v>UN</v>
          </cell>
          <cell r="G3084">
            <v>442112</v>
          </cell>
        </row>
        <row r="3085">
          <cell r="D3085">
            <v>8982</v>
          </cell>
          <cell r="E3085" t="str">
            <v>Proyecto Av.Boyacá desde la AC 170 hasta la AC 183: CAMARA PREFABRICADA PZ8 RECTA DIAMETRO INTERNO 1.10m, ESPESOR DE PARED: 0.126, INCLUYE AROTAPA Y TAPA. (Suministro e Instalación)</v>
          </cell>
          <cell r="F3085" t="str">
            <v>UN</v>
          </cell>
          <cell r="G3085">
            <v>9844458</v>
          </cell>
        </row>
        <row r="3086">
          <cell r="D3086">
            <v>8983</v>
          </cell>
          <cell r="E3086" t="str">
            <v>Proyecto Av.Boyacá desde la AC 170 hasta la AC 183: CAMARA PREFABRICADA PZ10 RECTA DIAMETRO INTERNO 1.20m, ESPESOR DE PARED: 0.136, INCLUYE AROTAPA Y TAPA. (Suministro e Instalación)</v>
          </cell>
          <cell r="F3086" t="str">
            <v>UN</v>
          </cell>
          <cell r="G3086">
            <v>10343354</v>
          </cell>
        </row>
        <row r="3087">
          <cell r="D3087">
            <v>8984</v>
          </cell>
          <cell r="E3087" t="str">
            <v>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v>
          </cell>
          <cell r="F3087" t="str">
            <v>ML</v>
          </cell>
          <cell r="G3087">
            <v>101379</v>
          </cell>
        </row>
        <row r="3088">
          <cell r="D3088">
            <v>8985</v>
          </cell>
          <cell r="E3088" t="str">
            <v xml:space="preserve">Proyecto Intersección a Desnivel Autopista Sur (NQS) con Av. Bosa: 4 DUCTOS D=4" PVC-TDP MAS 5 TRITUBOS (Incluye Suministro e Instalación. No Incluye Rellenos) </v>
          </cell>
          <cell r="F3088" t="str">
            <v>ML</v>
          </cell>
          <cell r="G3088">
            <v>222224</v>
          </cell>
        </row>
        <row r="3089">
          <cell r="D3089">
            <v>8986</v>
          </cell>
          <cell r="E3089" t="str">
            <v xml:space="preserve">Proyecto Intersección a Desnivel Autopista Sur (NQS) con Av. Bosa: 3 DUCTOS D=4" PVC-TDP MAS 1 TRITUBO (Incluye Suministro e Instalación. No Incluye Rellenos) </v>
          </cell>
          <cell r="F3089" t="str">
            <v>ML</v>
          </cell>
          <cell r="G3089">
            <v>118747</v>
          </cell>
        </row>
        <row r="3090">
          <cell r="D3090">
            <v>8987</v>
          </cell>
          <cell r="E3090" t="str">
            <v xml:space="preserve">Proyecto Intersección a Desnivel Autopista Sur (NQS) con Av. Bosa: 5 DUCTOS D=4" PVC-TDP MAS 2 TRITUBOS (Incluye Suministro e Instalación. No Incluye Rellenos)  </v>
          </cell>
          <cell r="F3090" t="str">
            <v>ML</v>
          </cell>
          <cell r="G3090">
            <v>197163</v>
          </cell>
        </row>
        <row r="3091">
          <cell r="D3091">
            <v>8988</v>
          </cell>
          <cell r="E3091"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3091" t="str">
            <v>ML</v>
          </cell>
          <cell r="G3091">
            <v>1612019</v>
          </cell>
        </row>
        <row r="3092">
          <cell r="D3092">
            <v>8989</v>
          </cell>
          <cell r="E3092" t="str">
            <v xml:space="preserve">Proyecto Intersección a Desnivel Autopista Sur (NQS) con Av. Bosa: 1 DUCTO D=4" MAS  1 DUCTO DE 3" PVC-TDP  (Incluye Suministro e Instalación. No Incluye Rellenos) </v>
          </cell>
          <cell r="F3092" t="str">
            <v>ML</v>
          </cell>
          <cell r="G3092">
            <v>63702</v>
          </cell>
        </row>
        <row r="3093">
          <cell r="D3093">
            <v>8990</v>
          </cell>
          <cell r="E3093" t="str">
            <v>Proyecto Intersección a Desnivel Autopista Sur (NQS) con Av. Bosa: AISLADOR SÍSMICO CON NÚCLEO DE PLOMO. DIÁMETRO 1.20 m, DESPLAZAMIENTO MÁXIMO 150 mm Y CARGA AXIAL MÁXIMA 10000 kN (Incluye suministro e instalación).</v>
          </cell>
          <cell r="F3093" t="str">
            <v>UN</v>
          </cell>
          <cell r="G3093">
            <v>97853001</v>
          </cell>
        </row>
        <row r="3094">
          <cell r="D3094">
            <v>8991</v>
          </cell>
          <cell r="E3094" t="str">
            <v>Proyecto Intersección a Desnivel Autopista Sur (NQS) con Av. Bosa: ROBLE AUSTRALIANO H=1.5 (Incluye siembra, tierra, abono, transporte y tutor)</v>
          </cell>
          <cell r="F3094" t="str">
            <v>UN</v>
          </cell>
          <cell r="G3094">
            <v>123937</v>
          </cell>
        </row>
        <row r="3095">
          <cell r="D3095">
            <v>8992</v>
          </cell>
          <cell r="E3095" t="str">
            <v>Proyecto Intersección a Desnivel Autopista Sur (NQS) con Av. Bosa: CANALIZACIÓN 8 DUCTOS D=4" PVC - TDP + 1 TRITUBO PE 100 FOPT DE 40mm (1 1/4") RDE 13.5 (Incluye suministro e instalación. No incluye rellenos) xxx</v>
          </cell>
          <cell r="F3095" t="str">
            <v>ML</v>
          </cell>
          <cell r="G3095">
            <v>215301</v>
          </cell>
        </row>
        <row r="3096">
          <cell r="D3096">
            <v>8993</v>
          </cell>
          <cell r="E3096" t="str">
            <v>Proyecto Intersección a Desnivel Autopista Sur (NQS) con Av. Bosa: CAUCHO TEQUENDAMA H=1.5 (Incluye siembra, tierra, abono, transporte y tutor)</v>
          </cell>
          <cell r="F3096" t="str">
            <v>UN</v>
          </cell>
          <cell r="G3096">
            <v>98403</v>
          </cell>
        </row>
        <row r="3097">
          <cell r="D3097">
            <v>8994</v>
          </cell>
          <cell r="E3097" t="str">
            <v>Proyecto Intersección a Desnivel Autopista Sur (NQS) con Av. Bosa: CAJA DE PASO de 1.60m x 1.60m TEL NIN-112 UNE EPM</v>
          </cell>
          <cell r="F3097" t="str">
            <v>UN</v>
          </cell>
          <cell r="G3097">
            <v>4006170</v>
          </cell>
        </row>
        <row r="3098">
          <cell r="D3098">
            <v>8995</v>
          </cell>
          <cell r="E3098" t="str">
            <v>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v>
          </cell>
          <cell r="F3098" t="str">
            <v>ML</v>
          </cell>
          <cell r="G3098">
            <v>744527</v>
          </cell>
        </row>
        <row r="3099">
          <cell r="D3099">
            <v>8996</v>
          </cell>
          <cell r="E3099" t="str">
            <v>Proyecto Intersección a Desnivel Autopista Sur (NQS) con Av. Bosa: CINTURÓN DE CIERRE EN ACERO Φ16" REVESTIDO CON PINTURA ANTICORROSIVA. L=0,30M. FABRICADO APARTIR DE LÁMINA ASTM A 36 DE ESPESOR 6MM. PRESIÓN DE TRABAJO = 150 PSI (Incluye suministro e instalación).</v>
          </cell>
          <cell r="F3099" t="str">
            <v>UN</v>
          </cell>
          <cell r="G3099">
            <v>369863</v>
          </cell>
        </row>
        <row r="3100">
          <cell r="D3100">
            <v>8997</v>
          </cell>
          <cell r="E3100" t="str">
            <v>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v>
          </cell>
          <cell r="F3100" t="str">
            <v>UN</v>
          </cell>
          <cell r="G3100">
            <v>3777390</v>
          </cell>
        </row>
        <row r="3101">
          <cell r="D3101">
            <v>8998</v>
          </cell>
          <cell r="E3101" t="str">
            <v>Proyecto Intersección a Desnivel Autopista Sur (NQS) con Av. Bosa: CINTURÓN DE CIERRE EN ACERO Φ 24" REVESTIDO CON PINTURA ANTICORROSIVA. L=0,30M. FABRICADO APARTIR DE LÁMINA ASTM A 36 DE ESPESOR 6MM. PRESIÓN DE TRABAJO = 150 PSI (Incluye suministro e instalación).</v>
          </cell>
          <cell r="F3101" t="str">
            <v>UN</v>
          </cell>
          <cell r="G3101">
            <v>605998</v>
          </cell>
        </row>
        <row r="3102">
          <cell r="D3102">
            <v>8999</v>
          </cell>
          <cell r="E3102" t="str">
            <v>Proyecto Intersección a Desnivel Autopista Sur (NQS) con Av. Bosa: CINTURÓN DE CIERRE EN ACERO Φ36" REVESTIDO CON PINTURA ANTICORROSIVA. L=0,30M. FABRICADO APARTIR DE LÁMINA ASTM A 36 DE ESPESOR 6MM. PRESIÓN DE TRABAJO = 150 PSI (Incluye suministro e instalación).</v>
          </cell>
          <cell r="F3102" t="str">
            <v>UN</v>
          </cell>
          <cell r="G3102">
            <v>899917</v>
          </cell>
        </row>
        <row r="3103">
          <cell r="D3103">
            <v>9000</v>
          </cell>
          <cell r="E3103"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v>
          </cell>
          <cell r="F3103" t="str">
            <v>UN</v>
          </cell>
          <cell r="G3103">
            <v>11862855</v>
          </cell>
        </row>
        <row r="3104">
          <cell r="D3104">
            <v>9001</v>
          </cell>
          <cell r="E3104" t="str">
            <v>Proyecto Intersección a Desnivel Autopista Sur (NQS) con Av. Bosa: BASE GRANULAR CLASE A (BG-A) ESTABILIZADA CON CEMENTO ASFALTICO CONVENCIONAL TIPO MGEA_A (Incluye suministro, transporte, colocación y compactación).</v>
          </cell>
          <cell r="F3104" t="str">
            <v>M3</v>
          </cell>
          <cell r="G3104">
            <v>524873</v>
          </cell>
        </row>
        <row r="3105">
          <cell r="D3105">
            <v>9002</v>
          </cell>
          <cell r="E3105" t="str">
            <v>Proyecto Intersección a Desnivel Autopista Sur (NQS) con Av. Bosa: PICTOGRAMA VELOCIDAD MENOS DE 60 KM/H. (Incluye suministro e instalación).</v>
          </cell>
          <cell r="F3105" t="str">
            <v>UN</v>
          </cell>
          <cell r="G3105">
            <v>448675</v>
          </cell>
        </row>
        <row r="3106">
          <cell r="D3106">
            <v>9003</v>
          </cell>
          <cell r="E3106" t="str">
            <v>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v>
          </cell>
          <cell r="F3106" t="str">
            <v>UN</v>
          </cell>
          <cell r="G3106">
            <v>18206306</v>
          </cell>
        </row>
        <row r="3107">
          <cell r="D3107">
            <v>9004</v>
          </cell>
          <cell r="E3107" t="str">
            <v>Proyecto Intersección a Desnivel Autopista Sur (NQS) con Av. Bosa: Pilote FDP (Full displacement pile) Concreto Tremie 3000 PSI de 40 cm de diámetro.</v>
          </cell>
          <cell r="F3107" t="str">
            <v>ML</v>
          </cell>
          <cell r="G3107">
            <v>160798</v>
          </cell>
        </row>
        <row r="3108">
          <cell r="D3108">
            <v>9005</v>
          </cell>
          <cell r="E3108"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v>
          </cell>
          <cell r="F3108" t="str">
            <v>UN</v>
          </cell>
          <cell r="G3108">
            <v>552489</v>
          </cell>
        </row>
        <row r="3109">
          <cell r="D3109">
            <v>9006</v>
          </cell>
          <cell r="E3109" t="str">
            <v>Proyecto Intersección a Desnivel Autopista Sur (NQS) con Av. Bosa: COMPENSADOR DE DILATACIÓN DE GOMA DN-400 CON CUERPO EN EPDM Y REFUERZO DE NYLON; CON BRIDAS GIRATORIAS ZINCADAS EN ACERO CARBONO TALADRADAS SEGÚN ASA 150 LBS. L= 130 MM (Incluye suministro e instalación).</v>
          </cell>
          <cell r="F3109" t="str">
            <v>UN</v>
          </cell>
          <cell r="G3109">
            <v>6689275</v>
          </cell>
        </row>
        <row r="3110">
          <cell r="D3110">
            <v>9007</v>
          </cell>
          <cell r="E3110" t="str">
            <v>Proyecto Intersección a Desnivel Autopista Sur (NQS) con Av. Bosa: TUBERÍA HD, ACUEDUCTO, PN 16, D=300 mm 12" (Suministro e instalación)</v>
          </cell>
          <cell r="F3110" t="str">
            <v>ML</v>
          </cell>
          <cell r="G3110">
            <v>106069</v>
          </cell>
        </row>
        <row r="3111">
          <cell r="D3111">
            <v>9008</v>
          </cell>
          <cell r="E3111" t="str">
            <v xml:space="preserve">Proyecto Intersección a Desnivel Autopista Sur (NQS) con Av. Bosa: CAJA PARA LAS DERIVACIONES DE 24" A 12" DE LA RED MATRIZ DE ACUEDUCTO. </v>
          </cell>
          <cell r="F3111" t="str">
            <v>UN</v>
          </cell>
          <cell r="G3111">
            <v>91749896</v>
          </cell>
        </row>
        <row r="3112">
          <cell r="D3112">
            <v>9009</v>
          </cell>
          <cell r="E3112" t="str">
            <v>Proyecto Intersección a Desnivel Autopista Sur (NQS) con Av. Bosa: Demolición de muro existente con cemento expansivo</v>
          </cell>
          <cell r="F3112" t="str">
            <v>M3</v>
          </cell>
          <cell r="G3112">
            <v>130699</v>
          </cell>
        </row>
        <row r="3113">
          <cell r="D3113">
            <v>9010</v>
          </cell>
          <cell r="E3113" t="str">
            <v>Proyecto Intersección a Desnivel Autopista Sur (NQS) con Av. Bosa: TUBERÍA HD, ACUERDUCTO, PN 16, D=150mm-6" (Suministro e instalación)</v>
          </cell>
          <cell r="F3113" t="str">
            <v>ML</v>
          </cell>
          <cell r="G3113">
            <v>46262</v>
          </cell>
        </row>
        <row r="3114">
          <cell r="D3114">
            <v>9011</v>
          </cell>
          <cell r="E3114" t="str">
            <v>Proyecto Intersección a Desnivel Autopista Sur (NQS) con Av. Bosa: POSTENSIONAMIENTO PARA SUPERESTRUCTURA FU=1860 MPA ASTM A -416 GR 270 BAJA RELAJACIÓN. (Incluye torones, anclaje, ductos con uniones, servicio de tensionamiento con gato multitorón e inyección con equipos y operarios.</v>
          </cell>
          <cell r="F3114" t="str">
            <v>TON-M</v>
          </cell>
          <cell r="G3114">
            <v>3213</v>
          </cell>
        </row>
        <row r="3115">
          <cell r="D3115">
            <v>9012</v>
          </cell>
          <cell r="E3115" t="str">
            <v xml:space="preserve">Proyecto Intersección a Desnivel Autopista Sur (NQS) con Av. Bosa: 4 DUCTOS D=4" PVC-TDP MAS 2 TRITUBOS (Incluye Suministro e Instalación. No Incluye Rellenos) </v>
          </cell>
          <cell r="F3115" t="str">
            <v>ML</v>
          </cell>
          <cell r="G3115">
            <v>169196</v>
          </cell>
        </row>
        <row r="3116">
          <cell r="D3116">
            <v>9014</v>
          </cell>
          <cell r="E3116" t="str">
            <v>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F3116" t="str">
            <v>KG</v>
          </cell>
          <cell r="G3116">
            <v>19372</v>
          </cell>
        </row>
        <row r="3117">
          <cell r="D3117">
            <v>9015</v>
          </cell>
          <cell r="E3117" t="str">
            <v xml:space="preserve">Proyecto Intersección a Desnivel Autopista Sur (NQS) con Av. Bosa: CAJA PARA LAS DERIVACIONES DE 36" A 12" DE LA RED MATRIZ DE ACUEDUCTO. </v>
          </cell>
          <cell r="F3117" t="str">
            <v>UN</v>
          </cell>
          <cell r="G3117">
            <v>96147860</v>
          </cell>
        </row>
        <row r="3118">
          <cell r="D3118">
            <v>9016</v>
          </cell>
          <cell r="E3118" t="str">
            <v>Proyecto Intersección a Desnivel Autopista Sur (NQS) con Av. Bosa: FONDO DE JUNTA EN ESPUMA DE POLIETILENO DE BAJA DENSIDAD D= 32 mm. Suministro e instalación</v>
          </cell>
          <cell r="F3118" t="str">
            <v>ML</v>
          </cell>
          <cell r="G3118">
            <v>10883</v>
          </cell>
        </row>
        <row r="3119">
          <cell r="D3119">
            <v>9017</v>
          </cell>
          <cell r="E3119" t="str">
            <v>Proyecto Intersección a Desnivel Autopista Sur (NQS) con Av. Bosa: ADOQUIN DE ARCILLA COLOR ROJO O SIMILAR (26x6x6cm) (Incluye arena de peña para sello, Base 5cm en mortero de 2000 PSI) Transporte petreos 28 Km. SUMINISTRO E INSTALACIÓN.</v>
          </cell>
          <cell r="F3119" t="str">
            <v>M2</v>
          </cell>
          <cell r="G3119">
            <v>87078</v>
          </cell>
        </row>
        <row r="3120">
          <cell r="D3120">
            <v>9018</v>
          </cell>
          <cell r="E3120" t="str">
            <v>Proyecto Intersección a Desnivel Autopista Sur (NQS) con Av. Bosa: TUBERÍA HD, ACUEDUCTO, PN 16, D=100mm - 4" (Suministro e instalación)</v>
          </cell>
          <cell r="F3120" t="str">
            <v>ML</v>
          </cell>
          <cell r="G3120">
            <v>19632</v>
          </cell>
        </row>
        <row r="3121">
          <cell r="D3121">
            <v>9019</v>
          </cell>
          <cell r="E3121" t="str">
            <v>Proyecto Intersección a Desnivel Autopista Sur (NQS) con Av. Bosa: SEÑAL INFORMATIVA SI-28, TABLERO 85.01cm x 26.00cm REFLECTIVO ALTA INTENSIDAD, PEDESTAL EN ÁNGULO DE 2"x2"x1/4" H= 2.60m EN PINTURA ELECTROSTÁTICA. INCLUYE SUMINISTRO E INSTALACIÓN</v>
          </cell>
          <cell r="F3121" t="str">
            <v>UN</v>
          </cell>
          <cell r="G3121">
            <v>417896</v>
          </cell>
        </row>
        <row r="3122">
          <cell r="D3122">
            <v>9020</v>
          </cell>
          <cell r="E3122" t="str">
            <v>Proyecto Intersección a Desnivel Autopista Sur (NQS) con Av. Bosa: BASE ESTABILIZADA CON ASFALTO EN CALIENTE MEZCLADA EN PLANTA (Incluye suministro, extendido, nivelación y compactación).</v>
          </cell>
          <cell r="F3122" t="str">
            <v>M3</v>
          </cell>
          <cell r="G3122">
            <v>623815</v>
          </cell>
        </row>
        <row r="3123">
          <cell r="D3123">
            <v>9021</v>
          </cell>
          <cell r="E3123" t="str">
            <v>Proyecto Intersección a Desnivel Autopista Sur (NQS) con Av. Bosa: TUBERÍA HD, ACUEDUCTO, PN 16, D=200 mm-8" (Suministro e instalación)</v>
          </cell>
          <cell r="F3123" t="str">
            <v>ML</v>
          </cell>
          <cell r="G3123">
            <v>49129</v>
          </cell>
        </row>
        <row r="3124">
          <cell r="D3124">
            <v>9022</v>
          </cell>
          <cell r="E3124" t="str">
            <v>Proyecto Intersección a Desnivel Autopista Sur (NQS) con Av. Bosa: JUNTA DE DILATACION ELASTOMÉRICA T-160 PARA DESPLAZAMIENTO 160mm+/-80mm  (Incluye Suministro e instalación y material para anclajes).</v>
          </cell>
          <cell r="F3124" t="str">
            <v>ML</v>
          </cell>
          <cell r="G3124">
            <v>2826833</v>
          </cell>
        </row>
        <row r="3125">
          <cell r="D3125">
            <v>9023</v>
          </cell>
          <cell r="E3125" t="str">
            <v>Proyecto Intersección a Desnivel Autopista Sur (NQS) con Av. Bosa: CÁMARA EN CONCRETO DE 4000 PSI GRAVA COMÚN PREFABRICADO TIPO II. SUMINISTRO E INSTALACIÓN.</v>
          </cell>
          <cell r="F3125" t="str">
            <v>UN</v>
          </cell>
          <cell r="G3125">
            <v>17302523</v>
          </cell>
        </row>
        <row r="3126">
          <cell r="D3126">
            <v>9024</v>
          </cell>
          <cell r="E3126" t="str">
            <v>Proyecto Intersección a Desnivel Autopista Sur (NQS) con Av. Bosa: CONFORMACION DE TERRAPLENES CON MATERIAL DE EXCAVACIÓN. (Incluye equipo y mano de obra)</v>
          </cell>
          <cell r="F3126" t="str">
            <v>M3</v>
          </cell>
          <cell r="G3126">
            <v>10935</v>
          </cell>
        </row>
        <row r="3127">
          <cell r="D3127">
            <v>9025</v>
          </cell>
          <cell r="E3127" t="str">
            <v>Proyecto Intersección a Desnivel Autopista Sur (NQS) con Av. Bosa: JUNTA DE DILATACION ELASTOMÉRICA PARA DESPLAZAMIENTO MIN=+/- 100 MM A MAX =+/- 115 MM (Incluye Suministro, accesorios, materiales e instalación).</v>
          </cell>
          <cell r="F3127" t="str">
            <v>ML</v>
          </cell>
          <cell r="G3127">
            <v>3744720</v>
          </cell>
        </row>
        <row r="3128">
          <cell r="D3128">
            <v>9026</v>
          </cell>
          <cell r="E3128" t="str">
            <v>Proyecto Intersección a Desnivel Autopista Sur (NQS) con Av. Bosa: TERRAPLÉN EN CENIZA DE ALTO HORNO. INCLUYE ADICIÓN DEL 6% DE CAL. SUMINISTRO E INSTALACIÓN, EXTENDIDO, HUMEDECIMIENTO, COMPACTACIÓN Y TRANSPORTE.</v>
          </cell>
          <cell r="F3128" t="str">
            <v>M3</v>
          </cell>
          <cell r="G3128">
            <v>228223</v>
          </cell>
        </row>
        <row r="3129">
          <cell r="D3129">
            <v>9027</v>
          </cell>
          <cell r="E3129" t="str">
            <v>Proyecto Intersección a Desnivel Autopista Sur (NQS) con Av. Bosa: VÁLVULA DE MARIPOSA Ø 16"A BRIDA - BRIDA (A) (150 PSI). SUMINISTRO E INSTALACIÓN</v>
          </cell>
          <cell r="F3129" t="str">
            <v>UN</v>
          </cell>
          <cell r="G3129">
            <v>4273671</v>
          </cell>
        </row>
        <row r="3130">
          <cell r="D3130">
            <v>9028</v>
          </cell>
          <cell r="E3130" t="str">
            <v>Estudios y Diseños proyectos de Valorización: APIQUE MANUAL HASTA 1.50m DE 0.50m X 0.50m - (Relleno y adecuación del sitio - incluye transporte.)</v>
          </cell>
          <cell r="F3130" t="str">
            <v>M3</v>
          </cell>
          <cell r="G3130">
            <v>297500</v>
          </cell>
        </row>
        <row r="3131">
          <cell r="D3131">
            <v>9029</v>
          </cell>
          <cell r="E3131" t="str">
            <v>Estudios y Diseños proyectos de Valorización: APIQUE MANUAL EN ZONA DURA DE 0,65m x 0,65m x1,5m (Incluye demolición, excavación, recuperación de muestras alteradas e inalteradas, reparación con base granular y mezcla en frío e=0,10m) - Horario Nocturno</v>
          </cell>
          <cell r="F3131" t="str">
            <v>UN</v>
          </cell>
          <cell r="G3131">
            <v>678577</v>
          </cell>
        </row>
        <row r="3132">
          <cell r="D3132">
            <v>9030</v>
          </cell>
          <cell r="E3132" t="str">
            <v>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v>
          </cell>
          <cell r="F3132" t="str">
            <v>UN</v>
          </cell>
          <cell r="G3132">
            <v>936684</v>
          </cell>
        </row>
        <row r="3133">
          <cell r="D3133">
            <v>9031</v>
          </cell>
          <cell r="E3133" t="str">
            <v>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v>
          </cell>
          <cell r="F3133" t="str">
            <v>UN</v>
          </cell>
          <cell r="G3133">
            <v>2070946</v>
          </cell>
        </row>
        <row r="3134">
          <cell r="D3134">
            <v>9032</v>
          </cell>
          <cell r="E3134" t="str">
            <v>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v>
          </cell>
          <cell r="F3134" t="str">
            <v>UN</v>
          </cell>
          <cell r="G3134">
            <v>3392886</v>
          </cell>
        </row>
        <row r="3135">
          <cell r="D3135">
            <v>9033</v>
          </cell>
          <cell r="E3135" t="str">
            <v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v>
          </cell>
          <cell r="F3135" t="str">
            <v>UN</v>
          </cell>
          <cell r="G3135">
            <v>4468232</v>
          </cell>
        </row>
        <row r="3136">
          <cell r="D3136">
            <v>9034</v>
          </cell>
          <cell r="E3136" t="str">
            <v>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v>
          </cell>
          <cell r="F3136" t="str">
            <v>UN</v>
          </cell>
          <cell r="G3136">
            <v>4395211</v>
          </cell>
        </row>
        <row r="3137">
          <cell r="D3137">
            <v>9035</v>
          </cell>
          <cell r="E3137" t="str">
            <v>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v>
          </cell>
          <cell r="F3137" t="str">
            <v>UN</v>
          </cell>
          <cell r="G3137">
            <v>7289419</v>
          </cell>
        </row>
        <row r="3138">
          <cell r="D3138">
            <v>9036</v>
          </cell>
          <cell r="E3138" t="str">
            <v>PROYECTO CONSTRUCCIÓN DE LA AVENIDA BOYACÁ (AK 72) CÁMARA GRP P271 TIPO II (0°) DN ENTRADA 2000 DN SALIDA 2000 (BL1+BL2=2250 MM) DN CHIMENEA  1200 (H=1550 MM), INCLUYE ESCALERA Y ACCESORIOS, NO INCLUYE TRANSPORTE NI TUBERÍA . SUMINISTRO E INSTALACIÓ</v>
          </cell>
          <cell r="F3138" t="str">
            <v>UN</v>
          </cell>
          <cell r="G3138">
            <v>31086666</v>
          </cell>
        </row>
        <row r="3139">
          <cell r="D3139">
            <v>9037</v>
          </cell>
          <cell r="E3139" t="str">
            <v>PROYECTO CONSTRUCCIÓN DE LA AVENIDA BOYACÁ (AK 72) CÁMARA GRP P2 TIPO II (1°-30°) DN ENTRADA 2000 DN SALIDA 2000 (BL1+BL2=3200 MM) DN CHIMENEA  1200 (H=1550 MM), INCLUYE ESCALERA Y ACCESORIOS, NO  INCLUYE TRANSPORTE NI TUBERÍA . SUMINISTRO E INSTALACIÓN</v>
          </cell>
          <cell r="F3139" t="str">
            <v>UN</v>
          </cell>
          <cell r="G3139">
            <v>37917168</v>
          </cell>
        </row>
        <row r="3140">
          <cell r="D3140">
            <v>9038</v>
          </cell>
          <cell r="E3140" t="str">
            <v>PROYECTO CONSTRUCCIÓN DE LA AVENIDA BOYACÁ (AK 72) CÁMARA GRP P70 TIPO II (31°-60°) DN ENTRADA 2000 DN SALIDA 2000 (BL1+BL2=3800 MM) DN CHIMENEA  1200 (H=1550 MM), INCLUYE ESCALERA Y ACCESORIOS, NO INCLUYE TRANSPORTE NI TUBERÍA. SUMINISTRO E INSTALACIÓN</v>
          </cell>
          <cell r="F3140" t="str">
            <v>UN</v>
          </cell>
          <cell r="G3140">
            <v>42121382</v>
          </cell>
        </row>
        <row r="3141">
          <cell r="D3141">
            <v>9039</v>
          </cell>
          <cell r="E3141" t="str">
            <v>IMPERMEABILIZACIÓN DE TABLERO CON MANTO BITUMINOSO ASFÁLTICO IMPERMEABILIZANTE HDPE + FP 250 (A TODO COSTO INCLUYE PREPARACIÓN DE SUPERFICIE)</v>
          </cell>
          <cell r="F3141" t="str">
            <v>M2</v>
          </cell>
          <cell r="G3141">
            <v>51925</v>
          </cell>
        </row>
        <row r="3142">
          <cell r="D3142">
            <v>9040</v>
          </cell>
          <cell r="E3142" t="str">
            <v>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v>
          </cell>
          <cell r="F3142" t="str">
            <v>M2</v>
          </cell>
          <cell r="G3142">
            <v>409784</v>
          </cell>
        </row>
        <row r="3143">
          <cell r="D3143">
            <v>9041</v>
          </cell>
          <cell r="E3143" t="str">
            <v>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v>
          </cell>
          <cell r="F3143" t="str">
            <v>UN</v>
          </cell>
          <cell r="G3143">
            <v>995942</v>
          </cell>
        </row>
        <row r="3144">
          <cell r="D3144">
            <v>9042</v>
          </cell>
          <cell r="E3144" t="str">
            <v>DESMONTE DE BARRERAS METÁLICAS (A TODO COSTO)</v>
          </cell>
          <cell r="F3144" t="str">
            <v>ML</v>
          </cell>
          <cell r="G3144">
            <v>64546</v>
          </cell>
        </row>
        <row r="3145">
          <cell r="D3145">
            <v>9044</v>
          </cell>
          <cell r="E3145" t="str">
            <v>REFORZAMIENTO DE VIGAS METÁLICAS EN LÁMINA DE ACERO LÁMINA HR 8mm x 20"A588 GR B/A709 GR 50/W DE 8x560x9000 mm INCLUYE SUMINISTRO DE MATERIALES, EQUIPOS, TRANSPORTES, MANEJO, ALMACENAMIENTO, DESPERDICIOS Y MANO DE OBRA</v>
          </cell>
          <cell r="F3145" t="str">
            <v>UN</v>
          </cell>
          <cell r="G3145">
            <v>6533912</v>
          </cell>
        </row>
        <row r="3146">
          <cell r="D3146">
            <v>9045</v>
          </cell>
          <cell r="E3146" t="str">
            <v xml:space="preserve">DESMONTE Y MONTAJE DE DUCTERÍA EMT EXISTENTE INCLUYE MANO DE OBRA NO INCLUYE MATERIALES							</v>
          </cell>
          <cell r="F3146" t="str">
            <v>ML</v>
          </cell>
          <cell r="G3146">
            <v>7151</v>
          </cell>
        </row>
        <row r="3147">
          <cell r="D3147">
            <v>9046</v>
          </cell>
          <cell r="E3147" t="str">
            <v xml:space="preserve">DESMONTE Y MONTAJE DE CAJAS ELÉCTRICAS METÁLICAS EXISTENTES INCLUYE MANO DE OBRA NO INCLUYE MATERIALES							</v>
          </cell>
          <cell r="F3147" t="str">
            <v>UN</v>
          </cell>
          <cell r="G3147">
            <v>27300</v>
          </cell>
        </row>
        <row r="3148">
          <cell r="D3148">
            <v>9047</v>
          </cell>
          <cell r="E3148" t="str">
            <v xml:space="preserve">DESMONTE Y MONTAJE DE LUMINARIAS EXISTENTES INCLUYE MANO DE OBRA NO INCLUYE MATERIALES							</v>
          </cell>
          <cell r="F3148" t="str">
            <v>UN</v>
          </cell>
          <cell r="G3148">
            <v>76332</v>
          </cell>
        </row>
        <row r="3149">
          <cell r="D3149">
            <v>9048</v>
          </cell>
          <cell r="E3149" t="str">
            <v xml:space="preserve">DESMONTE Y MONTAJE DE CABLE EXISTENTE INCLUYE MANO DE OBRA NO INCLUYE MATERIALES							</v>
          </cell>
          <cell r="F3149" t="str">
            <v>ML</v>
          </cell>
          <cell r="G3149">
            <v>3576</v>
          </cell>
        </row>
        <row r="3150">
          <cell r="D3150">
            <v>9049</v>
          </cell>
          <cell r="E3150" t="str">
            <v>Ejecución de las obras y actividades complementarias para el reforzamiento estructural de puentes vehiculares en Bogotá D.C. Grupo C - VÁLVULA TIPO MARIPOSA DOBLE EXCENTRICIDAD SIN ACTUADOR 150PSI Ø20" (INCLUYE SUMINISTRO E INSTALACIÓN)</v>
          </cell>
          <cell r="F3150" t="str">
            <v>UN</v>
          </cell>
          <cell r="G3150">
            <v>27259266</v>
          </cell>
        </row>
        <row r="3151">
          <cell r="D3151">
            <v>9050</v>
          </cell>
          <cell r="E3151" t="str">
            <v>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v>
          </cell>
          <cell r="F3151" t="str">
            <v>UN</v>
          </cell>
          <cell r="G3151">
            <v>4454230</v>
          </cell>
        </row>
        <row r="3152">
          <cell r="D3152">
            <v>9051</v>
          </cell>
          <cell r="E3152" t="str">
            <v>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v>
          </cell>
          <cell r="F3152" t="str">
            <v>UN</v>
          </cell>
          <cell r="G3152">
            <v>6634077</v>
          </cell>
        </row>
        <row r="3153">
          <cell r="D3153">
            <v>9052</v>
          </cell>
          <cell r="E3153" t="str">
            <v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v>
          </cell>
          <cell r="F3153" t="str">
            <v>CM.PER</v>
          </cell>
          <cell r="G3153">
            <v>3101</v>
          </cell>
        </row>
        <row r="3154">
          <cell r="D3154">
            <v>9053</v>
          </cell>
          <cell r="E3154" t="str">
            <v>EXTRACCION Y REEMPLAZO DE NEOPRENO DE 5,0 CM DE ESPESOR, SECCIÓN 40 CM POR 50 CM, DUREZA 60. CON REFUERZO DE 2 LÁMINAS DE 1/4" EN LOS COSTADOS DE CADA TOPE SÍSMICO. SUMINISTRO E INSTALACIÓN.</v>
          </cell>
          <cell r="F3154" t="str">
            <v>UN</v>
          </cell>
          <cell r="G3154">
            <v>4582180</v>
          </cell>
        </row>
        <row r="3155">
          <cell r="D3155">
            <v>9054</v>
          </cell>
          <cell r="E3155" t="str">
            <v>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v>
          </cell>
          <cell r="F3155" t="str">
            <v>CM.PER</v>
          </cell>
          <cell r="G3155">
            <v>2416</v>
          </cell>
        </row>
        <row r="3156">
          <cell r="D3156">
            <v>9055</v>
          </cell>
          <cell r="E3156" t="str">
            <v>SUMINISTRO Y APLICACIÓN DE UNA CAPA DE ANTICORROSIVO DE 3 MILS DE ESPESOR DE PELÍCULA SECA IMPRIMANTE EPÓXICO, PREVIA PREPARACIÓN DE LA SUPERFICIE MEDIANTE LIMPIEZA MANUAL O MECÁNICA, SEGÚN LAS NORMAS SSPC-SP2</v>
          </cell>
          <cell r="F3156" t="str">
            <v>ML</v>
          </cell>
          <cell r="G3156">
            <v>13334</v>
          </cell>
        </row>
        <row r="3157">
          <cell r="D3157">
            <v>9056</v>
          </cell>
          <cell r="E3157" t="str">
            <v>BARRERA METALICA PARA PUENTE PEATONAL - INCLUYE SUMINISTRO E INSTALACION</v>
          </cell>
          <cell r="F3157" t="str">
            <v>ML</v>
          </cell>
          <cell r="G3157">
            <v>678949</v>
          </cell>
        </row>
        <row r="3158">
          <cell r="D3158">
            <v>9057</v>
          </cell>
          <cell r="E3158" t="str">
            <v>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v>
          </cell>
          <cell r="F3158" t="str">
            <v>ML</v>
          </cell>
          <cell r="G3158">
            <v>1650322</v>
          </cell>
        </row>
        <row r="3159">
          <cell r="D3159">
            <v>9058</v>
          </cell>
          <cell r="E3159" t="str">
            <v>MANTENIMIENTO PERIÓDICO - MEJORAMIENTO DE LA SUPERFICIE EXISTENTE CON FRESADO ESTABILIZADO AL 5% CON EMULSIÓN CRL-1</v>
          </cell>
          <cell r="F3159" t="str">
            <v>M2</v>
          </cell>
          <cell r="G3159">
            <v>132942</v>
          </cell>
        </row>
        <row r="3160">
          <cell r="D3160">
            <v>9059</v>
          </cell>
          <cell r="E3160" t="str">
            <v>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v>
          </cell>
          <cell r="F3160" t="str">
            <v>M2</v>
          </cell>
          <cell r="G3160">
            <v>45677</v>
          </cell>
        </row>
        <row r="3161">
          <cell r="D3161">
            <v>9060</v>
          </cell>
          <cell r="E3161" t="str">
            <v>Reforzamiento Puentes Vehiculares sobre la Av. Ciudad de Quito y Centenario - CTO 1436 DE 2017. INYECCIONES EPÓXICAS CON ADHESIVO ESTRUCTURAL EN LAS FISURAS EN LOS ELEMENTOS ESTRUCTURALES EXISTENTES (SOLO SE ESTIMARÁN LAS FISURAS PARA LOS ELEMENTOS QUE NO SE VAYAN A REFORZAR)</v>
          </cell>
          <cell r="F3161" t="str">
            <v>ML</v>
          </cell>
          <cell r="G3161">
            <v>34802</v>
          </cell>
        </row>
        <row r="3162">
          <cell r="D3162">
            <v>9061</v>
          </cell>
          <cell r="E3162" t="str">
            <v>Reforzamiento Puentes Vehiculares sobre la Av. Ciudad de Quito y Centenario - CTO 1436 DE 2017. REPARACIÓN DE LOS MUROS DE APROXIMACIÓN</v>
          </cell>
          <cell r="F3162" t="str">
            <v>M2</v>
          </cell>
          <cell r="G3162">
            <v>52799</v>
          </cell>
        </row>
        <row r="3163">
          <cell r="D3163">
            <v>9062</v>
          </cell>
          <cell r="E3163" t="str">
            <v>Reforzamiento Puentes Vehiculares sobre la Av. Ciudad de Quito y Centenario - CTO 1436 DE 2017.  INSTALACIÓN BARRERA CO2 (CUBRIRÁ EL PERÍMETRO DE VIGAS, PILAS Y ÁREA INFERIOR DEL TABLERO)</v>
          </cell>
          <cell r="F3163" t="str">
            <v>M2</v>
          </cell>
          <cell r="G3163">
            <v>21721</v>
          </cell>
        </row>
        <row r="3164">
          <cell r="D3164">
            <v>9063</v>
          </cell>
          <cell r="E3164" t="str">
            <v>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v>
          </cell>
          <cell r="F3164" t="str">
            <v>M2</v>
          </cell>
          <cell r="G3164">
            <v>8701</v>
          </cell>
        </row>
        <row r="3165">
          <cell r="D3165">
            <v>9064</v>
          </cell>
          <cell r="E3165" t="str">
            <v>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v>
          </cell>
          <cell r="F3165" t="str">
            <v>ML</v>
          </cell>
          <cell r="G3165">
            <v>1793167</v>
          </cell>
        </row>
        <row r="3166">
          <cell r="D3166">
            <v>9065</v>
          </cell>
          <cell r="E3166" t="str">
            <v>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v>
          </cell>
          <cell r="F3166" t="str">
            <v>ML</v>
          </cell>
          <cell r="G3166">
            <v>2069383</v>
          </cell>
        </row>
        <row r="3167">
          <cell r="D3167">
            <v>9066</v>
          </cell>
          <cell r="E3167" t="str">
            <v>Reforzamiento Puentes Vehiculares sobre la Av. Ciudad de Quito y Centenario - CTO 1436 DE 2017.  LOCALIZACIÓN Y REPLANTEO DE REDES</v>
          </cell>
          <cell r="F3167" t="str">
            <v>ML</v>
          </cell>
          <cell r="G3167">
            <v>1125</v>
          </cell>
        </row>
        <row r="3168">
          <cell r="D3168">
            <v>9067</v>
          </cell>
          <cell r="E3168" t="str">
            <v>Reforzamiento Puentes Vehiculares sobre la Av. Ciudad de Quito y Centenario - CTO 1436 DE 2017. EMPRADIZACION, incluye suministro e instalación de cespedón.</v>
          </cell>
          <cell r="F3168" t="str">
            <v>M2</v>
          </cell>
          <cell r="G3168">
            <v>7395</v>
          </cell>
        </row>
        <row r="3169">
          <cell r="D3169">
            <v>9068</v>
          </cell>
          <cell r="E3169" t="str">
            <v>Reforzamiento Puentes Vehiculares sobre la Av. Ciudad de Quito y Centenario - CTO 1436 DE 2017. TORONES POSTENSADOS PARA REFORZAMIENTO EXTERNO DE 1/2" TENSIONADO 16,9 TON. SUMINISTRO E INSTALACIÓN, TENSIONAMIENTO, MANO DE OBRA, EQUIPOS EN GENERAL</v>
          </cell>
          <cell r="F3169" t="str">
            <v>ML</v>
          </cell>
          <cell r="G3169">
            <v>20816</v>
          </cell>
        </row>
        <row r="3170">
          <cell r="D3170">
            <v>9069</v>
          </cell>
          <cell r="E3170" t="str">
            <v>Reforzamiento Puentes Vehiculares sobre la Av. Ciudad de Quito y Centenario - CTO 1436 DE 2017. REFORZAMIENTO PUENTE AV NQS - CLL 19, TORON Ø 5/8" ADHERIDO ASTM 416, GRADO 270K, BAJA RELACIÓN (VIGAS NUEVAS), incluye suministro e instalación mano de obra, equipos en general</v>
          </cell>
          <cell r="F3170" t="str">
            <v>ML</v>
          </cell>
          <cell r="G3170">
            <v>14545</v>
          </cell>
        </row>
        <row r="3171">
          <cell r="D3171">
            <v>9070</v>
          </cell>
          <cell r="E3171" t="str">
            <v>Reforzamiento Puentes Vehiculares sobre la Av. Ciudad de Quito y Centenario - CTO 1436 DE 2017.  TEE HD EXTREMO LISO 20"X20" (SUMINISTRO E INSTALACIÓN)</v>
          </cell>
          <cell r="F3171" t="str">
            <v>UN</v>
          </cell>
          <cell r="G3171">
            <v>8538489</v>
          </cell>
        </row>
        <row r="3172">
          <cell r="D3172">
            <v>9071</v>
          </cell>
          <cell r="E3172" t="str">
            <v>Reforzamiento Puentes Vehiculares sobre la Av. Ciudad de Quito y Centenario - CTO 1436 DE 2017. VALVULA PURGA D = 4" (INCLUYE SUMINISTRO E INSTALACIÓN)</v>
          </cell>
          <cell r="F3172" t="str">
            <v>UN</v>
          </cell>
          <cell r="G3172">
            <v>1050302</v>
          </cell>
        </row>
        <row r="3173">
          <cell r="D3173">
            <v>9072</v>
          </cell>
          <cell r="E3173" t="str">
            <v>LOSA DE CONCRETO MR45 ACELERADO A 7 DIAS (Suministro, Formaleteado, Colocación y Acabado. No Incluye Acero, Curado, Juntas) VIA TEXTURIZADA</v>
          </cell>
          <cell r="F3173" t="str">
            <v>M3</v>
          </cell>
          <cell r="G3173">
            <v>767517</v>
          </cell>
        </row>
        <row r="3174">
          <cell r="D3174">
            <v>9073</v>
          </cell>
          <cell r="E3174" t="str">
            <v>PISO EN CONCRETO MR45 (315 Kg/Cm2) GRAVA COMÚN ACELERADO A 7 DÍAS, ESTAMPADO PARA POMPEYANOS Y VIAS A DESNIVEL, COLOR OCRE (Incluye suministro y colocación de concreto, juego de moldes, desmoldante en polvo, curador para concreto, corte y sellado de juntas).</v>
          </cell>
          <cell r="F3174" t="str">
            <v>M2</v>
          </cell>
          <cell r="G3174">
            <v>364598</v>
          </cell>
        </row>
        <row r="3175">
          <cell r="D3175">
            <v>9074</v>
          </cell>
          <cell r="E3175" t="str">
            <v>RECUBRIMIENTO DE HASTA 5 CM CON MORTERO DE REPARACIÓN DE ALTA  RESISTENCIA DE REFUERZOS EN FIBRA</v>
          </cell>
          <cell r="F3175" t="str">
            <v>M2</v>
          </cell>
          <cell r="G3175">
            <v>207055</v>
          </cell>
        </row>
        <row r="3176">
          <cell r="D3176">
            <v>9075</v>
          </cell>
          <cell r="E3176" t="str">
            <v>SUMINISTRO E INSTALACIÓN DE REDUCCIÓN EN ACERO Ø 20" x 16" CON ESPIGO Ø 20" Y CAMPANA Ø 16, REVESTIDA INTERIOR Y EXTERIOR CON MORTERO CEMENTO. L= 0,58m PRESIÓN DE TRABAJO= 150 PSI</v>
          </cell>
          <cell r="F3176" t="str">
            <v>UN</v>
          </cell>
          <cell r="G3176">
            <v>3002896</v>
          </cell>
        </row>
        <row r="3177">
          <cell r="D3177">
            <v>9076</v>
          </cell>
          <cell r="E3177" t="str">
            <v>CODO EN ACERO Ø24" ENTRE 67 1/2° Y 90° JUNTA ESPIGO Y CAMPANA, CON EMPAQUE DE CAUCHO, CON REVEST.INT. Y RECUBR. EXT. EN MORTERO DE CEMENTO. L= 1.65m x 1.65m PRESIÓN DE TRABAJO 150PSI. SUMINISTRO E INSTALACIÓN</v>
          </cell>
          <cell r="F3177" t="str">
            <v>UN</v>
          </cell>
          <cell r="G3177">
            <v>9052404</v>
          </cell>
        </row>
        <row r="3178">
          <cell r="D3178">
            <v>9077</v>
          </cell>
          <cell r="E3178" t="str">
            <v>TAPÓN DE ACERO 16" SOLDADO (INCLUYE SUMINISTRO E INSTALACIÓN)</v>
          </cell>
          <cell r="F3178" t="str">
            <v>UN</v>
          </cell>
          <cell r="G3178">
            <v>462504</v>
          </cell>
        </row>
        <row r="3179">
          <cell r="D3179">
            <v>9078</v>
          </cell>
          <cell r="E3179" t="str">
            <v xml:space="preserve">Proyecto factibilidad, estudios y diseños para la construcción de los puntos inestables de la vía Bogotá - La Calera: RELLENO EN CONCRETO CELULAR DE 1500 psi 28 días. (Incluye Suministro e Instalación) </v>
          </cell>
          <cell r="F3179" t="str">
            <v>M3</v>
          </cell>
          <cell r="G3179">
            <v>508758</v>
          </cell>
        </row>
        <row r="3180">
          <cell r="D3180">
            <v>9079</v>
          </cell>
          <cell r="E3180" t="str">
            <v>Proyecto factibilidad, estudios y diseños para la construcción de los puntos inestables de la vía Bogotá - La Calera: MANTO GEOSINTÉTICO COMPUESTO DE CEMENTO A GRANEL. DIMENSIONES: 1.10m DE ANCHO x 8mm DE ESPESOR .  (Incluye Suministro e Instalación)</v>
          </cell>
          <cell r="F3180" t="str">
            <v>M2</v>
          </cell>
          <cell r="G3180">
            <v>324535</v>
          </cell>
        </row>
        <row r="3181">
          <cell r="D3181">
            <v>9080</v>
          </cell>
          <cell r="E3181" t="str">
            <v xml:space="preserve">Proyecto factibilidad, estudios y diseños para la construcción de los puntos inestables de la vía Bogotá - La Calera: INCLINOMETRO D=70mm (INCLUYE EQUIPO DE PERFORACIÓN, TAPON SUPERIOR E INFERIOR, SOLDADURA PARA PVC).  (Suministro y Colocación) </v>
          </cell>
          <cell r="F3181" t="str">
            <v>ML</v>
          </cell>
          <cell r="G3181">
            <v>729321</v>
          </cell>
        </row>
        <row r="3182">
          <cell r="D3182">
            <v>9081</v>
          </cell>
          <cell r="E3182" t="str">
            <v>Proyecto factibilidad, estudios y diseños para la construcción de los puntos inestables de la vía Bogotá - La Calera: MOJON DE CONCRETO DE 0,3 x 0,3 x 0,3m (Incluye Suministro e Instalación)</v>
          </cell>
          <cell r="F3182" t="str">
            <v>UN</v>
          </cell>
          <cell r="G3182">
            <v>48243</v>
          </cell>
        </row>
        <row r="3183">
          <cell r="D3183">
            <v>9082</v>
          </cell>
          <cell r="E3183"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F3183" t="str">
            <v>GLB</v>
          </cell>
          <cell r="G3183">
            <v>53265610</v>
          </cell>
        </row>
        <row r="3184">
          <cell r="D3184">
            <v>9083</v>
          </cell>
          <cell r="E3184" t="str">
            <v>Proyecto factibilidad, estudios y diseños para la construcción de los puntos inestables de la vía Bogotá - La Calera: LAMINA GALVANIZADA POR KILOGRAMO. (Incluye Suministro y colocación)</v>
          </cell>
          <cell r="F3184" t="str">
            <v>KG</v>
          </cell>
          <cell r="G3184">
            <v>8693</v>
          </cell>
        </row>
        <row r="3185">
          <cell r="D3185">
            <v>9084</v>
          </cell>
          <cell r="E3185" t="str">
            <v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v>
          </cell>
          <cell r="F3185" t="str">
            <v>UN</v>
          </cell>
          <cell r="G3185">
            <v>279888</v>
          </cell>
        </row>
        <row r="3186">
          <cell r="D3186">
            <v>9085</v>
          </cell>
          <cell r="E3186" t="str">
            <v>MEZCLA ASFÁLTICA EN CALIENTE TIPO MS 20 CON ADICIÓN DE FIBRA SINTÉTICA DE ALTA RESISTENCIA (ARAMIDA Y POLIOLEFINA).SUMINISTRO, EXTENDIDO, NIVELACIÓN Y COMPACTACIÓN</v>
          </cell>
          <cell r="F3186" t="str">
            <v>M3</v>
          </cell>
          <cell r="G3186">
            <v>700250</v>
          </cell>
        </row>
        <row r="3187">
          <cell r="D3187">
            <v>9086</v>
          </cell>
          <cell r="E3187"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v>
          </cell>
          <cell r="F3187" t="str">
            <v>M3</v>
          </cell>
          <cell r="G3187">
            <v>676247</v>
          </cell>
        </row>
        <row r="3188">
          <cell r="D3188">
            <v>9087</v>
          </cell>
          <cell r="E3188" t="str">
            <v>JUNTA DE DILATACION ELASTOMÉRICA 160 DESPLAZAMIENTO 160MM+/-80MM  (INCLUYE SUMINISTRO E INSTALACIÓN Y MATERIAL PARA ANCLAJES).</v>
          </cell>
          <cell r="F3188" t="str">
            <v>ML</v>
          </cell>
          <cell r="G3188">
            <v>2818992</v>
          </cell>
        </row>
        <row r="3189">
          <cell r="D3189">
            <v>9088</v>
          </cell>
          <cell r="E3189" t="str">
            <v>REEMPLAZO DE JUNTA DE DILATACION ELASTOMÉRICA 230 DESPLAZAMIENTO 230MM+/-115MM (INLCUYE SUMINSTRO, ACCESORIOS, MATERIALES E INSTALACIÓN)</v>
          </cell>
          <cell r="F3189" t="str">
            <v>ML</v>
          </cell>
          <cell r="G3189">
            <v>5777989</v>
          </cell>
        </row>
        <row r="3190">
          <cell r="D3190">
            <v>9089</v>
          </cell>
          <cell r="E3190"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3190" t="str">
            <v>ML</v>
          </cell>
          <cell r="G3190">
            <v>2298790</v>
          </cell>
        </row>
        <row r="3191">
          <cell r="D3191">
            <v>9090</v>
          </cell>
          <cell r="E3191" t="str">
            <v>Ampliacion puente vehicular calle 153 por Autonorte - Construcción Pilote FDP (Full displacement pile) Concreto Tremie 3000 PSI de 40 cm de diámetro.</v>
          </cell>
          <cell r="F3191" t="str">
            <v>ML</v>
          </cell>
          <cell r="G3191">
            <v>156887</v>
          </cell>
        </row>
        <row r="3192">
          <cell r="D3192">
            <v>9091</v>
          </cell>
          <cell r="E3192" t="str">
            <v>Ampliacion puente vehicular calle 153 por Autonorte - Mamposteria en bloque Ecomuro de 40x40x20 cm.  Suministro e instalación.  No incluye acero de dovelas, concreto para viguetas y columnas, ni grouting de nivelación.</v>
          </cell>
          <cell r="F3192" t="str">
            <v>M2</v>
          </cell>
          <cell r="G3192">
            <v>138214</v>
          </cell>
        </row>
        <row r="3193">
          <cell r="D3193">
            <v>9092</v>
          </cell>
          <cell r="E3193" t="str">
            <v>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v>
          </cell>
          <cell r="F3193" t="str">
            <v>GLB</v>
          </cell>
          <cell r="G3193">
            <v>254666925</v>
          </cell>
        </row>
        <row r="3194">
          <cell r="D3194">
            <v>9093</v>
          </cell>
          <cell r="E3194" t="str">
            <v>Ampliacion puente vehicular calle 153 por Autonorte - Pruebas PIT a pilotes de 0.50-0.60m de diámetro</v>
          </cell>
          <cell r="F3194" t="str">
            <v>UN</v>
          </cell>
          <cell r="G3194">
            <v>160844</v>
          </cell>
        </row>
        <row r="3195">
          <cell r="D3195">
            <v>9094</v>
          </cell>
          <cell r="E3195" t="str">
            <v>VIGA CABEZAL EN CONCRETO DE 5000 PSI GRAVA COMÚN PREMEZCLADO (INCLUYE SUMINISTRO, FORMALETEO, BOMBEO CON AUTOBOMBA Y CURADO. NO INCLUYE REFUERZO)</v>
          </cell>
          <cell r="F3195" t="str">
            <v>M3</v>
          </cell>
          <cell r="G3195">
            <v>861556</v>
          </cell>
        </row>
        <row r="3196">
          <cell r="D3196">
            <v>9095</v>
          </cell>
          <cell r="E3196" t="str">
            <v>PLACA DE APROXIMACIÓN PARA PUENTE VEHICULAR EN CONCRETO DE 5000 PSI GRAVA COMÚN (PREMEZCLADO. INCLUYE SUMIN., FORMALETEO, CURADO Y COLOCACIÓN. NO INCL. REFUERZO).</v>
          </cell>
          <cell r="F3196" t="str">
            <v>M3</v>
          </cell>
          <cell r="G3196">
            <v>700620</v>
          </cell>
        </row>
        <row r="3197">
          <cell r="D3197">
            <v>9096</v>
          </cell>
          <cell r="E3197" t="str">
            <v>VIGA DIAFRAGMA EN CONCRETO DE 5000 PSI GRAVA COMÚN PREMEZCLADO (INCLUYE SUMINISTRO, FORMALETEO, BOMBEO CON AUTOBOMBA Y CURADO. NO INCLUYE REFUERZO)</v>
          </cell>
          <cell r="F3197" t="str">
            <v>M3</v>
          </cell>
          <cell r="G3197">
            <v>938047</v>
          </cell>
        </row>
        <row r="3198">
          <cell r="D3198">
            <v>9097</v>
          </cell>
          <cell r="E3198" t="str">
            <v>Conteo cualitativo y cuantitativo de fitolitos en las muestras de suelo, interpretando y reconstruyendo el contexto arqueobótanico. Incluye informe.</v>
          </cell>
          <cell r="F3198" t="str">
            <v>UN</v>
          </cell>
          <cell r="G3198">
            <v>2085475</v>
          </cell>
        </row>
        <row r="3199">
          <cell r="D3199">
            <v>9098</v>
          </cell>
          <cell r="E3199" t="str">
            <v>Datación por Carbono 14 y extracción de colageno oseo. Incluye transporte aereo de muestra desde Bogota hasta Ciudad de Mexico. Incluye informe.</v>
          </cell>
          <cell r="F3199" t="str">
            <v>UN</v>
          </cell>
          <cell r="G3199">
            <v>4843161</v>
          </cell>
        </row>
        <row r="3200">
          <cell r="D3200">
            <v>9099</v>
          </cell>
          <cell r="E3200" t="str">
            <v>Elaboración, digitalización y descripción de sección delgada de fragmento ceramica. Incluye informe.</v>
          </cell>
          <cell r="F3200" t="str">
            <v>UN</v>
          </cell>
          <cell r="G3200">
            <v>1332800</v>
          </cell>
        </row>
        <row r="3201">
          <cell r="D3201">
            <v>9100</v>
          </cell>
          <cell r="E3201" t="str">
            <v xml:space="preserve">Prueba de carga estatica en Pilote  hasta 100 Ton. ASTM D1143-07. Incluye Transporte de Equipos </v>
          </cell>
          <cell r="F3201" t="str">
            <v>UN</v>
          </cell>
          <cell r="G3201">
            <v>17262574</v>
          </cell>
        </row>
        <row r="3202">
          <cell r="D3202">
            <v>9101</v>
          </cell>
          <cell r="E3202" t="str">
            <v>Analisis Bioantropologico de  restos oseos humanos, cuarteta basica , informe y base de datos detallada. (Incluye limpieza, registro fotográfico e informe detallado).</v>
          </cell>
          <cell r="F3202" t="str">
            <v>UN</v>
          </cell>
          <cell r="G3202">
            <v>2289000</v>
          </cell>
        </row>
        <row r="3203">
          <cell r="D3203">
            <v>9102</v>
          </cell>
          <cell r="E3203" t="str">
            <v>BEE ESPUMADO (BASE ASFÁLTICA RECICLADA CON BASE ESPUMADA)</v>
          </cell>
          <cell r="F3203" t="str">
            <v>M3</v>
          </cell>
          <cell r="G3203">
            <v>118992</v>
          </cell>
        </row>
        <row r="3204">
          <cell r="D3204">
            <v>9103</v>
          </cell>
          <cell r="E3204" t="str">
            <v>Ejecución de Obras y actividades complementarias para el reforzamiento estructural de puentes vehiculares en Bogotá D.C. - MICROPILOTE PARA CIMENTACIÓN REFERENCIA TITÁN 73/35 (BARRA AUTOPERFORANTE).</v>
          </cell>
          <cell r="F3204" t="str">
            <v>ML</v>
          </cell>
          <cell r="G3204">
            <v>996194</v>
          </cell>
        </row>
        <row r="3205">
          <cell r="D3205">
            <v>9104</v>
          </cell>
          <cell r="E3205" t="str">
            <v>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v>
          </cell>
          <cell r="F3205" t="str">
            <v>UN</v>
          </cell>
          <cell r="G3205">
            <v>13875400</v>
          </cell>
        </row>
        <row r="3206">
          <cell r="D3206">
            <v>9105</v>
          </cell>
          <cell r="E3206" t="str">
            <v>Ejecución de Obras y actividades complementarias para el reforzamiento estructural de puentes vehiculares en Bogotá D.C., REDUCCION EN ACERO 24"X20" CON ESPIGO 24" Y CAMPANA 20" CON REVESTIMIENTOS INTERIOR Y EXTERIOR EN MORTERO DE CEMENTO. L=0,54 M. PRESIÓN DE TRABAJO=150 PSI.</v>
          </cell>
          <cell r="F3206" t="str">
            <v>UN</v>
          </cell>
          <cell r="G3206">
            <v>4475149</v>
          </cell>
        </row>
        <row r="3207">
          <cell r="D3207">
            <v>9106</v>
          </cell>
          <cell r="E3207" t="str">
            <v>Ejecución de Obras y actividades complementarias para el reforzamiento estructural de puentes vehiculares en Bogotá D.C., REDUCCION EN ACERO 24"X16" CON ESPIGO 24" Y CAMPANA 16" CON REVESTIMIENTOS INTERIOR Y EXTERIOR EN MORTERO DE CEMENTO. L=1,00 M. PRESIÓN DE TRABAJO=150 PSI.</v>
          </cell>
          <cell r="F3207" t="str">
            <v>UN</v>
          </cell>
          <cell r="G3207">
            <v>4753657</v>
          </cell>
        </row>
        <row r="3208">
          <cell r="D3208">
            <v>9107</v>
          </cell>
          <cell r="E3208" t="str">
            <v>REFORZAMIENTO CON TEJIDO UNIDIRECCIONAL DE FIBRA DE CARBONO . (SUMINISTRO E INSTALACIÓN,  INCLUYE TODOS LOS COSTOS DE PREPARACIÓN SUPERFICIE Y SUMINISTRO DE MATERIALES).</v>
          </cell>
          <cell r="F3208" t="str">
            <v>M2</v>
          </cell>
          <cell r="G3208">
            <v>491205</v>
          </cell>
        </row>
        <row r="3209">
          <cell r="D3209">
            <v>9108</v>
          </cell>
          <cell r="E3209" t="str">
            <v>Ejecución de Obras y actividades complementarias para el reforzamiento estructural de puentes vehiculares en Bogotá D.C., BLOQUE DE POLIESTIRENO EXPANDIDO. Densidad 30 Kg/M3 MEDIDAS 3,07m x 1,30m x 0,53m (2,12 M3). (Incluye transporte e instalación).</v>
          </cell>
          <cell r="F3209" t="str">
            <v>M3</v>
          </cell>
          <cell r="G3209">
            <v>275303</v>
          </cell>
        </row>
        <row r="3210">
          <cell r="D3210">
            <v>9109</v>
          </cell>
          <cell r="E3210" t="str">
            <v>CONCRETO 2000 PSI GRAVA COMÚN 14 MPA (140 Kg/Cm2) PARA SOLADOS (PREMEZCLADO. INCLUYE SUMINISTRO Y COLOCACIÓN).</v>
          </cell>
          <cell r="F3210" t="str">
            <v>M3</v>
          </cell>
          <cell r="G3210">
            <v>538281</v>
          </cell>
        </row>
        <row r="3211">
          <cell r="D3211">
            <v>9110</v>
          </cell>
          <cell r="E3211"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v>
          </cell>
          <cell r="F3211" t="str">
            <v>UN</v>
          </cell>
          <cell r="G3211">
            <v>112674</v>
          </cell>
        </row>
        <row r="3212">
          <cell r="D3212">
            <v>9111</v>
          </cell>
          <cell r="E3212"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v>
          </cell>
          <cell r="F3212" t="str">
            <v>UN</v>
          </cell>
          <cell r="G3212">
            <v>14587</v>
          </cell>
        </row>
        <row r="3213">
          <cell r="D3213">
            <v>9112</v>
          </cell>
          <cell r="E3213" t="str">
            <v>Ampliacion puente vehicular calle 153 por Autonorte -Prueba de carga para puente vehicular.  Incluye nivelación de precisión e informe.  No incluye señalización, vigilancia, permisos, cargas necesarias para la prueba ni el pesaje de las cargas.</v>
          </cell>
          <cell r="F3213" t="str">
            <v>UN</v>
          </cell>
          <cell r="G3213">
            <v>94129089</v>
          </cell>
        </row>
        <row r="3214">
          <cell r="D3214">
            <v>9113</v>
          </cell>
          <cell r="E3214" t="str">
            <v>Ampliacion puente vehicular calle 153 por Autonorte - Prueba dinámica PDA (dirección, instrumentación, toma de señales, análisis CAPWAP e informe)</v>
          </cell>
          <cell r="F3214" t="str">
            <v>UN</v>
          </cell>
          <cell r="G3214">
            <v>9160844</v>
          </cell>
        </row>
        <row r="3215">
          <cell r="D3215">
            <v>9114</v>
          </cell>
          <cell r="E3215" t="str">
            <v>Ampliacion puente vehicular calle 153 por autonorte - Terraplén en ceniza de alto horno y geomalla fortgrid. incluye adición del 6% de cal. suministro e instalación, extendido, humedecimiento, compactación y transporte.</v>
          </cell>
          <cell r="F3215" t="str">
            <v>M3</v>
          </cell>
          <cell r="G3215">
            <v>269738</v>
          </cell>
        </row>
        <row r="3216">
          <cell r="D3216">
            <v>9115</v>
          </cell>
          <cell r="E3216" t="str">
            <v>Ampliacion puente vehicular calle 153 por autonorte - Base estabilizada con asfalto en caliente mgea-a entregada en planta (Incluye suministro, extendido, nivelación y compactación).</v>
          </cell>
          <cell r="F3216" t="str">
            <v>M3</v>
          </cell>
          <cell r="G3216">
            <v>537172</v>
          </cell>
        </row>
        <row r="3217">
          <cell r="D3217">
            <v>9116</v>
          </cell>
          <cell r="E3217" t="str">
            <v>CICLOPARQUEO TIPO M-22-A TUBERÍA AGUA NEGRA (SUMINISTRO E INSTALACIÓN, INCLUYE BASE EN CONCRETO DE 3000 PSI HECHO EN OBRA), en tubo de 1 ¼”, calibre 2.5mm, platina de anclaje de 4” x 4” x ¼”, tornillo expansivo de 3 ¼” x ¼”.</v>
          </cell>
          <cell r="F3217" t="str">
            <v>UN</v>
          </cell>
          <cell r="G3217">
            <v>146222</v>
          </cell>
        </row>
        <row r="3218">
          <cell r="D3218">
            <v>9117</v>
          </cell>
          <cell r="E3218" t="str">
            <v>CICLOPARQUEO TIPO M-22-A TUBERÍA ACERO INOXIDABLE (SUMINISTRO E INSTALACIÓN, INCLUYE BASE EN CONCRETO DE 3000 PSI HECHO EN OBRA), en tubo de acero inoxidable de 1 ½”, calibre 3mm.</v>
          </cell>
          <cell r="F3218" t="str">
            <v>UN</v>
          </cell>
          <cell r="G3218">
            <v>312034</v>
          </cell>
        </row>
        <row r="3219">
          <cell r="D3219">
            <v>9118</v>
          </cell>
          <cell r="E3219" t="str">
            <v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v>
          </cell>
          <cell r="F3219" t="str">
            <v>UN</v>
          </cell>
          <cell r="G3219">
            <v>12078500</v>
          </cell>
        </row>
        <row r="3220">
          <cell r="D3220">
            <v>9119</v>
          </cell>
          <cell r="E3220" t="str">
            <v>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v>
          </cell>
          <cell r="F3220" t="str">
            <v>UN</v>
          </cell>
          <cell r="G3220">
            <v>11387917</v>
          </cell>
        </row>
        <row r="3221">
          <cell r="D3221">
            <v>9120</v>
          </cell>
          <cell r="E3221" t="str">
            <v>Estudios y diseños de diagnostico estructural y actualización Sísmica puentes contrato IDU 1574: Monitoreo de Piezómetro de Hilo Vibrátil (Incluye visita e informe semanal y alerta cuando la presión sea superior a 6t/m2)</v>
          </cell>
          <cell r="F3221" t="str">
            <v>UN</v>
          </cell>
          <cell r="G3221">
            <v>297500</v>
          </cell>
        </row>
        <row r="3222">
          <cell r="D3222">
            <v>9121</v>
          </cell>
          <cell r="E3222"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F3222" t="str">
            <v>UN</v>
          </cell>
          <cell r="G3222">
            <v>218575</v>
          </cell>
        </row>
        <row r="3223">
          <cell r="D3223">
            <v>9122</v>
          </cell>
          <cell r="E3223" t="str">
            <v>PINTURA SOBRE ESTRUCTURA METÁLICA GALVANIZADA. INCLUYE LIMPIEZA SSPC-SP10, BARRERA EPOXICA e=3mils, ACABADO URETANO e=3mils</v>
          </cell>
          <cell r="F3223" t="str">
            <v>KG</v>
          </cell>
          <cell r="G3223">
            <v>3538</v>
          </cell>
        </row>
        <row r="3224">
          <cell r="D3224">
            <v>9123</v>
          </cell>
          <cell r="E3224" t="str">
            <v>"AMPLIACION PUENTE VEHICULAR CALLE 153 POR AUTONORTE - CONCRETO 5000 PSI GRAVA COMÚN PREMEZCLADO PARA TABLERO PUENTE (INCLUYE SUMINISTRO E INSTALACIÓN, BOMBEO DE CONCRETO, ADITIVO PARA PUENTE DE ADHERENCIA DE CONCRETO FRESCO Y ENDURECIDO)		 					"</v>
          </cell>
          <cell r="F3224" t="str">
            <v>M3</v>
          </cell>
          <cell r="G3224">
            <v>788988</v>
          </cell>
        </row>
        <row r="3225">
          <cell r="D3225">
            <v>9124</v>
          </cell>
          <cell r="E3225" t="str">
            <v>AMPLIACION PUENTE VEHICULAR CALLE 153 POR AUTONORTE - JUNTA DE DILATACION ELASTOMÉRICA PARA DESPLAZAMIENTO TOTAL DE 180 mm (+/- 90 mm).  Incluye Suministro, accesorios, materiales e instalación.</v>
          </cell>
          <cell r="F3225" t="str">
            <v>ML</v>
          </cell>
          <cell r="G3225">
            <v>3129450</v>
          </cell>
        </row>
        <row r="3226">
          <cell r="D3226">
            <v>9125</v>
          </cell>
          <cell r="E3226" t="str">
            <v>AMPLIACION PUENTE VEHICULAR CALLE 153 POR AUTONORTE - LÁMINA DE POLIESTIRENO EXPANDIDO EPS DENSIDAD 29 a 30 Kg/m3 (Suministro e Instalación) (incluye Icopor D-12 20 MM (LAMINA) DE 1.0m x 1.0m)</v>
          </cell>
          <cell r="F3226" t="str">
            <v>UN/MES</v>
          </cell>
          <cell r="G3226">
            <v>27433</v>
          </cell>
        </row>
        <row r="3227">
          <cell r="D3227">
            <v>9126</v>
          </cell>
          <cell r="E3227" t="str">
            <v>AMPLIACION PUENTE VEHICULAR CALLE 153 POR AUTONORTE - INCLINOMETRO EN TERRENO L=20 METROS (INCLUYE PERFORACION, SUMINISTRO E INSTALACION)</v>
          </cell>
          <cell r="F3227" t="str">
            <v>UN</v>
          </cell>
          <cell r="G3227">
            <v>4848333</v>
          </cell>
        </row>
        <row r="3228">
          <cell r="D3228">
            <v>9127</v>
          </cell>
          <cell r="E3228" t="str">
            <v>AMPLIACION PUENTE VEHICULAR CALLE 153 POR AUTONORTE - PIEZOMETROS DE TUBO ABIERTO TIPO CASAGRANDE L=20 METROS (INCLUYE PERFORACION, SUMINISTRO E INSTALACION)</v>
          </cell>
          <cell r="F3228" t="str">
            <v>UN</v>
          </cell>
          <cell r="G3228">
            <v>3337392</v>
          </cell>
        </row>
        <row r="3229">
          <cell r="D3229">
            <v>9128</v>
          </cell>
          <cell r="E3229" t="str">
            <v>AMPLIACION PUENTE VEHICULAR CALLE 153 POR AUTONORTE - EXTENSOMETROS FIJOS DE VARILLA DE 20 METROS CON PUNTO DE LECTURA MANUAL Y UNA SOLA POSICION (INCLUYE PERFORACION, LECTURA E INFORME; NO INCLUYE TOPOGRAFIA)</v>
          </cell>
          <cell r="F3229" t="str">
            <v>UN</v>
          </cell>
          <cell r="G3229">
            <v>5055603</v>
          </cell>
        </row>
        <row r="3230">
          <cell r="D3230">
            <v>9129</v>
          </cell>
          <cell r="E3230"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v>
          </cell>
          <cell r="F3230" t="str">
            <v>UN/MES</v>
          </cell>
          <cell r="G3230">
            <v>421919</v>
          </cell>
        </row>
        <row r="3231">
          <cell r="D3231">
            <v>9130</v>
          </cell>
          <cell r="E3231"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v>
          </cell>
          <cell r="F3231" t="str">
            <v>UN/MES</v>
          </cell>
          <cell r="G3231">
            <v>581782</v>
          </cell>
        </row>
        <row r="3232">
          <cell r="D3232">
            <v>9131</v>
          </cell>
          <cell r="E3232" t="str">
            <v>PAQUETE DE ELEMENTOS PARA LIMPIEZA Y DESINFECCIÓN PARA 10 TRABAJADORES EN OBRA (INCLUYE ALCOHOL, TOALLAS DE PAPEL, JABON LIQUIDO, GEL ANTIBACTERIAL, SUMINISTRO AGUA PARA EL LAVAMANOS)._(Según Apéndice Bioseguridad Covid 19_V2)</v>
          </cell>
          <cell r="F3232" t="str">
            <v>UN/MES</v>
          </cell>
          <cell r="G3232">
            <v>482564</v>
          </cell>
        </row>
        <row r="3233">
          <cell r="D3233">
            <v>9132</v>
          </cell>
          <cell r="E3233" t="str">
            <v>RECOLECCION, TRANSPORTE Y DISPOSICION DE RESIDUOS LÍQUIDOS PROVENIENTES DE LAVAMANOS PORTATILES. (INCLUYE EQUIPO DE SUCCIÓN)_(Según Apéndice Bioseguridad Covid 19_V2)</v>
          </cell>
          <cell r="F3233" t="str">
            <v>M3</v>
          </cell>
          <cell r="G3233">
            <v>300000</v>
          </cell>
        </row>
        <row r="3234">
          <cell r="D3234">
            <v>9133</v>
          </cell>
          <cell r="E3234" t="str">
            <v>ALQUILER CAMILLA EN FIBRA CON ARNÉS - INMOVILIZADOR Y SEÑAL._(Según Apéndice Bioseguridad Covid 19_V1 y V2)</v>
          </cell>
          <cell r="F3234" t="str">
            <v>UN/MES</v>
          </cell>
          <cell r="G3234">
            <v>9454</v>
          </cell>
        </row>
        <row r="3235">
          <cell r="D3235">
            <v>9134</v>
          </cell>
          <cell r="E3235" t="str">
            <v>ALQUILER CARPA VESTIER 2.0M X 2.0M CON ESTRUCTURA, TECHO Y LATERALES EN LONA._(Según Apéndice Bioseguridad Covid 19_V1 y V2)</v>
          </cell>
          <cell r="F3235" t="str">
            <v>UN/MES</v>
          </cell>
          <cell r="G3235">
            <v>117595</v>
          </cell>
        </row>
        <row r="3236">
          <cell r="D3236">
            <v>9135</v>
          </cell>
          <cell r="E3236" t="str">
            <v>ALQUILER DE DISPENSADOR DE JABÓN LÍQUIDO O GEL ANTIBACTERIAL - ALCOHOL, CON PEDAL METÁLICO_(Según Apéndice Bioseguridad Covid 19_V2)</v>
          </cell>
          <cell r="F3236" t="str">
            <v>UN/MES</v>
          </cell>
          <cell r="G3236">
            <v>5458</v>
          </cell>
        </row>
        <row r="3237">
          <cell r="D3237">
            <v>9136</v>
          </cell>
          <cell r="E3237" t="str">
            <v>ALQUILER DE DISPENSADOR DE JABÓN, METÁLICO DE 1LT. _(Según Apéndice Bioseguridad Covid 19_V1)</v>
          </cell>
          <cell r="F3237" t="str">
            <v>UN/MES</v>
          </cell>
          <cell r="G3237">
            <v>6297</v>
          </cell>
        </row>
        <row r="3238">
          <cell r="D3238">
            <v>9137</v>
          </cell>
          <cell r="E3238" t="str">
            <v>ALQUILER DE DISPENSADOR PLÁSTICO DE TOALLAS DE PAPEL_(Según Apéndice Bioseguridad Covid 19_V2)</v>
          </cell>
          <cell r="F3238" t="str">
            <v>UN/MES</v>
          </cell>
          <cell r="G3238">
            <v>2830</v>
          </cell>
        </row>
        <row r="3239">
          <cell r="D3239">
            <v>9138</v>
          </cell>
          <cell r="E3239" t="str">
            <v>ALQUILER DE DISPENSADOR PLÁSTICO DE TOALLAS TIPO Z_(Según Apéndice Bioseguridad Covid 19_V1)</v>
          </cell>
          <cell r="F3239" t="str">
            <v>UN/MES</v>
          </cell>
          <cell r="G3239">
            <v>2830</v>
          </cell>
        </row>
        <row r="3240">
          <cell r="D3240">
            <v>9139</v>
          </cell>
          <cell r="E3240" t="str">
            <v>ALQUILER DE FUMIGADORA DE ESPALDA. ASPERSOR BOMBA MANUAL 20 LITROS. DESINFECCIÓN INCLUYE MEZCLA AGUA-HIPOCLORITO 20 mml/LITRO._(Según Apéndice Bioseguridad Covid 19_V1 y V2)</v>
          </cell>
          <cell r="F3240" t="str">
            <v>UN/MES</v>
          </cell>
          <cell r="G3240">
            <v>42882</v>
          </cell>
        </row>
        <row r="3241">
          <cell r="D3241">
            <v>9140</v>
          </cell>
          <cell r="E3241" t="str">
            <v>ALQUILER DE LAVAMANOS PORTATIL DE PEDAL TIPO MANOS LIBRES._(Según Apéndice Bioseguridad Covid 19_V2)</v>
          </cell>
          <cell r="F3241" t="str">
            <v>UN/MES</v>
          </cell>
          <cell r="G3241">
            <v>66177</v>
          </cell>
        </row>
        <row r="3242">
          <cell r="D3242">
            <v>9141</v>
          </cell>
          <cell r="E3242" t="str">
            <v>ALQUILER DE MESA PLÁSTICA DE 0.72m x 0.72m x 0.72m._(Según Apéndice Bioseguridad Covid 19_V1 y V2)</v>
          </cell>
          <cell r="F3242" t="str">
            <v>UN/MES</v>
          </cell>
          <cell r="G3242">
            <v>5666</v>
          </cell>
        </row>
        <row r="3243">
          <cell r="D3243">
            <v>9142</v>
          </cell>
          <cell r="E3243" t="str">
            <v>ALQUILER DE SILLA PLÁSTICA SIN BRAZOS._(Según Apéndice Bioseguridad Covid 19_V1 y V2)</v>
          </cell>
          <cell r="F3243" t="str">
            <v>UN/MES</v>
          </cell>
          <cell r="G3243">
            <v>2435</v>
          </cell>
        </row>
        <row r="3244">
          <cell r="D3244">
            <v>9143</v>
          </cell>
          <cell r="E3244" t="str">
            <v>ALQUILER DE TERMOMETRO DIGITAL, INFRAROJO PARA USO EN HUMANOS, LIBRE DE CONTACTO, IMPERMEABLE. (INCLUYE CALIBRACION)._(Según Apéndice Bioseguridad Covid 19_V2)</v>
          </cell>
          <cell r="F3244" t="str">
            <v>UN/MES</v>
          </cell>
          <cell r="G3244">
            <v>61912</v>
          </cell>
        </row>
        <row r="3245">
          <cell r="D3245">
            <v>9144</v>
          </cell>
          <cell r="E3245" t="str">
            <v>ALQUILER DE TERMÓMETRO INFRARROJO PARA USO EN HUMANOS, LIBRE DE CONTACTO, IMPERMEABLE_(Según Apéndice Bioseguridad Covid 19_V1)</v>
          </cell>
          <cell r="F3245" t="str">
            <v>UN/MES</v>
          </cell>
          <cell r="G3245">
            <v>6933</v>
          </cell>
        </row>
        <row r="3246">
          <cell r="D3246">
            <v>9145</v>
          </cell>
          <cell r="E3246" t="str">
            <v>ALQUILER LAVAMANOS PORTÁTIL EN ACERO INOXIDABLE CON DOS TANQUES PARA AGUA LIMPIA Y RESIDUAL DE 20 LT C/U._(Según Apéndice Bioseguridad Covid 19_V1)</v>
          </cell>
          <cell r="F3246" t="str">
            <v>UN/MES</v>
          </cell>
          <cell r="G3246">
            <v>66177</v>
          </cell>
        </row>
        <row r="3247">
          <cell r="D3247">
            <v>9146</v>
          </cell>
          <cell r="E3247" t="str">
            <v>ALQUILER DE ENTIBADO METALICO TIPO CAJON (E1A - E1B) (Incluye colocación y transporte)</v>
          </cell>
          <cell r="F3247" t="str">
            <v>M2</v>
          </cell>
          <cell r="G3247">
            <v>25614</v>
          </cell>
        </row>
        <row r="3248">
          <cell r="D3248">
            <v>9147</v>
          </cell>
          <cell r="E3248" t="str">
            <v>ALQUILER DE ENTIBADO METÁLICO TIPO DESLIZANTE (E2) (Incluye colocación y transporte)</v>
          </cell>
          <cell r="F3248" t="str">
            <v>M2</v>
          </cell>
          <cell r="G3248">
            <v>28246</v>
          </cell>
        </row>
        <row r="3249">
          <cell r="D3249">
            <v>9148</v>
          </cell>
          <cell r="E3249" t="str">
            <v>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v>
          </cell>
          <cell r="F3249" t="str">
            <v>UN</v>
          </cell>
          <cell r="G3249">
            <v>1204997</v>
          </cell>
        </row>
        <row r="3250">
          <cell r="D3250">
            <v>9149</v>
          </cell>
          <cell r="E3250" t="str">
            <v>RECOLECCION, TRANSPORTE Y DISPOSICION DE RESIDUOS LÍQUIDOS PROVENIENTES DE LAVAMANOS PORTATILES. (INCLUYE EQUIPO DE SUCCIÓN)._(Según Apéndice Bioseguridad Covid 19_V3)</v>
          </cell>
          <cell r="F3250" t="str">
            <v>M3</v>
          </cell>
          <cell r="G3250">
            <v>300000</v>
          </cell>
        </row>
        <row r="3251">
          <cell r="D3251">
            <v>9150</v>
          </cell>
          <cell r="E3251" t="str">
            <v>ALQUILER DE DISPENSADOR PLÁSTICO DE TOALLAS TIPO Z_(Según Apéndice Bioseguridad Covid 19_V3)</v>
          </cell>
          <cell r="F3251" t="str">
            <v>UN/MES</v>
          </cell>
          <cell r="G3251">
            <v>2830</v>
          </cell>
        </row>
        <row r="3252">
          <cell r="D3252">
            <v>9151</v>
          </cell>
          <cell r="E3252" t="str">
            <v>ALQUILER DE FUMIGADORA DE ESPALDA. ASPERSOR BOMBA MANUAL 20 LITROS. DESINFECCIÓN INCLUYE MEZCLA AGUA-HIPOCLORITO 20 mml/LITRO._(Según Apéndice Bioseguridad Covid 19_V3)</v>
          </cell>
          <cell r="F3252" t="str">
            <v>UN/MES</v>
          </cell>
          <cell r="G3252">
            <v>42882</v>
          </cell>
        </row>
        <row r="3253">
          <cell r="D3253">
            <v>9152</v>
          </cell>
          <cell r="E3253" t="str">
            <v>ALQUILER DE LAVAMANOS PORTATIL DE PEDAL TIPO MANOS LIBRES._(Según Apéndice Bioseguridad Covid 19_V3)</v>
          </cell>
          <cell r="F3253" t="str">
            <v>UN/MES</v>
          </cell>
          <cell r="G3253">
            <v>66177</v>
          </cell>
        </row>
        <row r="3254">
          <cell r="D3254">
            <v>9153</v>
          </cell>
          <cell r="E3254" t="str">
            <v>PAQUETE ELEMENTOS PARA LIMPIEZA Y DESINFECCIÓN PARA 10 TRABAJADORES EN OBRA (INCLUYE ALCOHOL GLICERINADO, TOALLAS DE PAPEL, JABON LIQUIDO, SUMINISTRO AGUA PARA EL LAVAMANOS). _(Según Apéndice Bioseguridad Covid 19_V3)</v>
          </cell>
          <cell r="F3254" t="str">
            <v>UN/MES</v>
          </cell>
          <cell r="G3254">
            <v>359481</v>
          </cell>
        </row>
        <row r="3255">
          <cell r="D3255">
            <v>9154</v>
          </cell>
          <cell r="E3255" t="str">
            <v>ALQUILER DE DISPENSADOR DE JABÓN LÍQUIDO O ALCOHOL GLICERINADO, CON PEDAL METÁLICO._(Según Apéndice Bioseguridad Covid 19_V3)</v>
          </cell>
          <cell r="F3255" t="str">
            <v>UN/MES</v>
          </cell>
          <cell r="G3255">
            <v>5458</v>
          </cell>
        </row>
        <row r="3256">
          <cell r="D3256">
            <v>9155</v>
          </cell>
          <cell r="E3256" t="str">
            <v>CICLOPARQUEADERO PORTAL SUR Y PORTAL SUBA - SUMINISTRO Y PLANTACION DE ARBOL, ESPECIE MANO DE OSO H=1.5M. INCLUYE SIEMBRA, TIERRA, ABONO, TUTOR Y TRANSPORTE</v>
          </cell>
          <cell r="F3256" t="str">
            <v>UN</v>
          </cell>
          <cell r="G3256">
            <v>200000</v>
          </cell>
        </row>
        <row r="3257">
          <cell r="D3257">
            <v>9156</v>
          </cell>
          <cell r="E3257" t="str">
            <v>CICLOPARQUEADERO PORTAL SUR Y PORTAL SUBA - JUEGO DE FERULAS INMOVILIZADORAS CARTON PLAST ADULTO POR UNIDAD CON CORREAS DE SUJECION Y CIERRE EN VELCRO (INCLUYE VELCRO, CINCO PIEZAS, PIERNA, TOBILLO, BRAZO, MUÑECA Y CUELLO)</v>
          </cell>
          <cell r="F3257" t="str">
            <v>UN</v>
          </cell>
          <cell r="G3257">
            <v>17010</v>
          </cell>
        </row>
        <row r="3258">
          <cell r="D3258">
            <v>9157</v>
          </cell>
          <cell r="E3258" t="str">
            <v>CICLOPARQUEADERO PORTAL SUR Y PORTAL SUBA - POYO EN CONCRETO DE 0.15X0.16 M (SUMINISTRO E INSTALACIÓN)</v>
          </cell>
          <cell r="F3258" t="str">
            <v>ML</v>
          </cell>
          <cell r="G3258">
            <v>31635</v>
          </cell>
        </row>
        <row r="3259">
          <cell r="D3259">
            <v>9158</v>
          </cell>
          <cell r="E3259" t="str">
            <v>CICLOPARQUEADERO PORTAL SUR Y PORTAL SUBA - AFINADO E IMPERMEABILIZACIÓN CON MANTO ASFALTICO (SUMINISTRO E INSTALACIÓN)</v>
          </cell>
          <cell r="F3259" t="str">
            <v>M2</v>
          </cell>
          <cell r="G3259">
            <v>83244</v>
          </cell>
        </row>
        <row r="3260">
          <cell r="D3260">
            <v>9159</v>
          </cell>
          <cell r="E3260"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F3260" t="str">
            <v>UN</v>
          </cell>
          <cell r="G3260">
            <v>6189637</v>
          </cell>
        </row>
        <row r="3261">
          <cell r="D3261">
            <v>9160</v>
          </cell>
          <cell r="E3261"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F3261" t="str">
            <v>UN</v>
          </cell>
          <cell r="G3261">
            <v>10001027</v>
          </cell>
        </row>
        <row r="3262">
          <cell r="D3262">
            <v>9161</v>
          </cell>
          <cell r="E3262" t="str">
            <v>CICLOPARQUEADERO PORTAL SUR Y PORTAL SUBA - CERRAMIENTO DE REJILLA EN LAMINA COLD ROLLED CAL 18 (INCLUYE FABRICACIÓN, SUMINISTRO E INSTALACIÓN)</v>
          </cell>
          <cell r="F3262" t="str">
            <v>ML</v>
          </cell>
          <cell r="G3262">
            <v>1034356</v>
          </cell>
        </row>
        <row r="3263">
          <cell r="D3263">
            <v>9162</v>
          </cell>
          <cell r="E3263" t="str">
            <v>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v>
          </cell>
          <cell r="F3263" t="str">
            <v>UN</v>
          </cell>
          <cell r="G3263">
            <v>2255297</v>
          </cell>
        </row>
        <row r="3264">
          <cell r="D3264">
            <v>9163</v>
          </cell>
          <cell r="E3264" t="str">
            <v>SUMINISTRO E INSTALACIÓN DE PUERTA ENTAMBORADA HOJA Y MARCO EN COLD ROLLED CALIBRE 18 CON PINTURA ESMALTE GRIS. CERRADURA BOWERY COLLIN POMO CROMO MATE, MONTANTE CON MARCO Y LAMINA COLD ROLLED CAL. 18 PARA PUERTA P-01 DEPOSITO (SUMINISTRO E INSTALACIÓN)</v>
          </cell>
          <cell r="F3264" t="str">
            <v>UN</v>
          </cell>
          <cell r="G3264">
            <v>1725820</v>
          </cell>
        </row>
        <row r="3265">
          <cell r="D3265">
            <v>9164</v>
          </cell>
          <cell r="E3265" t="str">
            <v>CICLOPARQUEADERO PORTAL SUR Y PORTAL SUBA - ALFAJIA METALICA 16 CMS (SUMINISTRO E INSTALACIÓN)</v>
          </cell>
          <cell r="F3265" t="str">
            <v>ML</v>
          </cell>
          <cell r="G3265">
            <v>28757</v>
          </cell>
        </row>
        <row r="3266">
          <cell r="D3266">
            <v>9165</v>
          </cell>
          <cell r="E3266" t="str">
            <v>CICLOPARQUEADERO PORTAL SUR Y PORTAL SUBA - CICLOPARQUEADERO DUPLICADOR VERTICAL DE PARQUEO PARA BICICLETAS (INCLUYE SUMINISTRO E INSTALACIÓN)</v>
          </cell>
          <cell r="F3266" t="str">
            <v>UN</v>
          </cell>
          <cell r="G3266">
            <v>2248199</v>
          </cell>
        </row>
        <row r="3267">
          <cell r="D3267">
            <v>9166</v>
          </cell>
          <cell r="E3267" t="str">
            <v xml:space="preserve">CICLOPARQUEADERO PORTAL SUR Y PORTAL SUBA - SALIDA PARA LUMINARIA DE INCRUSTAR TIPO LED 12W (AREA MANTENIMIENTO) - SUMINISTRO E INSTALACIÓN (INCLUYE CABLE Y ACCESORIOS, NO INCLUYE LUMINARIA) </v>
          </cell>
          <cell r="F3267" t="str">
            <v>UN</v>
          </cell>
          <cell r="G3267">
            <v>138920</v>
          </cell>
        </row>
        <row r="3268">
          <cell r="D3268">
            <v>9167</v>
          </cell>
          <cell r="E3268" t="str">
            <v xml:space="preserve">CICLOPARQUEADERO PORTAL SUR Y PORTAL SUBA - SALIDA PARA LUMINARIA TIPO LED 55W - SUMINISTRO E INSTALACIÓN (INCLUYE CABLE Y ACCESORIOS, NO INCLUYE LUMINARIA) </v>
          </cell>
          <cell r="F3268" t="str">
            <v>UN</v>
          </cell>
          <cell r="G3268">
            <v>148949</v>
          </cell>
        </row>
        <row r="3269">
          <cell r="D3269">
            <v>9168</v>
          </cell>
          <cell r="E3269" t="str">
            <v xml:space="preserve">CICLOPARQUEADERO PORTAL SUR Y PORTAL SUBA - SALIDA PARA LUMINARIA DE EMERGENCIA LED 6W - SUMINISTRO E INSTALACIÓN (INCLUYE CABLE Y ACCESORIOS, NO INCLUYE LUMINARIA) </v>
          </cell>
          <cell r="F3269" t="str">
            <v>UN</v>
          </cell>
          <cell r="G3269">
            <v>138920</v>
          </cell>
        </row>
        <row r="3270">
          <cell r="D3270">
            <v>9169</v>
          </cell>
          <cell r="E3270" t="str">
            <v xml:space="preserve">CICLOPARQUEADERO PORTAL SUR Y PORTAL SUBA - SALIDA PARA TOMACORRIENTE DOBLE - SUMINISTRO E INSTALACIÓN (INCLUYE CABLE Y ACCESORIOS) </v>
          </cell>
          <cell r="F3270" t="str">
            <v>UN</v>
          </cell>
          <cell r="G3270">
            <v>136581</v>
          </cell>
        </row>
        <row r="3271">
          <cell r="D3271">
            <v>9170</v>
          </cell>
          <cell r="E3271" t="str">
            <v xml:space="preserve">CICLOPARQUEADERO PORTAL SUR Y PORTAL SUBA - SALIDA PARA EXTRACTOR  - SUMINISTRO E INSTALACIÓN (INCLUYE CABLE, ACCESORIOS Y EXTRACTOR) </v>
          </cell>
          <cell r="F3271" t="str">
            <v>UN</v>
          </cell>
          <cell r="G3271">
            <v>180003</v>
          </cell>
        </row>
        <row r="3272">
          <cell r="D3272">
            <v>9171</v>
          </cell>
          <cell r="E3272" t="str">
            <v>CICLOPARQUEADERO PORTAL SUR Y PORTAL SUBA - SALIDA PARA TOMA TRIFASICA 208V, 30A  - SUMINISTRO E INSTALACIÓN (INCLUYE CABLE Y ACCESORIOS)</v>
          </cell>
          <cell r="F3272" t="str">
            <v>UN</v>
          </cell>
          <cell r="G3272">
            <v>387284</v>
          </cell>
        </row>
        <row r="3273">
          <cell r="D3273">
            <v>9172</v>
          </cell>
          <cell r="E3273" t="str">
            <v>CICLOPARQUEADERO PORTAL SUR Y PORTAL SUBA - SALIDA PARA INTERRUPTOR DOBLE - SUMINISTRO E INSTALACIÓN (INCLUYE CABLE Y ACCESORIOS)</v>
          </cell>
          <cell r="F3273" t="str">
            <v>UN</v>
          </cell>
          <cell r="G3273">
            <v>140569</v>
          </cell>
        </row>
        <row r="3274">
          <cell r="D3274">
            <v>9173</v>
          </cell>
          <cell r="E3274" t="str">
            <v>CICLOPARQUEADERO PORTAL SUR Y PORTAL SUBA - SALIDA PARA INTERRUPTOR TRIPLE - SUMINISTRO E INSTALACIÓN (INCLUYE CABLE Y ACCESORIOS)</v>
          </cell>
          <cell r="F3274" t="str">
            <v>UN</v>
          </cell>
          <cell r="G3274">
            <v>163989</v>
          </cell>
        </row>
        <row r="3275">
          <cell r="D3275">
            <v>9174</v>
          </cell>
          <cell r="E3275" t="str">
            <v xml:space="preserve"> CICLOPARQUEADERO PORTAL SUR Y PORTAL SUBA -SALIDA PARA SENSOR, INCLUYE SENSOR - SUMINISTRO E INSTALACIÓN (INCLUYE CABLE Y ACCESORIOS)</v>
          </cell>
          <cell r="F3275" t="str">
            <v>UN</v>
          </cell>
          <cell r="G3275">
            <v>218533</v>
          </cell>
        </row>
        <row r="3276">
          <cell r="D3276">
            <v>9175</v>
          </cell>
          <cell r="E3276" t="str">
            <v>CICLOPARQUEADERO PORTAL SUR Y PORTAL SUBA - ALAMBRADO EN  CABLE DE COBRE 2#8 + 1#10T, CU THHN-THWN, EN TUBERIA EMT DE 1", PARA TABLEROS DE LOCALES  - SUMINISTRO E INSTALACIÓN (INCLUYE CABLE Y ACCESORIOS)</v>
          </cell>
          <cell r="F3276" t="str">
            <v>UN</v>
          </cell>
          <cell r="G3276">
            <v>222596</v>
          </cell>
        </row>
        <row r="3277">
          <cell r="D3277">
            <v>9176</v>
          </cell>
          <cell r="E3277" t="str">
            <v>CICLOPARQUEADERO PORTAL SUR Y PORTAL SUBA - ALAMBRADO EN  CABLE CU  2(3*1 + 1*1) + 1*4T CU THHW, EN TUBERIA PVC 2 DE 3", PARA T-CCLP - SUMINISTRO E INSTALACIÓN (INCLUYE CABLE Y ACCESORIOS)</v>
          </cell>
          <cell r="F3277" t="str">
            <v>UN</v>
          </cell>
          <cell r="G3277">
            <v>459067</v>
          </cell>
        </row>
        <row r="3278">
          <cell r="D3278">
            <v>9177</v>
          </cell>
          <cell r="E3278" t="str">
            <v>CICLOPARQUEADERO PORTAL SUR Y PORTAL SUBA - CANALIZACION 2X3" PVC - SUMINISTRO E INSTALACIÓN (INCLUYE CABLE Y ACCESORIOS)</v>
          </cell>
          <cell r="F3278" t="str">
            <v>ML</v>
          </cell>
          <cell r="G3278">
            <v>48810</v>
          </cell>
        </row>
        <row r="3279">
          <cell r="D3279">
            <v>9178</v>
          </cell>
          <cell r="E3279" t="str">
            <v>CICLOPARQUEADERO PORTAL SUR Y PORTAL SUBA - CABLEADO ELECTRICO PARA RED AP EXISTENTE, EXTERIOR, CON CABLE 2X6 CU +1X10T CU, THHN - SUMINISTRO E INSTALACIÓN (INCLUYE CABLE Y ACCESORIOS)</v>
          </cell>
          <cell r="F3279" t="str">
            <v>UN</v>
          </cell>
          <cell r="G3279">
            <v>123741</v>
          </cell>
        </row>
        <row r="3280">
          <cell r="D3280">
            <v>9179</v>
          </cell>
          <cell r="E3280" t="str">
            <v>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v>
          </cell>
          <cell r="F3280" t="str">
            <v>UN</v>
          </cell>
          <cell r="G3280">
            <v>11032704</v>
          </cell>
        </row>
        <row r="3281">
          <cell r="D3281">
            <v>9180</v>
          </cell>
          <cell r="E3281" t="str">
            <v>CICLOPARQUEADERO PORTAL SUR Y PORTAL SUBA - CAJA PARA CONTROL DE ALUMBRADO, COMPUESTA POR DOS TELERRUPTORES MONOPLARES  DE 16A,  DOS  PULSADORES,   DOS LAMPARAS  DE SEÑALIZACION, MARCACION Y ELEMENTOS DE CONEXIÓN REQUERIDOS.  - (INCLUYE SUMINISTRO E INSTALACIÓN)</v>
          </cell>
          <cell r="F3281" t="str">
            <v>UN</v>
          </cell>
          <cell r="G3281">
            <v>398517</v>
          </cell>
        </row>
        <row r="3282">
          <cell r="D3282">
            <v>9181</v>
          </cell>
          <cell r="E3282" t="str">
            <v>CICLOPARQUEADERO PORTAL SUR Y PORTAL SUBA - TOTALIZADOR INDUSTRIAL DE 3X80A (INCLUYE SUMINISTRO E INSTALACIÓN)</v>
          </cell>
          <cell r="F3282" t="str">
            <v>UN</v>
          </cell>
          <cell r="G3282">
            <v>216026</v>
          </cell>
        </row>
        <row r="3283">
          <cell r="D3283">
            <v>9182</v>
          </cell>
          <cell r="E3283" t="str">
            <v>CICLOPARQUEADERO PORTAL SUR Y PORTAL SUBA - BREAKER INDUSTRIAL TRIFASICO CHINT 100A (INCLUYE SUMINISTRO E INSTALACIÓN)</v>
          </cell>
          <cell r="F3283" t="str">
            <v>UN</v>
          </cell>
          <cell r="G3283">
            <v>140481</v>
          </cell>
        </row>
        <row r="3284">
          <cell r="D3284">
            <v>9183</v>
          </cell>
          <cell r="E3284" t="str">
            <v>CICLOPARQUEADERO PORTAL SUR Y PORTAL SUBA - CAJA PASO 40X40X20 C20 (INCLUYE SUMINISTRO E INSTALACIÓN)</v>
          </cell>
          <cell r="F3284" t="str">
            <v>UN</v>
          </cell>
          <cell r="G3284">
            <v>93973</v>
          </cell>
        </row>
        <row r="3285">
          <cell r="D3285">
            <v>9184</v>
          </cell>
          <cell r="E3285" t="str">
            <v>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v>
          </cell>
          <cell r="F3285" t="str">
            <v>UN</v>
          </cell>
          <cell r="G3285">
            <v>3572098</v>
          </cell>
        </row>
        <row r="3286">
          <cell r="D3286">
            <v>9185</v>
          </cell>
          <cell r="E3286" t="str">
            <v>CICLOPARQUEADERO PORTAL SUR Y PORTAL SUBA - CERTIFICACIÓN - INSPECCION RETIE Y RETILAP CICLOPARQEADERO PORTAL SUR</v>
          </cell>
          <cell r="F3286" t="str">
            <v>UN</v>
          </cell>
          <cell r="G3286">
            <v>4403000</v>
          </cell>
        </row>
        <row r="3287">
          <cell r="D3287">
            <v>9186</v>
          </cell>
          <cell r="E3287" t="str">
            <v>CICLOPARQUEADERO PORTAL SUR Y PORTAL SUBA - CERTIFICACIÓN - INSPECCIÓN  RETIE Y RETILAP CICLOPARQUEADERO PORTAL SUBA</v>
          </cell>
          <cell r="F3287" t="str">
            <v>UN</v>
          </cell>
          <cell r="G3287">
            <v>3808000</v>
          </cell>
        </row>
        <row r="3288">
          <cell r="D3288">
            <v>9187</v>
          </cell>
          <cell r="E3288" t="str">
            <v>CICLOPARQUEADERO PORTAL SUR Y PORTAL SUBA - LAMPARA LED HERMETICA 50W  (INCLUYE INSTALACIÓN)</v>
          </cell>
          <cell r="F3288" t="str">
            <v>UN</v>
          </cell>
          <cell r="G3288">
            <v>214744</v>
          </cell>
        </row>
        <row r="3289">
          <cell r="D3289">
            <v>9188</v>
          </cell>
          <cell r="E3289" t="str">
            <v>CICLOPARQUEADERO PORTAL SUR Y PORTAL SUBA - PANEL LED DE INCRUSTAR 12W  (SUMINISTRO E INSTALACIÓN)</v>
          </cell>
          <cell r="F3289" t="str">
            <v>UN</v>
          </cell>
          <cell r="G3289">
            <v>99092</v>
          </cell>
        </row>
        <row r="3290">
          <cell r="D3290">
            <v>9189</v>
          </cell>
          <cell r="E3290" t="str">
            <v>CICLOPARQUEADERO PORTAL SUR Y PORTAL SUBA - LUMINARIA EMERGENCIA 4W  (SUMINISTRO, CABLEADO  E INSTALACIÓN)</v>
          </cell>
          <cell r="F3290" t="str">
            <v>UN</v>
          </cell>
          <cell r="G3290">
            <v>134084</v>
          </cell>
        </row>
        <row r="3291">
          <cell r="D3291">
            <v>9190</v>
          </cell>
          <cell r="E3291" t="str">
            <v>CICLOPARQUEADERO PORTAL SUR Y PORTAL SUBA - SALIDA PARA TELEFONO EN TUBERIA EMT DE 3/4", INCLUYE CABLE UTP 4P CAT. 6A, JACKS RJ45 Y TODOS LOS ELEMENTOS PARA EL BUEN FUNCIONAMIENTO DEL PUNTO DE CONEXIÓN (INCLUYE SUMINISTRO E INSTALACIÓN)</v>
          </cell>
          <cell r="F3291" t="str">
            <v>UN</v>
          </cell>
          <cell r="G3291">
            <v>447291</v>
          </cell>
        </row>
        <row r="3292">
          <cell r="D3292">
            <v>9191</v>
          </cell>
          <cell r="E3292" t="str">
            <v>CICLOPARQUEADERO PORTAL SUR Y PORTAL SUBA - SALIDA PARA CIRCUITO CERRADO DE TV, EN TUBERIA EMT DE 3/4", INCLUYE CABLE UTP CAT. 6 (INCLUYE SUMINISTRO E INSTALACIÓN)</v>
          </cell>
          <cell r="F3292" t="str">
            <v>UN</v>
          </cell>
          <cell r="G3292">
            <v>426050</v>
          </cell>
        </row>
        <row r="3293">
          <cell r="D3293">
            <v>9192</v>
          </cell>
          <cell r="E3293" t="str">
            <v>CICLOPARQUEADERO PORTAL SUR Y PORTAL SUBA - PATCH PANEL 24 CAT 6A (ENSAMBLE HERRAJE + JACK) AMP (INCLUYE SUMINISTRO E INSTALACIÓN)</v>
          </cell>
          <cell r="F3293" t="str">
            <v>UN</v>
          </cell>
          <cell r="G3293">
            <v>484900</v>
          </cell>
        </row>
        <row r="3294">
          <cell r="D3294">
            <v>9193</v>
          </cell>
          <cell r="E3294" t="str">
            <v>CICLOPARQUEADERO PORTAL SUR Y PORTAL SUBA - CAJA METALICA DE PASO DE 15X15*10 CM(INCLUYE SUMINISTRO E INSTALACIÓN)</v>
          </cell>
          <cell r="F3294" t="str">
            <v>UN</v>
          </cell>
          <cell r="G3294">
            <v>24282</v>
          </cell>
        </row>
        <row r="3295">
          <cell r="D3295">
            <v>9194</v>
          </cell>
          <cell r="E3295" t="str">
            <v>CICLOPARQUEADERO PORTAL SUR Y PORTAL SUBA - CAJA DE PASO DE 10X15X7 CM (INCLUYE SUMINISTRO E INSTALACIÓN)</v>
          </cell>
          <cell r="F3295" t="str">
            <v>UN</v>
          </cell>
          <cell r="G3295">
            <v>18689</v>
          </cell>
        </row>
        <row r="3296">
          <cell r="D3296">
            <v>9195</v>
          </cell>
          <cell r="E3296" t="str">
            <v>CICLOPARQUEADERO PORTAL SUR Y PORTAL SUBA - CAJA METALICA DE PASO 20CM X 20CM X 10CM (INCLUYE SUMINISTRO E INSTALACIÓN)</v>
          </cell>
          <cell r="F3296" t="str">
            <v>UN</v>
          </cell>
          <cell r="G3296">
            <v>28966</v>
          </cell>
        </row>
        <row r="3297">
          <cell r="D3297">
            <v>9196</v>
          </cell>
          <cell r="E3297" t="str">
            <v>CICLOPARQUEADERO PORTAL SUR Y PORTAL SUBA - MULTITOMA PARA RACK 8 SALIDAS (INCLUYE SUMINISTRO E INSTALACIÓN)</v>
          </cell>
          <cell r="F3297" t="str">
            <v>UN</v>
          </cell>
          <cell r="G3297">
            <v>59368</v>
          </cell>
        </row>
        <row r="3298">
          <cell r="D3298">
            <v>9197</v>
          </cell>
          <cell r="E3298" t="str">
            <v>CICLOPARQUEADERO PORTAL SUR Y PORTAL SUBA - ACOMETIDA DE GAS POR LOCAL, INCLUYE MEDIDOR G16 (25M3/H) (SUMINISTRO, INSTALACIÓN Y DERECHOS DE CONEXIÓN VANTI)</v>
          </cell>
          <cell r="F3298" t="str">
            <v>GLB</v>
          </cell>
          <cell r="G3298">
            <v>2597034</v>
          </cell>
        </row>
        <row r="3299">
          <cell r="D3299">
            <v>9198</v>
          </cell>
          <cell r="E3299" t="str">
            <v>PATIO ZONAL EL GACO - PLACA MACIZA DE CONTRAPISO EN CONCRETO F´C 21 MPa E:0,20M</v>
          </cell>
          <cell r="F3299" t="str">
            <v>M2</v>
          </cell>
          <cell r="G3299">
            <v>164575</v>
          </cell>
        </row>
        <row r="3300">
          <cell r="D3300">
            <v>9199</v>
          </cell>
          <cell r="E3300" t="str">
            <v>PATIO ZONAL EL GACO - PERFIL IPE - ASTM A572 GR. 50</v>
          </cell>
          <cell r="F3300" t="str">
            <v>KG</v>
          </cell>
          <cell r="G3300">
            <v>26340</v>
          </cell>
        </row>
        <row r="3301">
          <cell r="D3301">
            <v>9200</v>
          </cell>
          <cell r="E3301" t="str">
            <v>PATIO ZONAL EL GACO - DUCHA ANTIVANDÁLICA CON REGADERA TUBULAR (SUMINISTRO E INSTALACION)</v>
          </cell>
          <cell r="F3301" t="str">
            <v>UN</v>
          </cell>
          <cell r="G3301">
            <v>334334</v>
          </cell>
        </row>
        <row r="3302">
          <cell r="D3302">
            <v>9201</v>
          </cell>
          <cell r="E3302" t="str">
            <v xml:space="preserve">PATIO ZONAL EL GACO - TUBO EN ACERO SCH 40 D= 1 1/2" </v>
          </cell>
          <cell r="F3302" t="str">
            <v>ML</v>
          </cell>
          <cell r="G3302">
            <v>76361</v>
          </cell>
        </row>
        <row r="3303">
          <cell r="D3303">
            <v>9202</v>
          </cell>
          <cell r="E3303" t="str">
            <v>PATIO ZONAL EL GACO - TOMA DOBLE VOZ Y DATOS CAT 6</v>
          </cell>
          <cell r="F3303" t="str">
            <v>UN</v>
          </cell>
          <cell r="G3303">
            <v>53647</v>
          </cell>
        </row>
        <row r="3304">
          <cell r="D3304">
            <v>9203</v>
          </cell>
          <cell r="E3304" t="str">
            <v>PATIO ZONAL EL GACO - CONECTORES PLUG RJ 45 PARA CABLE UTP</v>
          </cell>
          <cell r="F3304" t="str">
            <v>UN</v>
          </cell>
          <cell r="G3304">
            <v>4307</v>
          </cell>
        </row>
        <row r="3305">
          <cell r="D3305">
            <v>9204</v>
          </cell>
          <cell r="E3305" t="str">
            <v>PATIO ZONAL EL GACO - BREAKER INDUSTRIAL TOTALIZADOR 3X20A (SUMINSTRO E INSTALACION)</v>
          </cell>
          <cell r="F3305" t="str">
            <v>UN</v>
          </cell>
          <cell r="G3305">
            <v>166887</v>
          </cell>
        </row>
        <row r="3306">
          <cell r="D3306">
            <v>9205</v>
          </cell>
          <cell r="E3306" t="str">
            <v>PATIO ZONAL EL GACO - BREAKER INDUSTRIAL TOTALIZADOR 3X30A (SUMINISTRO E INSTALACION)</v>
          </cell>
          <cell r="F3306" t="str">
            <v>UN</v>
          </cell>
          <cell r="G3306">
            <v>166887</v>
          </cell>
        </row>
        <row r="3307">
          <cell r="D3307">
            <v>9206</v>
          </cell>
          <cell r="E3307" t="str">
            <v>PATIO ZONAL EL GACO - BREAKER INDUSTRIAL TOTALIZADOR 3X40A (SUMINISTRO E INSTALACION)</v>
          </cell>
          <cell r="F3307" t="str">
            <v>UN</v>
          </cell>
          <cell r="G3307">
            <v>159620</v>
          </cell>
        </row>
        <row r="3308">
          <cell r="D3308">
            <v>9207</v>
          </cell>
          <cell r="E3308" t="str">
            <v>PATIO ZONAL EL GACO - BREAKER INDUSTRIAL TOTALIZADOR 3X100A (SUMINISTRO E INSTALACION)</v>
          </cell>
          <cell r="F3308" t="str">
            <v>UN</v>
          </cell>
          <cell r="G3308">
            <v>234432</v>
          </cell>
        </row>
        <row r="3309">
          <cell r="D3309">
            <v>9208</v>
          </cell>
          <cell r="E3309" t="str">
            <v>PATIO ZONAL EL GACO - BREAKER INDUSTRIAL TOTALIZADOR 3X80A (SUMINISTRO E INSTALACION)</v>
          </cell>
          <cell r="F3309" t="str">
            <v>UN</v>
          </cell>
          <cell r="G3309">
            <v>237493</v>
          </cell>
        </row>
        <row r="3310">
          <cell r="D3310">
            <v>9209</v>
          </cell>
          <cell r="E3310" t="str">
            <v>PATIO ZONAL EL GACO - BREAKER TIPO ENCHUFABLE 1X20A (SUMINISTRO E INSTALACION)</v>
          </cell>
          <cell r="F3310" t="str">
            <v>UN</v>
          </cell>
          <cell r="G3310">
            <v>23505</v>
          </cell>
        </row>
        <row r="3311">
          <cell r="D3311">
            <v>9210</v>
          </cell>
          <cell r="E3311" t="str">
            <v>PATIO ZONAL EL GACO - CABLE ALUMINIO AISLADO THHW, 500 KCMIL AA8000-CPT 600V 90°C CT</v>
          </cell>
          <cell r="F3311" t="str">
            <v>ML</v>
          </cell>
          <cell r="G3311">
            <v>37957</v>
          </cell>
        </row>
        <row r="3312">
          <cell r="D3312">
            <v>9211</v>
          </cell>
          <cell r="E3312" t="str">
            <v>PATIO ZONAL EL GACO - SALIDA BIFÁSICA PARA SECADOR DE MANOS EN TUBERÍA CONDUIT EMT Y/O PVC DE 1" (INCLUYE APARATO, SUMINISTRO E INSTALACIÓN)</v>
          </cell>
          <cell r="F3312" t="str">
            <v>UN</v>
          </cell>
          <cell r="G3312">
            <v>762119</v>
          </cell>
        </row>
        <row r="3313">
          <cell r="D3313">
            <v>9212</v>
          </cell>
          <cell r="E3313" t="str">
            <v>PATIO ZONAL EL GACO - SALIDA TOMACORRIENTE PARA UPS MONOFASICA DE 1 KVA EN TUBERÍA CONDUIT EMT Y/O PVC DE 3/4". (INCLUYE APARATO, SUMINISTRO E INSTALACIÓN)</v>
          </cell>
          <cell r="F3313" t="str">
            <v>UN</v>
          </cell>
          <cell r="G3313">
            <v>221974</v>
          </cell>
        </row>
        <row r="3314">
          <cell r="D3314">
            <v>9213</v>
          </cell>
          <cell r="E3314" t="str">
            <v>PATIO ZONAL EL GACO - ACOMETIDA EN CABLE DE CU THHN No 3x4 F +1x6N+ 1x8T AWG. INCLUYE ACCESORIOS DE FIJACIÓN Y CONEXIÓN</v>
          </cell>
          <cell r="F3314" t="str">
            <v>ML</v>
          </cell>
          <cell r="G3314">
            <v>76079</v>
          </cell>
        </row>
        <row r="3315">
          <cell r="D3315">
            <v>9214</v>
          </cell>
          <cell r="E3315" t="str">
            <v>PATIO ZONAL EL GACO - ACOMETIDA EN CABLE DE CU THHN No 3x1/0 F +1x2N+ 1x6T AWG. INCLUYE ACCESORIOS DE FIJACIÓN Y CONEXIÓN</v>
          </cell>
          <cell r="F3315" t="str">
            <v>ML</v>
          </cell>
          <cell r="G3315">
            <v>164239</v>
          </cell>
        </row>
        <row r="3316">
          <cell r="D3316">
            <v>9215</v>
          </cell>
          <cell r="E3316" t="str">
            <v>PATIO ZONAL EL GACO - TUBERIA ACERO SCH40 1 1/4" (INCLUYE SUMINISTRO E INSTALACION)</v>
          </cell>
          <cell r="F3316" t="str">
            <v>ML</v>
          </cell>
          <cell r="G3316">
            <v>46256</v>
          </cell>
        </row>
        <row r="3317">
          <cell r="D3317">
            <v>9216</v>
          </cell>
          <cell r="E3317" t="str">
            <v>PATIO ZONAL EL GACO - TUBERIA ACERO SCH40 2 1/2" (INCLUYE SUMINISTRO E INSTALACION)</v>
          </cell>
          <cell r="F3317" t="str">
            <v>ML</v>
          </cell>
          <cell r="G3317">
            <v>90593</v>
          </cell>
        </row>
        <row r="3318">
          <cell r="D3318">
            <v>9217</v>
          </cell>
          <cell r="E3318" t="str">
            <v>PATIO ZONAL EL GACO - ACOMETIDA EN CABLE DE CU THHN No 3x2/0 F +1x1/0N+ 1x2T AWG. INCLUYE ACCESORIOS DE FIJACIÓN Y CONEXIÓN</v>
          </cell>
          <cell r="F3318" t="str">
            <v>ML</v>
          </cell>
          <cell r="G3318">
            <v>213119</v>
          </cell>
        </row>
        <row r="3319">
          <cell r="D3319">
            <v>9218</v>
          </cell>
          <cell r="E3319" t="str">
            <v>PATIO ZONAL EL GACO - TUBERIA PVC C-900 DR-18 Ø=4", PRESIÓN DE TRABAJO=235 PSI. (INCLUYE SUMINISTRO E INSTALACION)</v>
          </cell>
          <cell r="F3319" t="str">
            <v>ML</v>
          </cell>
          <cell r="G3319">
            <v>103460</v>
          </cell>
        </row>
        <row r="3320">
          <cell r="D3320">
            <v>9219</v>
          </cell>
          <cell r="E3320" t="str">
            <v>PATIO ZONAL EL GACO - ACOMETIDA EN CABLE DE CU THHN No 3x4/0 F +1x2/0N+ 1x2T AWG. INCLUYE ACCESORIOS DE FIJACIÓN Y CONEXIÓN</v>
          </cell>
          <cell r="F3320" t="str">
            <v>ML</v>
          </cell>
          <cell r="G3320">
            <v>316436</v>
          </cell>
        </row>
        <row r="3321">
          <cell r="D3321">
            <v>9220</v>
          </cell>
          <cell r="E3321" t="str">
            <v>PATIO ZONAL EL GACO - TUBERIA PVC C-900 DR-18 Ø=6", PRESIÓN DE TRABAJO=235 PSI. (INCLUYE SUMINISTRO E INSTALACION)</v>
          </cell>
          <cell r="F3321" t="str">
            <v>ML</v>
          </cell>
          <cell r="G3321">
            <v>219251</v>
          </cell>
        </row>
        <row r="3322">
          <cell r="D3322">
            <v>9221</v>
          </cell>
          <cell r="E3322" t="str">
            <v>PATIO ZONAL EL GACO - ACOMETIDA PRINCIPAL BT. INCLUYE ACCESORIOS DE FIJACIÓN Y CONEXIÓN (INCLUYE CABLE No.2 AWG 600V 90°, CABLE No. 2/0 AWG THHN-600V COBRE,  CABLE COBRE 4/0 AWG 600V 90° C THHN/THWN,  BORNA TERMINAL DE ALUMINIO 1 HUECO, 4/0 AWG)</v>
          </cell>
          <cell r="F3322" t="str">
            <v>ML</v>
          </cell>
          <cell r="G3322">
            <v>316574</v>
          </cell>
        </row>
        <row r="3323">
          <cell r="D3323">
            <v>9222</v>
          </cell>
          <cell r="E3323" t="str">
            <v>PATIO ZONAL EL GACO - TEE HD EXTREMO JUNTA MECANICA 6"x6"x6", PARA PVC C-900. (INCLUYE SUMINISTRO E INSTALACION)</v>
          </cell>
          <cell r="F3323" t="str">
            <v>UN</v>
          </cell>
          <cell r="G3323">
            <v>780043</v>
          </cell>
        </row>
        <row r="3324">
          <cell r="D3324">
            <v>9223</v>
          </cell>
          <cell r="E3324" t="str">
            <v>PATIO ZONAL EL GACO - CABLE DE COBRE No 3x12 AWG (SUMINISTRO E INSTALACION)</v>
          </cell>
          <cell r="F3324" t="str">
            <v>ML</v>
          </cell>
          <cell r="G3324">
            <v>13865</v>
          </cell>
        </row>
        <row r="3325">
          <cell r="D3325">
            <v>9224</v>
          </cell>
          <cell r="E3325" t="str">
            <v>PATIO ZONAL EL GACO - TEE HD EXTREMO JUNTA MECANICA REDUCIDA 6"X6"X4", PARA PVC C-900. (INCLUYE SUMINISTRO E INSTALACION)</v>
          </cell>
          <cell r="F3325" t="str">
            <v>UN</v>
          </cell>
          <cell r="G3325">
            <v>596457</v>
          </cell>
        </row>
        <row r="3326">
          <cell r="D3326">
            <v>9225</v>
          </cell>
          <cell r="E3326" t="str">
            <v>PATIO ZONAL EL GACO - TEE HD EXTREMO JUNTA MECANICA 4"X4"X4", PARA PVC C-900. (INCLUYE SUMINISTRO E INSTALACION)</v>
          </cell>
          <cell r="F3326" t="str">
            <v>UN</v>
          </cell>
          <cell r="G3326">
            <v>432746</v>
          </cell>
        </row>
        <row r="3327">
          <cell r="D3327">
            <v>9226</v>
          </cell>
          <cell r="E3327" t="str">
            <v>PATIO ZONAL EL GACO - MALLA METÁLICA PLASTIFICADA (0,05X0,05M) PINTURA ANTICORROSIVA Y ESMALTE POLIESTER COLOR VERDE RAL 6028, ANCLADA A MURO EXISTENTE, PARA MURO VERDE .</v>
          </cell>
          <cell r="F3327" t="str">
            <v>M2</v>
          </cell>
          <cell r="G3327">
            <v>53104</v>
          </cell>
        </row>
        <row r="3328">
          <cell r="D3328">
            <v>9227</v>
          </cell>
          <cell r="E3328" t="str">
            <v>PATIO ZONAL EL GACO - CODO HD EXTREMO JUNTA MECANICA  90°X6" (INCLUYE SUMINISTRO E INSTALACION)</v>
          </cell>
          <cell r="F3328" t="str">
            <v>UN</v>
          </cell>
          <cell r="G3328">
            <v>539157</v>
          </cell>
        </row>
        <row r="3329">
          <cell r="D3329">
            <v>9228</v>
          </cell>
          <cell r="E3329" t="str">
            <v>PATIO ZONAL EL GACO - DIVISIONES DE BAÑO EN ACERO INOXIDABLE (INCLUYE PUERTA)</v>
          </cell>
          <cell r="F3329" t="str">
            <v>M2</v>
          </cell>
          <cell r="G3329">
            <v>541218</v>
          </cell>
        </row>
        <row r="3330">
          <cell r="D3330">
            <v>9229</v>
          </cell>
          <cell r="E3330" t="str">
            <v>PATIO ZONAL EL GACO - ANTEPECHO EN BLOQUE No.5, MORTERO 1:4 (HECHO EN OBRA) PARA RECUBRIMIENTO PERIMETRAL DE CUBIERTA EN CONCRETO</v>
          </cell>
          <cell r="F3330" t="str">
            <v>M2</v>
          </cell>
          <cell r="G3330">
            <v>31514</v>
          </cell>
        </row>
        <row r="3331">
          <cell r="D3331">
            <v>9230</v>
          </cell>
          <cell r="E3331" t="str">
            <v>PATIO ZONAL EL GACO - CODO HD EXTREMO JUNTA MECANICA 90°X4" (INCLUYE SUMINISTRO E INSTALACION)</v>
          </cell>
          <cell r="F3331" t="str">
            <v>UN</v>
          </cell>
          <cell r="G3331">
            <v>379499</v>
          </cell>
        </row>
        <row r="3332">
          <cell r="D3332">
            <v>9231</v>
          </cell>
          <cell r="E3332" t="str">
            <v>PATIO ZONAL EL GACO - CODO HD EXTREMO JUNTA MECANICA 45°X6" (INCLUYE SUMINISTRO E INSTALACION)</v>
          </cell>
          <cell r="F3332" t="str">
            <v>UN</v>
          </cell>
          <cell r="G3332">
            <v>363038</v>
          </cell>
        </row>
        <row r="3333">
          <cell r="D3333">
            <v>9232</v>
          </cell>
          <cell r="E3333" t="str">
            <v>PATIO ZONAL EL GACO - REDUCCIÓN HD EXTREMO JUNTA MECANICA  Ø6"X4" (INCLUYE SUMINISTRO E INSTALACION)</v>
          </cell>
          <cell r="F3333" t="str">
            <v>UN</v>
          </cell>
          <cell r="G3333">
            <v>184562</v>
          </cell>
        </row>
        <row r="3334">
          <cell r="D3334">
            <v>9233</v>
          </cell>
          <cell r="E3334" t="str">
            <v>PATIO ZONAL EL GACO - BRIDA RANURADA Ø4" (INCLUYE SUMINISTRO E INSTALACION)</v>
          </cell>
          <cell r="F3334" t="str">
            <v>UN</v>
          </cell>
          <cell r="G3334">
            <v>87295</v>
          </cell>
        </row>
        <row r="3335">
          <cell r="D3335">
            <v>9234</v>
          </cell>
          <cell r="E3335" t="str">
            <v>PATIO ZONAL EL GACO - BRIDA RANURADA Ø6" (INCLUYE SUMINISTRO E INSTALACION)</v>
          </cell>
          <cell r="F3335" t="str">
            <v>UN</v>
          </cell>
          <cell r="G3335">
            <v>85511</v>
          </cell>
        </row>
        <row r="3336">
          <cell r="D3336">
            <v>9235</v>
          </cell>
          <cell r="E3336" t="str">
            <v>PATIO ZONAL EL GACO - JUEGO EMPAQUES Y TORNILLERIA PARA BRIDA 4" (INCLUYE SUMINISTRO E INSTALACION)</v>
          </cell>
          <cell r="F3336" t="str">
            <v>UN</v>
          </cell>
          <cell r="G3336">
            <v>36408</v>
          </cell>
        </row>
        <row r="3337">
          <cell r="D3337">
            <v>9236</v>
          </cell>
          <cell r="E3337" t="str">
            <v>PATIO ZONAL EL GACO - JUEGO EMPAQUES Y TORNILLERIA PARA BRIDA 6" (INCLUYE SUMINISTRO E INSTALACION)</v>
          </cell>
          <cell r="F3337" t="str">
            <v>UN</v>
          </cell>
          <cell r="G3337">
            <v>39707</v>
          </cell>
        </row>
        <row r="3338">
          <cell r="D3338">
            <v>9237</v>
          </cell>
          <cell r="E3338" t="str">
            <v xml:space="preserve"> PATIO ZONAL EL GACO - ADAPTADOR HEMBRA EN COBRE DE 1/2" (SUMINISTRO E INSTALACION)</v>
          </cell>
          <cell r="F3338" t="str">
            <v>UN</v>
          </cell>
          <cell r="G3338">
            <v>7890</v>
          </cell>
        </row>
        <row r="3339">
          <cell r="D3339">
            <v>9238</v>
          </cell>
          <cell r="E3339" t="str">
            <v>PATIO ZONAL EL GACO - TAPÓN RANURADO Ø4" (INCLUYE SUMINISTRO E INSTALACION)</v>
          </cell>
          <cell r="F3339" t="str">
            <v>UN</v>
          </cell>
          <cell r="G3339">
            <v>17301</v>
          </cell>
        </row>
        <row r="3340">
          <cell r="D3340">
            <v>9239</v>
          </cell>
          <cell r="E3340" t="str">
            <v xml:space="preserve"> PATIO ZONAL EL GACO - CONDUFLEX PLÁSTICO DE 3/4" (SUMINISTRO E INSTALACION)</v>
          </cell>
          <cell r="F3340" t="str">
            <v>ML</v>
          </cell>
          <cell r="G3340">
            <v>4064</v>
          </cell>
        </row>
        <row r="3341">
          <cell r="D3341">
            <v>9240</v>
          </cell>
          <cell r="E3341" t="str">
            <v>PATIO ZONAL EL GACO - TAPÓN RANURADO Ø6" (INCLUYE SUMINISTRO E INSTALACION)</v>
          </cell>
          <cell r="F3341" t="str">
            <v>UN</v>
          </cell>
          <cell r="G3341">
            <v>36083</v>
          </cell>
        </row>
        <row r="3342">
          <cell r="D3342">
            <v>9241</v>
          </cell>
          <cell r="E3342" t="str">
            <v>PATIO ZONAL EL GACO - CONDUFLEX PLÁSTICO DE 1/2" (SUMINISTRO E INSTALACION)</v>
          </cell>
          <cell r="F3342" t="str">
            <v>ML</v>
          </cell>
          <cell r="G3342">
            <v>3050</v>
          </cell>
        </row>
        <row r="3343">
          <cell r="D3343">
            <v>9242</v>
          </cell>
          <cell r="E3343" t="str">
            <v>PATIO ZONAL EL GACO - RESTRICTOR HEXAGONAL HD TUF GRIP Ø6" (INCLUYE SUMINISTRO E INSTALACION)</v>
          </cell>
          <cell r="F3343" t="str">
            <v>UN</v>
          </cell>
          <cell r="G3343">
            <v>316640</v>
          </cell>
        </row>
        <row r="3344">
          <cell r="D3344">
            <v>9243</v>
          </cell>
          <cell r="E3344" t="str">
            <v>PATIO ZONAL EL GACO - RESTRICTOR HEXAGONAL HD TUF GRIP Ø4" (INCLUYE SUMINISTRO E INSTALACION)</v>
          </cell>
          <cell r="F3344" t="str">
            <v>UN</v>
          </cell>
          <cell r="G3344">
            <v>266509</v>
          </cell>
        </row>
        <row r="3345">
          <cell r="D3345">
            <v>9244</v>
          </cell>
          <cell r="E3345" t="str">
            <v>PATIO ZONAL EL GACO - KIT ADAPTADOR TRANSICIÓN HD 4200 Ø6" (INCLUYE SUMINISTRO E INSTALACION)</v>
          </cell>
          <cell r="F3345" t="str">
            <v>UN</v>
          </cell>
          <cell r="G3345">
            <v>584266</v>
          </cell>
        </row>
        <row r="3346">
          <cell r="D3346">
            <v>9245</v>
          </cell>
          <cell r="E3346" t="str">
            <v>PATIO ZONAL EL GACO - KIT ADAPTADOR TRANSICIÓN HD 4200 Ø4" (INCLUYE SUMINISTRO E INSTALACION)</v>
          </cell>
          <cell r="F3346" t="str">
            <v>UN</v>
          </cell>
          <cell r="G3346">
            <v>483089</v>
          </cell>
        </row>
        <row r="3347">
          <cell r="D3347">
            <v>9246</v>
          </cell>
          <cell r="E3347" t="str">
            <v>PATIO ZONAL EL GACO - RESTRICTOR HIERRO DÚCTIL SERIE 400 C-900 Ø6" (INCLUYE SUMINISTRO E INSTALACION)</v>
          </cell>
          <cell r="F3347" t="str">
            <v>UN</v>
          </cell>
          <cell r="G3347">
            <v>331959</v>
          </cell>
        </row>
        <row r="3348">
          <cell r="D3348">
            <v>9247</v>
          </cell>
          <cell r="E3348" t="str">
            <v>PATIO ZONAL EL GACO - RESTRICTOR HIERRO DÚCTIL SERIE 400 C-900 Ø4" (INCLUYE SUMINISTRO E INSTALACION)</v>
          </cell>
          <cell r="F3348" t="str">
            <v>UN</v>
          </cell>
          <cell r="G3348">
            <v>266509</v>
          </cell>
        </row>
        <row r="3349">
          <cell r="D3349">
            <v>9248</v>
          </cell>
          <cell r="E3349" t="str">
            <v>PATIO ZONAL EL GACO - VÁLVULA ANGULAR 2 1/2″ H/M ROSCADA 300 PSI BRONCE UL/FM (INCLUYE SUMINISTRO E INSTALACION)</v>
          </cell>
          <cell r="F3349" t="str">
            <v>UN</v>
          </cell>
          <cell r="G3349">
            <v>302766</v>
          </cell>
        </row>
        <row r="3350">
          <cell r="D3350">
            <v>9249</v>
          </cell>
          <cell r="E3350" t="str">
            <v>PATIO ZONAL EL GACO - ACOPLE RIGIDO RANURADO 1-¼" (INCLUYE SUMINISTRO E INSTALACION)</v>
          </cell>
          <cell r="F3350" t="str">
            <v>UN</v>
          </cell>
          <cell r="G3350">
            <v>28417</v>
          </cell>
        </row>
        <row r="3351">
          <cell r="D3351">
            <v>9250</v>
          </cell>
          <cell r="E3351" t="str">
            <v>PATIO ZONAL EL GACO - ACOPLE RIGIDO RANURADO 1-½" (INCLUYE SUMINISTRO E INSTALACION)</v>
          </cell>
          <cell r="F3351" t="str">
            <v>UN</v>
          </cell>
          <cell r="G3351">
            <v>27545</v>
          </cell>
        </row>
        <row r="3352">
          <cell r="D3352">
            <v>9251</v>
          </cell>
          <cell r="E3352" t="str">
            <v>PATIO ZONAL EL GACO - ACOPLE RIGIDO RANURADO 2" (INCLUYE SUMINISTRO E INSTALACION)</v>
          </cell>
          <cell r="F3352" t="str">
            <v>UN</v>
          </cell>
          <cell r="G3352">
            <v>28378</v>
          </cell>
        </row>
        <row r="3353">
          <cell r="D3353">
            <v>9252</v>
          </cell>
          <cell r="E3353" t="str">
            <v>PATIO ZONAL EL GACO - ACOPLE RIGIDO RANURADO 2-1/2" (INCLUYE SUMINISTRO E INSTALACION)</v>
          </cell>
          <cell r="F3353" t="str">
            <v>UN</v>
          </cell>
          <cell r="G3353">
            <v>29568</v>
          </cell>
        </row>
        <row r="3354">
          <cell r="D3354">
            <v>9253</v>
          </cell>
          <cell r="E3354" t="str">
            <v xml:space="preserve"> PATIO ZONAL EL GACO - ARBUSTO TIPO SIETE CUEROS/NAZARENO DE ALTURA 60-70CM</v>
          </cell>
          <cell r="F3354" t="str">
            <v>UN</v>
          </cell>
          <cell r="G3354">
            <v>45590</v>
          </cell>
        </row>
        <row r="3355">
          <cell r="D3355">
            <v>9254</v>
          </cell>
          <cell r="E3355" t="str">
            <v>PATIO ZONAL EL GACO - ACOPLE RIGIDO RANURADO 3" (INCLUYE SUMINISTRO E INSTALACION)</v>
          </cell>
          <cell r="F3355" t="str">
            <v>UN</v>
          </cell>
          <cell r="G3355">
            <v>31234</v>
          </cell>
        </row>
        <row r="3356">
          <cell r="D3356">
            <v>9255</v>
          </cell>
          <cell r="E3356" t="str">
            <v>PATIO ZONAL EL GACO - ACOPLE RIGIDO RANURADO 4" (INCLUYE SUMINISTRO E INSTALACION)</v>
          </cell>
          <cell r="F3356" t="str">
            <v>UN</v>
          </cell>
          <cell r="G3356">
            <v>40941</v>
          </cell>
        </row>
        <row r="3357">
          <cell r="D3357">
            <v>9256</v>
          </cell>
          <cell r="E3357" t="str">
            <v xml:space="preserve"> PATIO ZONAL EL GACO - Fachada en Ladrillo bloque estructural No. 12  ( 39 x 19 x 12)cm. (Suministro e instalación)</v>
          </cell>
          <cell r="F3357" t="str">
            <v>M2</v>
          </cell>
          <cell r="G3357">
            <v>61999</v>
          </cell>
        </row>
        <row r="3358">
          <cell r="D3358">
            <v>9257</v>
          </cell>
          <cell r="E3358" t="str">
            <v xml:space="preserve"> PATIO ZONAL EL GACO - AFINADO SIMPLE E= 4CMS (MORTERO SECO) (INCLUYE SUMINISTRO E INSTALACIÓN)</v>
          </cell>
          <cell r="F3358" t="str">
            <v>M2</v>
          </cell>
          <cell r="G3358">
            <v>44823</v>
          </cell>
        </row>
        <row r="3359">
          <cell r="D3359">
            <v>9258</v>
          </cell>
          <cell r="E3359" t="str">
            <v xml:space="preserve"> PATIO ZONAL EL GACO - ESPEJO BISELADO DE 5MM SOBRE MARCO DE MADERA (INCLUYE SUMINISTRO E INSTALACIÓN)</v>
          </cell>
          <cell r="F3359" t="str">
            <v>M2</v>
          </cell>
          <cell r="G3359">
            <v>217625</v>
          </cell>
        </row>
        <row r="3360">
          <cell r="D3360">
            <v>9259</v>
          </cell>
          <cell r="E3360" t="str">
            <v>PATIO ZONAL EL GACO - REGISTRO BOLA 3/4" PVC (INCLUYE SUMINISTRO E INSTALACION)</v>
          </cell>
          <cell r="F3360" t="str">
            <v>UN</v>
          </cell>
          <cell r="G3360">
            <v>16243</v>
          </cell>
        </row>
        <row r="3361">
          <cell r="D3361">
            <v>9260</v>
          </cell>
          <cell r="E3361" t="str">
            <v>PATIO ZONAL EL GACO - REGISTRO BOLA 1 1/2" PVC (INCLUYE SUMINISTRO E INSTALACION)</v>
          </cell>
          <cell r="F3361" t="str">
            <v>UN</v>
          </cell>
          <cell r="G3361">
            <v>31395</v>
          </cell>
        </row>
        <row r="3362">
          <cell r="D3362">
            <v>9261</v>
          </cell>
          <cell r="E3362" t="str">
            <v>PATIO ZONAL EL GACO - REGISTRO BOLA 2" PVC (INCLUYE SUMINISTRO E INSTALACION)</v>
          </cell>
          <cell r="F3362" t="str">
            <v>UN</v>
          </cell>
          <cell r="G3362">
            <v>43653</v>
          </cell>
        </row>
        <row r="3363">
          <cell r="D3363">
            <v>9262</v>
          </cell>
          <cell r="E3363" t="str">
            <v>PATIO ZONAL EL GACO - TEE 3" PVC (INCLUYE SUMINISTRO E INSTALACION)</v>
          </cell>
          <cell r="F3363" t="str">
            <v>UN</v>
          </cell>
          <cell r="G3363">
            <v>65207</v>
          </cell>
        </row>
        <row r="3364">
          <cell r="D3364">
            <v>9263</v>
          </cell>
          <cell r="E3364" t="str">
            <v>PATIO ZONAL EL GACO - TEE 4" PVC (INCLUYE SUMINISTRO E INSTALACION)</v>
          </cell>
          <cell r="F3364" t="str">
            <v>UN</v>
          </cell>
          <cell r="G3364">
            <v>135549</v>
          </cell>
        </row>
        <row r="3365">
          <cell r="D3365">
            <v>9264</v>
          </cell>
          <cell r="E3365" t="str">
            <v>PATIO ZONAL EL GACO - CODO PVCP 90° 3/4"  (INCLUYE SUMINISTRO E INSTALACION)</v>
          </cell>
          <cell r="F3365" t="str">
            <v>UN</v>
          </cell>
          <cell r="G3365">
            <v>4796</v>
          </cell>
        </row>
        <row r="3366">
          <cell r="D3366">
            <v>9265</v>
          </cell>
          <cell r="E3366" t="str">
            <v>PATIO ZONAL EL GACO - CODO PVCP 45° 1 1/4"  (INCLUYE SUMINISTRO E INSTALACION)</v>
          </cell>
          <cell r="F3366" t="str">
            <v>UN</v>
          </cell>
          <cell r="G3366">
            <v>9383</v>
          </cell>
        </row>
        <row r="3367">
          <cell r="D3367">
            <v>9266</v>
          </cell>
          <cell r="E3367" t="str">
            <v>PATIO ZONAL EL GACO - TEE 2 1/2" PVC (INCLUYE SUMINISTRO E INSTALACION)</v>
          </cell>
          <cell r="F3367" t="str">
            <v>UN</v>
          </cell>
          <cell r="G3367">
            <v>42292</v>
          </cell>
        </row>
        <row r="3368">
          <cell r="D3368">
            <v>9267</v>
          </cell>
          <cell r="E3368" t="str">
            <v>PATIO ZONAL EL GACO - SOPORTES COLGANTES UL/FM 1-1/4" (Incluye suministro e instalacion)</v>
          </cell>
          <cell r="F3368" t="str">
            <v>UN</v>
          </cell>
          <cell r="G3368">
            <v>32289</v>
          </cell>
        </row>
        <row r="3369">
          <cell r="D3369">
            <v>9268</v>
          </cell>
          <cell r="E3369" t="str">
            <v>PATIO ZONAL EL GACO - SOPORTES COLGANTES UL/FM 1-1/2" (Incluye suministro e instalacion)</v>
          </cell>
          <cell r="F3369" t="str">
            <v>UN</v>
          </cell>
          <cell r="G3369">
            <v>32408</v>
          </cell>
        </row>
        <row r="3370">
          <cell r="D3370">
            <v>9269</v>
          </cell>
          <cell r="E3370" t="str">
            <v>PATIO ZONAL EL GACO - SOPORTES COLGANTES UL/FM 2" (Incluye suministro e instalacion)</v>
          </cell>
          <cell r="F3370" t="str">
            <v>UN</v>
          </cell>
          <cell r="G3370">
            <v>32527</v>
          </cell>
        </row>
        <row r="3371">
          <cell r="D3371">
            <v>9270</v>
          </cell>
          <cell r="E3371" t="str">
            <v>PATIO ZONAL EL GACO - MANOMETRO GLICERINA CUBIERTA DE 2 1/2", 0 A 300 PSI Ø1/4" (INCLUYE SUMINISTRO E INSTALACION)</v>
          </cell>
          <cell r="F3371" t="str">
            <v>UN</v>
          </cell>
          <cell r="G3371">
            <v>72868</v>
          </cell>
        </row>
        <row r="3372">
          <cell r="D3372">
            <v>9271</v>
          </cell>
          <cell r="E3372" t="str">
            <v>PATIO ZONAL EL GACO - ROCIADOR PENDIENTE, ORIFICIO 3/4", TEMPERATURA 165° F, BRONZE Ø 3/4" - K=8,0 (INCLUYE SUMINISTRO E INSTALACION)</v>
          </cell>
          <cell r="F3372" t="str">
            <v>UN</v>
          </cell>
          <cell r="G3372">
            <v>54726</v>
          </cell>
        </row>
        <row r="3373">
          <cell r="D3373">
            <v>9272</v>
          </cell>
          <cell r="E3373" t="str">
            <v>PATIO ZONAL EL GACO - ABRAZADERA TIPO PERA UL/FM 1" (INCLUYE SUMINISTRO E INSTALACION)</v>
          </cell>
          <cell r="F3373" t="str">
            <v>UN</v>
          </cell>
          <cell r="G3373">
            <v>32174</v>
          </cell>
        </row>
        <row r="3374">
          <cell r="D3374">
            <v>9273</v>
          </cell>
          <cell r="E3374" t="str">
            <v xml:space="preserve">PATIO ZONAL EL GACO: LUMINARIA LED EMERGENCIA R12 x 1.6W. (Incluye suministro e instalación)	</v>
          </cell>
          <cell r="F3374" t="str">
            <v>UN</v>
          </cell>
          <cell r="G3374">
            <v>161582</v>
          </cell>
        </row>
        <row r="3375">
          <cell r="D3375">
            <v>9274</v>
          </cell>
          <cell r="E3375" t="str">
            <v>PATIO ZONAL EL GACO: LUMINARIA LED HERMETICA 50W DL. (Incluye suministro e instalación)</v>
          </cell>
          <cell r="F3375" t="str">
            <v>UN</v>
          </cell>
          <cell r="G3375">
            <v>199402</v>
          </cell>
        </row>
        <row r="3376">
          <cell r="D3376">
            <v>9275</v>
          </cell>
          <cell r="E3376" t="str">
            <v>PATIO ZONAL EL GACO: LED REFLECTOR JETA 50W DL. (Incluye suministro e instalación)</v>
          </cell>
          <cell r="F3376" t="str">
            <v>UN</v>
          </cell>
          <cell r="G3376">
            <v>118403</v>
          </cell>
        </row>
        <row r="3377">
          <cell r="D3377">
            <v>9276</v>
          </cell>
          <cell r="E3377" t="str">
            <v>PATIO ZONAL EL GACO - SOPORTES COLGANTES UL/FM 3" (Incluye suministro e instalacion)</v>
          </cell>
          <cell r="F3377" t="str">
            <v>UN</v>
          </cell>
          <cell r="G3377">
            <v>34014</v>
          </cell>
        </row>
        <row r="3378">
          <cell r="D3378">
            <v>9277</v>
          </cell>
          <cell r="E3378" t="str">
            <v>PATIO ZONAL EL GACO: LUMINARIA LED HIGH BAY 200W DL GC015. (Incluye suministro e instalación)</v>
          </cell>
          <cell r="F3378" t="str">
            <v>UN</v>
          </cell>
          <cell r="G3378">
            <v>502434</v>
          </cell>
        </row>
        <row r="3379">
          <cell r="D3379">
            <v>9278</v>
          </cell>
          <cell r="E3379" t="str">
            <v>PATIO ZONAL EL GACO: PLANTA ELÉCTRICA 400 kW CON CABINA. Voltaje 220 V. (Incluye suministro e instalación)</v>
          </cell>
          <cell r="F3379" t="str">
            <v>UN</v>
          </cell>
          <cell r="G3379">
            <v>194365707</v>
          </cell>
        </row>
        <row r="3380">
          <cell r="D3380">
            <v>9279</v>
          </cell>
          <cell r="E3380" t="str">
            <v>PATIO ZONAL EL GACO: TOMA TRIFILAR DE INCRUSTAR 50A/250V. (Incluye suministro e instalación)</v>
          </cell>
          <cell r="F3380" t="str">
            <v>UN</v>
          </cell>
          <cell r="G3380">
            <v>38126</v>
          </cell>
        </row>
        <row r="3381">
          <cell r="D3381">
            <v>9280</v>
          </cell>
          <cell r="E3381" t="str">
            <v>PATIO ZONAL EL GACO: PANEL LED REDONDO 18 W LUZ BLANCA FRÍA 1080 LUMENES DE INCRUSTAR. (Incluye suministro e instalación)</v>
          </cell>
          <cell r="F3381" t="str">
            <v>UN</v>
          </cell>
          <cell r="G3381">
            <v>77203</v>
          </cell>
        </row>
        <row r="3382">
          <cell r="D3382">
            <v>9281</v>
          </cell>
          <cell r="E3382" t="str">
            <v>PATIO ZONAL EL GACO - SOPORTES COLGANTES UL/FM 4" (Incluye suministro e instalacion)</v>
          </cell>
          <cell r="F3382" t="str">
            <v>UN</v>
          </cell>
          <cell r="G3382">
            <v>35264</v>
          </cell>
        </row>
        <row r="3383">
          <cell r="D3383">
            <v>9282</v>
          </cell>
          <cell r="E3383" t="str">
            <v>PATIO ZONAL EL GACO: ACOMETIDA EN CABLE THHN No 3x10 F +1x10N+ 1x10T AWG. Incluye Accesorios de Fijación  y conexión</v>
          </cell>
          <cell r="F3383" t="str">
            <v>ML</v>
          </cell>
          <cell r="G3383">
            <v>18819</v>
          </cell>
        </row>
        <row r="3384">
          <cell r="D3384">
            <v>9283</v>
          </cell>
          <cell r="E3384" t="str">
            <v>PATIO ZONAL EL GACO - SOPORTE ANTISÍSMICO 4 VÍAS (Incluye suministro e instalacion)</v>
          </cell>
          <cell r="F3384" t="str">
            <v>UN</v>
          </cell>
          <cell r="G3384">
            <v>82243</v>
          </cell>
        </row>
        <row r="3385">
          <cell r="D3385">
            <v>9284</v>
          </cell>
          <cell r="E3385" t="str">
            <v xml:space="preserve">PATIO ZONAL EL GACO: LUMINARIA LED PANEL RD 24W DL. (Incluye suministro e instalación) </v>
          </cell>
          <cell r="F3385" t="str">
            <v>UN</v>
          </cell>
          <cell r="G3385">
            <v>95520</v>
          </cell>
        </row>
        <row r="3386">
          <cell r="D3386">
            <v>9285</v>
          </cell>
          <cell r="E3386" t="str">
            <v>PATIO ZONAL EL GACO - SOPORTE AUTO-AJUSTABLE (Incluye suministro e instalacion)</v>
          </cell>
          <cell r="F3386" t="str">
            <v>UN</v>
          </cell>
          <cell r="G3386">
            <v>6433</v>
          </cell>
        </row>
        <row r="3387">
          <cell r="D3387">
            <v>9286</v>
          </cell>
          <cell r="E3387" t="str">
            <v xml:space="preserve"> PATIO ZONAL EL GACO - LISTÓN ESPARTA MULTICOLOR CARA UNICA 15 x 45 CM (SUMINISTRO E INSTALACION)</v>
          </cell>
          <cell r="F3387" t="str">
            <v>UN</v>
          </cell>
          <cell r="G3387">
            <v>10642</v>
          </cell>
        </row>
        <row r="3388">
          <cell r="D3388">
            <v>9287</v>
          </cell>
          <cell r="E3388" t="str">
            <v>PATIO ZONAL EL GACO: CODO CU 90° 3/4". (Incluye suministro e instalación)</v>
          </cell>
          <cell r="F3388" t="str">
            <v>UN</v>
          </cell>
          <cell r="G3388">
            <v>8290</v>
          </cell>
        </row>
        <row r="3389">
          <cell r="D3389">
            <v>9288</v>
          </cell>
          <cell r="E3389" t="str">
            <v xml:space="preserve"> PATIO ZONAL EL GACO - PISO EN PORCELANATO BELFORT MIEL 24X120 CM (SUMINISTRO E INSTALACION)</v>
          </cell>
          <cell r="F3389" t="str">
            <v>M2</v>
          </cell>
          <cell r="G3389">
            <v>120311</v>
          </cell>
        </row>
        <row r="3390">
          <cell r="D3390">
            <v>9289</v>
          </cell>
          <cell r="E3390" t="str">
            <v>PATIO ZONAL EL GACO - CHEQUE RANURADO Ø2" (Incluye suministro e instalacion)</v>
          </cell>
          <cell r="F3390" t="str">
            <v>UN</v>
          </cell>
          <cell r="G3390">
            <v>238933</v>
          </cell>
        </row>
        <row r="3391">
          <cell r="D3391">
            <v>9290</v>
          </cell>
          <cell r="E3391" t="str">
            <v xml:space="preserve"> PATIO ZONAL EL GACO - VENTANA TIPO V-02 REJILLA EN VIDRIO, ALUMINIO MATE, VIDRIO TEMPLADO DE SEGURIDAD TRANSPARENTE 6MM, DE 60X100CM (Incluye suministro e instalacion)</v>
          </cell>
          <cell r="F3391" t="str">
            <v>UN</v>
          </cell>
          <cell r="G3391">
            <v>278832</v>
          </cell>
        </row>
        <row r="3392">
          <cell r="D3392">
            <v>9291</v>
          </cell>
          <cell r="E3392" t="str">
            <v xml:space="preserve"> PATIO ZONAL EL GACO - VENTANA TIPO V-03 GUILLOTINA VERTICAL, EN ALUMINIO MATE, VIDRIO TEMPLADO DE SEGURIDAD TRANSPARENTE 6MM, DE 220x100CM (Incluye suministro e instalacion)</v>
          </cell>
          <cell r="F3392" t="str">
            <v>UN</v>
          </cell>
          <cell r="G3392">
            <v>1079345</v>
          </cell>
        </row>
        <row r="3393">
          <cell r="D3393">
            <v>9292</v>
          </cell>
          <cell r="E3393" t="str">
            <v>PATIO ZONAL EL GACO - CHEQUE RANURADO Ø2½" (Incluye suministro e instalacion)</v>
          </cell>
          <cell r="F3393" t="str">
            <v>UN</v>
          </cell>
          <cell r="G3393">
            <v>226578</v>
          </cell>
        </row>
        <row r="3394">
          <cell r="D3394">
            <v>9293</v>
          </cell>
          <cell r="E3394" t="str">
            <v xml:space="preserve"> PATIO ZONAL EL GACO -  TUBO POLIETILENO 1" (SUMINISTRO E INSTALACIÓN)</v>
          </cell>
          <cell r="F3394" t="str">
            <v>ML</v>
          </cell>
          <cell r="G3394">
            <v>16615</v>
          </cell>
        </row>
        <row r="3395">
          <cell r="D3395">
            <v>9294</v>
          </cell>
          <cell r="E3395" t="str">
            <v>PATIO ZONAL EL GACO - CHEQUE RANURADO Ø3" (Incluye suministro e instalacion)</v>
          </cell>
          <cell r="F3395" t="str">
            <v>UN</v>
          </cell>
          <cell r="G3395">
            <v>258176</v>
          </cell>
        </row>
        <row r="3396">
          <cell r="D3396">
            <v>9295</v>
          </cell>
          <cell r="E3396" t="str">
            <v>PATIO ZONAL EL GACO - CHEQUE RANURADO Ø4" (Incluye suministro e instalacion)</v>
          </cell>
          <cell r="F3396" t="str">
            <v>UN</v>
          </cell>
          <cell r="G3396">
            <v>359004</v>
          </cell>
        </row>
        <row r="3397">
          <cell r="D3397">
            <v>9296</v>
          </cell>
          <cell r="E3397" t="str">
            <v>PATIO ZONAL EL GACO - VÁLVULA MARIPOSA Ø1½" (Incluye suministro e instalacion)</v>
          </cell>
          <cell r="F3397" t="str">
            <v>UN</v>
          </cell>
          <cell r="G3397">
            <v>316164</v>
          </cell>
        </row>
        <row r="3398">
          <cell r="D3398">
            <v>9297</v>
          </cell>
          <cell r="E3398" t="str">
            <v>PATIO ZONAL EL GACO - VÁLVULA MARIPOSA Ø2" (Incluye suministro e instalacion)</v>
          </cell>
          <cell r="F3398" t="str">
            <v>UN</v>
          </cell>
          <cell r="G3398">
            <v>396363</v>
          </cell>
        </row>
        <row r="3399">
          <cell r="D3399">
            <v>9298</v>
          </cell>
          <cell r="E3399" t="str">
            <v>PATIO ZONAL EL GACO - LUMINARIA LED PANEL SQ 40W DL 100-277V (Incluye suministro e instalacion)</v>
          </cell>
          <cell r="F3399" t="str">
            <v>UN</v>
          </cell>
          <cell r="G3399">
            <v>141366</v>
          </cell>
        </row>
        <row r="3400">
          <cell r="D3400">
            <v>9299</v>
          </cell>
          <cell r="E3400" t="str">
            <v>PATIO ZONAL EL GACO - LUMINARIA LED LINEAL COMERCIAL 40W DL UNV (Incluye suministro e instalacion)</v>
          </cell>
          <cell r="F3400" t="str">
            <v>UN</v>
          </cell>
          <cell r="G3400">
            <v>154536</v>
          </cell>
        </row>
        <row r="3401">
          <cell r="D3401">
            <v>9300</v>
          </cell>
          <cell r="E3401" t="str">
            <v>PATIO ZONAL EL GACO - TUBO DE COBRE 3/4" (Incluye suministro e instalacion)</v>
          </cell>
          <cell r="F3401" t="str">
            <v>ML</v>
          </cell>
          <cell r="G3401">
            <v>35805</v>
          </cell>
        </row>
        <row r="3402">
          <cell r="D3402">
            <v>9301</v>
          </cell>
          <cell r="E3402" t="str">
            <v>PATIO ZONAL EL GACO - GEOMEMBRANA LISA HDPE 40 MILS. (Incluye suministro e instalacion).</v>
          </cell>
          <cell r="F3402" t="str">
            <v>M2</v>
          </cell>
          <cell r="G3402">
            <v>18415</v>
          </cell>
        </row>
        <row r="3403">
          <cell r="D3403">
            <v>9302</v>
          </cell>
          <cell r="E3403" t="str">
            <v>PATIO ZONAL EL GACO - ACCESORIOS RANURADOS 150 LBS 1" (Incluye suministro e instalacion)</v>
          </cell>
          <cell r="F3403" t="str">
            <v>UN</v>
          </cell>
          <cell r="G3403">
            <v>12541</v>
          </cell>
        </row>
        <row r="3404">
          <cell r="D3404">
            <v>9303</v>
          </cell>
          <cell r="E3404" t="str">
            <v>PATIO ZONAL EL GACO - ACCESORIO RANURADO 1¼" (Incluye suministro e instalacion)</v>
          </cell>
          <cell r="F3404" t="str">
            <v>UN</v>
          </cell>
          <cell r="G3404">
            <v>15192</v>
          </cell>
        </row>
        <row r="3405">
          <cell r="D3405">
            <v>9304</v>
          </cell>
          <cell r="E3405" t="str">
            <v>PATIO ZONAL EL GACO - ACCESORIO RANURADO 1½" (Incluye suministro e instalacion)</v>
          </cell>
          <cell r="F3405" t="str">
            <v>UN</v>
          </cell>
          <cell r="G3405">
            <v>16341</v>
          </cell>
        </row>
        <row r="3406">
          <cell r="D3406">
            <v>9305</v>
          </cell>
          <cell r="E3406" t="str">
            <v>PATIO ZONAL EL GACO - ACCESORIO RANURADO 2" (Incluye suministro e instalacion)</v>
          </cell>
          <cell r="F3406" t="str">
            <v>UN</v>
          </cell>
          <cell r="G3406">
            <v>19741</v>
          </cell>
        </row>
        <row r="3407">
          <cell r="D3407">
            <v>9306</v>
          </cell>
          <cell r="E3407" t="str">
            <v>PATIO ZONAL EL GACO - PLUG TELEFONICO CONECTOR RJ 11 (Incluye suministro e instalacion)</v>
          </cell>
          <cell r="F3407" t="str">
            <v>UN</v>
          </cell>
          <cell r="G3407">
            <v>2331</v>
          </cell>
        </row>
        <row r="3408">
          <cell r="D3408">
            <v>9307</v>
          </cell>
          <cell r="E3408" t="str">
            <v>PATIO ZONAL EL GACO - GABINETE 60 CM X 60 CM X 60 CM (Incluye suministro e instalacion)</v>
          </cell>
          <cell r="F3408" t="str">
            <v>UN</v>
          </cell>
          <cell r="G3408">
            <v>278588</v>
          </cell>
        </row>
        <row r="3409">
          <cell r="D3409">
            <v>9308</v>
          </cell>
          <cell r="E3409" t="str">
            <v>PATIO ZONAL EL GACO - GABINETE 60 CM X 60 CM X 210 CM (Incluye suministro e instalacion)</v>
          </cell>
          <cell r="F3409" t="str">
            <v>UN</v>
          </cell>
          <cell r="G3409">
            <v>791402</v>
          </cell>
        </row>
        <row r="3410">
          <cell r="D3410">
            <v>9309</v>
          </cell>
          <cell r="E3410" t="str">
            <v>PATIO ZONAL EL GACO - PATCH PANEL 24 PUNTOS (Incluye suministro e instalacion)</v>
          </cell>
          <cell r="F3410" t="str">
            <v>UN</v>
          </cell>
          <cell r="G3410">
            <v>192951</v>
          </cell>
        </row>
        <row r="3411">
          <cell r="D3411">
            <v>9310</v>
          </cell>
          <cell r="E3411" t="str">
            <v>PATIO ZONAL EL GACO - PATCHCORD CTA 6 (Incluye suministro e instalacion)</v>
          </cell>
          <cell r="F3411" t="str">
            <v>ML</v>
          </cell>
          <cell r="G3411">
            <v>5001</v>
          </cell>
        </row>
        <row r="3412">
          <cell r="D3412">
            <v>9311</v>
          </cell>
          <cell r="E3412" t="str">
            <v xml:space="preserve"> PATIO ZONAL EL GACO - TABLERO TRIFÁSICO 3F-5H DE 12 CIRCUITOS  PARA BREAKERS ENCHUFABLES (Incluye suministro e instalacion)</v>
          </cell>
          <cell r="F3412" t="str">
            <v>UN</v>
          </cell>
          <cell r="G3412">
            <v>331044</v>
          </cell>
        </row>
        <row r="3413">
          <cell r="D3413">
            <v>9312</v>
          </cell>
          <cell r="E3413" t="str">
            <v>PATIO ZONAL EL GACO - TABLERO TRIFÁSICO 3F-5H DE 36 CIRCUITOS PARA BREAKERS ENCHUFABLES (Incluye suministro e instalacion)</v>
          </cell>
          <cell r="F3413" t="str">
            <v>UN</v>
          </cell>
          <cell r="G3413">
            <v>442396</v>
          </cell>
        </row>
        <row r="3414">
          <cell r="D3414">
            <v>9313</v>
          </cell>
          <cell r="E3414" t="str">
            <v>PATIO ZONAL EL GACO - BREAKER TIPO ENCHUFABLE 2X20A (Incluye suministro e instalacion)</v>
          </cell>
          <cell r="F3414" t="str">
            <v>UN</v>
          </cell>
          <cell r="G3414">
            <v>30486</v>
          </cell>
        </row>
        <row r="3415">
          <cell r="D3415">
            <v>9314</v>
          </cell>
          <cell r="E3415" t="str">
            <v>PATIO ZONAL EL GACO - BREAKER TIPO ENCHUFABLE 3X20A (Incluye suministro e instalacion)</v>
          </cell>
          <cell r="F3415" t="str">
            <v>UN</v>
          </cell>
          <cell r="G3415">
            <v>50987</v>
          </cell>
        </row>
        <row r="3416">
          <cell r="D3416">
            <v>9315</v>
          </cell>
          <cell r="E3416" t="str">
            <v>PATIO ZONAL EL GACO - FACE PLATE SENCILLO (Incluye suministro e instalacion)</v>
          </cell>
          <cell r="F3416" t="str">
            <v>UN</v>
          </cell>
          <cell r="G3416">
            <v>4763</v>
          </cell>
        </row>
        <row r="3417">
          <cell r="D3417">
            <v>9316</v>
          </cell>
          <cell r="E3417" t="str">
            <v xml:space="preserve"> PATIO ZONAL EL GACO -  CODO DE 90° EN ACERO GALVANIZADO DE 1" (SUMINISTRO E INSTALACION)</v>
          </cell>
          <cell r="F3417" t="str">
            <v>UN</v>
          </cell>
          <cell r="G3417">
            <v>8626</v>
          </cell>
        </row>
        <row r="3418">
          <cell r="D3418">
            <v>9317</v>
          </cell>
          <cell r="E3418" t="str">
            <v xml:space="preserve"> PATIO ZONAL EL GACO -  VALVULA BOLA 3/4" PARA GAS (SUMINISTRO E INSTALACION)</v>
          </cell>
          <cell r="F3418" t="str">
            <v>UN</v>
          </cell>
          <cell r="G3418">
            <v>18504</v>
          </cell>
        </row>
        <row r="3419">
          <cell r="D3419">
            <v>9318</v>
          </cell>
          <cell r="E3419" t="str">
            <v>PATIO ZONAL EL GACO - REDUCCIÓN EN COBRE DE 3/4" A 1/2" (SUMINISTRO E INSTALACION)</v>
          </cell>
          <cell r="F3419" t="str">
            <v>UN</v>
          </cell>
          <cell r="G3419">
            <v>6690</v>
          </cell>
        </row>
        <row r="3420">
          <cell r="D3420">
            <v>9319</v>
          </cell>
          <cell r="E3420" t="str">
            <v>PATIO ZONAL EL GACO - CODO DE 90° EN COBRE DE 1/2" (SUMINISTRO E INSTALACION)</v>
          </cell>
          <cell r="F3420" t="str">
            <v>UN</v>
          </cell>
          <cell r="G3420">
            <v>5790</v>
          </cell>
        </row>
        <row r="3421">
          <cell r="D3421">
            <v>9320</v>
          </cell>
          <cell r="E3421" t="str">
            <v>PATIO ZONAL EL GACO - ADAPTADOR MACHO EN COBRE DE 1/2" (SUMINISTRO E INSTALACION)</v>
          </cell>
          <cell r="F3421" t="str">
            <v>UN</v>
          </cell>
          <cell r="G3421">
            <v>6690</v>
          </cell>
        </row>
        <row r="3422">
          <cell r="D3422">
            <v>9321</v>
          </cell>
          <cell r="E3422" t="str">
            <v>PATIO ZONAL EL GACO - TUBERIA DE 1/2" EN COBRE (SUMINISTRO E INSTALACION)</v>
          </cell>
          <cell r="F3422" t="str">
            <v>ML</v>
          </cell>
          <cell r="G3422">
            <v>25463</v>
          </cell>
        </row>
        <row r="3423">
          <cell r="D3423">
            <v>9322</v>
          </cell>
          <cell r="E3423" t="str">
            <v>PISO EN POLIPROPILENO DE ALTO IMPACTO e: 25MM PARA TABLERO DE PUENTES PEATONALES TIPO TRANSMILENIO. INCLUYE SUMINISTRO, INSTALACIÓN Y TRANSPORTE</v>
          </cell>
          <cell r="F3423" t="str">
            <v>M2</v>
          </cell>
          <cell r="G3423">
            <v>1530041</v>
          </cell>
        </row>
        <row r="3424">
          <cell r="D3424">
            <v>9323</v>
          </cell>
          <cell r="E3424"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F3424" t="str">
            <v>M2</v>
          </cell>
          <cell r="G3424">
            <v>2177675</v>
          </cell>
        </row>
        <row r="3425">
          <cell r="D3425">
            <v>9324</v>
          </cell>
          <cell r="E3425"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F3425" t="str">
            <v>M2</v>
          </cell>
          <cell r="G3425">
            <v>2170589</v>
          </cell>
        </row>
        <row r="3426">
          <cell r="D3426">
            <v>9325</v>
          </cell>
          <cell r="E3426" t="str">
            <v>PISO EN POLIPROPILENO DE ALTO IMPACTO PARA ESCALERA DE PUENTES PEATONALES, ANCHO 38cm e=2cm. INCLUYE SUMINISTRO, INSTALACIÓN Y TRANSPORTE</v>
          </cell>
          <cell r="F3426" t="str">
            <v>ML</v>
          </cell>
          <cell r="G3426">
            <v>896719</v>
          </cell>
        </row>
        <row r="3427">
          <cell r="D3427">
            <v>9326</v>
          </cell>
          <cell r="E3427"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F3427" t="str">
            <v>ML</v>
          </cell>
          <cell r="G3427">
            <v>1347569</v>
          </cell>
        </row>
        <row r="3428">
          <cell r="D3428">
            <v>9327</v>
          </cell>
          <cell r="E3428"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F3428" t="str">
            <v>ML</v>
          </cell>
          <cell r="G3428">
            <v>1344877</v>
          </cell>
        </row>
        <row r="3429">
          <cell r="D3429">
            <v>9328</v>
          </cell>
          <cell r="E3429" t="str">
            <v>PATIO ZONAL EL GACO: RELLENO CON CENIZA - ESCORIA DE ALTO HORNO. INCLUYE CONFOMACIÓN COMPACTACIÓN Y TRANSPORTE</v>
          </cell>
          <cell r="F3429" t="str">
            <v>M3</v>
          </cell>
          <cell r="G3429">
            <v>55964</v>
          </cell>
        </row>
        <row r="3430">
          <cell r="D3430">
            <v>9329</v>
          </cell>
          <cell r="E3430" t="str">
            <v>PATIO ZONAL EL GACO: Puntos Rociadores hasta 0,80 m Ø¾"</v>
          </cell>
          <cell r="F3430" t="str">
            <v>UN</v>
          </cell>
          <cell r="G3430">
            <v>49075</v>
          </cell>
        </row>
        <row r="3431">
          <cell r="D3431">
            <v>9330</v>
          </cell>
          <cell r="E3431" t="str">
            <v>PATIO ZONAL EL GACO: Cheque ranurado Ø1½"</v>
          </cell>
          <cell r="F3431" t="str">
            <v>UN</v>
          </cell>
          <cell r="G3431">
            <v>278441</v>
          </cell>
        </row>
        <row r="3432">
          <cell r="D3432">
            <v>9331</v>
          </cell>
          <cell r="E3432" t="str">
            <v>PATIO ZONAL EL GACO:  Sensor de flujo Ø1½" (Reducción ranurada 2" a 1 1/2")</v>
          </cell>
          <cell r="F3432" t="str">
            <v>UN</v>
          </cell>
          <cell r="G3432">
            <v>32800</v>
          </cell>
        </row>
        <row r="3433">
          <cell r="D3433">
            <v>9332</v>
          </cell>
          <cell r="E3433" t="str">
            <v>PATIO ZONAL EL GACO:  BANDEJA PORTACABLE TIPO MALLA DE 40 CM DE ANCHO</v>
          </cell>
          <cell r="F3433" t="str">
            <v>ML</v>
          </cell>
          <cell r="G3433">
            <v>57132</v>
          </cell>
        </row>
        <row r="3434">
          <cell r="D3434">
            <v>9333</v>
          </cell>
          <cell r="E3434" t="str">
            <v>PATIO ZONAL EL GACO:  Organizador de cables para RACK 80x80 2RU.</v>
          </cell>
          <cell r="F3434" t="str">
            <v>ML</v>
          </cell>
          <cell r="G3434">
            <v>76876</v>
          </cell>
        </row>
        <row r="3435">
          <cell r="D3435">
            <v>9334</v>
          </cell>
          <cell r="E3435" t="str">
            <v>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5" t="str">
            <v>ML</v>
          </cell>
          <cell r="G3435">
            <v>8599</v>
          </cell>
        </row>
        <row r="3436">
          <cell r="D3436">
            <v>9335</v>
          </cell>
          <cell r="E3436" t="str">
            <v>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6" t="str">
            <v>ML</v>
          </cell>
          <cell r="G3436">
            <v>8599</v>
          </cell>
        </row>
        <row r="3437">
          <cell r="D3437">
            <v>9336</v>
          </cell>
          <cell r="E3437" t="str">
            <v>PATIO ZONAL EL GACO: SALIDA PARA INTERRUPTOR CONMUTABLE SENCILLO EN TUBERÍA CONDUIT EMT Y/O PVC DE 3/4" (INCLUYE, INSTALACION, SUMINISTRO E INSTALACIÓN)</v>
          </cell>
          <cell r="F3437" t="str">
            <v>UN</v>
          </cell>
          <cell r="G3437">
            <v>226137</v>
          </cell>
        </row>
        <row r="3438">
          <cell r="D3438">
            <v>9337</v>
          </cell>
          <cell r="E3438" t="str">
            <v>PATIO ZONAL EL GACO: SALIDA PARA INTERRUPTOR DOBLE EN TUBERÍA CONDUIT EMT Y/O PVC DE 3/4" (INCLUYE APARATO, SUMINISTRO E INSTALACION)</v>
          </cell>
          <cell r="F3438" t="str">
            <v>UN</v>
          </cell>
          <cell r="G3438">
            <v>229679</v>
          </cell>
        </row>
        <row r="3439">
          <cell r="D3439">
            <v>9338</v>
          </cell>
          <cell r="E3439" t="str">
            <v>PATIO ZONAL EL GACO: SALIDA PARA SENSOR DE MOVIMIENTO EN TUBERÍA CONDUIT EMT Y/O PVC DE 3/4" (INCLUYE APARATO, SUMINISTRO E INSTALACIÓN)</v>
          </cell>
          <cell r="F3439" t="str">
            <v>UN</v>
          </cell>
          <cell r="G3439">
            <v>262419</v>
          </cell>
        </row>
        <row r="3440">
          <cell r="D3440">
            <v>9339</v>
          </cell>
          <cell r="E3440" t="str">
            <v>PATIO ZONAL EL GACO: SALIDA LUMINARIA EXTERIOR EN TUBERÍA CONDUIT EMT Y/O PVC DE 3/4" (SUMINISTRO E INSTALACIÓN - NO INCLUYE LUMINARIA)</v>
          </cell>
          <cell r="F3440" t="str">
            <v>UN</v>
          </cell>
          <cell r="G3440">
            <v>163649</v>
          </cell>
        </row>
        <row r="3441">
          <cell r="D3441">
            <v>9340</v>
          </cell>
          <cell r="E3441" t="str">
            <v>PATIO ZONAL EL GACO: SALIDA LUMINARIA DE EMERGENCIA EN TUBERÍA CONDUIT EMT Y/O PVC DE 3/4" (INCLUYE APARATO, SUMINISTRO E INSTALACION)</v>
          </cell>
          <cell r="F3441" t="str">
            <v>UN</v>
          </cell>
          <cell r="G3441">
            <v>185415</v>
          </cell>
        </row>
        <row r="3442">
          <cell r="D3442">
            <v>9341</v>
          </cell>
          <cell r="E3442" t="str">
            <v>PATIO ZONAL EL GACO: ACOMETIDA EN CABLE DE CU THHN No 3x8 F +1x10N+ 1x10T AWG. INCLUYE ACCESORIOS DE FIJACIÓN Y CONEXIÓN</v>
          </cell>
          <cell r="F3442" t="str">
            <v>ML</v>
          </cell>
          <cell r="G3442">
            <v>27413</v>
          </cell>
        </row>
        <row r="3443">
          <cell r="D3443">
            <v>9342</v>
          </cell>
          <cell r="E3443" t="str">
            <v>PATIO ZONAL EL GACO: ACOMETIDA EN CABLE DE CU THHN No 3x6 F +1x8N+ 1x10T AWG. INCLUYE ACCESORIOS DE FIJACIÓN Y CONEXIÓN</v>
          </cell>
          <cell r="F3443" t="str">
            <v>ML</v>
          </cell>
          <cell r="G3443">
            <v>40789</v>
          </cell>
        </row>
        <row r="3444">
          <cell r="D3444">
            <v>9343</v>
          </cell>
          <cell r="E3444" t="str">
            <v>PATIO ZONAL EL GACO: LUMINARIA LED GDS 63.2W (INCLUYE APARATO, SUMINISTRO E INSTALACION)</v>
          </cell>
          <cell r="F3444" t="str">
            <v>ML</v>
          </cell>
          <cell r="G3444">
            <v>373740</v>
          </cell>
        </row>
        <row r="3445">
          <cell r="D3445">
            <v>9344</v>
          </cell>
          <cell r="E3445" t="str">
            <v>PATIO ZONAL EL GACO: SUMINISTRO E INSTALACIÓN DE CABLE XLPE 15 KV 240MM2 AL. SE INCLUYE ACCESORIOS DE FIJACIÓN Y SOPORTE. MATERIALES CERTIFICADOS E INSTALADOS SEGÚN NORMA NTC 2050.</v>
          </cell>
          <cell r="F3445" t="str">
            <v>ML</v>
          </cell>
          <cell r="G3445">
            <v>11662</v>
          </cell>
        </row>
        <row r="3446">
          <cell r="D3446">
            <v>9345</v>
          </cell>
          <cell r="E3446" t="str">
            <v>PATIO ZONAL EL GACO: SUMINISTRO E INSTALACIÓN DE CABLE XLPE 35 KV 240MM2 AL. SE INCLUYE ACCESORIOS DE FIJACIÓN Y SOPORTE. MATERIALES CERTIFICADOS E INSTALADOS SEGÚN NORMA NTC 2050.</v>
          </cell>
          <cell r="F3446" t="str">
            <v>ML</v>
          </cell>
          <cell r="G3446">
            <v>57669</v>
          </cell>
        </row>
        <row r="3447">
          <cell r="D3447">
            <v>9346</v>
          </cell>
          <cell r="E3447" t="str">
            <v>PATIO ZONAL EL GACO: NIPLE DE 5 CM EN ACERO GALVANIZADO DE 1" (SUMINISTRO E INSTALACION)</v>
          </cell>
          <cell r="F3447" t="str">
            <v>UN</v>
          </cell>
          <cell r="G3447">
            <v>9983</v>
          </cell>
        </row>
        <row r="3448">
          <cell r="D3448">
            <v>9347</v>
          </cell>
          <cell r="E3448" t="str">
            <v>PATIO ZONAL EL GACO: UNIÓN EN ACERO GALVANIZADO DE 1" (SUMINISTRO E INSTALACION)</v>
          </cell>
          <cell r="F3448" t="str">
            <v>UN</v>
          </cell>
          <cell r="G3448">
            <v>9383</v>
          </cell>
        </row>
        <row r="3449">
          <cell r="D3449">
            <v>9348</v>
          </cell>
          <cell r="E3449" t="str">
            <v>PATIO ZONAL EL GACO: UNIÓN EN COBRE DE 3/4" (SUMINISTRO E INSTALACION)</v>
          </cell>
          <cell r="F3449" t="str">
            <v>UN</v>
          </cell>
          <cell r="G3449">
            <v>6121</v>
          </cell>
        </row>
        <row r="3450">
          <cell r="D3450">
            <v>9349</v>
          </cell>
          <cell r="E3450" t="str">
            <v>PATIO ZONAL EL GACO: GEOTEXTIL TEJIDO TR6000 HF. (SUMINISTRO E INSTALACIÓN).</v>
          </cell>
          <cell r="F3450" t="str">
            <v>M2</v>
          </cell>
          <cell r="G3450">
            <v>22278</v>
          </cell>
        </row>
        <row r="3451">
          <cell r="D3451">
            <v>9350</v>
          </cell>
          <cell r="E3451" t="str">
            <v>PATIO ZONAL EL GACO: EQUIPO EYECTOR (SUMINISTRO E INSTALACION CON SWITCH FLOTADOR, TABLERO ELECTRICO, ALARMA SONORA)</v>
          </cell>
          <cell r="F3451" t="str">
            <v>UN</v>
          </cell>
          <cell r="G3451">
            <v>2568303</v>
          </cell>
        </row>
        <row r="3452">
          <cell r="D3452">
            <v>9351</v>
          </cell>
          <cell r="E3452" t="str">
            <v>PATIO ZONAL EL GACO: EQUIPO DE PRESION (INCLYE TODOS LOS ACCESORIOS NECESARIOS PARA SU FUNCIONAMIENTO)</v>
          </cell>
          <cell r="F3452" t="str">
            <v>UN</v>
          </cell>
          <cell r="G3452">
            <v>11990691</v>
          </cell>
        </row>
        <row r="3453">
          <cell r="D3453">
            <v>9352</v>
          </cell>
          <cell r="E3453" t="str">
            <v>PATIO ZONAL EL GACO: EQUIPO DE BOMBEO PARA RCI  (INCLYE TODOS LOS ACCESORIOS NECESARIOS PARA SU FUNCIONAMIENTO)</v>
          </cell>
          <cell r="F3453" t="str">
            <v>UN</v>
          </cell>
          <cell r="G3453">
            <v>172687408</v>
          </cell>
        </row>
        <row r="3454">
          <cell r="D3454">
            <v>9353</v>
          </cell>
          <cell r="E3454" t="str">
            <v>PATIO ZONAL EL GACO - JUEGO DE PRE MOLDEADOS TIPO EXTERIOR PARA CABLE XLPE 15KVA 240 MM2 (SUMINISTRO E INSTALACION)</v>
          </cell>
          <cell r="F3454" t="str">
            <v>UN</v>
          </cell>
          <cell r="G3454">
            <v>154110</v>
          </cell>
        </row>
        <row r="3455">
          <cell r="D3455">
            <v>9354</v>
          </cell>
          <cell r="E3455" t="str">
            <v>PATIO ZONAL EL GACO - SUMINISTRO E INSTALACIÓN DE CABLE XLPE 15 KV 240MM2 AL. SE INCLUYE ACCESORIOS DE FIJACIÓN Y SOPORTE. MATERIALES CERTIFICADOS E INSTALADOS SEGÚN NORMA NTC 2050</v>
          </cell>
          <cell r="F3455" t="str">
            <v>UN</v>
          </cell>
          <cell r="G3455">
            <v>11427</v>
          </cell>
        </row>
        <row r="3456">
          <cell r="D3456">
            <v>9355</v>
          </cell>
          <cell r="E3456" t="str">
            <v>PATIO ZONAL EL GACO - REDUCCIÓN EN ACERO GALVANIZADO DE 1" A 3/4" (SUMINISTRO E INSTALACION)</v>
          </cell>
          <cell r="F3456" t="str">
            <v>UN</v>
          </cell>
          <cell r="G3456">
            <v>7162</v>
          </cell>
        </row>
        <row r="3457">
          <cell r="D3457">
            <v>9356</v>
          </cell>
          <cell r="E3457" t="str">
            <v>PATIO ZONAL EL GACO - TEE EN COBRE DE 3/4" (SUMINISTRO E INSTALACION)</v>
          </cell>
          <cell r="F3457" t="str">
            <v>UN</v>
          </cell>
          <cell r="G3457">
            <v>8591</v>
          </cell>
        </row>
        <row r="3458">
          <cell r="D3458">
            <v>9357</v>
          </cell>
          <cell r="E3458" t="str">
            <v>PATIO ZONAL EL GACO - TEJA EN METACRILATO TRANSPARENTE DE 1,5 CM DE GROSOR (SUMINISTRO E INSTALACION)</v>
          </cell>
          <cell r="F3458" t="str">
            <v>M2</v>
          </cell>
          <cell r="G3458">
            <v>68400</v>
          </cell>
        </row>
        <row r="3459">
          <cell r="D3459">
            <v>9358</v>
          </cell>
          <cell r="E3459" t="str">
            <v>PATIO ZONAL EL GACO - ADAPTADOR MACHO EN COBRE DE 3/4" (SUMINISTRO E INSTALACION)</v>
          </cell>
          <cell r="F3459" t="str">
            <v>UN</v>
          </cell>
          <cell r="G3459">
            <v>7990</v>
          </cell>
        </row>
        <row r="3460">
          <cell r="D3460">
            <v>9359</v>
          </cell>
          <cell r="E3460" t="str">
            <v>PATIO ZONAL EL GACO - PORCELANATO PARED PARA GRES NAVIA ACERO COLOR GRIS SIMILAR O EQUIVALENTE (SUMINISTRO E INSTALACION)</v>
          </cell>
          <cell r="F3460" t="str">
            <v>M2</v>
          </cell>
          <cell r="G3460">
            <v>85934</v>
          </cell>
        </row>
        <row r="3461">
          <cell r="D3461">
            <v>9360</v>
          </cell>
          <cell r="E3461" t="str">
            <v>PATIO ZONAL EL GACO - PISO EN PORCELANATO ADOBERY COLOR WENGUE SIMILAR O EQUIVALENTE (SUMINISTRO E INSTALACION)</v>
          </cell>
          <cell r="F3461" t="str">
            <v>M2</v>
          </cell>
          <cell r="G3461">
            <v>129761</v>
          </cell>
        </row>
        <row r="3462">
          <cell r="D3462">
            <v>9361</v>
          </cell>
          <cell r="E3462" t="str">
            <v>PATIO ZONAL EL GACO - POCETA EN ACERO INOXIDABLE (SUMINISTRO E INSTALACION)</v>
          </cell>
          <cell r="F3462" t="str">
            <v>UN</v>
          </cell>
          <cell r="G3462">
            <v>79515</v>
          </cell>
        </row>
        <row r="3463">
          <cell r="D3463">
            <v>9362</v>
          </cell>
          <cell r="E3463" t="str">
            <v>PATIO ZONAL EL GACO - MANTO PERMANENTE TRM 500 (INCLUYE SUMINISTRO E INSTALACION)</v>
          </cell>
          <cell r="F3463" t="str">
            <v>M2</v>
          </cell>
          <cell r="G3463">
            <v>14699</v>
          </cell>
        </row>
        <row r="3464">
          <cell r="D3464">
            <v>9363</v>
          </cell>
          <cell r="E3464" t="str">
            <v>PATIO ZONAL EL GACO - BANDEJA PORTAEQUIPOS 370 mm (SUMINISTRO E INSTALACIÓN)</v>
          </cell>
          <cell r="F3464" t="str">
            <v>ML</v>
          </cell>
          <cell r="G3464">
            <v>62285</v>
          </cell>
        </row>
        <row r="3465">
          <cell r="D3465">
            <v>9364</v>
          </cell>
          <cell r="E3465" t="str">
            <v>PATIO ZONAL EL GACO - BANDEJA DE FIBRA OPTICA 24 PUERTOS (SUMINISTRO E INSTALACIÓN)</v>
          </cell>
          <cell r="F3465" t="str">
            <v>UN</v>
          </cell>
          <cell r="G3465">
            <v>392065</v>
          </cell>
        </row>
        <row r="3466">
          <cell r="D3466">
            <v>9365</v>
          </cell>
          <cell r="E3466" t="str">
            <v>PATIO ZONAL EL GACO - CONECTORES LC (SUMINISTRO E INSTALACIÓN)</v>
          </cell>
          <cell r="F3466" t="str">
            <v>UN</v>
          </cell>
          <cell r="G3466">
            <v>74579</v>
          </cell>
        </row>
        <row r="3467">
          <cell r="D3467">
            <v>9366</v>
          </cell>
          <cell r="E3467" t="str">
            <v>PATIO ZONAL EL GACO - ADAPTADOR MACHO - EN BRONCE DE 1" (SUMINISTRO E INSTALACION)</v>
          </cell>
          <cell r="F3467" t="str">
            <v>UN</v>
          </cell>
          <cell r="G3467">
            <v>10490</v>
          </cell>
        </row>
        <row r="3468">
          <cell r="D3468">
            <v>9367</v>
          </cell>
          <cell r="E3468" t="str">
            <v>VENTANA TIPO V-01  PIVOTE VERTICAL,  EN ALUMINIO, VIDRIO TEMPLADO DE SEGURIDAD INCOLORO 6MM,  CON BASCULANTE Y DEMAS ELEMENTOS PARA SU NORMAL FUNCIONAMIENTO. MEDIDA 100x 220CM (Incluye suministro en instalacion)</v>
          </cell>
          <cell r="F3468" t="str">
            <v>UN</v>
          </cell>
          <cell r="G3468">
            <v>833000</v>
          </cell>
        </row>
        <row r="3469">
          <cell r="D3469">
            <v>9368</v>
          </cell>
          <cell r="E3469" t="str">
            <v>PUERTA TIPO P-03 EN ALUMINIO CON VIDRIO, DE SEGURIDAD INCOLORO DE 6MM. Y DEMAS ELEMENTOS PARA SU NORMAL FUNCIONAMIENTO. MEDIDA 80x220 CM. (Incluye suministro e Instalacion)</v>
          </cell>
          <cell r="F3469" t="str">
            <v>UN</v>
          </cell>
          <cell r="G3469">
            <v>1130500</v>
          </cell>
        </row>
        <row r="3470">
          <cell r="D3470">
            <v>9369</v>
          </cell>
          <cell r="E3470" t="str">
            <v>PATIO ZONAL EL GACO - TEE HD RANURADA UL/HM 2½" (INCLUYE SUMINISTRO E INSTALACION).</v>
          </cell>
          <cell r="F3470" t="str">
            <v>UN</v>
          </cell>
          <cell r="G3470">
            <v>29624</v>
          </cell>
        </row>
        <row r="3471">
          <cell r="D3471">
            <v>9370</v>
          </cell>
          <cell r="E3471" t="str">
            <v>PATIO ZONAL EL GACO - CODO HD RANURADO UL/HM 3" (INCLUYE SUMINISTRO E INSTALACION).</v>
          </cell>
          <cell r="F3471" t="str">
            <v>UN</v>
          </cell>
          <cell r="G3471">
            <v>26626</v>
          </cell>
        </row>
        <row r="3472">
          <cell r="D3472">
            <v>9371</v>
          </cell>
          <cell r="E3472" t="str">
            <v>PATIO ZONAL EL GACO - SEMICODO HD RANURADO UL/HM  4" (INCLUYE SUMINISTRO E INSTALACION).</v>
          </cell>
          <cell r="F3472" t="str">
            <v>UN</v>
          </cell>
          <cell r="G3472">
            <v>33944</v>
          </cell>
        </row>
        <row r="3473">
          <cell r="D3473">
            <v>9372</v>
          </cell>
          <cell r="E3473" t="str">
            <v>PATIO ZONAL EL GACO - Canal de drenaje Q max Neo 300 (1 m) por componentes, (INCLUYE CUERPO PARTE INFERIOR Y SUPERIOR, 2 REJILLAS EN ACERO GAVANIZADO, SUMINISTRO E INSTALACION)</v>
          </cell>
          <cell r="F3473" t="str">
            <v>ML</v>
          </cell>
          <cell r="G3473">
            <v>917696</v>
          </cell>
        </row>
        <row r="3474">
          <cell r="D3474">
            <v>9373</v>
          </cell>
          <cell r="E3474" t="str">
            <v>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v>
          </cell>
          <cell r="F3474" t="str">
            <v>UN</v>
          </cell>
          <cell r="G3474">
            <v>3101665</v>
          </cell>
        </row>
        <row r="3475">
          <cell r="D3475">
            <v>9374</v>
          </cell>
          <cell r="E3475"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v>
          </cell>
          <cell r="F3475" t="str">
            <v>UN</v>
          </cell>
          <cell r="G3475">
            <v>68079312</v>
          </cell>
        </row>
        <row r="3476">
          <cell r="D3476">
            <v>9375</v>
          </cell>
          <cell r="E3476"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v>
          </cell>
          <cell r="F3476" t="str">
            <v>UN</v>
          </cell>
          <cell r="G3476">
            <v>80403890</v>
          </cell>
        </row>
        <row r="3477">
          <cell r="D3477">
            <v>9376</v>
          </cell>
          <cell r="E3477"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v>
          </cell>
          <cell r="F3477" t="str">
            <v>UN</v>
          </cell>
          <cell r="G3477">
            <v>46054995</v>
          </cell>
        </row>
        <row r="3478">
          <cell r="D3478">
            <v>9377</v>
          </cell>
          <cell r="E3478"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8" t="str">
            <v>ML</v>
          </cell>
          <cell r="G3478">
            <v>4284566</v>
          </cell>
        </row>
        <row r="3479">
          <cell r="D3479">
            <v>9378</v>
          </cell>
          <cell r="E3479"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9" t="str">
            <v>UN</v>
          </cell>
          <cell r="G3479">
            <v>7488309</v>
          </cell>
        </row>
        <row r="3480">
          <cell r="D3480">
            <v>9379</v>
          </cell>
          <cell r="E3480" t="str">
            <v>PATIO ZONAL EL GACO - Adaptador cambio de sección para canal de drenaje QMAX 550 a sumidero fabricado en polietileno, de sección oval. Longitud total 800 mm, altura exterior 740 mm y ancho exterior 665 mm. Peso: 11,8 kg. (INCLUYE SUMINISTRO E INSTALACIÓN.</v>
          </cell>
          <cell r="F3480" t="str">
            <v>UN</v>
          </cell>
          <cell r="G3480">
            <v>2955092</v>
          </cell>
        </row>
        <row r="3481">
          <cell r="D3481">
            <v>9380</v>
          </cell>
          <cell r="E3481"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v>
          </cell>
          <cell r="F3481" t="str">
            <v>ML</v>
          </cell>
          <cell r="G3481">
            <v>5352504</v>
          </cell>
        </row>
        <row r="3482">
          <cell r="D3482">
            <v>9381</v>
          </cell>
          <cell r="E3482" t="str">
            <v>PATIO ZONAL EL GACO - Adaptador cambio de sección para canal de drenaje a sumidero fabricado en polietileno, de sección oval. Longitud total 800 mm, altura exterior 895 mm y ancho exterior 765 mm. Peso: 15,8 kg. (INCLUYE SUMINISTRO E INSTALACION).</v>
          </cell>
          <cell r="F3482" t="str">
            <v>UN</v>
          </cell>
          <cell r="G3482">
            <v>3292777</v>
          </cell>
        </row>
        <row r="3483">
          <cell r="D3483">
            <v>9382</v>
          </cell>
          <cell r="E3483" t="str">
            <v>PATIO ZONAL EL GACO - Tanque para regulación de flujos pluviales (150 m3) 19,20x4,80 (INCLUYE SUMINISTRO E INSTALACION).</v>
          </cell>
          <cell r="F3483" t="str">
            <v>UN</v>
          </cell>
          <cell r="G3483">
            <v>301505180</v>
          </cell>
        </row>
        <row r="3484">
          <cell r="D3484">
            <v>9383</v>
          </cell>
          <cell r="E3484" t="str">
            <v>PATIO ZONAL EL GACO - Tanque para regulación de flujos pluviales (70 m3) 10,80x4,20 (INCLUYE SUMINISTRO E INSTALACION).</v>
          </cell>
          <cell r="F3484" t="str">
            <v>UN</v>
          </cell>
          <cell r="G3484">
            <v>147459638</v>
          </cell>
        </row>
        <row r="3485">
          <cell r="D3485">
            <v>9384</v>
          </cell>
          <cell r="E3485" t="str">
            <v>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v>
          </cell>
          <cell r="F3485" t="str">
            <v>ML</v>
          </cell>
          <cell r="G3485">
            <v>783157</v>
          </cell>
        </row>
        <row r="3486">
          <cell r="D3486">
            <v>9385</v>
          </cell>
          <cell r="E3486"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v>
          </cell>
          <cell r="F3486" t="str">
            <v>ML</v>
          </cell>
          <cell r="G3486">
            <v>1429413</v>
          </cell>
        </row>
        <row r="3487">
          <cell r="D3487">
            <v>9386</v>
          </cell>
          <cell r="E3487" t="str">
            <v>PATIO ZONAL EL GACO: Reja Passarela FF F400 50 cm S300 (incluye Marco) (INCLUYE SUMINISTRO E INSTALACIÓN).</v>
          </cell>
          <cell r="F3487" t="str">
            <v>ML</v>
          </cell>
          <cell r="G3487">
            <v>730393</v>
          </cell>
        </row>
        <row r="3488">
          <cell r="D3488">
            <v>9387</v>
          </cell>
          <cell r="E3488" t="str">
            <v>PATIO ZONAL EL GACO - TANQUE SEPARADOR DE HIDROCARBUROS (INCLUYE SUMINISTRO E INSTALACIÓN).</v>
          </cell>
          <cell r="F3488" t="str">
            <v>UN</v>
          </cell>
          <cell r="G3488">
            <v>31111510</v>
          </cell>
        </row>
        <row r="3489">
          <cell r="D3489">
            <v>9388</v>
          </cell>
          <cell r="E3489" t="str">
            <v>PATIO ZONAL EL GACO - TANQUE DE FILTRACION (INCLUYE SUMINISTRO E INSTALACION).</v>
          </cell>
          <cell r="F3489" t="str">
            <v>UN</v>
          </cell>
          <cell r="G3489">
            <v>62505288</v>
          </cell>
        </row>
        <row r="3490">
          <cell r="D3490">
            <v>9389</v>
          </cell>
          <cell r="E3490" t="str">
            <v>PATIO ZONAL EL GACO: Jack RJ-45 para incrustar categoría 6 (INCLUYE SUMINISTRO E INSTALACON).</v>
          </cell>
          <cell r="F3490" t="str">
            <v>UN</v>
          </cell>
          <cell r="G3490">
            <v>19569</v>
          </cell>
        </row>
        <row r="3491">
          <cell r="D3491">
            <v>9390</v>
          </cell>
          <cell r="E3491" t="str">
            <v>PATIO ZONAL EL GACO - KIT FAN OUT SC/LC PARA FIBRA MULTIMODO OM3 (SUMINISTRO E INSTALACIÓN).</v>
          </cell>
          <cell r="F3491" t="str">
            <v>UN</v>
          </cell>
          <cell r="G3491">
            <v>22598</v>
          </cell>
        </row>
        <row r="3492">
          <cell r="D3492">
            <v>9391</v>
          </cell>
          <cell r="E3492" t="str">
            <v xml:space="preserve"> PATIO ZONAL EL GACO: PDU VERTICAL PARA RACK (SUMINISTRO E INSTALACIÓN).</v>
          </cell>
          <cell r="F3492" t="str">
            <v>UN</v>
          </cell>
          <cell r="G3492">
            <v>313712</v>
          </cell>
        </row>
        <row r="3493">
          <cell r="D3493">
            <v>9392</v>
          </cell>
          <cell r="E3493" t="str">
            <v>PATIO ZONAL EL GACO: PATCH CORD DE FIBRA ÓPTICA SC/LC L=2m (SUMINISTRO E INSTALACIÓN).</v>
          </cell>
          <cell r="F3493" t="str">
            <v>UN</v>
          </cell>
          <cell r="G3493">
            <v>38903</v>
          </cell>
        </row>
        <row r="3494">
          <cell r="D3494">
            <v>9393</v>
          </cell>
          <cell r="E3494" t="str">
            <v>PATIO ZONAL EL GACO: Terminal Premoldeada Tipo Interior para 15 KV 2-250 KCM (INCLUYE SUMINISTRO E INSTALACIÓN).</v>
          </cell>
          <cell r="F3494" t="str">
            <v>UN</v>
          </cell>
          <cell r="G3494">
            <v>123663</v>
          </cell>
        </row>
        <row r="3495">
          <cell r="D3495">
            <v>9394</v>
          </cell>
          <cell r="E3495"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F3495" t="str">
            <v>ML</v>
          </cell>
          <cell r="G3495">
            <v>1526525</v>
          </cell>
        </row>
        <row r="3496">
          <cell r="D3496">
            <v>9395</v>
          </cell>
          <cell r="E349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F3496" t="str">
            <v>ML</v>
          </cell>
          <cell r="G3496">
            <v>2342335</v>
          </cell>
        </row>
        <row r="3497">
          <cell r="D3497">
            <v>9396</v>
          </cell>
          <cell r="E3497"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497" t="str">
            <v>ML</v>
          </cell>
          <cell r="G3497">
            <v>843068</v>
          </cell>
        </row>
        <row r="3498">
          <cell r="D3498">
            <v>9397</v>
          </cell>
          <cell r="E3498"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F3498" t="str">
            <v>ML</v>
          </cell>
          <cell r="G3498">
            <v>843068</v>
          </cell>
        </row>
        <row r="3499">
          <cell r="D3499">
            <v>9398</v>
          </cell>
          <cell r="E3499"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F3499" t="str">
            <v>ML</v>
          </cell>
          <cell r="G3499">
            <v>911873</v>
          </cell>
        </row>
        <row r="3500">
          <cell r="D3500">
            <v>9399</v>
          </cell>
          <cell r="E3500" t="str">
            <v>PATIO ZONAL EL GACO: DRENES VERTICALES TIPO MECHA CON PERFORACION  (INCLUYE SUMINISTRO E INSTALACIÓN, LA MOVILIZACIÓN Y LA DESMOVILIZACIÓN DE EQUIPOS PARA PERFORACION DE DRENES TIPO MECHA)</v>
          </cell>
          <cell r="F3500" t="str">
            <v>ML</v>
          </cell>
          <cell r="G3500">
            <v>7586</v>
          </cell>
        </row>
        <row r="3501">
          <cell r="D3501">
            <v>9400</v>
          </cell>
          <cell r="E3501" t="str">
            <v>PATIO ZONAL EL GACO: Niples pasa-muros acero inoxidable ranurados 1" de 60cm de longitud. Incluye suministro e instalación</v>
          </cell>
          <cell r="F3501" t="str">
            <v>UN</v>
          </cell>
          <cell r="G3501">
            <v>87768</v>
          </cell>
        </row>
        <row r="3502">
          <cell r="D3502">
            <v>9401</v>
          </cell>
          <cell r="E3502" t="str">
            <v>PATIO ZONAL EL GACO: Niples pasa-muros acero inoxidable ranurados 1 1/4" de 60cm de longitud. Incluye suministro e instalación</v>
          </cell>
          <cell r="F3502" t="str">
            <v>UN</v>
          </cell>
          <cell r="G3502">
            <v>109767</v>
          </cell>
        </row>
        <row r="3503">
          <cell r="D3503">
            <v>9402</v>
          </cell>
          <cell r="E3503" t="str">
            <v>PATIO ZONAL EL GACO: Válvula mariposa Ø2½". Incluye suministro e instalación</v>
          </cell>
          <cell r="F3503" t="str">
            <v>UN</v>
          </cell>
          <cell r="G3503">
            <v>524816</v>
          </cell>
        </row>
        <row r="3504">
          <cell r="D3504">
            <v>9403</v>
          </cell>
          <cell r="E3504" t="str">
            <v>PATIO ZONAL EL GACO: Válvula mariposa Ø3". Incluye suministro e instalación</v>
          </cell>
          <cell r="F3504" t="str">
            <v>UN</v>
          </cell>
          <cell r="G3504">
            <v>546117</v>
          </cell>
        </row>
        <row r="3505">
          <cell r="D3505">
            <v>9404</v>
          </cell>
          <cell r="E3505" t="str">
            <v>PATIO ZONAL EL GACO: Válvula mariposa Ø4". Incluye suministro e instalación</v>
          </cell>
          <cell r="F3505" t="str">
            <v>UN</v>
          </cell>
          <cell r="G3505">
            <v>610927</v>
          </cell>
        </row>
        <row r="3506">
          <cell r="D3506">
            <v>9405</v>
          </cell>
          <cell r="E3506" t="str">
            <v>PATIO ZONAL EL GACO: Sensor de flujo Ø2". Incluye suministro e instalación</v>
          </cell>
          <cell r="F3506" t="str">
            <v>UN</v>
          </cell>
          <cell r="G3506">
            <v>450736</v>
          </cell>
        </row>
        <row r="3507">
          <cell r="D3507">
            <v>9406</v>
          </cell>
          <cell r="E3507" t="str">
            <v>PATIO ZONAL EL GACO: Sensor de flujo Ø2½". Incluye suministro e instalación</v>
          </cell>
          <cell r="F3507" t="str">
            <v>UN</v>
          </cell>
          <cell r="G3507">
            <v>425046</v>
          </cell>
        </row>
        <row r="3508">
          <cell r="D3508">
            <v>9407</v>
          </cell>
          <cell r="E3508" t="str">
            <v>PATIO ZONAL EL GACO: Sensor de flujo Ø3". Incluye suministro e instalación</v>
          </cell>
          <cell r="F3508" t="str">
            <v>UN</v>
          </cell>
          <cell r="G3508">
            <v>494352</v>
          </cell>
        </row>
        <row r="3509">
          <cell r="D3509">
            <v>9408</v>
          </cell>
          <cell r="E3509" t="str">
            <v>PATIO ZONAL EL GACO: Sensor de flujo Ø4". Incluye suministro e instalación</v>
          </cell>
          <cell r="F3509" t="str">
            <v>UN</v>
          </cell>
          <cell r="G3509">
            <v>457655</v>
          </cell>
        </row>
        <row r="3510">
          <cell r="D3510">
            <v>9409</v>
          </cell>
          <cell r="E3510" t="str">
            <v>PATIO ZONAL EL GACO: Válvula desaireadora Ø ¾". Incluye suministro e instalación</v>
          </cell>
          <cell r="F3510" t="str">
            <v>UN</v>
          </cell>
          <cell r="G3510">
            <v>392681</v>
          </cell>
        </row>
        <row r="3511">
          <cell r="D3511">
            <v>9410</v>
          </cell>
          <cell r="E3511" t="str">
            <v>PATIO ZONAL EL GACO: Válvula desaireadora Ø 1". Incluye suministro e instalación</v>
          </cell>
          <cell r="F3511" t="str">
            <v>UN</v>
          </cell>
          <cell r="G3511">
            <v>469234</v>
          </cell>
        </row>
        <row r="3512">
          <cell r="D3512">
            <v>9411</v>
          </cell>
          <cell r="E3512" t="str">
            <v>PATIO ZONAL EL GACO: Válvula OS&amp;Y Flanchada 4" Supervisada. Incluye suministro e instalación</v>
          </cell>
          <cell r="F3512" t="str">
            <v>UN</v>
          </cell>
          <cell r="G3512">
            <v>1048252</v>
          </cell>
        </row>
        <row r="3513">
          <cell r="D3513">
            <v>9412</v>
          </cell>
          <cell r="E3513" t="str">
            <v>PATIO ZONAL EL GACO: Válvula OS&amp;Y Flanchada 6" Supervisada. Incluye suministro e instalación</v>
          </cell>
          <cell r="F3513" t="str">
            <v>UN</v>
          </cell>
          <cell r="G3513">
            <v>2267795</v>
          </cell>
        </row>
        <row r="3514">
          <cell r="D3514">
            <v>9413</v>
          </cell>
          <cell r="E3514" t="str">
            <v>PATIO ZONAL EL GACO: GABINETE RACK AÉREO TIPO 1 UR de alto 16 x ancho 40 x fondo 40cm. Incluye suministro e instalación</v>
          </cell>
          <cell r="F3514" t="str">
            <v>UN</v>
          </cell>
          <cell r="G3514">
            <v>157318</v>
          </cell>
        </row>
        <row r="3515">
          <cell r="D3515">
            <v>9414</v>
          </cell>
          <cell r="E3515" t="str">
            <v>PATIO ZONAL EL GACO: Niples pasa-muros acero inoxidable ranurados 1 1/2" de 60cm de longitud. Incluye suministro e instalación</v>
          </cell>
          <cell r="F3515" t="str">
            <v>UN</v>
          </cell>
          <cell r="G3515">
            <v>124767</v>
          </cell>
        </row>
        <row r="3516">
          <cell r="D3516">
            <v>9415</v>
          </cell>
          <cell r="E3516" t="str">
            <v>PATIO ZONAL EL GACO: Niples pasa-muros acero inoxidable ranurados 2" de 60cm de longitud. Incluye suministro e instalación</v>
          </cell>
          <cell r="F3516" t="str">
            <v>UN</v>
          </cell>
          <cell r="G3516">
            <v>146767</v>
          </cell>
        </row>
        <row r="3517">
          <cell r="D3517">
            <v>9416</v>
          </cell>
          <cell r="E3517" t="str">
            <v>PATIO ZONAL EL GACO: Ajardinamiento tipo cerca viva con plantas trepadoras. Incluye Suministro, Transporte y Plantación. Incluye Mano de obra de jardinería</v>
          </cell>
          <cell r="F3517" t="str">
            <v>M2</v>
          </cell>
          <cell r="G3517">
            <v>27095</v>
          </cell>
        </row>
        <row r="3518">
          <cell r="D3518">
            <v>9417</v>
          </cell>
          <cell r="E3518" t="str">
            <v>PATIO ZONAL EL GACO: ASCENSOR HIDRÁULICO (SIN CUARTO DE MAQUINAS) CON PUERTAS AUTOMÁTICAS. Incluye suministro, transporte e instalación</v>
          </cell>
          <cell r="F3518" t="str">
            <v>GLB</v>
          </cell>
          <cell r="G3518">
            <v>77350000</v>
          </cell>
        </row>
        <row r="3519">
          <cell r="D3519">
            <v>9418</v>
          </cell>
          <cell r="E3519" t="str">
            <v>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v>
          </cell>
          <cell r="F3519" t="str">
            <v>UN</v>
          </cell>
          <cell r="G3519">
            <v>221663</v>
          </cell>
        </row>
        <row r="3520">
          <cell r="D3520">
            <v>9419</v>
          </cell>
          <cell r="E3520"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F3520" t="str">
            <v>M2</v>
          </cell>
          <cell r="G3520">
            <v>658391</v>
          </cell>
        </row>
        <row r="3521">
          <cell r="D3521">
            <v>9420</v>
          </cell>
          <cell r="E3521" t="str">
            <v>PATIO ZONAL EL GACO: Niples pasa-muros acero inoxidable ranurados 2 1/2" de 60cm de longitud</v>
          </cell>
          <cell r="F3521" t="str">
            <v>UN</v>
          </cell>
          <cell r="G3521">
            <v>216267</v>
          </cell>
        </row>
        <row r="3522">
          <cell r="D3522">
            <v>9421</v>
          </cell>
          <cell r="E3522" t="str">
            <v>PATIO ZONAL EL GACO: Niples pasa-muros acero inoxidable ranurados 3" de 60cm de longitud</v>
          </cell>
          <cell r="F3522" t="str">
            <v>UN</v>
          </cell>
          <cell r="G3522">
            <v>263767</v>
          </cell>
        </row>
        <row r="3523">
          <cell r="D3523">
            <v>9422</v>
          </cell>
          <cell r="E3523" t="str">
            <v>PATIO ZONAL EL GACO: Niples pasa-muros acero inoxidable ranurados 4" de 60cm de longitud</v>
          </cell>
          <cell r="F3523" t="str">
            <v>UN</v>
          </cell>
          <cell r="G3523">
            <v>349767</v>
          </cell>
        </row>
        <row r="3524">
          <cell r="D3524">
            <v>9423</v>
          </cell>
          <cell r="E3524" t="str">
            <v>PATIO ZONAL EL GACO: Niples pasa-muros acero inoxidable ranurados 6" de 60cm de longitud</v>
          </cell>
          <cell r="F3524" t="str">
            <v>UN</v>
          </cell>
          <cell r="G3524">
            <v>562136</v>
          </cell>
        </row>
        <row r="3525">
          <cell r="D3525">
            <v>9424</v>
          </cell>
          <cell r="E3525" t="str">
            <v>PATIO ZONAL EL GACO: CAL HIDRATADA AL 10%. (SUMINISTRO, EXTENDIDO, NIVELACION, HUMEDECIMIENTO Y COMPACTACION).</v>
          </cell>
          <cell r="F3525" t="str">
            <v>M3</v>
          </cell>
          <cell r="G3525">
            <v>643590</v>
          </cell>
        </row>
        <row r="3526">
          <cell r="D3526">
            <v>9425</v>
          </cell>
          <cell r="E3526"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526" t="str">
            <v>ML</v>
          </cell>
          <cell r="G3526">
            <v>2251758</v>
          </cell>
        </row>
        <row r="3527">
          <cell r="D3527">
            <v>9426</v>
          </cell>
          <cell r="E3527" t="str">
            <v>Proyecto: RECUPERACIÓN DEL ESPACIO PÚBLICO SOBRE LOS PREDIOS REMANENTES DEL IDU. GRUPOS 1 Y 2. VIGENCIA 2022 - M-13-A / BANCA RECTANGULAR / LARGA CON M-11-A ADOSADO. Suministro e Instalación.</v>
          </cell>
          <cell r="F3527" t="str">
            <v>UN</v>
          </cell>
          <cell r="G3527">
            <v>3306392</v>
          </cell>
        </row>
        <row r="3528">
          <cell r="D3528">
            <v>9427</v>
          </cell>
          <cell r="E3528" t="str">
            <v>Proyecto: RECUPERACIÓN DEL ESPACIO PÚBLICO SOBRE LOS PREDIOS REMANENTES DEL IDU. GRUPOS 1 Y 2. VIGENCIA 2022 - M-13-A / BANCA RECTANGULAR / MEDIANA CON M-11-A ADOSADO. Suministro e Instalación.</v>
          </cell>
          <cell r="F3528" t="str">
            <v>UN</v>
          </cell>
          <cell r="G3528">
            <v>1631288</v>
          </cell>
        </row>
        <row r="3529">
          <cell r="D3529">
            <v>9428</v>
          </cell>
          <cell r="E3529" t="str">
            <v>Proyecto: RECUPERACIÓN DEL ESPACIO PÚBLICO SOBRE LOS PREDIOS REMANENTES DEL IDU. GRUPOS 1 Y 2. VIGENCIA 2022 - M-30-A / ALCORQUE CUADRADO / EN U. Suministro e Instalación.</v>
          </cell>
          <cell r="F3529" t="str">
            <v>UN</v>
          </cell>
          <cell r="G3529">
            <v>1030013</v>
          </cell>
        </row>
        <row r="3530">
          <cell r="D3530">
            <v>9429</v>
          </cell>
          <cell r="E3530" t="str">
            <v>Proyecto: RECUPERACIÓN DEL ESPACIO PÚBLICO SOBRE LOS PREDIOS REMANENTES DEL IDU. GRUPOS 1 Y 2. VIGENCIA 2022 - M-16-A / BOLARDO ESFERA / 40 CM. Suministro e Instalación</v>
          </cell>
          <cell r="F3530" t="str">
            <v>UN</v>
          </cell>
          <cell r="G3530">
            <v>557403</v>
          </cell>
        </row>
        <row r="3531">
          <cell r="D3531">
            <v>9430</v>
          </cell>
          <cell r="E3531" t="str">
            <v>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v>
          </cell>
          <cell r="F3531" t="str">
            <v>UN</v>
          </cell>
          <cell r="G3531">
            <v>20950608</v>
          </cell>
        </row>
        <row r="3532">
          <cell r="D3532">
            <v>9431</v>
          </cell>
          <cell r="E3532" t="str">
            <v>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v>
          </cell>
          <cell r="F3532" t="str">
            <v>UN</v>
          </cell>
          <cell r="G3532">
            <v>56692054</v>
          </cell>
        </row>
        <row r="3533">
          <cell r="D3533">
            <v>9432</v>
          </cell>
          <cell r="E3533" t="str">
            <v>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v>
          </cell>
          <cell r="F3533" t="str">
            <v>UN</v>
          </cell>
          <cell r="G3533">
            <v>2072161</v>
          </cell>
        </row>
        <row r="3534">
          <cell r="D3534">
            <v>9433</v>
          </cell>
          <cell r="E3534" t="str">
            <v>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v>
          </cell>
          <cell r="F3534" t="str">
            <v>UN</v>
          </cell>
          <cell r="G3534">
            <v>1880054</v>
          </cell>
        </row>
        <row r="3535">
          <cell r="D3535">
            <v>9434</v>
          </cell>
          <cell r="E3535" t="str">
            <v>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v>
          </cell>
          <cell r="F3535" t="str">
            <v>UN</v>
          </cell>
          <cell r="G3535">
            <v>2090278</v>
          </cell>
        </row>
        <row r="3536">
          <cell r="D3536">
            <v>9435</v>
          </cell>
          <cell r="E3536" t="str">
            <v>Proyecto: RECUPERACIÓN DEL ESPACIO PÚBLICO SOBRE LOS PREDIOS REMANENTES DEL IDU. GRUPOS 1 Y 2. VIGENCIA 2022 - SUMINISTRO, PUESTO EN OBRA E INSTALACIÓN DE GIMNASIO AL AIRE LIBRE TIPO PLUS "BICICLETA RECUMBENT". (GARANTÍA DE 1 AÑO). Suministro e Instalación</v>
          </cell>
          <cell r="F3536" t="str">
            <v>UN</v>
          </cell>
          <cell r="G3536">
            <v>4953676</v>
          </cell>
        </row>
        <row r="3537">
          <cell r="D3537">
            <v>9436</v>
          </cell>
          <cell r="E3537" t="str">
            <v>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v>
          </cell>
          <cell r="F3537" t="str">
            <v>UN</v>
          </cell>
          <cell r="G3537">
            <v>3186347</v>
          </cell>
        </row>
        <row r="3538">
          <cell r="D3538">
            <v>9437</v>
          </cell>
          <cell r="E3538" t="str">
            <v>Proyecto: RECUPERACIÓN DEL ESPACIO PÚBLICO SOBRE LOS PREDIOS REMANENTES DEL IDU. GRUPOS 1 Y 2. VIGENCIA 2022 - SUMINISTRO, PUESTO EN OBRA E INSTALACIÓN DE GIMNASIO AL AIRE LIBRE TIPO PLUS "BANCO ABDOMINAL INCLINADA". (GARANTÍA DE 1 AÑO). Suministro e Instalación</v>
          </cell>
          <cell r="F3538" t="str">
            <v>UN</v>
          </cell>
          <cell r="G3538">
            <v>2131720</v>
          </cell>
        </row>
        <row r="3539">
          <cell r="D3539">
            <v>9438</v>
          </cell>
          <cell r="E3539" t="str">
            <v>Proyecto: RECUPERACIÓN DEL ESPACIO PÚBLICO SOBRE LOS PREDIOS REMANENTES DEL IDU. GRUPOS 1 Y 2. VIGENCIA 2022 - SUMINISTRO, PUESTO EN OBRA E INSTALACIÓN DE GIMNASIO AL AIRE LIBRE TIPO PLUS "BANCO ABDOMINAL PLANA". (GARANTÍA DE 1 AÑO). Suministro e Instalación</v>
          </cell>
          <cell r="F3539" t="str">
            <v>UN</v>
          </cell>
          <cell r="G3539">
            <v>2131720</v>
          </cell>
        </row>
        <row r="3540">
          <cell r="D3540">
            <v>9439</v>
          </cell>
          <cell r="E3540" t="str">
            <v>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v>
          </cell>
          <cell r="F3540" t="str">
            <v>UN</v>
          </cell>
          <cell r="G3540">
            <v>2782509</v>
          </cell>
        </row>
        <row r="3541">
          <cell r="D3541">
            <v>9440</v>
          </cell>
          <cell r="E3541" t="str">
            <v>Proyecto: RECUPERACIÓN DEL ESPACIO PÚBLICO SOBRE LOS PREDIOS REMANENTES DEL IDU. GRUPOS 1 Y 2. VIGENCIA 2022 - SUMINISTRO, PUESTO EN OBRA E INSTALACIÓN DE GIMNASIO AL AIRE LIBRE TIPO PLUS "TRIPLE PECHO ESPALDA PIERNA". (GARANTÍA DE 1 AÑO). Suministro e Instalación</v>
          </cell>
          <cell r="F3541" t="str">
            <v>UN</v>
          </cell>
          <cell r="G3541">
            <v>9708421</v>
          </cell>
        </row>
        <row r="3542">
          <cell r="D3542">
            <v>9441</v>
          </cell>
          <cell r="E3542" t="str">
            <v>Proyecto: RECUPERACIÓN DEL ESPACIO PÚBLICO SOBRE LOS PREDIOS REMANENTES DEL IDU. GRUPOS 1 Y 2. VIGENCIA 2022 - SUMINISTRO, PUESTO EN OBRA E INSTALACIÓN DE GIMNASIO AL AIRE LIBRE TIPO PLUS "MULTIFUNCIONAL A4". (GARANTÍA DE 1 AÑO). Suministro e Instalación</v>
          </cell>
          <cell r="F3542" t="str">
            <v>UN</v>
          </cell>
          <cell r="G3542">
            <v>15331336</v>
          </cell>
        </row>
        <row r="3543">
          <cell r="D3543">
            <v>9442</v>
          </cell>
          <cell r="E3543" t="str">
            <v>Proyecto: RECUPERACIÓN DEL ESPACIO PÚBLICO SOBRE LOS PREDIOS REMANENTES DEL IDU. GRUPOS 1 Y 2. VIGENCIA 2022 - SUMINISTRO, PUESTO EN OBRA E INSTALACIÓN DE GIMNASIO AL AIRE LIBRE TIPO PLUS "MODULO JINETE". (GARANTÍA DE 1 AÑO). Suministro e Instalación</v>
          </cell>
          <cell r="F3543" t="str">
            <v>UN</v>
          </cell>
          <cell r="G3543">
            <v>3665679</v>
          </cell>
        </row>
        <row r="3544">
          <cell r="D3544">
            <v>9443</v>
          </cell>
          <cell r="E3544" t="str">
            <v>Proyecto: RECUPERACIÓN DEL ESPACIO PÚBLICO SOBRE LOS PREDIOS REMANENTES DEL IDU. GRUPOS 1 Y 2. VIGENCIA 2022 - SUMINISTRO, PUESTO EN OBRA E INSTALACIÓN DE GIMNASIO AL AIRE LIBRE TIPO PLUS "MODULO GRX". (GARANTÍA DE 1 AÑO). Suministro e Instalación</v>
          </cell>
          <cell r="F3544" t="str">
            <v>UN</v>
          </cell>
          <cell r="G3544">
            <v>5717868</v>
          </cell>
        </row>
        <row r="3545">
          <cell r="D3545">
            <v>9444</v>
          </cell>
          <cell r="E3545" t="str">
            <v>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v>
          </cell>
          <cell r="F3545" t="str">
            <v>M2</v>
          </cell>
          <cell r="G3545">
            <v>408848</v>
          </cell>
        </row>
        <row r="3546">
          <cell r="D3546">
            <v>9445</v>
          </cell>
          <cell r="E3546" t="str">
            <v>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F3546" t="str">
            <v>KG</v>
          </cell>
          <cell r="G3546">
            <v>17996</v>
          </cell>
        </row>
        <row r="3547">
          <cell r="D3547">
            <v>9446</v>
          </cell>
          <cell r="E3547" t="str">
            <v>PROYECTO CONSTRUCCION PUENTES SAN AGUSTIN Y LOS ANDES - PRUEBA DE CARGA ESTÁTICA PARA PUENTE VEHICULAR CON SUPERESTRUCTURA EN CONCRETO. (INCLUYE LOGISTICA, EQUIPOS Y PERSONAL PARA TOMA DE INFORMACION, PROCESAMIENTO DE LA MISMA Y ENTREGA DE INFORME FINAL)</v>
          </cell>
          <cell r="F3547" t="str">
            <v>UN</v>
          </cell>
          <cell r="G3547">
            <v>10710000</v>
          </cell>
        </row>
        <row r="3548">
          <cell r="D3548">
            <v>9448</v>
          </cell>
          <cell r="E3548" t="str">
            <v>PATIO ZONAL EL GACO - LOSA DE PISO ALIGERADA CON CASETÓN PERDIDO EN CONCRETO COLOR GRIS F'C 28 Mpa, H: 0,30M CON TORTA SUPERIOR E INFERIOR E: 0,05M Y VIGUETAS DE 0,10M (Incluye: Casetón perdido y dilatación perimetral con sellador plástico)</v>
          </cell>
          <cell r="F3548" t="str">
            <v>M2</v>
          </cell>
          <cell r="G3548">
            <v>257820</v>
          </cell>
        </row>
        <row r="3549">
          <cell r="D3549">
            <v>9449</v>
          </cell>
          <cell r="E3549" t="str">
            <v>PATIO ZONAL EL GACO - LOSA DE PISO ALIGERADA CON CASETON PERDIDO EN CONCRETO COLOR GRIS F´C 28 MPa, H: 0,40M CON TORTA SUPERIOR E= 0,07M Y TORTA INFERIOR E:0,15 M Y VIGUETAS DE 0,15M (Incluye: Casetón perdido y dilatación perimetral con sellador plástico)</v>
          </cell>
          <cell r="F3549" t="str">
            <v>M2</v>
          </cell>
          <cell r="G3549">
            <v>368686</v>
          </cell>
        </row>
        <row r="3550">
          <cell r="D3550">
            <v>9450</v>
          </cell>
          <cell r="E3550" t="str">
            <v>PATIO ZONAL EL GACO - LOSA DE PISO ALIGERADA CON CASETÓN PERDIDO EN CONCRETO COLOR GRIS F´C 28 MPa, H: 0,60M CON TORTA SUPERIOR E= 0,05M Y TORTA INFERIOR E:0,10 M Y VIGUETAS DE 0,15M (Incluye: Casetón perdido y dilatación perimetral con sellador plástico)</v>
          </cell>
          <cell r="F3550" t="str">
            <v>M2</v>
          </cell>
          <cell r="G3550">
            <v>510228</v>
          </cell>
        </row>
        <row r="3551">
          <cell r="D3551">
            <v>9451</v>
          </cell>
          <cell r="E3551" t="str">
            <v>PATIO ZONAL EL GACO - PLACA ENTREPISO ALIGERADA CON CASETÓN PERDIDO EN CONCRETO COLOR GRIS F´C 28 MPA H: 0,35 TORTA SUPERIOR E INFERIOR CON E:0,05M Y VIGUETAS 0,10MT (Incluye: Casetón perdido y dilatación perimetral con sellador plástico)</v>
          </cell>
          <cell r="F3551" t="str">
            <v>M2</v>
          </cell>
          <cell r="G3551">
            <v>326019</v>
          </cell>
        </row>
        <row r="3552">
          <cell r="D3552">
            <v>9452</v>
          </cell>
          <cell r="E3552" t="str">
            <v>PATIO ZONAL EL GACO - LOSA DE PISO ALIGERADA CON CASETON PERDIDO, CON VIGUETAS DE 0,15 X 0,60 M EN CONCRETO COLOR GRIS F´C 28 MPA, ESPESOR DE LOSETA E:0,20M(Incluye: Casetón pedido y dilación perimetral con sellador plástico)</v>
          </cell>
          <cell r="F3552" t="str">
            <v>M2</v>
          </cell>
          <cell r="G3552">
            <v>504835</v>
          </cell>
        </row>
        <row r="3553">
          <cell r="D3553">
            <v>9453</v>
          </cell>
          <cell r="E3553" t="str">
            <v>PATIO ZONAL EL GACO - CERTIFICACION DE CONECTORIZACION DE FIBRA OPTICA (POR PAR)</v>
          </cell>
          <cell r="F3553" t="str">
            <v>UN</v>
          </cell>
          <cell r="G3553">
            <v>17850</v>
          </cell>
        </row>
        <row r="3554">
          <cell r="D3554">
            <v>9454</v>
          </cell>
          <cell r="E3554" t="str">
            <v>PATIO ZONAL EL GACO - UPS 1 KVA MONOFASICA VIN 120V, VOUT 120V (SUMINISTRO E INSTALACION)</v>
          </cell>
          <cell r="F3554" t="str">
            <v>UN</v>
          </cell>
          <cell r="G3554">
            <v>1139737</v>
          </cell>
        </row>
        <row r="3555">
          <cell r="D3555">
            <v>9455</v>
          </cell>
          <cell r="E3555"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v>
          </cell>
          <cell r="F3555" t="str">
            <v>UN</v>
          </cell>
          <cell r="G3555">
            <v>7565137</v>
          </cell>
        </row>
        <row r="3556">
          <cell r="D3556">
            <v>9456</v>
          </cell>
          <cell r="E3556" t="str">
            <v>PATIO ZONAL EL GACO - FIBRA MULTIMODO 12 HILOS (INCLUYE SUMINISTRO E INSTALACION)</v>
          </cell>
          <cell r="F3556" t="str">
            <v>ML</v>
          </cell>
          <cell r="G3556">
            <v>20573</v>
          </cell>
        </row>
        <row r="3557">
          <cell r="D3557">
            <v>9457</v>
          </cell>
          <cell r="E3557" t="str">
            <v>PATIO ZONAL EL GACO - TOPELLANTA T-60 EN CONCRETO (INCLUYE SUMINISTRO E INSTALACIÓN, INCLUYE ANCLAJE PARA INSTALACION)</v>
          </cell>
          <cell r="F3557" t="str">
            <v>UN</v>
          </cell>
          <cell r="G3557">
            <v>49086</v>
          </cell>
        </row>
        <row r="3558">
          <cell r="D3558">
            <v>9458</v>
          </cell>
          <cell r="E3558" t="str">
            <v>PATIO ZONAL EL GACO - TAPA CIEGA PARA CONECTORES DE FIBRA (INCLUYE SUMINISTRO E INSTALACION)</v>
          </cell>
          <cell r="F3558" t="str">
            <v>UN</v>
          </cell>
          <cell r="G3558">
            <v>23573</v>
          </cell>
        </row>
        <row r="3559">
          <cell r="D3559">
            <v>9459</v>
          </cell>
          <cell r="E3559" t="str">
            <v>PATIO ZONAL EL GACO - CABLE DE ACERO TENSADO ENTRE ANCLAJES. (Incluye suministro e instalación).</v>
          </cell>
          <cell r="F3559" t="str">
            <v>ML</v>
          </cell>
          <cell r="G3559">
            <v>25978</v>
          </cell>
        </row>
        <row r="3560">
          <cell r="D3560">
            <v>9460</v>
          </cell>
          <cell r="E3560" t="str">
            <v>PATIO ZONAL EL GACO - PISO GRES PORCELANATO COLOR MARFIL MATE 60X60 CM O SIMILAR. (INCLUYE SUMINISTRO E INSTALACIÓN).</v>
          </cell>
          <cell r="F3560" t="str">
            <v>M2</v>
          </cell>
          <cell r="G3560">
            <v>83113</v>
          </cell>
        </row>
        <row r="3561">
          <cell r="D3561">
            <v>9461</v>
          </cell>
          <cell r="E3561" t="str">
            <v>PATIO ZONAL EL GACO - LÁMINA DE DRYWALL SUPÉRBORARD 6 MM X 2440 MM X 1220 MM (SUMINISTRO E INSTALACIÓN).</v>
          </cell>
          <cell r="F3561" t="str">
            <v>M2</v>
          </cell>
          <cell r="G3561">
            <v>81892</v>
          </cell>
        </row>
        <row r="3562">
          <cell r="D3562">
            <v>9462</v>
          </cell>
          <cell r="E3562" t="str">
            <v>VIGA CAJON PREESFORZADA EN CONCRETO PREMEZCLADO DE 5000 PSI (34 Mpa) GRAVA COMUN, CON APOYO EN VIGA METÁLICA HEA 450 (Incluye suministro, cimbra de soporte, forza andamios, forza acero losa, formaleteo metálico, curado y colocación. No incluye refuerzo)</v>
          </cell>
          <cell r="F3562" t="str">
            <v>M3</v>
          </cell>
          <cell r="G3562">
            <v>1815659</v>
          </cell>
        </row>
        <row r="3563">
          <cell r="D3563">
            <v>9463</v>
          </cell>
          <cell r="E3563" t="str">
            <v>APOYO ELASTOMÉRICO EN NEOPRENO SIN REFUERZO DUREZA 60 PARA APOYO SUPERESTRUCTURA. (SUMINISTRO E INSTALACIÓN).</v>
          </cell>
          <cell r="F3563" t="str">
            <v>dm3</v>
          </cell>
          <cell r="G3563">
            <v>50591</v>
          </cell>
        </row>
        <row r="3564">
          <cell r="D3564">
            <v>9464</v>
          </cell>
          <cell r="E3564"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F3564" t="str">
            <v>UN</v>
          </cell>
          <cell r="G3564">
            <v>5593000</v>
          </cell>
        </row>
        <row r="3565">
          <cell r="D3565">
            <v>9465</v>
          </cell>
          <cell r="E3565"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F3565" t="str">
            <v>TON-M</v>
          </cell>
          <cell r="G3565">
            <v>2482</v>
          </cell>
        </row>
        <row r="3566">
          <cell r="D3566">
            <v>9466</v>
          </cell>
          <cell r="E3566" t="str">
            <v>PAQUETE ELEMENTOS PARA LIMPIEZA Y DESINFECCIÓN PARA 10 TRABAJADORES EN OBRA (INCLUYE ALCOHOL GLICERINADO, TOALLAS DE PAPEL, JABON LIQUIDO, SUMINISTRO AGUA PARA EL LAVAMANOS). _(Según Apéndice Bioseguridad Covid 19_V4)</v>
          </cell>
          <cell r="F3566" t="str">
            <v>UN/MES</v>
          </cell>
          <cell r="G3566">
            <v>378005</v>
          </cell>
        </row>
        <row r="3567">
          <cell r="D3567">
            <v>9467</v>
          </cell>
          <cell r="E3567" t="str">
            <v>RECOLECCION, TRANSPORTE Y DISPOSICION DE RESIDUOS LÍQUIDOS PROVENIENTES DE LAVAMANOS PORTATILES. (INCLUYE EQUIPO DE SUCCIÓN)._(Según Apéndice Bioseguridad Covid 19_V4)</v>
          </cell>
          <cell r="F3567" t="str">
            <v>M3</v>
          </cell>
          <cell r="G3567">
            <v>300000</v>
          </cell>
        </row>
        <row r="3568">
          <cell r="D3568">
            <v>9468</v>
          </cell>
          <cell r="E3568" t="str">
            <v>ALQUILER DE LAVAMANOS PORTATIL DE PEDAL TIPO MANOS LIBRES._(Según Apéndice Bioseguridad Covid 19_V4)</v>
          </cell>
          <cell r="F3568" t="str">
            <v>UN/MES</v>
          </cell>
          <cell r="G3568">
            <v>66177</v>
          </cell>
        </row>
        <row r="3569">
          <cell r="D3569">
            <v>9469</v>
          </cell>
          <cell r="E3569" t="str">
            <v>ALQUILER DE DISPENSADOR DE JABÓN LÍQUIDO O ALCOHOL GLICERINADO, CON PEDAL METÁLICO._(Según Apéndice Bioseguridad Covid 19_V4)</v>
          </cell>
          <cell r="F3569" t="str">
            <v>UN/MES</v>
          </cell>
          <cell r="G3569">
            <v>5458</v>
          </cell>
        </row>
        <row r="3570">
          <cell r="D3570">
            <v>9470</v>
          </cell>
          <cell r="E3570" t="str">
            <v>ALQUILER DE DISPENSADOR PLÁSTICO DE TOALLAS TIPO Z_(Según Apéndice Bioseguridad Covid 19_V4)</v>
          </cell>
          <cell r="F3570" t="str">
            <v>UN/MES</v>
          </cell>
          <cell r="G3570">
            <v>2830</v>
          </cell>
        </row>
        <row r="3571">
          <cell r="D3571">
            <v>9471</v>
          </cell>
          <cell r="E3571" t="str">
            <v>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v>
          </cell>
          <cell r="F3571" t="str">
            <v>UN</v>
          </cell>
          <cell r="G3571">
            <v>8406636</v>
          </cell>
        </row>
        <row r="3572">
          <cell r="D3572">
            <v>9472</v>
          </cell>
          <cell r="E3572"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F3572" t="str">
            <v>UN</v>
          </cell>
          <cell r="G3572">
            <v>7397840</v>
          </cell>
        </row>
        <row r="3573">
          <cell r="D3573">
            <v>9473</v>
          </cell>
          <cell r="E3573"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F3573" t="str">
            <v>UN</v>
          </cell>
          <cell r="G3573">
            <v>7070612</v>
          </cell>
        </row>
        <row r="3574">
          <cell r="D3574">
            <v>9474</v>
          </cell>
          <cell r="E3574"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F3574" t="str">
            <v>UN</v>
          </cell>
          <cell r="G3574">
            <v>10194292</v>
          </cell>
        </row>
        <row r="3575">
          <cell r="D3575">
            <v>9475</v>
          </cell>
          <cell r="E3575"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F3575" t="str">
            <v>UN</v>
          </cell>
          <cell r="G3575">
            <v>9399483</v>
          </cell>
        </row>
        <row r="3576">
          <cell r="D3576">
            <v>9476</v>
          </cell>
          <cell r="E3576"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F3576" t="str">
            <v>UN</v>
          </cell>
          <cell r="G3576">
            <v>4250501</v>
          </cell>
        </row>
        <row r="3577">
          <cell r="D3577">
            <v>9477</v>
          </cell>
          <cell r="E3577"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F3577" t="str">
            <v>UN</v>
          </cell>
          <cell r="G3577">
            <v>4008603</v>
          </cell>
        </row>
        <row r="3578">
          <cell r="D3578">
            <v>9478</v>
          </cell>
          <cell r="E3578"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F3578" t="str">
            <v>UN</v>
          </cell>
          <cell r="G3578">
            <v>9503154</v>
          </cell>
        </row>
        <row r="3579">
          <cell r="D3579">
            <v>9479</v>
          </cell>
          <cell r="E3579"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F3579" t="str">
            <v>UN</v>
          </cell>
          <cell r="G3579">
            <v>9589546</v>
          </cell>
        </row>
        <row r="3580">
          <cell r="D3580">
            <v>9480</v>
          </cell>
          <cell r="E3580"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F3580" t="str">
            <v>UN</v>
          </cell>
          <cell r="G3580">
            <v>5252652</v>
          </cell>
        </row>
        <row r="3581">
          <cell r="D3581">
            <v>9481</v>
          </cell>
          <cell r="E3581"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F3581" t="str">
            <v>UN</v>
          </cell>
          <cell r="G3581">
            <v>5736449</v>
          </cell>
        </row>
        <row r="3582">
          <cell r="D3582">
            <v>9482</v>
          </cell>
          <cell r="E3582"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F3582" t="str">
            <v>UN</v>
          </cell>
          <cell r="G3582">
            <v>7239675</v>
          </cell>
        </row>
        <row r="3583">
          <cell r="D3583">
            <v>9483</v>
          </cell>
          <cell r="E3583"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F3583" t="str">
            <v>UN</v>
          </cell>
          <cell r="G3583">
            <v>5598221</v>
          </cell>
        </row>
        <row r="3584">
          <cell r="D3584">
            <v>9484</v>
          </cell>
          <cell r="E3584"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F3584" t="str">
            <v>UN</v>
          </cell>
          <cell r="G3584">
            <v>3369300</v>
          </cell>
        </row>
        <row r="3585">
          <cell r="D3585">
            <v>9485</v>
          </cell>
          <cell r="E3585"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F3585" t="str">
            <v>UN</v>
          </cell>
          <cell r="G3585">
            <v>13822769</v>
          </cell>
        </row>
        <row r="3586">
          <cell r="D3586">
            <v>9486</v>
          </cell>
          <cell r="E3586" t="str">
            <v>PROYECTO ESPECIFICO PATIO ZONAL ALAMEDA EL JARDIN - AFINADO SIMPLE E= 4CMS (MORTERO SECO) (INCLUYE SUMINISTRO E INSTALACIÓN)</v>
          </cell>
          <cell r="F3586" t="str">
            <v>M2</v>
          </cell>
          <cell r="G3586">
            <v>31842</v>
          </cell>
        </row>
        <row r="3587">
          <cell r="D3587">
            <v>9487</v>
          </cell>
          <cell r="E3587" t="str">
            <v>PROYECTO ESPECIFICO PATIO ZONAL ALAMEDA EL JARDIN - AFINADO IMPERMEABLE E= 4CMS (INCLUYE SUMINISTRO E INSTALACIÓN)</v>
          </cell>
          <cell r="F3587" t="str">
            <v>M2</v>
          </cell>
          <cell r="G3587">
            <v>129612</v>
          </cell>
        </row>
        <row r="3588">
          <cell r="D3588">
            <v>9488</v>
          </cell>
          <cell r="E3588" t="str">
            <v>PROYECTO ESPECIFICO PATIO ZONAL ALAMEDA EL JARDIN - BALDOSA HEXAGONAL PREPULIDA LISTONES GRIS. COLOR VERDE, PARA EXTERIORES 30 X 30 CM. ESPESOR 25 MM. SUMINISTRO E INSTALACIÓN</v>
          </cell>
          <cell r="F3588" t="str">
            <v>M2</v>
          </cell>
          <cell r="G3588">
            <v>51864</v>
          </cell>
        </row>
        <row r="3589">
          <cell r="D3589">
            <v>9489</v>
          </cell>
          <cell r="E3589" t="str">
            <v>PROYECTO ESPECIFICO PATIO ZONAL ALAMEDA EL JARDIN - PISO LAMINADO SPC (STONE PLASTIC COMPOSITE), TRAFICO COMERCIAL, ACABADO TEXTURA MATE, TONO CASTAÑO, CON DILATACION EN ALUMINIO. SUMINISTRO E INSTALACIÓN</v>
          </cell>
          <cell r="F3589" t="str">
            <v>M2</v>
          </cell>
          <cell r="G3589">
            <v>73328</v>
          </cell>
        </row>
        <row r="3590">
          <cell r="D3590">
            <v>9490</v>
          </cell>
          <cell r="E3590" t="str">
            <v>PROYECTO ESPECIFICO PATIO ZONAL ALAMEDA EL JARDIN - PISO EN PORCELANATO GRIS FORMATO 30 X 60. SUMINISTRO E INSTALACIÓN</v>
          </cell>
          <cell r="F3590" t="str">
            <v>M2</v>
          </cell>
          <cell r="G3590">
            <v>85547</v>
          </cell>
        </row>
        <row r="3591">
          <cell r="D3591">
            <v>9491</v>
          </cell>
          <cell r="E3591" t="str">
            <v>PROYECTO ESPECIFICO PATIO ZONAL ALAMEDA EL JARDIN - BALDOSA EN MICROGRANO COLOR NEGRO AZABACHE FORMATO 30X30. SUMINISTRO E INSTALACIÓN</v>
          </cell>
          <cell r="F3591" t="str">
            <v>M2</v>
          </cell>
          <cell r="G3591">
            <v>89763</v>
          </cell>
        </row>
        <row r="3592">
          <cell r="D3592">
            <v>9492</v>
          </cell>
          <cell r="E3592" t="str">
            <v>PROYECTO ESPECIFICO PATIO ZONAL ALAMEDA EL JARDIN - PORCELANATO PARA PARED COLOR BLANCO FORMATO 20.5 X 20.5. SUMINISTRO E INSTALACIÓN</v>
          </cell>
          <cell r="F3592" t="str">
            <v>M2</v>
          </cell>
          <cell r="G3592">
            <v>59163</v>
          </cell>
        </row>
        <row r="3593">
          <cell r="D3593">
            <v>9493</v>
          </cell>
          <cell r="E3593" t="str">
            <v>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v>
          </cell>
          <cell r="F3593" t="str">
            <v>M2</v>
          </cell>
          <cell r="G3593">
            <v>101763</v>
          </cell>
        </row>
        <row r="3594">
          <cell r="D3594">
            <v>9494</v>
          </cell>
          <cell r="E3594" t="str">
            <v>PROYECTO ESPECIFICO PATIO ZONAL ALAMEDA EL JARDIN - ESPEJO EN CRISTAL FLOTADO DE 4MM SIN BISELAR, CON BORDE PULIDO AHERIDO A MURO CON SILICONA ANTIHONGOS TRANSPARENTE (INCLUYE SUMINISTRO E INSTALACIÓN). SUMINISTRO E INSTALACIÓN</v>
          </cell>
          <cell r="F3594" t="str">
            <v>M2</v>
          </cell>
          <cell r="G3594">
            <v>125550</v>
          </cell>
        </row>
        <row r="3595">
          <cell r="D3595">
            <v>9495</v>
          </cell>
          <cell r="E3595" t="str">
            <v>PROYECTO ESPECIFICO PATIO ZONAL ALAMEDA EL JARDIN - PANEL SEPARADOR DE ORINALES DE 1,00 M X 0,50 M O APROXIMADO, ANCLADO A MURO EN LAMINA DE ACERO INOXIDABLE. SUMINISTRO E INSTALACIÓN</v>
          </cell>
          <cell r="F3595" t="str">
            <v>UN</v>
          </cell>
          <cell r="G3595">
            <v>278280</v>
          </cell>
        </row>
        <row r="3596">
          <cell r="D3596">
            <v>9496</v>
          </cell>
          <cell r="E3596" t="str">
            <v>PROYECTO ESPECIFICO PATIO ZONAL ALAMEDA EL JARDIN - TAPA PARA REGISTRO DE 20 X 20 CM. SUMINISTRO E INSTALACIÓN</v>
          </cell>
          <cell r="F3596" t="str">
            <v>UN</v>
          </cell>
          <cell r="G3596">
            <v>15255</v>
          </cell>
        </row>
        <row r="3597">
          <cell r="D3597">
            <v>9497</v>
          </cell>
          <cell r="E3597" t="str">
            <v>PROYECTO ESPECIFICO PATIO ZONAL ALAMEDA EL JARDIN - TUBERÍA PVC - S8, D=10" NORMA NTC 3722-3. SUMINISTRO E INSTALACIÓN</v>
          </cell>
          <cell r="F3597" t="str">
            <v>ML</v>
          </cell>
          <cell r="G3597">
            <v>78980</v>
          </cell>
        </row>
        <row r="3598">
          <cell r="D3598">
            <v>9498</v>
          </cell>
          <cell r="E3598" t="str">
            <v>PROYECTO ESPECIFICO PATIO ZONAL ALAMEDA EL JARDIN - TUBERÍA PVC-P DE 1/2" RDE 9. SUMINISTRO E INSTALACIÓN</v>
          </cell>
          <cell r="F3598" t="str">
            <v>ML</v>
          </cell>
          <cell r="G3598">
            <v>8416</v>
          </cell>
        </row>
        <row r="3599">
          <cell r="D3599">
            <v>9499</v>
          </cell>
          <cell r="E3599" t="str">
            <v>PROYECTO ESPECIFICO PATIO ZONAL ALAMEDA EL JARDIN - TUBERÍA PVC-P DE 3/4" RDE 11. SUMINISTRO E INSTALACIÓN</v>
          </cell>
          <cell r="F3599" t="str">
            <v>ML</v>
          </cell>
          <cell r="G3599">
            <v>7302</v>
          </cell>
        </row>
        <row r="3600">
          <cell r="D3600">
            <v>9500</v>
          </cell>
          <cell r="E3600" t="str">
            <v>PROYECTO ESPECIFICO PATIO ZONAL ALAMEDA EL JARDIN - REGISTRO EN BRONCE DE PASO DIRECTO ROSCADO DE 3/4". SUMINISTRO E INSTALACIÓN</v>
          </cell>
          <cell r="F3600" t="str">
            <v>UN</v>
          </cell>
          <cell r="G3600">
            <v>44517</v>
          </cell>
        </row>
        <row r="3601">
          <cell r="D3601">
            <v>9501</v>
          </cell>
          <cell r="E3601" t="str">
            <v>PROYECTO ESPECIFICO PATIO ZONAL ALAMEDA EL JARDIN - REGISTRO EN BRONCE DE PASO DIRECTO ROSCADO DE 1". SUMINISTRO E INSTALACIÓN</v>
          </cell>
          <cell r="F3601" t="str">
            <v>UN</v>
          </cell>
          <cell r="G3601">
            <v>60402</v>
          </cell>
        </row>
        <row r="3602">
          <cell r="D3602">
            <v>9502</v>
          </cell>
          <cell r="E3602" t="str">
            <v>PROYECTO ESPECIFICO PATIO ZONAL ALAMEDA EL JARDIN - REGISTRO EN BRONCE DE PASO DIRECTO ROSCADO DE 1 1/4". SUMINISTRO E INSTALACIÓN</v>
          </cell>
          <cell r="F3602" t="str">
            <v>UN</v>
          </cell>
          <cell r="G3602">
            <v>82892</v>
          </cell>
        </row>
        <row r="3603">
          <cell r="D3603">
            <v>9503</v>
          </cell>
          <cell r="E3603" t="str">
            <v>PROYECTO ESPECIFICO PATIO ZONAL ALAMEDA EL JARDIN - REGISTRO EN BRONCE DE PASO DIRECTO ROSCADO DE 1 1/2". SUMINISTRO E INSTALACIÓN</v>
          </cell>
          <cell r="F3603" t="str">
            <v>UN</v>
          </cell>
          <cell r="G3603">
            <v>93525</v>
          </cell>
        </row>
        <row r="3604">
          <cell r="D3604">
            <v>9504</v>
          </cell>
          <cell r="E3604" t="str">
            <v>PROYECTO ESPECIFICO PATIO ZONAL ALAMEDA EL JARDIN - REGISTRO EN BRONCE DE PASO DIRECTO ROSCADO DE 2". SUMINISTRO E INSTALACIÓN</v>
          </cell>
          <cell r="F3604" t="str">
            <v>UN</v>
          </cell>
          <cell r="G3604">
            <v>134040</v>
          </cell>
        </row>
        <row r="3605">
          <cell r="D3605">
            <v>9505</v>
          </cell>
          <cell r="E3605" t="str">
            <v>PROYECTO ESPECIFICO PATIO ZONAL ALAMEDA EL JARDIN - TUBERÍA DE ACERO AL CARBON SCH10 D=4". SUMINISTRO E INSTALACIÓN</v>
          </cell>
          <cell r="F3605" t="str">
            <v>ML</v>
          </cell>
          <cell r="G3605">
            <v>112894</v>
          </cell>
        </row>
        <row r="3606">
          <cell r="D3606">
            <v>9506</v>
          </cell>
          <cell r="E3606" t="str">
            <v>PROYECTO ESPECIFICO PATIO ZONAL ALAMEDA EL JARDIN - TUBERÍA DE ACERO AL CARBON SCH10 D=6". SUMINISTRO E INSTALACIÓN</v>
          </cell>
          <cell r="F3606" t="str">
            <v>ML</v>
          </cell>
          <cell r="G3606">
            <v>177208</v>
          </cell>
        </row>
        <row r="3607">
          <cell r="D3607">
            <v>9507</v>
          </cell>
          <cell r="E3607" t="str">
            <v>PROYECTO ESPECIFICO PATIO ZONAL ALAMEDA EL JARDIN - TUBERÍA DE ACERO AL CARBON SCH10 D=3". SUMINISTRO E INSTALACIÓN</v>
          </cell>
          <cell r="F3607" t="str">
            <v>ML</v>
          </cell>
          <cell r="G3607">
            <v>93487</v>
          </cell>
        </row>
        <row r="3608">
          <cell r="D3608">
            <v>9508</v>
          </cell>
          <cell r="E3608" t="str">
            <v>PROYECTO ESPECIFICO PATIO ZONAL ALAMEDA EL JARDIN - TUBERÍA DE ACERO AL CARBON SCH10 D=2". SUMINISTRO E INSTALACIÓN</v>
          </cell>
          <cell r="F3608" t="str">
            <v>ML</v>
          </cell>
          <cell r="G3608">
            <v>77582</v>
          </cell>
        </row>
        <row r="3609">
          <cell r="D3609">
            <v>9509</v>
          </cell>
          <cell r="E3609" t="str">
            <v>PROYECTO ESPECIFICO PATIO ZONAL ALAMEDA EL JARDIN - TUBERÍA DE ACERO AL CARBON SCH40 D=1". SUMINISTRO E INSTALACIÓN</v>
          </cell>
          <cell r="F3609" t="str">
            <v>ML</v>
          </cell>
          <cell r="G3609">
            <v>53448</v>
          </cell>
        </row>
        <row r="3610">
          <cell r="D3610">
            <v>9510</v>
          </cell>
          <cell r="E3610" t="str">
            <v>PROYECTO ESPECIFICO PATIO ZONAL ALAMEDA EL JARDIN - SALIDA LUMINARIA PARA INTERIORES EN TUBERÍA CONDUIT EMT Y/O PVC DE 3/4" (SUMINISTRO E INSTALACION - NO INCLUYE LUMINARIA)</v>
          </cell>
          <cell r="F3610" t="str">
            <v>UN</v>
          </cell>
          <cell r="G3610">
            <v>64293</v>
          </cell>
        </row>
        <row r="3611">
          <cell r="D3611">
            <v>9511</v>
          </cell>
          <cell r="E3611" t="str">
            <v>PROYECTO ESPECIFICO PATIO ZONAL ALAMEDA EL JARDIN - ACOMETIDA EN CABLE DE CU THHN No 3x6 F +1x8N+ 1x10T AWG. INCLUYE ACCESORIOS DE FIJACIÓN Y CONEXIÓN</v>
          </cell>
          <cell r="F3611" t="str">
            <v>ML</v>
          </cell>
          <cell r="G3611">
            <v>40789</v>
          </cell>
        </row>
        <row r="3612">
          <cell r="D3612">
            <v>9512</v>
          </cell>
          <cell r="E3612" t="str">
            <v>PROYECTO ESPECIFICO PATIO ZONAL ALAMEDA EL JARDIN - ACOMETIDA EN CABLE DE CU THHN No 3x4 F +1x6N+ 1x8T AWG. INCLUYE ACCESORIOS DE FIJACIÓN Y CONEXIÓN</v>
          </cell>
          <cell r="F3612" t="str">
            <v>ML</v>
          </cell>
          <cell r="G3612">
            <v>67476</v>
          </cell>
        </row>
        <row r="3613">
          <cell r="D3613">
            <v>9513</v>
          </cell>
          <cell r="E3613" t="str">
            <v>PROYECTO ESPECIFICO PATIO ZONAL ALAMEDA EL JARDIN - ACOMETIDA EN CABLE DE CU THHN No 3x1/0 F +1x2N+ 1x6T AWG. INCLUYE ACCESORIOS DE FIJACIÓN Y CONEXIÓN</v>
          </cell>
          <cell r="F3613" t="str">
            <v>ML</v>
          </cell>
          <cell r="G3613">
            <v>155618</v>
          </cell>
        </row>
        <row r="3614">
          <cell r="D3614">
            <v>9514</v>
          </cell>
          <cell r="E3614" t="str">
            <v>PROYECTO ESPECIFICO PATIO ZONAL ALAMEDA EL JARDIN - ACOMETIDA EN CABLE DE CU THHN No 3x4/0 F +1x2/0N+ 1x2T AWG. INCLUYE ACCESORIOS DE FIJACIÓN Y CONEXIÓN</v>
          </cell>
          <cell r="F3614" t="str">
            <v>ML</v>
          </cell>
          <cell r="G3614">
            <v>307591</v>
          </cell>
        </row>
        <row r="3615">
          <cell r="D3615">
            <v>9515</v>
          </cell>
          <cell r="E3615" t="str">
            <v>PROYECTO ESPECIFICO PATIO ZONAL ALAMEDA EL JARDIN - TN6-1 MODULO MANTENIMIENTO. TABLERO IP54 USO EXTERIOR, INCLUYE BREAKER TOTALIZADOR, INTERRUPTORES SEGÚN PLANO UNIFILAR, CABLEADO DE POTENCIA, CERTIFICADO RETIE. SUMINISTRO E INSTALACIÓN</v>
          </cell>
          <cell r="F3615" t="str">
            <v>UN</v>
          </cell>
          <cell r="G3615">
            <v>5628258</v>
          </cell>
        </row>
        <row r="3616">
          <cell r="D3616">
            <v>9516</v>
          </cell>
          <cell r="E3616" t="str">
            <v>PROYECTO ESPECIFICO PATIO ZONAL ALAMEDA EL JARDIN - TN3-1 MODULO PINTURA. TABLERO IP54 USO EXTERIOR, INCLUYE BREAKER TOTALIZADOR, INTERRUPTORES SEGÚN PLANO UNIFILAR, CABLEADO DE POTENCIA, CERTIFICADO RETIE. SUMINISTRO E INSTALACIÓN.</v>
          </cell>
          <cell r="F3616" t="str">
            <v>UN</v>
          </cell>
          <cell r="G3616">
            <v>4735758</v>
          </cell>
        </row>
        <row r="3617">
          <cell r="D3617">
            <v>9517</v>
          </cell>
          <cell r="E3617" t="str">
            <v>PROYECTO ESPECIFICO PATIO ZONAL ALAMEDA EL JARDIN - TN3-1 MODULO LAVADO. TABLERO IP54 USO EXTERIOR, INCLUYE BREAKER TOTALIZADOR, INTERRUPTORES SEGÚN PLANO UNIFILAR, CABLEADO DE POTENCIA, CERTIFICADO RETIE. SUMINISTRO E INSTALACIÓN</v>
          </cell>
          <cell r="F3617" t="str">
            <v>UN</v>
          </cell>
          <cell r="G3617">
            <v>4509658</v>
          </cell>
        </row>
        <row r="3618">
          <cell r="D3618">
            <v>9518</v>
          </cell>
          <cell r="E3618" t="str">
            <v xml:space="preserve">PROYECTO ESPECIFICO PATIO ZONAL ALAMEDA EL JARDIN - SIFON PVC 135° D=3". SUMINISTRO E INSTALACIÓN </v>
          </cell>
          <cell r="F3618" t="str">
            <v>UN</v>
          </cell>
          <cell r="G3618">
            <v>22150</v>
          </cell>
        </row>
        <row r="3619">
          <cell r="D3619">
            <v>9520</v>
          </cell>
          <cell r="E3619" t="str">
            <v>PROYECTO ESPECIFICO PATIO ZONAL ALAMEDA EL JARDIN: TRAMPA DE GRASAS DE 95 LT. (Incluye Suministro e Instalación)</v>
          </cell>
          <cell r="F3619" t="str">
            <v>UN</v>
          </cell>
          <cell r="G3619">
            <v>293827</v>
          </cell>
        </row>
        <row r="3620">
          <cell r="D3620">
            <v>9521</v>
          </cell>
          <cell r="E3620" t="str">
            <v>PROYECTO ESPECIFICO PATIO ZONAL ALAMEDA EL JARDIN: ENDURECEDOR DE  PISO A  BASE DE  CUARZO  (Incluye Suministro e Instalación)</v>
          </cell>
          <cell r="F3620" t="str">
            <v>M2</v>
          </cell>
          <cell r="G3620">
            <v>20927</v>
          </cell>
        </row>
        <row r="3621">
          <cell r="D3621">
            <v>9522</v>
          </cell>
          <cell r="E3621" t="str">
            <v>PROYECTO ESPECIFICO PATIO ZONAL ALAMEDA EL JARDIN: 	DIVISIONES CANTILIVER ANCLADAS A MURO Y PUERTAS SANITARIOS EN ACERO INOXIDABLE, LÍNEA INSTITUCIONAL. (PUERTAS INCLUYEN CERRADO Y GANCHO ROPA). Suministro e instalación</v>
          </cell>
          <cell r="F3621" t="str">
            <v>M2</v>
          </cell>
          <cell r="G3621">
            <v>541218</v>
          </cell>
        </row>
        <row r="3622">
          <cell r="D3622">
            <v>9524</v>
          </cell>
          <cell r="E3622" t="str">
            <v xml:space="preserve">PROYECTO ESPECIFICO PATIO ZONAL ALAMEDA EL JARDIN: 	MACROMEDIDOR PARA AGUA POTABLE DE 2". TIPO HELICE WOLTMANN, DIÁMETRO DE 2". Suministro e instalación </v>
          </cell>
          <cell r="F3622" t="str">
            <v>UN</v>
          </cell>
          <cell r="G3622">
            <v>1908454</v>
          </cell>
        </row>
        <row r="3623">
          <cell r="D3623">
            <v>9525</v>
          </cell>
          <cell r="E3623" t="str">
            <v xml:space="preserve">PROYECTO ESPECIFICO PATIO ZONAL ALAMEDA EL JARDIN: 	TANQUE 1000 HI-PRESS 1000 LITROS VERTICAL . Suministro e instalación  </v>
          </cell>
          <cell r="F3623" t="str">
            <v>UN</v>
          </cell>
          <cell r="G3623">
            <v>4674708</v>
          </cell>
        </row>
        <row r="3624">
          <cell r="D3624">
            <v>9526</v>
          </cell>
          <cell r="E3624" t="str">
            <v xml:space="preserve">PROYECTO ESPECIFICO PATIO ZONAL ALAMEDA EL JARDIN: 	JUEGO DE PRE MOLDEADOS TIPO EXTERIOR PARA CABLE XLPE 15KVA PARA CALIBRES ENTRE 2-4-0. Suministro e instalación  </v>
          </cell>
          <cell r="F3624" t="str">
            <v>UN</v>
          </cell>
          <cell r="G3624">
            <v>319266</v>
          </cell>
        </row>
        <row r="3625">
          <cell r="D3625">
            <v>9527</v>
          </cell>
          <cell r="E3625" t="str">
            <v xml:space="preserve">PROYECTO ESPECIFICO PATIO ZONAL ALAMEDA EL JARDIN: 	PLANTA ELÉCTRICA DE 300 KVA. VOLTAJE 220V. Suministro e instalación  </v>
          </cell>
          <cell r="F3625" t="str">
            <v>UN</v>
          </cell>
          <cell r="G3625">
            <v>133026761</v>
          </cell>
        </row>
        <row r="3626">
          <cell r="D3626">
            <v>9528</v>
          </cell>
          <cell r="E3626" t="str">
            <v>PROYECTO ESPECIFICO PATIO ZONAL ALAMEDA EL JARDIN: BORDILLO ANTEPECHO POLIMERO TIPO B PARA VENTANAS, EN CONCRETO 0.40 x 0.25 MTS. (ALIGERADO). (SUMINSTRO E INSTALACION)</v>
          </cell>
          <cell r="F3626" t="str">
            <v>ML</v>
          </cell>
          <cell r="G3626">
            <v>30188</v>
          </cell>
        </row>
        <row r="3627">
          <cell r="D3627">
            <v>9529</v>
          </cell>
          <cell r="E3627" t="str">
            <v>PROYECTO ESPECIFICO PATIO ZONAL ALAMEDA EL JARDIN: LAMPARA FLUORESCENTE COMPACTO - EXTERIORES (Suministro e instalación)</v>
          </cell>
          <cell r="F3627" t="str">
            <v>UN</v>
          </cell>
          <cell r="G3627">
            <v>41526</v>
          </cell>
        </row>
        <row r="3628">
          <cell r="D3628">
            <v>9530</v>
          </cell>
          <cell r="E3628" t="str">
            <v>PROYECTO ESPECIFICO PATIO ZONAL ALAMEDA EL JARDIN: SENSOR DE MOVIMIENTO 360° PARA LUMINARIA - FOTOCONTROL (Incluye Suministro e Instalación).</v>
          </cell>
          <cell r="F3628" t="str">
            <v>UN</v>
          </cell>
          <cell r="G3628">
            <v>65761</v>
          </cell>
        </row>
        <row r="3629">
          <cell r="D3629">
            <v>9531</v>
          </cell>
          <cell r="E3629" t="str">
            <v>PROYECTO ESPECIFICO PATIO ZONAL ALAMEDA EL JARDIN: LAMPARA HALOGENA DE INCRUSTAR EN PISO (Suministro e instalación)</v>
          </cell>
          <cell r="F3629" t="str">
            <v>UN</v>
          </cell>
          <cell r="G3629">
            <v>116375</v>
          </cell>
        </row>
        <row r="3630">
          <cell r="D3630">
            <v>9532</v>
          </cell>
          <cell r="E3630" t="str">
            <v>PROYECTO ESPECIFICO PATIO ZONAL ALAMEDA EL JARDIN: CONCRETO TREMIE 4000 PSI (28 Mpa) PARA PANTALLAS (INCLUYE SUMINISTRO E INSTALACIÓN. NO INCLUYE REFUERZO)</v>
          </cell>
          <cell r="F3630" t="str">
            <v>M3</v>
          </cell>
          <cell r="G3630">
            <v>607352</v>
          </cell>
        </row>
        <row r="3631">
          <cell r="D3631">
            <v>9533</v>
          </cell>
          <cell r="E3631" t="str">
            <v>PROYECTO ESPECIFICO PATIO ZONAL ALAMEDA EL JARDIN: CONCRETO PULIDO SIN ACABADO (INCLUYE SUMINISTRO E INSTALACIÓN)</v>
          </cell>
          <cell r="F3631" t="str">
            <v>M2</v>
          </cell>
          <cell r="G3631">
            <v>499286</v>
          </cell>
        </row>
        <row r="3632">
          <cell r="D3632">
            <v>9534</v>
          </cell>
          <cell r="E3632" t="str">
            <v>PROYECTO ESPECIFICO PATIO ZONAL ALAMEDA EL JARDIN: ESCALERA MACIZA A LA VISTA EN CONCRETO COLOR GRIS F ́C 5000 PSI, (CONSTRUCCION: INCLUYE AUTOBOMBA, CONCRETO DE 5000 PSI, CAMILLA DE MADERA NUEVA, DESMOLDANTE EN POLVO, MANO DE OBRA)</v>
          </cell>
          <cell r="F3632" t="str">
            <v>M3</v>
          </cell>
          <cell r="G3632">
            <v>724866</v>
          </cell>
        </row>
        <row r="3633">
          <cell r="D3633">
            <v>9535</v>
          </cell>
          <cell r="E3633" t="str">
            <v>PROYECTO ESPECIFICO PATIO ZONAL ALAMEDA EL JARDIN: CONCRETO IMPERMEABILIZADO SUPERESTRUCTURA DE 5000 PSI PREMEZCLADO, GRAVA COMÚN (INCLUYE SUMINISTRO, BOMBEO, FORMALETEO, COLOCACIÓN, CURADO Y JUNTAS. NO INCL. REFUERZO).</v>
          </cell>
          <cell r="F3633" t="str">
            <v>M3</v>
          </cell>
          <cell r="G3633">
            <v>936276</v>
          </cell>
        </row>
        <row r="3634">
          <cell r="D3634">
            <v>9536</v>
          </cell>
          <cell r="E3634" t="str">
            <v>PROYECTO ESPECIFICO PATIO ZONAL ALAMEDA EL JARDIN: SALIDA BIFÁSICA PARA SECADOR DE MANOS EN TUBERÍA CONDUIT EMT Y/O PVC DE 3/4" (SUMINISTRO E INSTALACIÓN)</v>
          </cell>
          <cell r="F3634" t="str">
            <v>UN</v>
          </cell>
          <cell r="G3634">
            <v>640193</v>
          </cell>
        </row>
        <row r="3635">
          <cell r="D3635">
            <v>9537</v>
          </cell>
          <cell r="E3635" t="str">
            <v>PROYECTO ESPECIFICO PATIO ZONAL ALAMEDA EL JARDIN: BREAKER INDUSTRIAL TOTALIZADOR 3X30A (SUMINSTRO E INSTALACION)</v>
          </cell>
          <cell r="F3635" t="str">
            <v>UN</v>
          </cell>
          <cell r="G3635">
            <v>164887</v>
          </cell>
        </row>
        <row r="3636">
          <cell r="D3636">
            <v>9538</v>
          </cell>
          <cell r="E3636" t="str">
            <v>PROYECTO ESPECIFICO PATIO ZONAL ALAMEDA EL JARDIN: BREAKER INDUSTRIAL TOTALIZADOR 3X40A (SUMINSTRO E INSTALACION)</v>
          </cell>
          <cell r="F3636" t="str">
            <v>UN</v>
          </cell>
          <cell r="G3636">
            <v>157616</v>
          </cell>
        </row>
        <row r="3637">
          <cell r="D3637">
            <v>9539</v>
          </cell>
          <cell r="E3637" t="str">
            <v>PROYECTO ESPECIFICO PATIO ZONAL ALAMEDA EL JARDIN: BREAKER INDUSTRIAL TOTALIZADOR 3X20A (SUMINSTRO E INSTALACION)</v>
          </cell>
          <cell r="F3637" t="str">
            <v>UN</v>
          </cell>
          <cell r="G3637">
            <v>164887</v>
          </cell>
        </row>
        <row r="3638">
          <cell r="D3638">
            <v>9540</v>
          </cell>
          <cell r="E3638" t="str">
            <v>PROYECTO ESPECIFICO PATIO ZONAL ALAMEDA EL JARDIN: BREAKER INDUSTRIAL TOTALIZADOR 3X50A, 3X60A y 3X80A (SUMINSTRO E INSTALACION)</v>
          </cell>
          <cell r="F3638" t="str">
            <v>UN</v>
          </cell>
          <cell r="G3638">
            <v>232429</v>
          </cell>
        </row>
        <row r="3639">
          <cell r="D3639">
            <v>9541</v>
          </cell>
          <cell r="E3639" t="str">
            <v>PROYECTO ESPECIFICO PATIO ZONAL ALAMEDA EL JARDIN: TABLERO BOMBAS DE ACUERDO A DIAGRAMA UNIFILAR (SUMINISTRO E INSTALACION)</v>
          </cell>
          <cell r="F3639" t="str">
            <v>UN</v>
          </cell>
          <cell r="G3639">
            <v>734628</v>
          </cell>
        </row>
        <row r="3640">
          <cell r="D3640">
            <v>9542</v>
          </cell>
          <cell r="E3640" t="str">
            <v>PROYECTO ESPECIFICO PATIO ZONAL ALAMEDA EL JARDIN: SALIDA PARA INTERRUPTOR CONMUTABLE (SUMINISTRO E INSTALACION)</v>
          </cell>
          <cell r="F3640" t="str">
            <v>UN</v>
          </cell>
          <cell r="G3640">
            <v>208324</v>
          </cell>
        </row>
        <row r="3641">
          <cell r="D3641">
            <v>9543</v>
          </cell>
          <cell r="E3641" t="str">
            <v>PROYECTO ESPECIFICO PATIO ZONAL ALAMEDA EL JARDIN: BREAKER TIPO ENCHUFABLE 1X20A (SUMINSTRO E INSTALACION)</v>
          </cell>
          <cell r="F3641" t="str">
            <v>UN</v>
          </cell>
          <cell r="G3641">
            <v>21527</v>
          </cell>
        </row>
        <row r="3642">
          <cell r="D3642">
            <v>9545</v>
          </cell>
          <cell r="E3642" t="str">
            <v>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v>
          </cell>
          <cell r="F3642" t="str">
            <v>ML</v>
          </cell>
          <cell r="G3642">
            <v>348437</v>
          </cell>
        </row>
        <row r="3643">
          <cell r="D3643">
            <v>9547</v>
          </cell>
          <cell r="E3643" t="str">
            <v>ESTUDIOS Y DISEÑOS PARA SITIOS INESTABLES EN BOGOTÁ D.C - SUBMURACIÓN EN CONCRETO POBRE F'C =14 MPA. INCLUYE SUMINISTRO Y COLOCACIÓN</v>
          </cell>
          <cell r="F3643" t="str">
            <v>M3</v>
          </cell>
          <cell r="G3643">
            <v>598093</v>
          </cell>
        </row>
        <row r="3644">
          <cell r="D3644">
            <v>9548</v>
          </cell>
          <cell r="E3644" t="str">
            <v>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v>
          </cell>
          <cell r="F3644" t="str">
            <v>ML</v>
          </cell>
          <cell r="G3644">
            <v>708376</v>
          </cell>
        </row>
        <row r="3645">
          <cell r="D3645">
            <v>9549</v>
          </cell>
          <cell r="E3645" t="str">
            <v>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v>
          </cell>
          <cell r="F3645" t="str">
            <v>ML</v>
          </cell>
          <cell r="G3645">
            <v>914537</v>
          </cell>
        </row>
        <row r="3646">
          <cell r="D3646">
            <v>9550</v>
          </cell>
          <cell r="E3646" t="str">
            <v>ESTUDIOS Y DISEÑOS PARA SITIOS INESTABLES EN BOGOTÁ D.C - CABEZALES PARA TENSIONAMIENTO DE ANCLAJES EN CONCRETO F'C=28MPA. (INCLUYE ACERO DE REFUERZO)</v>
          </cell>
          <cell r="F3646" t="str">
            <v>M3</v>
          </cell>
          <cell r="G3646">
            <v>947818</v>
          </cell>
        </row>
        <row r="3647">
          <cell r="D3647">
            <v>9551</v>
          </cell>
          <cell r="E3647" t="str">
            <v>ESTUDIOS Y DISEÑOS PARA SITIOS INESTABLES EN BOGOTÁ D.C - ANCLAJE FLEXIBLE DE CABLE ESPIRAL Ø=10.5MM . INCLUYE PERFORACIÓN Y DADO EN CONCRETO PARA PROTECCIÓN</v>
          </cell>
          <cell r="F3647" t="str">
            <v>ML</v>
          </cell>
          <cell r="G3647">
            <v>45423</v>
          </cell>
        </row>
        <row r="3648">
          <cell r="D3648">
            <v>9552</v>
          </cell>
          <cell r="E3648" t="str">
            <v>ESTUDIOS Y DISEÑOS PARA SITIOS INESTABLES EN BOGOTÁ D.C - PLATINA DE ACERO LAMINADO A36 PARA APLICACIONES ESTRUCTUDARES. DIMENSIONES 0.3M*0.3M E=25MM</v>
          </cell>
          <cell r="F3648" t="str">
            <v>UN</v>
          </cell>
          <cell r="G3648">
            <v>107975</v>
          </cell>
        </row>
        <row r="3649">
          <cell r="D3649">
            <v>9553</v>
          </cell>
          <cell r="E3649" t="str">
            <v>ESTUDIOS Y DISEÑOS PARA SITIOS INESTABLES EN BOGOTÁ D.C - CABLE ACERADO Ø=10,0MM, INCLUYE PLATINA, GRAPAS Y ANCLAJE EXPANSIVO DE SUJECIÓN</v>
          </cell>
          <cell r="F3649" t="str">
            <v>ML</v>
          </cell>
          <cell r="G3649">
            <v>26594</v>
          </cell>
        </row>
        <row r="3650">
          <cell r="D3650">
            <v>9554</v>
          </cell>
          <cell r="E3650" t="str">
            <v>ESTUDIOS Y DISEÑOS PARA SITIOS INESTABLES EN BOGOTÁ D.C - TRANSPORTE DE MATERIALES PÉTREOS A LA REGIÓN DE SUMAPAZ</v>
          </cell>
          <cell r="F3650" t="str">
            <v>M3-KM</v>
          </cell>
          <cell r="G3650">
            <v>1574</v>
          </cell>
        </row>
        <row r="3651">
          <cell r="D3651">
            <v>9555</v>
          </cell>
          <cell r="E3651" t="str">
            <v>ESTUDIOS Y DISEÑOS PARA SITIOS INESTABLES EN BOGOTÁ D.C. CAISSON ØINT= 0,90 M CON ANILLOS E=12CM EN CONCRETO DE F'C=21MPA. INCLUYE EXCAVACIÓN. NO INCLUYE ACERO DE REFUERZO</v>
          </cell>
          <cell r="F3651" t="str">
            <v>ML</v>
          </cell>
          <cell r="G3651">
            <v>1397573</v>
          </cell>
        </row>
        <row r="3652">
          <cell r="D3652">
            <v>9556</v>
          </cell>
          <cell r="E3652" t="str">
            <v>ESTUDIOS Y DISEÑOS PARA SITIOS INESTABLES EN BOGOTÁ D.C. CAISSON ØINT= 1,00 M CON ANILLOS E=12CM EN CONCRETO DE F'C=21MPA. INCLUYE EXCAVACIÓN. NO INCLUYE ACERO DE REFUERZO</v>
          </cell>
          <cell r="F3652" t="str">
            <v>ML</v>
          </cell>
          <cell r="G3652">
            <v>1606020</v>
          </cell>
        </row>
        <row r="3653">
          <cell r="D3653">
            <v>9557</v>
          </cell>
          <cell r="E3653" t="str">
            <v>ESTUDIOS Y DISEÑOS PARA SITIOS INESTABLES EN BOGOTÁ D.C. CAISSON ØINT= 1,10 M CON ANILLOS E=12CM EN CONCRETO DE F'C=21MPA. INCLUYE EXCAVACIÓN. NO INCLUYE ACERO DE REFUERZO</v>
          </cell>
          <cell r="F3653" t="str">
            <v>ML</v>
          </cell>
          <cell r="G3653">
            <v>1827014</v>
          </cell>
        </row>
        <row r="3654">
          <cell r="D3654">
            <v>9558</v>
          </cell>
          <cell r="E3654" t="str">
            <v>ESTUDIOS Y DISEÑOS PARA SITIOS INESTABLES EN BOGOTÁ D.C. CAISSON ØINT= 1,20M CON ANILLOS E=12CM EN CONCRETO DE F'C=21MPA. INCLUYE EXCAVACIÓN. NO INCLUYE ACERO DE REFUERZO</v>
          </cell>
          <cell r="F3654" t="str">
            <v>ML</v>
          </cell>
          <cell r="G3654">
            <v>1906869</v>
          </cell>
        </row>
        <row r="3655">
          <cell r="D3655">
            <v>9559</v>
          </cell>
          <cell r="E3655" t="str">
            <v>ESTUDIOS Y DISEÑOS PARA SITIOS INESTABLES EN BOGOTÁ D.C. CAISSON ØINT= 0.80 M CON ANILLOS E=10CM EN CONCRETO DE F'C=21MPA. INCLUYE EXCAVACIÓN  Y RETIRO. NO INCLUYE ACERO DE REFUERZO</v>
          </cell>
          <cell r="F3655" t="str">
            <v>ML</v>
          </cell>
          <cell r="G3655">
            <v>1214822</v>
          </cell>
        </row>
        <row r="3656">
          <cell r="D3656">
            <v>9560</v>
          </cell>
          <cell r="E3656" t="str">
            <v>ESTUDIOS Y DISEÑOS PARA SITIOS INESTABLES EN BOGOTÁ D.C. - DESARME DE GAVIONES. NO INCLUYE RETIRO Y DISPOSICIÓN FINAL DE ESCOMBROS</v>
          </cell>
          <cell r="F3656" t="str">
            <v>M3</v>
          </cell>
          <cell r="G3656">
            <v>16959</v>
          </cell>
        </row>
        <row r="3657">
          <cell r="D3657">
            <v>9562</v>
          </cell>
          <cell r="E3657" t="str">
            <v>EJECUCIÓN DE OBRAS Y ACTIVIDADES COMPLEMENTARIAS PARA EL REFORZAMIENTO ESTRUCTURAL DE PUENTES VEHICULARES EN BOGOTÁ D.C. GRUPO 3, POLIETILENO (MATERIAL ORIGINAL CAL 6). (INCLUYE SUMINISTRO E INSTALACIÓN).</v>
          </cell>
          <cell r="F3657" t="str">
            <v>M2</v>
          </cell>
          <cell r="G3657">
            <v>2210</v>
          </cell>
        </row>
        <row r="3658">
          <cell r="D3658">
            <v>9563</v>
          </cell>
          <cell r="E3658" t="str">
            <v>RETIRO DE TUBERIA DE CONCRETO Diámetro = 1,40m  (Incluye cargue, retiro de material, transporte y disposición final de escombros en sitio autorizado).</v>
          </cell>
          <cell r="F3658" t="str">
            <v>ML</v>
          </cell>
          <cell r="G3658">
            <v>143739</v>
          </cell>
        </row>
        <row r="3659">
          <cell r="D3659">
            <v>9565</v>
          </cell>
          <cell r="E365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F3659" t="str">
            <v>UN</v>
          </cell>
          <cell r="G3659">
            <v>21411609</v>
          </cell>
        </row>
        <row r="3660">
          <cell r="D3660">
            <v>9566</v>
          </cell>
          <cell r="E3660" t="str">
            <v>AVENIDA CONTADOR (CL. 134) - BANCA EN CONCRETO M-01-A (SUMINISTRO E INSTALACIÓN)</v>
          </cell>
          <cell r="F3660" t="str">
            <v>UN</v>
          </cell>
          <cell r="G3660">
            <v>1491405</v>
          </cell>
        </row>
        <row r="3661">
          <cell r="D3661">
            <v>9567</v>
          </cell>
          <cell r="E3661" t="str">
            <v>AVENIDA CONTADOR (CL. 134) - Reconstrucción de bordillo Concreto f'c 28MPa incluye tratamiento al acero de refuerzo existente</v>
          </cell>
          <cell r="F3661" t="str">
            <v>M3</v>
          </cell>
          <cell r="G3661">
            <v>784101</v>
          </cell>
        </row>
        <row r="3662">
          <cell r="D3662">
            <v>9568</v>
          </cell>
          <cell r="E3662" t="str">
            <v>AVENIDA CONTADOR (CL. 134) - BOLARDO METALICO M-15-A (SUMINISTRO E INSTALACIÓN. INCLUYE BASE EN CONCRETO 3000 PSI, PREMEZCLADO)</v>
          </cell>
          <cell r="F3662" t="str">
            <v>UN</v>
          </cell>
          <cell r="G3662">
            <v>282368</v>
          </cell>
        </row>
        <row r="3663">
          <cell r="D3663">
            <v>9569</v>
          </cell>
          <cell r="E3663" t="str">
            <v>AVENIDA CONTADOR (CL. 134) - PAPELERA DOBLE EN ACERO M-121 (SUMINISTRO E INSTALACIÓN. INCLUYE BASE EN CONCRETO 3000 PSI, PREMEZCLADO)</v>
          </cell>
          <cell r="F3663" t="str">
            <v>UN</v>
          </cell>
          <cell r="G3663">
            <v>1529797</v>
          </cell>
        </row>
        <row r="3664">
          <cell r="D3664">
            <v>9570</v>
          </cell>
          <cell r="E3664" t="str">
            <v>AVENIDA CONTADOR (CL. 134) - GEOMEMBRANA LISA HDPE 40 MILS. (Incluye suministro e instalacion).</v>
          </cell>
          <cell r="F3664" t="str">
            <v>M2</v>
          </cell>
          <cell r="G3664">
            <v>17992</v>
          </cell>
        </row>
        <row r="3665">
          <cell r="D3665">
            <v>9571</v>
          </cell>
          <cell r="E3665" t="str">
            <v>AVENIDA CONTADOR (CL. 134) - 10 DUCTOS D=4" PVC-TDP (INCLUYE SUMINISTRO E INSTALACIÓN. NO INCLUYE RELLENOS)</v>
          </cell>
          <cell r="F3665" t="str">
            <v>ML</v>
          </cell>
          <cell r="G3665">
            <v>238411</v>
          </cell>
        </row>
        <row r="3666">
          <cell r="D3666">
            <v>9572</v>
          </cell>
          <cell r="E3666" t="str">
            <v>AVENIDA CONTADOR (CL. 134) - Recubrimiento de protección a la corrosión, cementoso, modificado con resina epóxica, de tres componentes, con inhibidor de corrosión y puente de adherencia. Suministro y aplicación</v>
          </cell>
          <cell r="F3666" t="str">
            <v>UN</v>
          </cell>
          <cell r="G3666">
            <v>8896</v>
          </cell>
        </row>
        <row r="3667">
          <cell r="D3667">
            <v>9573</v>
          </cell>
          <cell r="E3667" t="str">
            <v>AVENIDA CONTADOR (CL. 134) - SUMINISTRO E INSTALACIÓN DE BARANDA VEHICULAR. ACERO ESTRUCTURAL A500-GR-C Y A572 GR50</v>
          </cell>
          <cell r="F3667" t="str">
            <v>KG</v>
          </cell>
          <cell r="G3667">
            <v>22721</v>
          </cell>
        </row>
        <row r="3668">
          <cell r="D3668">
            <v>9574</v>
          </cell>
          <cell r="E3668" t="str">
            <v>AVENIDA CONTADOR (CL. 134) - PUENTE DE ADHERENCIA TIPO SIKADUR 32 PRIMER Ó EQUIVALENTE</v>
          </cell>
          <cell r="F3668" t="str">
            <v>M2</v>
          </cell>
          <cell r="G3668">
            <v>111559</v>
          </cell>
        </row>
        <row r="3669">
          <cell r="D3669">
            <v>9575</v>
          </cell>
          <cell r="E3669" t="str">
            <v>AVENIDA CONTADOR (CL. 134) - DESMONTE DE BARANDA VEHICULAR</v>
          </cell>
          <cell r="F3669" t="str">
            <v>ML</v>
          </cell>
          <cell r="G3669">
            <v>18014</v>
          </cell>
        </row>
        <row r="3670">
          <cell r="D3670">
            <v>9576</v>
          </cell>
          <cell r="E3670" t="str">
            <v>AVENIDA CONTADOR (CL. 134) - SANDBLASTING, IMPRIMACIÓN, APLICACIÓN DE RECUBRIMIENTO EPÓXICO Y PINTURA ACRÍLICA</v>
          </cell>
          <cell r="F3670" t="str">
            <v>ML</v>
          </cell>
          <cell r="G3670">
            <v>51327</v>
          </cell>
        </row>
        <row r="3671">
          <cell r="D3671">
            <v>9577</v>
          </cell>
          <cell r="E3671" t="str">
            <v>ESTUDIOS Y DISEÑOS PARA SITIOS INESTABLES EN BOGOTÁ D.C - MATERIAL SELECCIONADO PARA CONFORMACIÓN DE CAPA DE RODADURA EN AFIRMADO. INCLUYE SUMINISTRO, EXTENDIDO, NIVELACIÓN, HUMEDECIMIENTO Y COMPACTACIÓN CON VIBROCOMPACTADOR</v>
          </cell>
          <cell r="F3671" t="str">
            <v>M3</v>
          </cell>
          <cell r="G3671">
            <v>152197</v>
          </cell>
        </row>
        <row r="3672">
          <cell r="D3672">
            <v>9578</v>
          </cell>
          <cell r="E3672" t="str">
            <v>ESTUDIOS Y DISEÑOS PARA SITIOS INESTABLES EN BOGOTÁ D.C - VIGA DE AMARRE EN CONCRETO DE F'C = 21 MPA GRAVA COMÚN (INCLUYE TRANSPORTE DE MATERIAL)</v>
          </cell>
          <cell r="F3672" t="str">
            <v>M3</v>
          </cell>
          <cell r="G3672">
            <v>602315</v>
          </cell>
        </row>
        <row r="3673">
          <cell r="D3673">
            <v>9579</v>
          </cell>
          <cell r="E3673" t="str">
            <v>ESTUDIOS Y DISEÑOS PARA SITIOS INESTABLES EN BOGOTÁ D.C - MANTO PARA CONTROL DE EROSIÓN TERRATRAC TRM15 O EQUIVALENTE (INCLUYE SUMINISTRO E INSTALACIÓN)</v>
          </cell>
          <cell r="F3673" t="str">
            <v>M2</v>
          </cell>
          <cell r="G3673">
            <v>13579</v>
          </cell>
        </row>
        <row r="3674">
          <cell r="D3674">
            <v>9580</v>
          </cell>
          <cell r="E3674" t="str">
            <v>ESTUDIOS Y DISEÑOS PARA SITIOS INESTABLES EN BOGOTÁ D.C - RELLENO CON TRITURADO ENTRE 1" Y 1 1/2" INCLUYE SUMINISTRO, TRANSPORTE, EXTENDIDO MANUAL Y COLOCACIÓN</v>
          </cell>
          <cell r="F3674" t="str">
            <v>M3</v>
          </cell>
          <cell r="G3674">
            <v>142889</v>
          </cell>
        </row>
        <row r="3675">
          <cell r="D3675">
            <v>9581</v>
          </cell>
          <cell r="E3675" t="str">
            <v>ESTUDIOS Y DISEÑOS PARA SITIOS INESTABLES EN BOGOTÁ D.C - GEODREN PLANAR, A= 0,50M PARA MUROS MECANICAMENTE ESTABILIZADA. INCLUYE SUMINISTRO E INSTALACIÓN</v>
          </cell>
          <cell r="F3675" t="str">
            <v>ML</v>
          </cell>
          <cell r="G3675">
            <v>11910</v>
          </cell>
        </row>
        <row r="3676">
          <cell r="D3676">
            <v>9582</v>
          </cell>
          <cell r="E3676" t="str">
            <v>ESTUDIOS Y DISEÑOS PARA SITIOS INESTABLES EN BOGOTÁ D.C - GEODREN PLANAR ANCHO 0,5M DISPUESTO HORIZONTALMENTE EN TRASADOS MURO DE MAPOSTERIA MECANICAMENTE ESTABLIZADO. INCLUYE SUMINISTRO E INSTALACIÓN</v>
          </cell>
          <cell r="F3676" t="str">
            <v>ML</v>
          </cell>
          <cell r="G3676">
            <v>11339</v>
          </cell>
        </row>
        <row r="3677">
          <cell r="D3677">
            <v>9583</v>
          </cell>
          <cell r="E3677" t="str">
            <v>ESTUDIOS Y DISEÑOS PARA SITIOS INESTABLES EN BOGOTÁ D.C - TUBERÍA PVC PARA DRENAJE Ø=2" SIN FILTRO. INCLUYE SUMINISTRO E INSTALACIÓN</v>
          </cell>
          <cell r="F3677" t="str">
            <v>ML</v>
          </cell>
          <cell r="G3677">
            <v>20889</v>
          </cell>
        </row>
        <row r="3678">
          <cell r="D3678">
            <v>9584</v>
          </cell>
          <cell r="E3678" t="str">
            <v>ESTUDIOS Y DISEÑOS PARA SITIOS INESTABLES EN BOGOTÁ D.C - CONSTRUCCIÓN DE CAJA RECOLECTORA DE AGUAS LLUVIAS EN CONCRETO PREMEZCLADO DE 3000 PSI FUNDIDO EN SITIO DE 1MX1MX1.40M. INCLUYE ACERO DE REFUERZO, CONSTRUCCIÓN DE PLACA DE FONDO, MUROS EN CONCRETO IMPERMEABILIZADO Y TAPA</v>
          </cell>
          <cell r="F3678" t="str">
            <v>UN</v>
          </cell>
          <cell r="G3678">
            <v>1165191</v>
          </cell>
        </row>
        <row r="3679">
          <cell r="D3679">
            <v>9585</v>
          </cell>
          <cell r="E3679" t="str">
            <v>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v>
          </cell>
          <cell r="F3679" t="str">
            <v>ML</v>
          </cell>
          <cell r="G3679">
            <v>94093</v>
          </cell>
        </row>
        <row r="3680">
          <cell r="D3680">
            <v>9586</v>
          </cell>
          <cell r="E3680"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v>
          </cell>
          <cell r="F3680" t="str">
            <v>UN</v>
          </cell>
          <cell r="G3680">
            <v>71400000</v>
          </cell>
        </row>
        <row r="3681">
          <cell r="D3681">
            <v>9587</v>
          </cell>
          <cell r="E3681"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F3681" t="str">
            <v>UN</v>
          </cell>
          <cell r="G3681">
            <v>844601</v>
          </cell>
        </row>
        <row r="3682">
          <cell r="D3682">
            <v>9588</v>
          </cell>
          <cell r="E3682"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F3682" t="str">
            <v>UN</v>
          </cell>
          <cell r="G3682">
            <v>403800000</v>
          </cell>
        </row>
        <row r="3683">
          <cell r="D3683">
            <v>9589</v>
          </cell>
          <cell r="E3683" t="str">
            <v>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v>
          </cell>
          <cell r="F3683" t="str">
            <v>GLB</v>
          </cell>
          <cell r="G3683">
            <v>3744432782</v>
          </cell>
        </row>
        <row r="3684">
          <cell r="D3684">
            <v>9590</v>
          </cell>
          <cell r="E3684" t="str">
            <v>LAMINA ALFAJOR (INCLUYE SUMINISTRO E INSTALACIÓN).</v>
          </cell>
          <cell r="F3684" t="str">
            <v>GLB</v>
          </cell>
          <cell r="G3684">
            <v>25780</v>
          </cell>
        </row>
        <row r="3685">
          <cell r="D3685">
            <v>9591</v>
          </cell>
          <cell r="E3685"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F3685" t="str">
            <v>M2</v>
          </cell>
          <cell r="G3685">
            <v>637</v>
          </cell>
        </row>
        <row r="3686">
          <cell r="D3686">
            <v>9592</v>
          </cell>
          <cell r="E3686"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F3686" t="str">
            <v>M2</v>
          </cell>
          <cell r="G3686">
            <v>1027</v>
          </cell>
        </row>
        <row r="3687">
          <cell r="D3687">
            <v>9593</v>
          </cell>
          <cell r="E3687" t="str">
            <v>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v>
          </cell>
          <cell r="F3687" t="str">
            <v>UN</v>
          </cell>
          <cell r="G3687">
            <v>7567256</v>
          </cell>
        </row>
        <row r="3688">
          <cell r="D3688">
            <v>9594</v>
          </cell>
          <cell r="E3688" t="str">
            <v>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v>
          </cell>
          <cell r="F3688" t="str">
            <v>UN</v>
          </cell>
          <cell r="G3688">
            <v>4299659</v>
          </cell>
        </row>
        <row r="3689">
          <cell r="D3689">
            <v>9595</v>
          </cell>
          <cell r="E3689" t="str">
            <v>CONSTRUCCIÓN DE LA INTERSECCIÓN A DESNIVEL DE PUENTE ARANDA -CODO WSP D=18" ENTRE 67.5° Y 90° L=0.60m x 0.60m EN ACERO REVEST. INT. Y RECUBR EXT. EN MORTERO DE CEMENTO. SUMIN. E INSTAL. INCL. UNIONES (ESPIGO Y CAMPANA). PRESION DE TRABAJO=350 PSI.</v>
          </cell>
          <cell r="F3689" t="str">
            <v>UN</v>
          </cell>
          <cell r="G3689">
            <v>4551493</v>
          </cell>
        </row>
        <row r="3690">
          <cell r="D3690">
            <v>9596</v>
          </cell>
          <cell r="E3690"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F3690" t="str">
            <v>UN</v>
          </cell>
          <cell r="G3690">
            <v>6000199</v>
          </cell>
        </row>
        <row r="3691">
          <cell r="D3691">
            <v>9597</v>
          </cell>
          <cell r="E3691" t="str">
            <v>CONSTRUCCIÓN DE LA INTERSECCIÓN A DESNIVEL DE PUENTE ARANDA -REDUCCIÓN EN ACERO D=18" A D=12" CON ESPIGO EN D=18" Y CAMPANA EN D=12", CON REVESTIMIENTO INTERIOR Y RECUBIRMIENTO EXTERIOR EN MORTERO DE CEMENTO. L=0,20M. PRESIÓN DE TRABAJO 150 PSI.</v>
          </cell>
          <cell r="F3691" t="str">
            <v>UN</v>
          </cell>
          <cell r="G3691">
            <v>2920241</v>
          </cell>
        </row>
        <row r="3692">
          <cell r="D3692">
            <v>9598</v>
          </cell>
          <cell r="E3692" t="str">
            <v>CONSTRUCCIÓN DE LA INTERSECCIÓN A DESNIVEL DE PUENTE ARANDA - TEE HD EXTREMO JUNTA HIDRÁULICA 12"x8" (Suministro e Instalación)</v>
          </cell>
          <cell r="F3692" t="str">
            <v>UN</v>
          </cell>
          <cell r="G3692">
            <v>3096352</v>
          </cell>
        </row>
        <row r="3693">
          <cell r="D3693">
            <v>9599</v>
          </cell>
          <cell r="E3693" t="str">
            <v>CONSTRUCCIÓN DE LA INTERSECCIÓN A DESNIVEL DE PUENTE ARANDA -REDUCCIÓN EN ACERO D=18" A D=8" CON ESPIGO EN D=18" Y CAMPANA EN D=8", CON REVESTIMIENTO INTERIOR Y RECUBIRMIENTO EXTERIOR EN MORTERO DE CEMENTO. L=0,20M. PRESIÓN DE TRABAJO 150 PSI.</v>
          </cell>
          <cell r="F3693" t="str">
            <v>UN</v>
          </cell>
          <cell r="G3693">
            <v>2730912</v>
          </cell>
        </row>
        <row r="3694">
          <cell r="D3694">
            <v>9600</v>
          </cell>
          <cell r="E3694" t="str">
            <v>CONSTRUCCIÓN DE LA INTERSECCIÓN A DESNIVEL DE PUENTE ARANDA - TEE HD EXTREMO JUNTA HIDRÁULICA 12"x6" (Suministro e Instalación)</v>
          </cell>
          <cell r="F3694" t="str">
            <v>UN</v>
          </cell>
          <cell r="G3694">
            <v>2830962</v>
          </cell>
        </row>
        <row r="3695">
          <cell r="D3695">
            <v>9601</v>
          </cell>
          <cell r="E3695" t="str">
            <v>CONSTRUCCIÓN DE LA INTERSECCIÓN A DESNIVEL DE PUENTE ARANDA -REDUCCIÓN EN ACERO D=20" A D=18" CON ESPIGO EN D=20" Y CAMPANA EN D=18", CON REVESTIMIENTO INTERIOR Y RECUBIRMIENTO EXTERIOR EN MORTERO DE CEMENTO. L=0,20M. PRESIÓN DE TRABAJO 150 PSI.</v>
          </cell>
          <cell r="F3695" t="str">
            <v>UN</v>
          </cell>
          <cell r="G3695">
            <v>2902629</v>
          </cell>
        </row>
        <row r="3696">
          <cell r="D3696">
            <v>9602</v>
          </cell>
          <cell r="E3696" t="str">
            <v>CONSTRUCCIÓN DE LA INTERSECCIÓN A DESNIVEL DE PUENTE ARANDA - TEE HD EXTREMO JUNTA HIDRÁULICA 6"x 6" (Suministro e Instalación)</v>
          </cell>
          <cell r="F3696" t="str">
            <v>UN</v>
          </cell>
          <cell r="G3696">
            <v>711826</v>
          </cell>
        </row>
        <row r="3697">
          <cell r="D3697">
            <v>9603</v>
          </cell>
          <cell r="E3697" t="str">
            <v>CONSTRUCCIÓN DE LA INTERSECCIÓN A DESNIVEL DE PUENTE ARANDA - VÁLVULA TIPO MARIPOSA DE Ø 8" CLASE 150 CON EXTREMOS BRIDADOS (Suministro e Instalación)</v>
          </cell>
          <cell r="F3697" t="str">
            <v>UN</v>
          </cell>
          <cell r="G3697">
            <v>9198288</v>
          </cell>
        </row>
        <row r="3698">
          <cell r="D3698">
            <v>9604</v>
          </cell>
          <cell r="E3698" t="str">
            <v>CONSTRUCCIÓN DE LA INTERSECCIÓN A DESNIVEL DE PUENTE ARANDA - TEE HD EXTREMO JUNTA HIDRÁULICA 8"x 8" (Suministro e Instalación)</v>
          </cell>
          <cell r="F3698" t="str">
            <v>UN</v>
          </cell>
          <cell r="G3698">
            <v>1241376</v>
          </cell>
        </row>
        <row r="3699">
          <cell r="D3699">
            <v>9605</v>
          </cell>
          <cell r="E3699" t="str">
            <v>CONSTRUCCIÓN DE LA INTERSECCIÓN A DESNIVEL DE PUENTE ARANDA -REDUCCIÓN EN ACERO D=24" A D=18" CON ESPIGO EN D=24" Y CAMPANA EN D=18", CON REVESTIMIENTO INTERIOR Y RECUBIRMIENTO EXTERIOR EN MORTERO DE CEMENTO. L=0,20M. PRESIÓN DE TRABAJO 150 PSI.</v>
          </cell>
          <cell r="F3699" t="str">
            <v>UN</v>
          </cell>
          <cell r="G3699">
            <v>3674607</v>
          </cell>
        </row>
        <row r="3700">
          <cell r="D3700">
            <v>9606</v>
          </cell>
          <cell r="E3700" t="str">
            <v>CONSTRUCCIÓN DE LA INTERSECCIÓN A DESNIVEL DE PUENTE ARANDA -NIPLE EN ACERO Ø=27" EXTREMOS BRIDA/CAMPANA, REVESTIMIENTO INTERIOR Y RECUBRIMIENTO EXTERIOR EN MORTERO DE CEMENTO, CON SALIDA TANGENCIAL PARA PURGA 6" L= 2500mm. SUMINISTRO E INSTALACIÓN. PRESIÓN DE TRABAJO 150 PSI.</v>
          </cell>
          <cell r="F3700" t="str">
            <v>UN</v>
          </cell>
          <cell r="G3700">
            <v>9925320</v>
          </cell>
        </row>
        <row r="3701">
          <cell r="D3701">
            <v>9607</v>
          </cell>
          <cell r="E3701" t="str">
            <v>CONSTRUCCIÓN DE LA INTERSECCIÓN A DESNIVEL DE PUENTE ARANDA -NIPLE EN ACERO Ø=36" EXTREMOS ESPIGO/CAMPANA, REVESTIMIENTO INTERIOR Y RECUBRIMIENTO EXTERIOR EN MORTERO DE CEMENTO, CON SALIDA PARA PITOMETRO 2" L= 3000mm. SUMINISTRO E INSTALACIÓN. PRESIÓN DE TRABAJO 150 PSI.</v>
          </cell>
          <cell r="F3701" t="str">
            <v>UN</v>
          </cell>
          <cell r="G3701">
            <v>10680510</v>
          </cell>
        </row>
        <row r="3702">
          <cell r="D3702">
            <v>9608</v>
          </cell>
          <cell r="E3702" t="str">
            <v>CONSTRUCCIÓN DE LA INTERSECCIÓN A DESNIVEL DE PUENTE ARANDA - CÁMARA EN CONCRETO DE 4000 PSI GRAVA COMÚN PREFABRICADO TIPO II. SUMINISTRO E INSTALACIÓN.</v>
          </cell>
          <cell r="F3702" t="str">
            <v>UN</v>
          </cell>
          <cell r="G3702">
            <v>17302551</v>
          </cell>
        </row>
        <row r="3703">
          <cell r="D3703">
            <v>9609</v>
          </cell>
          <cell r="E3703" t="str">
            <v xml:space="preserve"> CONSTRUCCIÓN DE LA INTERSECCIÓN A DESNIVEL DE PUENTE ARANDA -REDUCCIÓN EN ACERO D=36" A D=30" CON ESPIGO EN D=36" Y CAMPANA EN D=30", CON REVESTIMIENTO INTERIOR Y RECUBIRMIENTO EXTERIOR EN MORTERO DE CEMENTO. L=0,20M. PRESIÓN DE TRABAJO 150 PSI.</v>
          </cell>
          <cell r="F3703" t="str">
            <v>UN</v>
          </cell>
          <cell r="G3703">
            <v>5696552</v>
          </cell>
        </row>
        <row r="3704">
          <cell r="D3704">
            <v>9610</v>
          </cell>
          <cell r="E3704" t="str">
            <v xml:space="preserve"> CONSTRUCCIÓN DE LA INTERSECCIÓN A DESNIVEL DE PUENTE ARANDA -CODO 42" WSP ENTRE 5° Y 22.5° WSP ACERO CARBON NORMA AWWA C200 150 PSI, CON RECUBRIMIENTO SEGÚN NORMA AWWA C205, EXTREMO ESPIGO, CAMPANA. (Incluye suministro e instalación)</v>
          </cell>
          <cell r="F3704" t="str">
            <v>UN</v>
          </cell>
          <cell r="G3704">
            <v>7264972</v>
          </cell>
        </row>
        <row r="3705">
          <cell r="D3705">
            <v>9611</v>
          </cell>
          <cell r="E3705" t="str">
            <v>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F3705" t="str">
            <v>ML</v>
          </cell>
          <cell r="G3705">
            <v>4971778</v>
          </cell>
        </row>
        <row r="3706">
          <cell r="D3706">
            <v>9612</v>
          </cell>
          <cell r="E3706" t="str">
            <v xml:space="preserve"> CONSTRUCCIÓN DE LA INTERSECCIÓN A DESNIVEL DE PUENTE ARANDA -UNIÓN DE DESMONTAJE RÍGIDA D=36" CLASE 150 (Suministro e instalación)</v>
          </cell>
          <cell r="F3706" t="str">
            <v>UN</v>
          </cell>
          <cell r="G3706">
            <v>12241731</v>
          </cell>
        </row>
        <row r="3707">
          <cell r="D3707">
            <v>9613</v>
          </cell>
          <cell r="E3707" t="str">
            <v>CONSTRUCCIÓN DE LA INTERSECCIÓN A DESNIVEL DE PUENTE ARANDA - VÁLVULA TIPO MARIPOSA DE Ø 4" CLASE 150 CON EXTREMOS BRIDADOS (Suministro e Instalación)</v>
          </cell>
          <cell r="F3707" t="str">
            <v>UN</v>
          </cell>
          <cell r="G3707">
            <v>330898</v>
          </cell>
        </row>
        <row r="3708">
          <cell r="D3708">
            <v>9614</v>
          </cell>
          <cell r="E3708" t="str">
            <v xml:space="preserve"> CONSTRUCCIÓN DE LA INTERSECCIÓN A DESNIVEL DE PUENTE ARANDA -VÁLVULA TIPO MARIPOSA DE Ø 36", ASTM A536, CL 150 #, CON EXTREMOS BRIDADOS ANSI/ASME B16.47 (Suministro e instalación)</v>
          </cell>
          <cell r="F3708" t="str">
            <v>UN</v>
          </cell>
          <cell r="G3708">
            <v>53618231</v>
          </cell>
        </row>
        <row r="3709">
          <cell r="D3709">
            <v>9615</v>
          </cell>
          <cell r="E3709" t="str">
            <v>CONSTRUCCIÓN DE LA INTERSECCIÓN A DESNIVEL DE PUENTE ARANDA - VÁLVULA TIPO MARIPOSA DE Ø 6" CLASE 150 CON EXTREMOS BRIDADOS (Suministro e Instalación)</v>
          </cell>
          <cell r="F3709" t="str">
            <v>UN</v>
          </cell>
          <cell r="G3709">
            <v>523342</v>
          </cell>
        </row>
        <row r="3710">
          <cell r="D3710">
            <v>9616</v>
          </cell>
          <cell r="E3710" t="str">
            <v>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v>
          </cell>
          <cell r="F3710" t="str">
            <v>UN</v>
          </cell>
          <cell r="G3710">
            <v>8278919</v>
          </cell>
        </row>
        <row r="3711">
          <cell r="D3711">
            <v>9617</v>
          </cell>
          <cell r="E3711" t="str">
            <v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v>
          </cell>
          <cell r="F3711" t="str">
            <v>UN</v>
          </cell>
          <cell r="G3711">
            <v>461912</v>
          </cell>
        </row>
        <row r="3712">
          <cell r="D3712">
            <v>9618</v>
          </cell>
          <cell r="E3712" t="str">
            <v>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v>
          </cell>
          <cell r="F3712" t="str">
            <v>UN</v>
          </cell>
          <cell r="G3712">
            <v>5444086</v>
          </cell>
        </row>
        <row r="3713">
          <cell r="D3713">
            <v>9619</v>
          </cell>
          <cell r="E3713" t="str">
            <v>CONSTRUCCIÓN DE LA INTERSECCIÓN A DESNIVEL DE PUENTE ARANDA - CODO HD 22.5° EXTREMO JUNTA HIDRÁULICA PARA PVC D= 6" (Suministro e Instalación)</v>
          </cell>
          <cell r="F3713" t="str">
            <v>UN</v>
          </cell>
          <cell r="G3713">
            <v>465476</v>
          </cell>
        </row>
        <row r="3714">
          <cell r="D3714">
            <v>9620</v>
          </cell>
          <cell r="E3714" t="str">
            <v xml:space="preserve"> CONSTRUCCIÓN DE LA INTERSECCIÓN A DESNIVEL DE PUENTE ARANDA -ACOMETIDA DOMICILIARIA PARA TUB. P/PAL EN 6" a medidor en 3/4". SUMINISTRO E INSTALACIÓN. (INCLUYE TUBERIA PF D=3/4", CAJILLA EN POLIPROPILENO, REGISTROS Y ACCESORIOS, LOG. PROM. = 6.50m).</v>
          </cell>
          <cell r="F3714" t="str">
            <v>UN</v>
          </cell>
          <cell r="G3714">
            <v>513166</v>
          </cell>
        </row>
        <row r="3715">
          <cell r="D3715">
            <v>9621</v>
          </cell>
          <cell r="E3715" t="str">
            <v>CONSTRUCCIÓN DE LA INTERSECCIÓN A DESNIVEL DE PUENTE ARANDA -  TEE HD EXTREMO JUNTA HIDRÁULICA 6"x 4" (Suministro e Instalación)</v>
          </cell>
          <cell r="F3715" t="str">
            <v>UN</v>
          </cell>
          <cell r="G3715">
            <v>570216</v>
          </cell>
        </row>
        <row r="3716">
          <cell r="D3716">
            <v>9622</v>
          </cell>
          <cell r="E3716" t="str">
            <v>CONSTRUCCIÓN DE LA INTERSECCIÓN A DESNIVEL DE PUENTE ARANDA - UNION PVC U.M. EXT CORRUGADO/INT LISO U.M. NORMA NTC 3722-1 D=160MM (6") (Suministro e Instalación)</v>
          </cell>
          <cell r="F3716" t="str">
            <v>ML</v>
          </cell>
          <cell r="G3716">
            <v>49913</v>
          </cell>
        </row>
        <row r="3717">
          <cell r="D3717">
            <v>9623</v>
          </cell>
          <cell r="E3717" t="str">
            <v>CONSTRUCCIÓN DE LA INTERSECCIÓN A DESNIVEL DE PUENTE ARANDA -  TEE HD EXTREMO JUNTA HIDRÁULICA 12" x 4" (Suministro e Instalación)</v>
          </cell>
          <cell r="F3717" t="str">
            <v>UN</v>
          </cell>
          <cell r="G3717">
            <v>2743895</v>
          </cell>
        </row>
        <row r="3718">
          <cell r="D3718">
            <v>9624</v>
          </cell>
          <cell r="E3718" t="str">
            <v>CONSTRUCCIÓN DE LA INTERSECCIÓN A DESNIVEL DE PUENTE ARANDA - REDUCCION  EN ACERO 27° A 24° EN CCP. (Incluye espigo Ø=27" y campana Ø=24", revestida interior y exteriormente con mortero de cemento. L=0.35m. Presión de trabajo=150 psi).</v>
          </cell>
          <cell r="F3718" t="str">
            <v>UN</v>
          </cell>
          <cell r="G3718">
            <v>3889666</v>
          </cell>
        </row>
        <row r="3719">
          <cell r="D3719">
            <v>9625</v>
          </cell>
          <cell r="E3719" t="str">
            <v>CONSTRUCCIÓN DE LA INTERSECCIÓN A DESNIVEL DE PUENTE ARANDA - REDUCCIÓN  EN ACERO 45° x 42° CON ESPIGO Ø=45" Y CAMPANA Ø=42", revestida interior y exteriormente con mortero de cemento. L=0.35m. Presión de trabajo=150 psi) SUMINISTRO E INSTALACIÓN</v>
          </cell>
          <cell r="F3719" t="str">
            <v>UN</v>
          </cell>
          <cell r="G3719">
            <v>7135721</v>
          </cell>
        </row>
        <row r="3720">
          <cell r="D3720">
            <v>9626</v>
          </cell>
          <cell r="E3720" t="str">
            <v>CONSTRUCCIÓN DE LA INTERSECCIÓN A DESNIVEL DE PUENTE ARANDA - CODO HD 22.5° EXTREMO JUNTA HIDRÁULICA PARA PVC D= 8" (Suministro e Instalación)</v>
          </cell>
          <cell r="F3720" t="str">
            <v>UN</v>
          </cell>
          <cell r="G3720">
            <v>721536</v>
          </cell>
        </row>
        <row r="3721">
          <cell r="D3721">
            <v>9627</v>
          </cell>
          <cell r="E3721" t="str">
            <v>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v>
          </cell>
          <cell r="F3721" t="str">
            <v>UN</v>
          </cell>
          <cell r="G3721">
            <v>12019617</v>
          </cell>
        </row>
        <row r="3722">
          <cell r="D3722">
            <v>9628</v>
          </cell>
          <cell r="E3722" t="str">
            <v>CONSTRUCCIÓN DE LA INTERSECCIÓN A DESNIVEL DE PUENTE ARANDA - TAPON HD EXTREMO JUNTA HIDRÁULICA D=4"  (Suministro e Instalación)</v>
          </cell>
          <cell r="F3722" t="str">
            <v>UN</v>
          </cell>
          <cell r="G3722">
            <v>219839</v>
          </cell>
        </row>
        <row r="3723">
          <cell r="D3723">
            <v>9629</v>
          </cell>
          <cell r="E3723" t="str">
            <v>CONSTRUCCIÓN DE LA INTERSECCIÓN A DESNIVEL DE PUENTE ARANDA - CODO HD 45° EXTREMO JUNTA HIDRÁULICA PARA PVC D= 8" (Suministro e Instalación)</v>
          </cell>
          <cell r="F3723" t="str">
            <v>UN</v>
          </cell>
          <cell r="G3723">
            <v>925026</v>
          </cell>
        </row>
        <row r="3724">
          <cell r="D3724">
            <v>9630</v>
          </cell>
          <cell r="E3724" t="str">
            <v>CONSTRUCCIÓN DE LA INTERSECCIÓN A DESNIVEL DE PUENTE ARANDA - TUBO EN ACERO Ø 20" CON UNIONES ESPIGO/CAMPANA CON EMPAQUE DE CAUCHO. REVEST.INTERIOR Y RECUBR EXT. EN MORTERO CEMENTO. L= 6.00m PRESIÓN TRABAJO 150 PSI. NORMA AWWA C200 A PARTIR DE LÁMINA ASTM A 36</v>
          </cell>
          <cell r="F3724" t="str">
            <v>ML</v>
          </cell>
          <cell r="G3724">
            <v>1012869</v>
          </cell>
        </row>
        <row r="3725">
          <cell r="D3725">
            <v>9631</v>
          </cell>
          <cell r="E3725" t="str">
            <v>CONSTRUCCIÓN DE LA INTERSECCIÓN A DESNIVEL DE PUENTE ARANDA - TEE HD EXTREMO JUNTA HIDRÁULICA 4"x 4" (Suministro e Instalación)</v>
          </cell>
          <cell r="F3725" t="str">
            <v>UN</v>
          </cell>
          <cell r="G3725">
            <v>453596</v>
          </cell>
        </row>
        <row r="3726">
          <cell r="D3726">
            <v>9632</v>
          </cell>
          <cell r="E3726" t="str">
            <v>CONSTRUCCIÓN DE LA INTERSECCIÓN A DESNIVEL DE PUENTE ARANDA - TAPON HD EXTREMO JUNTA HIDRÁULICA D=6"  (Suministro e Instalación)</v>
          </cell>
          <cell r="F3726" t="str">
            <v>UN</v>
          </cell>
          <cell r="G3726">
            <v>449509</v>
          </cell>
        </row>
        <row r="3727">
          <cell r="D3727">
            <v>9633</v>
          </cell>
          <cell r="E3727" t="str">
            <v>CONSTRUCCIÓN DE LA INTERSECCIÓN A DESNIVEL DE PUENTE ARANDA -REDUCCIÓN EN ACERO D=45" D=36" CON CAMPANA D=45" Y ESPIGO D=36", CON REVESTIMIENTO INTERIOR Y RECUBRIMIENTO EXTERIOR  EN MORTERO DE CEMENTO. PRESIÓN DE TRABAJO = 150 PSI. (Incluye suministro e instalación).</v>
          </cell>
          <cell r="F3727" t="str">
            <v>UN</v>
          </cell>
          <cell r="G3727">
            <v>6997222</v>
          </cell>
        </row>
        <row r="3728">
          <cell r="D3728">
            <v>9634</v>
          </cell>
          <cell r="E3728" t="str">
            <v>CONSTRUCCIÓN DE LA INTERSECCIÓN A DESNIVEL DE PUENTE ARANDA - VÁLVULA TIPO MARIPOSA DE Ø 24" CLASE 150 CON EXTREMOS BRIDADOS (Suministro e Instalación)</v>
          </cell>
          <cell r="F3728" t="str">
            <v>UN</v>
          </cell>
          <cell r="G3728">
            <v>25452612</v>
          </cell>
        </row>
        <row r="3729">
          <cell r="D3729">
            <v>9635</v>
          </cell>
          <cell r="E3729" t="str">
            <v>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v>
          </cell>
          <cell r="F3729" t="str">
            <v>ML</v>
          </cell>
          <cell r="G3729">
            <v>1556766</v>
          </cell>
        </row>
        <row r="3730">
          <cell r="D3730">
            <v>9636</v>
          </cell>
          <cell r="E3730" t="str">
            <v>CONSTRUCCIÓN DE LA INTERSECCIÓN A DESNIVEL DE PUENTE ARANDA -NIPLE EN ACERO Ø=36" EXTREMOS ESPIGO/CAMPANA, REVESTIMIENTO INTERIOR Y RECUBRIMIENTO EXTERIOR EN MORTERO DE CEMENTO, CON SALIDA BRIDADA (ANSI B16.5) PARA VENTOSA 6" PRESIÓN DE DISEÑO 150 PSI (Suministro e instalación)</v>
          </cell>
          <cell r="F3730" t="str">
            <v>UN</v>
          </cell>
          <cell r="G3730">
            <v>5163497</v>
          </cell>
        </row>
        <row r="3731">
          <cell r="D3731">
            <v>9637</v>
          </cell>
          <cell r="E3731" t="str">
            <v>CONSTRUCCIÓN DE LA INTERSECCIÓN A DESNIVEL DE PUENTE ARANDA - VALVULA COMPUERTA ELASTICA VASTAGO NO ASCENDENTE JUNTA HIDRÁULICA D=6" (Suministro e Instalación)</v>
          </cell>
          <cell r="F3731" t="str">
            <v>UN</v>
          </cell>
          <cell r="G3731">
            <v>1897352</v>
          </cell>
        </row>
        <row r="3732">
          <cell r="D3732">
            <v>9638</v>
          </cell>
          <cell r="E3732" t="str">
            <v>CONSTRUCCIÓN DE LA INTERSECCIÓN A DESNIVEL DE PUENTE ARANDA - VALVULA COMPUERTA ELASTICA VASTAGO NO ASCENDENTE EXTREMO JUNTA HIDRÁULICA D=4" (Suministro e Instalación)</v>
          </cell>
          <cell r="F3732" t="str">
            <v>UN</v>
          </cell>
          <cell r="G3732">
            <v>1020757</v>
          </cell>
        </row>
        <row r="3733">
          <cell r="D3733">
            <v>9639</v>
          </cell>
          <cell r="E3733" t="str">
            <v>CONSTRUCCIÓN DE LA INTERSECCIÓN A DESNIVEL DE PUENTE ARANDA - CÁMARA EN CONCRETO PREFABRICADA TIPO I (Suministro e instalación)</v>
          </cell>
          <cell r="F3733" t="str">
            <v>UN</v>
          </cell>
          <cell r="G3733">
            <v>40614004</v>
          </cell>
        </row>
        <row r="3734">
          <cell r="D3734">
            <v>9640</v>
          </cell>
          <cell r="E3734" t="str">
            <v>CONSTRUCCIÓN DE LA INTERSECCIÓN A DESNIVEL DE PUENTE ARANDA - CODO 45° PVC ALCANTARILLADO D= 6". (Suministro en instalación)</v>
          </cell>
          <cell r="F3734" t="str">
            <v>UN</v>
          </cell>
          <cell r="G3734">
            <v>90425</v>
          </cell>
        </row>
        <row r="3735">
          <cell r="D3735">
            <v>9641</v>
          </cell>
          <cell r="E3735" t="str">
            <v>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F3735" t="str">
            <v>UN</v>
          </cell>
          <cell r="G3735">
            <v>730150</v>
          </cell>
        </row>
        <row r="3736">
          <cell r="D3736">
            <v>9642</v>
          </cell>
          <cell r="E3736" t="str">
            <v>CONSTRUCCIÓN DE LA INTERSECCIÓN A DESNIVEL DE PUENTE ARANDA - CODO HD 45° EXTREMO JUNTA HIDRÁULICA PARA PVC D= 6" (Suministro e Instalación)</v>
          </cell>
          <cell r="F3736" t="str">
            <v>UN</v>
          </cell>
          <cell r="G3736">
            <v>508526</v>
          </cell>
        </row>
        <row r="3737">
          <cell r="D3737">
            <v>9643</v>
          </cell>
          <cell r="E3737" t="str">
            <v>CONSTRUCCIÓN DE LA INTERSECCIÓN A DESNIVEL DE PUENTE ARANDA -NIPLE EN ACERO Ø=18" EXTREMOS ESPIGO/CAMPANA, REVESTIMIENTO INTERIOR Y RECUBRIMIENTO EXTERIOR EN MORTERO DE CEMENTO, CON SALIDA BRIDADA SEGÚN ANSI B16.5 PARA VENTOSA 3". PRESIÓN DE DISEÑO 150 PSI. (Suministro e instalación)</v>
          </cell>
          <cell r="F3737" t="str">
            <v>UN</v>
          </cell>
          <cell r="G3737">
            <v>2553191</v>
          </cell>
        </row>
        <row r="3738">
          <cell r="D3738">
            <v>9644</v>
          </cell>
          <cell r="E3738" t="str">
            <v>CONSTRUCCIÓN DE LA INTERSECCIÓN A DESNIVEL DE PUENTE ARANDA - CODO HD 22.5° EXTREMO JUNTA HIDRÁULICA PARA PVC D= 12" (Suministro e Instalación)</v>
          </cell>
          <cell r="F3738" t="str">
            <v>UN</v>
          </cell>
          <cell r="G3738">
            <v>2107298</v>
          </cell>
        </row>
        <row r="3739">
          <cell r="D3739">
            <v>9645</v>
          </cell>
          <cell r="E3739" t="str">
            <v>CONSTRUCCIÓN DE LA INTERSECCIÓN A DESNIVEL DE PUENTE ARANDA - CODO HD 45° EXTREMO JUNTA HIDRÁULICA PARA PVC D= 12" (Suministro e Instalación)</v>
          </cell>
          <cell r="F3739" t="str">
            <v>UN</v>
          </cell>
          <cell r="G3739">
            <v>2158503</v>
          </cell>
        </row>
        <row r="3740">
          <cell r="D3740">
            <v>9646</v>
          </cell>
          <cell r="E3740" t="str">
            <v>CONSTRUCCIÓN DE LA INTERSECCIÓN A DESNIVEL DE PUENTE ARANDA - CODO HD 90° EXTREMO JUNTA HIDRÁULICA PARA PVC D= 12" (Suministro e Instalación)</v>
          </cell>
          <cell r="F3740" t="str">
            <v>UN</v>
          </cell>
          <cell r="G3740">
            <v>2320308</v>
          </cell>
        </row>
        <row r="3741">
          <cell r="D3741">
            <v>9647</v>
          </cell>
          <cell r="E3741" t="str">
            <v>CONSTRUCCIÓN DE LA INTERSECCIÓN A DESNIVEL DE PUENTE ARANDA - CODO HD 90° EXTREMO JUNTA HIDRÁULICA PARA PVC D= 4" (Suministro e Instalación)</v>
          </cell>
          <cell r="F3741" t="str">
            <v>UN</v>
          </cell>
          <cell r="G3741">
            <v>323886</v>
          </cell>
        </row>
        <row r="3742">
          <cell r="D3742">
            <v>9648</v>
          </cell>
          <cell r="E3742" t="str">
            <v>CONSTRUCCIÓN DE LA INTERSECCIÓN A DESNIVEL DE PUENTE ARANDA -CINTURÓN DE CIERRE EN ACERO Φ 42". PRESIÓN DE TRABAJO 150 PSI. REVESTIDO CON PINTURA ANTICORROSIVA. SUMINISTRADO SUELTO PARA SER INSTALADO EN OBRA POR OTROS. L=0,30M. FABRICADO A PARTIR DE LÁMINA ASTM A 36.</v>
          </cell>
          <cell r="F3742" t="str">
            <v>UN</v>
          </cell>
          <cell r="G3742">
            <v>1268254</v>
          </cell>
        </row>
        <row r="3743">
          <cell r="D3743">
            <v>9649</v>
          </cell>
          <cell r="E3743" t="str">
            <v>CONSTRUCCIÓN DE LA INTERSECCIÓN A DESNIVEL DE PUENTE ARANDA - CODO HD 45° EXTREMO JUNTA HIDRÁULICA PARA PVC D= 4" (Suministro e Instalación)</v>
          </cell>
          <cell r="F3743" t="str">
            <v>UN</v>
          </cell>
          <cell r="G3743">
            <v>235826</v>
          </cell>
        </row>
        <row r="3744">
          <cell r="D3744">
            <v>9650</v>
          </cell>
          <cell r="E3744" t="str">
            <v>CONSTRUCCIÓN DE LA INTERSECCIÓN A DESNIVEL DE PUENTE ARANDA - CODO HD 22.5° EXTREMO JUNTA HIDRÁULICA PARA PVC D= 4" (Suministro e Instalación)</v>
          </cell>
          <cell r="F3744" t="str">
            <v>UN</v>
          </cell>
          <cell r="G3744">
            <v>254866</v>
          </cell>
        </row>
        <row r="3745">
          <cell r="D3745">
            <v>9651</v>
          </cell>
          <cell r="E3745" t="str">
            <v>CONSTRUCCIÓN DE LA INTERSECCIÓN A DESNIVEL DE PUENTE ARANDA -CINTURÓN DE CIERRE EN ACERO Φ 30". PRESIÓN DE TRABAJO 150 PSI. REVESTIDO CON PINTURA ANTICORROSIVA. SUMINISTRADO SUELTO PARA SER INSTALADO EN OBRA POR OTROS. L=0,30M. FABRICADO A PARTIR DE LÁMINA ASTM A 36.</v>
          </cell>
          <cell r="F3745" t="str">
            <v>UN</v>
          </cell>
          <cell r="G3745">
            <v>852631</v>
          </cell>
        </row>
        <row r="3746">
          <cell r="D3746">
            <v>9652</v>
          </cell>
          <cell r="E3746" t="str">
            <v>CONSTRUCCIÓN DE LA INTERSECCIÓN A DESNIVEL DE PUENTE ARANDA -CINTURÓN DE CIERRE EN ACERO Φ 20". PRESIÓN DE TRABAJO 150. REVESTIDO CON PINTURA ANTICORROSIVA. SUMINISTRADO SUELTO PARA SER INSTALADO EN OBRA POR OTROS. L=0,30M. FABRICADO A PARTIR DE LÁMINA ASTM A 36.</v>
          </cell>
          <cell r="F3746" t="str">
            <v>UN</v>
          </cell>
          <cell r="G3746">
            <v>643682</v>
          </cell>
        </row>
        <row r="3747">
          <cell r="D3747">
            <v>9653</v>
          </cell>
          <cell r="E3747" t="str">
            <v>CONSTRUCCIÓN DE LA INTERSECCIÓN A DESNIVEL DE PUENTE ARANDA -NIPLE EN ACERO Ø=30" EXTREMOS ESPIGO/CAMPANA, REVESTIMIENTO INTERIOR Y EXTERIOR EN MORTERO DE CEMENTO, CON SALIDA BRIDADA SEGÚN ANSI B16.5 PARA VENTOSA 6". PRESIÓN DE DISEÑO 350 PSI (Suministro e instalación)</v>
          </cell>
          <cell r="F3747" t="str">
            <v>UN</v>
          </cell>
          <cell r="G3747">
            <v>4269487</v>
          </cell>
        </row>
        <row r="3748">
          <cell r="D3748">
            <v>9654</v>
          </cell>
          <cell r="E3748" t="str">
            <v>CONSTRUCCIÓN DE LA INTERSECCIÓN A DESNIVEL DE PUENTE ARANDA - CODO HD 90° EXTREMO JUNTA HIDRÁULICA PARA PVC D= 6" (Suministro e Instalación)</v>
          </cell>
          <cell r="F3748" t="str">
            <v>UN</v>
          </cell>
          <cell r="G3748">
            <v>588066</v>
          </cell>
        </row>
        <row r="3749">
          <cell r="D3749">
            <v>9655</v>
          </cell>
          <cell r="E3749" t="str">
            <v>CONSTRUCCIÓN DE LA INTERSECCIÓN A DESNIVEL DE PUENTE ARANDA - CODO HD 11.25° JUNTA HIDRAULICA PARA PVC D=12" (Suministro e Instalación)</v>
          </cell>
          <cell r="F3749" t="str">
            <v>UN</v>
          </cell>
          <cell r="G3749">
            <v>1877628</v>
          </cell>
        </row>
        <row r="3750">
          <cell r="D3750">
            <v>9656</v>
          </cell>
          <cell r="E3750" t="str">
            <v>CONSTRUCCIÓN DE LA INTERSECCIÓN A DESNIVEL DE PUENTE ARANDA - VALVULA COMPUERTA ELASTICA VASTAGO NO ASCENDENTE EXTREMO JUNTA HIDRÁULICA D=8" (Suministro e Instalación)</v>
          </cell>
          <cell r="F3750" t="str">
            <v>UN</v>
          </cell>
          <cell r="G3750">
            <v>2733227</v>
          </cell>
        </row>
        <row r="3751">
          <cell r="D3751">
            <v>9657</v>
          </cell>
          <cell r="E3751" t="str">
            <v>CONSTRUCCIÓN DE LA INTERSECCIÓN A DESNIVEL DE PUENTE ARANDA - VALVULA COMPUERTA ELASTICA VASTAGO NO ASCENDENTE EXTREMO JUNTA HIDRÁULICA D=12" (Suministro e Instalación).</v>
          </cell>
          <cell r="F3751" t="str">
            <v>UN</v>
          </cell>
          <cell r="G3751">
            <v>6267527</v>
          </cell>
        </row>
        <row r="3752">
          <cell r="D3752">
            <v>9658</v>
          </cell>
          <cell r="E3752" t="str">
            <v>CONSTRUCCIÓN DE LA INTERSECCIÓN A DESNIVEL DE PUENTE ARANDA - TEE EN ACERO Ø 16" x 12" CON EXTREMOS ESPIGO/CAMPANA Y BRIDA EN LA DERIVACIÓN (A). SUMINISTRO E INSTALACIÓN</v>
          </cell>
          <cell r="F3752" t="str">
            <v>UN</v>
          </cell>
          <cell r="G3752">
            <v>3102676</v>
          </cell>
        </row>
        <row r="3753">
          <cell r="D3753">
            <v>9659</v>
          </cell>
          <cell r="E3753" t="str">
            <v>CONSTRUCCIÓN DE LA INTERSECCIÓN A DESNIVEL DE PUENTE ARANDA - VÁLVULA  DE CHEQUE 4" (A) (150PSI) (Suministro e instalación)</v>
          </cell>
          <cell r="F3753" t="str">
            <v>UN</v>
          </cell>
          <cell r="G3753">
            <v>876635</v>
          </cell>
        </row>
        <row r="3754">
          <cell r="D3754">
            <v>9660</v>
          </cell>
          <cell r="E3754" t="str">
            <v>CONSTRUCCIÓN DE LA INTERSECCIÓN A DESNIVEL DE PUENTE ARANDA - CODO EN ACERO D=24" CON REVESTIMIENTO INTERIOR Y EXTERIOR EN MORTERO DE CEMENTO. ENTRE 22 1/2° Y 45° L=0.80M X 0.80M. INCLUYE JUNTA ESPIGO-CAMPANA CON EMPAQUES DE CAUCHO. SUMINISTRO E INSTALACIÓN</v>
          </cell>
          <cell r="F3754" t="str">
            <v>UN</v>
          </cell>
          <cell r="G3754">
            <v>4806650</v>
          </cell>
        </row>
        <row r="3755">
          <cell r="D3755">
            <v>9661</v>
          </cell>
          <cell r="E3755" t="str">
            <v>CONSTRUCCIÓN DE LA INTERSECCIÓN A DESNIVEL DE PUENTE ARANDA - CODO EN ACERO Ø=24" ENTRE 67 1/2° Y 90° JUNTA ESPIGO Y CAMPANA, CON EMPAQUE DE CAUCHO, CON REVEST.INT. Y RECUBR. EXT. EN MORTERO DE CEMENTO. L= 1.75m x 1.75m PRESIÓN DE TRABAJO 150PSI. SUMINISTRO E INSTALACIÓN</v>
          </cell>
          <cell r="F3755" t="str">
            <v>UN</v>
          </cell>
          <cell r="G3755">
            <v>8304536</v>
          </cell>
        </row>
        <row r="3756">
          <cell r="D3756">
            <v>9662</v>
          </cell>
          <cell r="E3756" t="str">
            <v>CONSTRUCCIÓN DE LA INTERSECCIÓN A DESNIVEL DE PUENTE ARANDA - NIPLE EN ACERO Ø=24" EXTREMOS ESPIGO/BRIDA L=2000mm CON SALIDA PARA VENTOSA Ø4" Y BY-PASS Ø4"(Incluye suministro e instalación)</v>
          </cell>
          <cell r="F3756" t="str">
            <v>UN</v>
          </cell>
          <cell r="G3756">
            <v>4906586</v>
          </cell>
        </row>
        <row r="3757">
          <cell r="D3757">
            <v>9663</v>
          </cell>
          <cell r="E3757" t="str">
            <v>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v>
          </cell>
          <cell r="F3757" t="str">
            <v>ML</v>
          </cell>
          <cell r="G3757">
            <v>899973</v>
          </cell>
        </row>
        <row r="3758">
          <cell r="D3758">
            <v>9664</v>
          </cell>
          <cell r="E3758" t="str">
            <v>CONSTRUCCIÓN DE LA INTERSECCIÓN A DESNIVEL DE PUENTE ARANDA - EMPATES DE TUBERÍA EN PVC A PEAD 4" LINEAL SEGÚN NORMA NS-023 (INCLUYE ACCESORIOS). SUMINISTRO E INSTALACIÓN.</v>
          </cell>
          <cell r="F3758" t="str">
            <v>UN</v>
          </cell>
          <cell r="G3758">
            <v>637947</v>
          </cell>
        </row>
        <row r="3759">
          <cell r="D3759">
            <v>9665</v>
          </cell>
          <cell r="E3759" t="str">
            <v>CONSTRUCCIÓN DE LA INTERSECCIÓN A DESNIVEL DE PUENTE ARANDA - NIPLE EN ACERO Ø=36" EXTREMOS ESPIGO/BRIDA, CON REVESTIMIENTO INTERIOR Y RECUBRIMIENTO EXTERIOR EN MORTERO CEMENTO, L=2000mm CON SALIDA PARA VENTOSA Ø4" Y BY-PASS Ø4". SUMINISTRO E INSTALACIÓN</v>
          </cell>
          <cell r="F3759" t="str">
            <v>UN</v>
          </cell>
          <cell r="G3759">
            <v>9158647</v>
          </cell>
        </row>
        <row r="3760">
          <cell r="D3760">
            <v>9666</v>
          </cell>
          <cell r="E3760" t="str">
            <v>CONSTRUCCIÓN DE LA INTERSECCIÓN A DESNIVEL DE PUENTE ARANDA - CODO EN ACERO D=30"  ENTRE 5° Y 22 1/2°, JUNTA ESPIGO CAMPANA CON EMPAQUE DE CAUCHO, CON REVESTIMIENTO INTERIOR Y EXTERIOR EN MORTERO DE CEMENTO. L=0.45M X 0.45M. PRESIÓN DE TRABAJO 150 PSI. SUMINISTRO E INSTALACIÓN</v>
          </cell>
          <cell r="F3760" t="str">
            <v>UN</v>
          </cell>
          <cell r="G3760">
            <v>4784003</v>
          </cell>
        </row>
        <row r="3761">
          <cell r="D3761">
            <v>9667</v>
          </cell>
          <cell r="E3761" t="str">
            <v>CONSTRUCCIÓN DE LA INTERSECCIÓN A DESNIVEL DE PUENTE ARANDA -  CONCRETO 4000 PSI GRAVA COMÚN PARA DADOS DE COLUMNAS (Premezclado. Incluye Sumin, Formaleteo, bombeo, Colocación y curado. No incl. Refuerzo).</v>
          </cell>
          <cell r="F3761" t="str">
            <v>M3</v>
          </cell>
          <cell r="G3761">
            <v>671453</v>
          </cell>
        </row>
        <row r="3762">
          <cell r="D3762">
            <v>9668</v>
          </cell>
          <cell r="E3762" t="str">
            <v>CONSTRUCCIÓN DE LA INTERSECCIÓN A DESNIVEL DE PUENTE ARANDA - BASE GRANULAR CLASE A (BG-A) ESTABILIZADA CON CEMENTO ASFALTICO CONVENCIONAL TIPO MGEA_A (Incluye suministro, transporte, colocación y compactación)</v>
          </cell>
          <cell r="F3762" t="str">
            <v>M3</v>
          </cell>
          <cell r="G3762">
            <v>524612</v>
          </cell>
        </row>
        <row r="3763">
          <cell r="D3763">
            <v>9669</v>
          </cell>
          <cell r="E3763" t="str">
            <v>CONSTRUCCIÓN DE LA INTERSECCIÓN A DESNIVEL DE PUENTE ARANDA - CONCRETO 4000 PSI GRAVA COMÚN PARA COLUMNAS. (Premezclado. Incluye Suministro, Formaleteo y Colocación. No incl. Refuerzo, Curado)</v>
          </cell>
          <cell r="F3763" t="str">
            <v>M3</v>
          </cell>
          <cell r="G3763">
            <v>757323</v>
          </cell>
        </row>
        <row r="3764">
          <cell r="D3764">
            <v>9670</v>
          </cell>
          <cell r="E3764" t="str">
            <v>CONSTRUCCIÓN DE LA INTERSECCIÓN A DESNIVEL DE PUENTE ARANDA - CONCRETO 4000 PSI GRAVA COMÚN ( 28 MPA) PARA ESTRIBOS (Premezclado. Incluye Suministro, Formaleteo, Bombeo,  Colocación y Curado. No incluye Refuerzo)</v>
          </cell>
          <cell r="F3764" t="str">
            <v>M3</v>
          </cell>
          <cell r="G3764">
            <v>757417</v>
          </cell>
        </row>
        <row r="3765">
          <cell r="D3765">
            <v>9671</v>
          </cell>
          <cell r="E3765" t="str">
            <v>CONSTRUCCIÓN DE LA INTERSECCIÓN A DESNIVEL DE PUENTE ARANDA - POSTENSIONAMIENTO PARA SUPERESTRUCTURA FU=1860 MPA ASTM A -416 GR 270 BAJA RELAJACIÓN. (Incluye torones, anclaje, ductos con uniones, servicio de tensionamiento con gato multitorón e inyección con equipos y operarios.</v>
          </cell>
          <cell r="F3765" t="str">
            <v>TON-M</v>
          </cell>
          <cell r="G3765">
            <v>3213</v>
          </cell>
        </row>
        <row r="3766">
          <cell r="D3766">
            <v>9672</v>
          </cell>
          <cell r="E3766" t="str">
            <v>CONSTRUCCIÓN DE LA INTERSECCIÓN A DESNIVEL DE PUENTE ARANDA - CONCRETO 3000 PSI (21 MPA) GRAVA COMÚN PARA LOSA DE APROXIMACIÓN (Premezclado. Incluye suministro, formaleteo, colocación y curado. No incluye refuerzo)</v>
          </cell>
          <cell r="F3766" t="str">
            <v>M3</v>
          </cell>
          <cell r="G3766">
            <v>728792</v>
          </cell>
        </row>
        <row r="3767">
          <cell r="D3767">
            <v>9673</v>
          </cell>
          <cell r="E3767" t="str">
            <v>CONSTRUCCIÓN DE LA INTERSECCIÓN A DESNIVEL DE PUENTE ARANDA - IMPERMEABILIZACIÓN EN LAMINAS PARA TABLERO DE SUPERESTRUCTURA (Incluye Suministro e instalación)</v>
          </cell>
          <cell r="F3767" t="str">
            <v>M2</v>
          </cell>
          <cell r="G3767">
            <v>2291</v>
          </cell>
        </row>
        <row r="3768">
          <cell r="D3768">
            <v>9674</v>
          </cell>
          <cell r="E3768" t="str">
            <v>CONSTRUCCIÓN DE LA INTERSECCIÓN A DESNIVEL DE PUENTE ARANDA - JUNTA DE DILATACION ELASTOMÉRICA PARA DESPLAZAMIENTO MIN=+/- 65 MM A MAX =+/- 80 MM (Incluye Suministro, accesorios, materiales e instalación).</v>
          </cell>
          <cell r="F3768" t="str">
            <v>ML</v>
          </cell>
          <cell r="G3768">
            <v>2817211</v>
          </cell>
        </row>
        <row r="3769">
          <cell r="D3769">
            <v>9675</v>
          </cell>
          <cell r="E3769" t="str">
            <v>CONSTRUCCIÓN DE LA INTERSECCIÓN A DESNIVEL DE PUENTE ARANDA - APOYO ELASTOMÉRICO TIPO SLIDE-FLON 60x70x7,5 cm PARA SUPERESTRUCTURA ^=+/- 180 mm Y CARGA AXIAL SEGÚN PLANOS. Incluye lámina de fijación, lámina de teflón, accesorios, suministro e instalación</v>
          </cell>
          <cell r="F3769" t="str">
            <v>UN</v>
          </cell>
          <cell r="G3769">
            <v>7985599</v>
          </cell>
        </row>
        <row r="3770">
          <cell r="D3770">
            <v>9676</v>
          </cell>
          <cell r="E3770" t="str">
            <v>CONSTRUCCIÓN DE LA INTERSECCIÓN A DESNIVEL DE PUENTE ARANDA - NEOPRENO REFORZADO DUREZA 60 PARA TOPES SISMICOS PARA SUPERESTRUCTURAS  (Incluye suministro e instalación).</v>
          </cell>
          <cell r="F3770" t="str">
            <v>dm3</v>
          </cell>
          <cell r="G3770">
            <v>70816</v>
          </cell>
        </row>
        <row r="3771">
          <cell r="D3771">
            <v>9677</v>
          </cell>
          <cell r="E3771" t="str">
            <v>CONSTRUCCIÓN DE LA INTERSECCIÓN A DESNIVEL DE PUENTE ARANDA - JUNTA DE DILATACION JNA-330 PARA DESPLAZAMIENTO =+/- 165 MM A MAX (Incluye Suministro, accesorios, materiales e instalación)</v>
          </cell>
          <cell r="F3771" t="str">
            <v>ML</v>
          </cell>
          <cell r="G3771">
            <v>7220211</v>
          </cell>
        </row>
        <row r="3772">
          <cell r="D3772">
            <v>9678</v>
          </cell>
          <cell r="E3772" t="str">
            <v>CONSTRUCCIÓN DE LA INTERSECCIÓN A DESNIVEL DE PUENTE ARANDA - CONCRETO 4000 PSI GRAVA COMÚN PARA ESTRUCTURA DE APROXIMACIÓN (Colocación de concreto Premezclado con grava común. Incluye Suministro, Formaleta metálica, Bombeo, Curado. No incluye Refuerzo).</v>
          </cell>
          <cell r="F3772" t="str">
            <v>M3</v>
          </cell>
          <cell r="G3772">
            <v>650666</v>
          </cell>
        </row>
        <row r="3773">
          <cell r="D3773">
            <v>9679</v>
          </cell>
          <cell r="E3773" t="str">
            <v>CONSTRUCCIÓN DE LA INTERSECCIÓN A DESNIVEL DE PUENTE ARANDA - CONCRETO 3500 PSI (24 MPA) GRAVA COMÚN PARA BARRERA DE PROTECCIÓN. (Premezclado. Incluye Suministro, bombeo, Formaleteo, Colocación y Curado. No incl. Refuerzo)</v>
          </cell>
          <cell r="F3773" t="str">
            <v>M3</v>
          </cell>
          <cell r="G3773">
            <v>650418</v>
          </cell>
        </row>
        <row r="3774">
          <cell r="D3774">
            <v>9680</v>
          </cell>
          <cell r="E3774" t="str">
            <v>CONSTRUCCIÓN DE LA INTERSECCIÓN A DESNIVEL DE PUENTE ARANDA - BARRAJE PREFORMADO BT DE 6 SALIDAS PARA AP INCLUYE FUSIBLE DE PROTECCIÓN DE CABLE 500 AMP, NORMA CODENSA SC340. JGO x1. INCLUYE SOPORTE PARA BARRAJE JGOx2</v>
          </cell>
          <cell r="F3774" t="str">
            <v>UN</v>
          </cell>
          <cell r="G3774">
            <v>182299</v>
          </cell>
        </row>
        <row r="3775">
          <cell r="D3775">
            <v>9681</v>
          </cell>
          <cell r="E3775" t="str">
            <v>CONSTRUCCIÓN DE LA INTERSECCIÓN A DESNIVEL DE PUENTE ARANDA - PRUEBA DE CARGA ESTÁTICA PARA PUENTE VEHICULAR CON SUPERESTRUCTURA EN CONCRETO. (INCLUYE LOGISTICA, EQUIPOS Y PERSONAL PARA TOMA DE INFORMACION, PROCESAMIENTO DE LA MISMA Y ENTREGA DE INFORME FINAL)</v>
          </cell>
          <cell r="F3775" t="str">
            <v>UN</v>
          </cell>
          <cell r="G3775">
            <v>27088164</v>
          </cell>
        </row>
        <row r="3776">
          <cell r="D3776">
            <v>9682</v>
          </cell>
          <cell r="E3776" t="str">
            <v>CONSTRUCCIÓN DE LA INTERSECCIÓN A DESNIVEL DE PUENTE ARANDA - MATERIAL GRANULAR DRENANTE (1 1/2") PARA LLENOS EN MUROS DE CONTENCION (Suministro, Extendido Manual,  Compactación con vibrocompactador patecabra)</v>
          </cell>
          <cell r="F3776" t="str">
            <v>M3</v>
          </cell>
          <cell r="G3776">
            <v>229276</v>
          </cell>
        </row>
        <row r="3777">
          <cell r="D3777">
            <v>9683</v>
          </cell>
          <cell r="E3777" t="str">
            <v>ESTUDIOS Y DISEÑOS PARA SITIOS INESTABLES EN BOGOTÁ D.C - CONSTRUCCIÓN DE TERRAZAS EN MADERA ROLLIZA H=1,20M. INCLUYE EXCAVACIÓN Y RECONFORMACIÓN DEL TERRENO</v>
          </cell>
          <cell r="F3777" t="str">
            <v>ML</v>
          </cell>
          <cell r="G3777">
            <v>147677</v>
          </cell>
        </row>
        <row r="3778">
          <cell r="D3778">
            <v>9684</v>
          </cell>
          <cell r="E3778" t="str">
            <v>ESTUDIOS Y DISEÑOS PARA SITIOS INESTABLES EN BOGOTÁ D.C - DISIPADOR EN GUADUA. INCLUYE SUMINISTRO E INSTALACIÓN DE GUADUA INMUNIZADA Ø= 10-12CM Y COLOCACIÓN DE MATERIAL PETREO DRENANTE</v>
          </cell>
          <cell r="F3778" t="str">
            <v>ML</v>
          </cell>
          <cell r="G3778">
            <v>494646</v>
          </cell>
        </row>
        <row r="3779">
          <cell r="D3779">
            <v>9685</v>
          </cell>
          <cell r="E3779" t="str">
            <v>ESTUDIOS Y DISEÑOS PARA SITIOS INESTABLES EN BOGOTÁ D.C - PANTALLA EN GUADUA INMUNIZADA H=1,00M. INCLUYE EXCAVACIÓN, RECONFORMACIÓN DEL TERRENO Y CIMENTACIÓN EN CONCRETO F'C= 14MPA DE PARALES</v>
          </cell>
          <cell r="F3779" t="str">
            <v>ML</v>
          </cell>
          <cell r="G3779">
            <v>287638</v>
          </cell>
        </row>
        <row r="3780">
          <cell r="D3780">
            <v>9686</v>
          </cell>
          <cell r="E3780" t="str">
            <v>ESTUDIOS Y DISEÑOS PARA SITIOS INESTABLES EN BOGOTÁ D.C - CONSTRUCCIÓN TERRAZAS EN GUADUA INMUNIZADA. INCLUYE EXCAVACIÓN Y RECONFORMACIÓN DEL TERRENO</v>
          </cell>
          <cell r="F3780" t="str">
            <v>ML</v>
          </cell>
          <cell r="G3780">
            <v>154498</v>
          </cell>
        </row>
        <row r="3781">
          <cell r="D3781">
            <v>9687</v>
          </cell>
          <cell r="E3781" t="str">
            <v>ESTUDIOS Y DISEÑOS PARA SITIOS INESTABLES EN BOGOTÁ D.C - SUMINISTRO E INSTALACIÓN GEOROLLO (BIOROLL) REVEGETADO TIPO FILTER DRENCH O SIMILAR, PARA CONTROL DE EROSIÓN Y DISMINUCIÓN DE ENERGÍA DEL FLUJO EN ÁREAS DE ESCORRENTÍA. INCLUYE TRASIEGO INTERNO MENOR A 100M</v>
          </cell>
          <cell r="F3781" t="str">
            <v>ML</v>
          </cell>
          <cell r="G3781">
            <v>57171</v>
          </cell>
        </row>
        <row r="3782">
          <cell r="D3782">
            <v>9688</v>
          </cell>
          <cell r="E3782" t="str">
            <v>ESTUDIOS Y DISEÑOS PARA SITIOS INESTABLES EN BOGOTÁ D.C - SISTEMA DE GEOBIOESTABILIZACIÓN DE GEOBIOMALLA SJ-HB-150 O SIMILAR CON FINES DE GEOBIOPROTECCIÓN Y REVEGETALIZACIÓN PARA CONTROL DE EROSIÓN Y ESTABILIZACIÓN DE TALUDES. INCLUYE TRASIEGO INTERNO MENOR A 100M</v>
          </cell>
          <cell r="F3782" t="str">
            <v>M2</v>
          </cell>
          <cell r="G3782">
            <v>95498</v>
          </cell>
        </row>
        <row r="3783">
          <cell r="D3783">
            <v>9689</v>
          </cell>
          <cell r="E3783" t="str">
            <v>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v>
          </cell>
          <cell r="F3783" t="str">
            <v>M2</v>
          </cell>
          <cell r="G3783">
            <v>248948</v>
          </cell>
        </row>
        <row r="3784">
          <cell r="D3784">
            <v>9690</v>
          </cell>
          <cell r="E3784" t="str">
            <v>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v>
          </cell>
          <cell r="F3784" t="str">
            <v>M2</v>
          </cell>
          <cell r="G3784">
            <v>284440</v>
          </cell>
        </row>
        <row r="3785">
          <cell r="D3785">
            <v>9691</v>
          </cell>
          <cell r="E3785" t="str">
            <v>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v>
          </cell>
          <cell r="F3785" t="str">
            <v>ML</v>
          </cell>
          <cell r="G3785">
            <v>355749</v>
          </cell>
        </row>
        <row r="3786">
          <cell r="D3786">
            <v>9692</v>
          </cell>
          <cell r="E3786" t="str">
            <v>ESTUDIOS Y DISEÑOS PARA SITIOS INESTABLES EN BOGOTÁ D.C -ANCLAJE ACTIVO CON BARRA ROSCADA Ø=18MM, FY= 500N/MM2 (BARRA DYWIDAG 18MM 950/1050). INCLUYE TUERCA HEXAGONAL DYWIDAG 18MM Y ACOPLE DYWIDAG 18MM 950/1050. INCLUYE PERFORACIÓN, LECHADA EN BULBO DE ANCLAJE A 3M, TUERCA Y CENTRADORES</v>
          </cell>
          <cell r="F3786" t="str">
            <v>ML</v>
          </cell>
          <cell r="G3786">
            <v>250676</v>
          </cell>
        </row>
        <row r="3787">
          <cell r="D3787">
            <v>9693</v>
          </cell>
          <cell r="E3787" t="str">
            <v>ESTUDIOS Y DISEÑOS PARA SITIOS INESTABLES EN BOGOTÁ D.C - RELLENO CON TRITUARADO DE 2". INCLUYE SUMINISTRO, TRANSPORTE, EXTENDIDO MANUAL Y COLOCACIÓN</v>
          </cell>
          <cell r="F3787" t="str">
            <v>M3</v>
          </cell>
          <cell r="G3787">
            <v>129722</v>
          </cell>
        </row>
        <row r="3788">
          <cell r="D3788">
            <v>9694</v>
          </cell>
          <cell r="E3788" t="str">
            <v>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v>
          </cell>
          <cell r="F3788" t="str">
            <v>M3</v>
          </cell>
          <cell r="G3788">
            <v>1033005</v>
          </cell>
        </row>
        <row r="3789">
          <cell r="D3789">
            <v>9695</v>
          </cell>
          <cell r="E3789" t="str">
            <v>REFORZAMIENTO ESTRUCTURAL DEL PUENTE VEHICULAR AV. MEDELLÍN (CALLE 80) POR AV. NQS (Cra. 30) EN BOGOTÁ D.C - RECRECIMIENTO CARAS FRONTALES DE PILAS EN CONCRETO DE 4000 PSI. INCLUYE FORMALETA, CONCRETO Y ANDAMIOS CERTIFICADOS, TRABAJO HASTA 4 M DE ALTURA</v>
          </cell>
          <cell r="F3789" t="str">
            <v>M2</v>
          </cell>
          <cell r="G3789">
            <v>178044</v>
          </cell>
        </row>
        <row r="3790">
          <cell r="D3790">
            <v>9696</v>
          </cell>
          <cell r="E3790" t="str">
            <v>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90" t="str">
            <v>UN</v>
          </cell>
          <cell r="G3790">
            <v>141772</v>
          </cell>
        </row>
        <row r="3791">
          <cell r="D3791">
            <v>9697</v>
          </cell>
          <cell r="E3791" t="str">
            <v>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v>
          </cell>
          <cell r="F3791" t="str">
            <v>UN</v>
          </cell>
          <cell r="G3791">
            <v>2226374</v>
          </cell>
        </row>
        <row r="3792">
          <cell r="D3792">
            <v>9698</v>
          </cell>
          <cell r="E3792" t="str">
            <v>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3792" t="str">
            <v>M3</v>
          </cell>
          <cell r="G3792">
            <v>949584</v>
          </cell>
        </row>
        <row r="3793">
          <cell r="D3793">
            <v>9699</v>
          </cell>
          <cell r="E3793" t="str">
            <v>REFORZAMIENTO ESTRUCTURAL DEL PUENTE VEHICULAR AV. MEDELLÍN (CALLE 80) POR AV. NQS (Cra. 30) EN BOGOTÁ D.C - POLIESTIRENO LÁMINA DE 1,00X1,00X0,05 M, DENSIDAD 35 KG/M3 E=0.05M. SUMINISTRO E INSTALACIÓN</v>
          </cell>
          <cell r="F3793" t="str">
            <v>M2</v>
          </cell>
          <cell r="G3793">
            <v>62372</v>
          </cell>
        </row>
        <row r="3794">
          <cell r="D3794">
            <v>9700</v>
          </cell>
          <cell r="E3794" t="str">
            <v>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v>
          </cell>
          <cell r="F3794" t="str">
            <v>UN</v>
          </cell>
          <cell r="G3794">
            <v>519820</v>
          </cell>
        </row>
        <row r="3795">
          <cell r="D3795">
            <v>9701</v>
          </cell>
          <cell r="E3795" t="str">
            <v>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v>
          </cell>
          <cell r="F3795" t="str">
            <v>UN</v>
          </cell>
          <cell r="G3795">
            <v>398090</v>
          </cell>
        </row>
        <row r="3796">
          <cell r="D3796">
            <v>9702</v>
          </cell>
          <cell r="E3796" t="str">
            <v>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v>
          </cell>
          <cell r="F3796" t="str">
            <v>KG</v>
          </cell>
          <cell r="G3796">
            <v>16450</v>
          </cell>
        </row>
        <row r="3797">
          <cell r="D3797">
            <v>9703</v>
          </cell>
          <cell r="E3797" t="str">
            <v>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97" t="str">
            <v>UN</v>
          </cell>
          <cell r="G3797">
            <v>372487</v>
          </cell>
        </row>
        <row r="3798">
          <cell r="D3798">
            <v>9704</v>
          </cell>
          <cell r="E3798" t="str">
            <v>ESTUDIOS Y DISEÑOS PARA SITIOS INESTABLES EN BOGOTÁ D.C -TABLESTACADO METÁLICO RECUPERABLE EN ACERO TIPO ESTRUCTURAL. INCLUYE SUMINISTRO E INSTALACIÓN.</v>
          </cell>
          <cell r="F3798" t="str">
            <v>M2</v>
          </cell>
          <cell r="G3798">
            <v>355439</v>
          </cell>
        </row>
        <row r="3799">
          <cell r="D3799">
            <v>9705</v>
          </cell>
          <cell r="E3799" t="str">
            <v>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v>
          </cell>
          <cell r="F3799" t="str">
            <v>M2</v>
          </cell>
          <cell r="G3799">
            <v>136177</v>
          </cell>
        </row>
        <row r="3800">
          <cell r="D3800">
            <v>9706</v>
          </cell>
          <cell r="E3800" t="str">
            <v>REFORZAMIENTO ESTRUCTURAL DEL PUENTE VEHICULAR AV. MEDELLÍN (CALLE 80) POR AV. NQS (Cra. 30) EN BOGOTÁ D.C - JUNTA ELASTOMÉRICA MOVIMIENTO 50 MM +/- 25 MM (INCLUYE SUMINISTRO E INSTALACIÓN Y TODOS LOS COSTOS DE SUMINISTRO E INSTALACIÓN DE MATERIAL PARA ANCLAJE)</v>
          </cell>
          <cell r="F3800" t="str">
            <v>ML</v>
          </cell>
          <cell r="G3800">
            <v>1809212</v>
          </cell>
        </row>
        <row r="3801">
          <cell r="D3801">
            <v>9707</v>
          </cell>
          <cell r="E3801" t="str">
            <v>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v>
          </cell>
          <cell r="F3801" t="str">
            <v>ML</v>
          </cell>
          <cell r="G3801">
            <v>239153</v>
          </cell>
        </row>
        <row r="3802">
          <cell r="D3802">
            <v>9708</v>
          </cell>
          <cell r="E3802" t="str">
            <v>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v>
          </cell>
          <cell r="F3802" t="str">
            <v>UN</v>
          </cell>
          <cell r="G3802">
            <v>85450270</v>
          </cell>
        </row>
        <row r="3803">
          <cell r="D3803">
            <v>9709</v>
          </cell>
          <cell r="E3803" t="str">
            <v>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v>
          </cell>
          <cell r="F3803" t="str">
            <v>UN</v>
          </cell>
          <cell r="G3803">
            <v>604750</v>
          </cell>
        </row>
        <row r="3804">
          <cell r="D3804">
            <v>9710</v>
          </cell>
          <cell r="E3804" t="str">
            <v>REFORZAMIENTO ESTRUCTURAL DEL PUENTE VEHICULAR AV. MEDELLÍN (CALLE 80) POR AV. NQS (Cra. 30) EN BOGOTÁ D.C - IZAJE COMPUTARIZADO POR APOYO DE NEOPRENO, INCLUYE TRANSPORTES, EQUIPOS Y TÉCNICO. NO INCLUYE ESTRUCTURA DE APOYO</v>
          </cell>
          <cell r="F3804" t="str">
            <v>UN</v>
          </cell>
          <cell r="G3804">
            <v>3184542</v>
          </cell>
        </row>
        <row r="3805">
          <cell r="D3805">
            <v>9711</v>
          </cell>
          <cell r="E3805" t="str">
            <v>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v>
          </cell>
          <cell r="F3805" t="str">
            <v>ML</v>
          </cell>
          <cell r="G3805">
            <v>2230763</v>
          </cell>
        </row>
        <row r="3806">
          <cell r="D3806">
            <v>9712</v>
          </cell>
          <cell r="E3806" t="str">
            <v>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v>
          </cell>
          <cell r="F3806" t="str">
            <v>UN</v>
          </cell>
          <cell r="G3806">
            <v>44710900</v>
          </cell>
        </row>
        <row r="3807">
          <cell r="D3807">
            <v>9713</v>
          </cell>
          <cell r="E3807" t="str">
            <v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v>
          </cell>
          <cell r="F3807" t="str">
            <v>UN</v>
          </cell>
          <cell r="G3807">
            <v>36719794</v>
          </cell>
        </row>
        <row r="3808">
          <cell r="D3808">
            <v>9714</v>
          </cell>
          <cell r="E3808" t="str">
            <v>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v>
          </cell>
          <cell r="F3808" t="str">
            <v>UN</v>
          </cell>
          <cell r="G3808">
            <v>604753</v>
          </cell>
        </row>
        <row r="3809">
          <cell r="D3809">
            <v>9715</v>
          </cell>
          <cell r="E3809" t="str">
            <v>CONSTRUCCIÓN INTERSECCIÓN A DESNIVEL PUENTE ARANDA Y DEMÁS OBRAS COMPLEMENTARIAS TRONCAL CALLE 13 -PUERTA METÁLICA ENTAMBORADA CAL 18 DE 4" INCLUYE PINTURA ELECTROSTÁTICA COLOR GRIS 7014 INCLUYE MARCO BISAGRAS REDONDAS Y CERRADURA. SUMINISTRO E INSTALACIÓN.</v>
          </cell>
          <cell r="F3809" t="str">
            <v>UN</v>
          </cell>
          <cell r="G3809">
            <v>1413300</v>
          </cell>
        </row>
        <row r="3810">
          <cell r="D3810">
            <v>9716</v>
          </cell>
          <cell r="E3810" t="str">
            <v>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v>
          </cell>
          <cell r="F3810" t="str">
            <v>M2</v>
          </cell>
          <cell r="G3810">
            <v>800715</v>
          </cell>
        </row>
        <row r="3811">
          <cell r="D3811">
            <v>9717</v>
          </cell>
          <cell r="E3811"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F3811" t="str">
            <v>ML</v>
          </cell>
          <cell r="G3811">
            <v>130226</v>
          </cell>
        </row>
        <row r="3812">
          <cell r="D3812">
            <v>9718</v>
          </cell>
          <cell r="E3812" t="str">
            <v>CONSTRUCCIÓN INTERSECCIÓN A DESNIVEL PUENTE ARANDA Y DEMÁS OBRAS COMPLEMENTARIAS TRONCAL CALLE 13 - JUNTA DE DILATACION ELASTOMÉRICA PARA DESPLAZAMIENTO MIN=+/- 115 MM A MAX =+/- 130 MM (INCLUYE SUMINISTRO, ACCESORIOS, MATERIALES E INSTALACIÓN).</v>
          </cell>
          <cell r="F3812" t="str">
            <v>ML</v>
          </cell>
          <cell r="G3812">
            <v>4795199</v>
          </cell>
        </row>
        <row r="3813">
          <cell r="D3813">
            <v>9719</v>
          </cell>
          <cell r="E3813" t="str">
            <v xml:space="preserve">CONSTRUCCIÓN INTERSECCIÓN A DESNIVEL PUENTE ARANDA Y DEMÁS OBRAS COMPLEMENTARIAS TRONCAL CALLE 13 -JUNTA DE DILATACION ELASTOMÉRICA PARA DESPLAZAMIENTO MIN=+/- 80 MM A MAX =+/- 100 MM (INCLUYE SUMINISTRO, ACCESORIOS, MATERIALES E INSTALACIÓN). </v>
          </cell>
          <cell r="F3813" t="str">
            <v>ML</v>
          </cell>
          <cell r="G3813">
            <v>1688492</v>
          </cell>
        </row>
        <row r="3814">
          <cell r="D3814">
            <v>9720</v>
          </cell>
          <cell r="E3814" t="str">
            <v>CONSTRUCCIÓN INTERSECCIÓN A DESNIVEL PUENTE ARANDA Y DEMÁS OBRAS COMPLEMENTARIAS TRONCAL CALLE 13 - JUNTA DE DILATACION ELASTOMÉRICA PARA DESPLAZAMIENTO MIN=+/- 100 MM A MAX =+/- 115 MM (INCLUYE SUMINISTRO, ACCESORIOS, MATERIALES E INSTALACIÓN).</v>
          </cell>
          <cell r="F3814" t="str">
            <v>ML</v>
          </cell>
          <cell r="G3814">
            <v>4809630</v>
          </cell>
        </row>
        <row r="3815">
          <cell r="D3815">
            <v>9721</v>
          </cell>
          <cell r="E3815" t="str">
            <v>CONSTRUCCIÓN INTERSECCIÓN A DESNIVEL PUENTE ARANDA Y DEMÁS OBRAS COMPLEMENTARIAS TRONCAL CALLE 13 -DEMARCACION TEXTO ZONA ESCOLAR. AREA: 5.65 M2. (E=2.3 MM, TERMOPLASTICA, SUMINISTRO Y APLICACIÓN CON EQUIPO. INCLUYE MICROESFERAS).</v>
          </cell>
          <cell r="F3815" t="str">
            <v>UN</v>
          </cell>
          <cell r="G3815">
            <v>794046</v>
          </cell>
        </row>
        <row r="3816">
          <cell r="D3816">
            <v>9722</v>
          </cell>
          <cell r="E3816" t="str">
            <v>CONSTRUCCIÓN INTERSECCIÓN A DESNIVEL PUENTE ARANDA Y DEMÁS OBRAS COMPLEMENTARIAS TRONCAL CALLE 13 -CONCRETO 3000 PSI GRAVA COMÚN PARA PLACAS DE CONTRAPISO (PREMEZCLADO. INCLUYE SUMINISTRO, FORMALETEO Y COLOCACIÓN. NO INCLUYE REFUERZO, CURADO).</v>
          </cell>
          <cell r="F3816" t="str">
            <v>M3</v>
          </cell>
          <cell r="G3816">
            <v>768033</v>
          </cell>
        </row>
        <row r="3817">
          <cell r="D3817">
            <v>9723</v>
          </cell>
          <cell r="E3817" t="str">
            <v>CONSTRUCCIÓN INTERSECCIÓN A DESNIVEL PUENTE ARANDA Y DEMÁS OBRAS COMPLEMENTARIAS TRONCAL CALLE 13 - CONCRETO 3000 PSI GRAVA COMÚN PARA RAMPAS Y ESCALERAS (PREMEZCLADO. INCL. SUMINISTRO, FORMALETEO Y COLOCACIÓN. NO INCL. REFUERZO, CURADO).</v>
          </cell>
          <cell r="F3817" t="str">
            <v>M3</v>
          </cell>
          <cell r="G3817">
            <v>676997</v>
          </cell>
        </row>
        <row r="3818">
          <cell r="D3818">
            <v>9724</v>
          </cell>
          <cell r="E3818" t="str">
            <v>CONSTRUCCIÓN INTERSECCIÓN A DESNIVEL PUENTE ARANDA Y DEMÁS OBRAS COMPLEMENTARIAS TRONCAL CALLE 13 -CUBREJUNTAS PISOS EN LÁMINA ACERO INOXIDABLE CAL. 18 ANCHO 30 CM.</v>
          </cell>
          <cell r="F3818" t="str">
            <v>ML</v>
          </cell>
          <cell r="G3818">
            <v>164937</v>
          </cell>
        </row>
        <row r="3819">
          <cell r="D3819">
            <v>9725</v>
          </cell>
          <cell r="E3819" t="str">
            <v>CONSTRUCCIÓN INTERSECCIÓN A DESNIVEL PUENTE ARANDA Y DEMÁS OBRAS COMPLEMENTARIAS TRONCAL CALLE 13 - TABLETA TACTIL EN LAMINA METALICA, ANCHO 0.20M INSTALADA ALINEADA CON LA SUPERFICIE DEL PISO (INCLUYE SUMINISTRO E INSTALACIÓN).</v>
          </cell>
          <cell r="F3819" t="str">
            <v>ML</v>
          </cell>
          <cell r="G3819">
            <v>1201707</v>
          </cell>
        </row>
        <row r="3820">
          <cell r="D3820">
            <v>9726</v>
          </cell>
          <cell r="E3820"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F3820" t="str">
            <v>ML</v>
          </cell>
          <cell r="G3820">
            <v>35991</v>
          </cell>
        </row>
        <row r="3821">
          <cell r="D3821">
            <v>9727</v>
          </cell>
          <cell r="E3821" t="str">
            <v>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v>
          </cell>
          <cell r="F3821" t="str">
            <v>ML</v>
          </cell>
          <cell r="G3821">
            <v>365369</v>
          </cell>
        </row>
        <row r="3822">
          <cell r="D3822">
            <v>9728</v>
          </cell>
          <cell r="E3822" t="str">
            <v>CONSTRUCCIÓN INTERSECCIÓN A DESNIVEL PUENTE ARANDA Y DEMÁS OBRAS COMPLEMENTARIAS TRONCAL CALLE 13 -PUERTA SENCILLA PARA ESTACIÓN TIPO TRANSMILENIO (2.443X2.382) EN VIDRIO LAMINADO DE SEGURIDAD. INCLUYE PERFIL PERIMETRAL EN ALUMINIO, PINTURA ELCTROSTÁTICA (SUMINISTRO E INSTALACIÓN)</v>
          </cell>
          <cell r="F3822" t="str">
            <v>UN</v>
          </cell>
          <cell r="G3822">
            <v>29870184</v>
          </cell>
        </row>
        <row r="3823">
          <cell r="D3823">
            <v>9729</v>
          </cell>
          <cell r="E3823" t="str">
            <v>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v>
          </cell>
          <cell r="F3823" t="str">
            <v>UN</v>
          </cell>
          <cell r="G3823">
            <v>42266807</v>
          </cell>
        </row>
        <row r="3824">
          <cell r="D3824">
            <v>9730</v>
          </cell>
          <cell r="E3824" t="str">
            <v>CONSTRUCCIÓN INTERSECCIÓN A DESNIVEL PUENTE ARANDA Y DEMÁS OBRAS COMPLEMENTARIAS TRONCAL CALLE 13 - PINTURA DE TRÁFICO PARA PUERTAS DE ACCESO. 3 MANOS, E=10CM. (SUMINISTRO E INSTALACIÓN)</v>
          </cell>
          <cell r="F3824" t="str">
            <v>ML</v>
          </cell>
          <cell r="G3824">
            <v>3586</v>
          </cell>
        </row>
        <row r="3825">
          <cell r="D3825">
            <v>9731</v>
          </cell>
          <cell r="E3825" t="str">
            <v>CONSTRUCCIÓN INTERSECCIÓN A DESNIVEL PUENTE ARANDA Y DEMÁS OBRAS COMPLEMENTARIAS TRONCAL CALLE 13 -TUBO DE ACERO GALVANIZADO Ø 2" PARA POSADERO LONGITUDINAL (SUMINISTRO E INSTALACIÓN)</v>
          </cell>
          <cell r="F3825" t="str">
            <v>ML</v>
          </cell>
          <cell r="G3825">
            <v>60357</v>
          </cell>
        </row>
        <row r="3826">
          <cell r="D3826">
            <v>9732</v>
          </cell>
          <cell r="E3826"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F3826" t="str">
            <v>ML</v>
          </cell>
          <cell r="G3826">
            <v>52371</v>
          </cell>
        </row>
        <row r="3827">
          <cell r="D3827">
            <v>9733</v>
          </cell>
          <cell r="E3827" t="str">
            <v>CONSTRUCCIÓN INTERSECCIÓN A DESNIVEL PUENTE ARANDA Y DEMÁS OBRAS COMPLEMENTARIAS TRONCAL CALLE 13 -PISO EN LAMINA ALFAJOR 3/16" FIJADOS A ANGULOS ESTRUCTURA CADA 60CM. TEXTURA RETICULADA (SUMINISTRO E INSTALACIÓN)</v>
          </cell>
          <cell r="F3827" t="str">
            <v>M2</v>
          </cell>
          <cell r="G3827">
            <v>419431</v>
          </cell>
        </row>
        <row r="3828">
          <cell r="D3828">
            <v>9734</v>
          </cell>
          <cell r="E3828" t="str">
            <v>CONSTRUCCIÓN INTERSECCIÓN A DESNIVEL PUENTE ARANDA Y DEMÁS OBRAS COMPLEMENTARIAS TRONCAL CALLE 13 - PANELES EN VIDRIO LAMINADO Y DE SEGURIDAD PARA PASAMANOS EXTERIOR, FIJACIÓN CON BUJES. (SUMINISTRO E INSTALACIÓN)</v>
          </cell>
          <cell r="F3828" t="str">
            <v>M2</v>
          </cell>
          <cell r="G3828">
            <v>290240</v>
          </cell>
        </row>
        <row r="3829">
          <cell r="D3829">
            <v>9735</v>
          </cell>
          <cell r="E3829" t="str">
            <v>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v>
          </cell>
          <cell r="F3829" t="str">
            <v>ML</v>
          </cell>
          <cell r="G3829">
            <v>172616</v>
          </cell>
        </row>
        <row r="3830">
          <cell r="D3830">
            <v>9736</v>
          </cell>
          <cell r="E3830" t="str">
            <v>CONSTRUCCIÓN INTERSECCIÓN A DESNIVEL PUENTE ARANDA Y DEMÁS OBRAS COMPLEMENTARIAS TRONCAL CALLE 13 - PASAMANOS EXTERIOR EN PLATINAS VERTICALES 2" X 5/8" + TOPE, PIE EN LONGITUDINAL, EN TUBULAR DE ACERO D=2" SOLDADO A PLATINAS (SUMINISTRO E INSTALACIÓN)</v>
          </cell>
          <cell r="F3830" t="str">
            <v>ML</v>
          </cell>
          <cell r="G3830">
            <v>406335</v>
          </cell>
        </row>
        <row r="3831">
          <cell r="D3831">
            <v>9737</v>
          </cell>
          <cell r="E3831" t="str">
            <v>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v>
          </cell>
          <cell r="F3831" t="str">
            <v>M2</v>
          </cell>
          <cell r="G3831">
            <v>172957</v>
          </cell>
        </row>
        <row r="3832">
          <cell r="D3832">
            <v>9738</v>
          </cell>
          <cell r="E3832" t="str">
            <v>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v>
          </cell>
          <cell r="F3832" t="str">
            <v>M2</v>
          </cell>
          <cell r="G3832">
            <v>345075</v>
          </cell>
        </row>
        <row r="3833">
          <cell r="D3833">
            <v>9739</v>
          </cell>
          <cell r="E3833" t="str">
            <v>CONSTRUCCIÓN INTERSECCIÓN A DESNIVEL PUENTE ARANDA Y DEMÁS OBRAS COMPLEMENTARIAS TRONCAL CALLE 13 - CABLE MONOPOLAR DE ALUMINIO, THHW PARA 600 V C.A., CALIBRE No 6 AWG. (Suministro e Instalación)</v>
          </cell>
          <cell r="F3833" t="str">
            <v>ML</v>
          </cell>
          <cell r="G3833">
            <v>3211</v>
          </cell>
        </row>
        <row r="3834">
          <cell r="D3834">
            <v>9740</v>
          </cell>
          <cell r="E3834" t="str">
            <v>CONSTRUCCIÓN INTERSECCIÓN A DESNIVEL PUENTE ARANDA Y DEMÁS OBRAS COMPLEMENTARIAS TRONCAL CALLE 13 - BARANDA EN VIDRIO TEMPLADO 6 MM, H=1.0M Y PASAMANOS CILÍNDRICO EN ACERO INOXIDABLE MATE DE D= 2" TORNIQUETES PLATAFORMAS. (SUMINISTRO E INSTALACIÓN)</v>
          </cell>
          <cell r="F3834" t="str">
            <v>ML</v>
          </cell>
          <cell r="G3834">
            <v>174620</v>
          </cell>
        </row>
        <row r="3835">
          <cell r="D3835">
            <v>9741</v>
          </cell>
          <cell r="E3835" t="str">
            <v>CONSTRUCCIÓN INTERSECCIÓN A DESNIVEL PUENTE ARANDA Y DEMÁS OBRAS COMPLEMENTARIAS TRONCAL CALLE 13 - VÁLVULA TIPO MARIPOSA DE Ø 4" CLASE 150 CON EXTREMOS BRIDADOS (Suministro e Instalación)</v>
          </cell>
          <cell r="F3835" t="str">
            <v>UN</v>
          </cell>
          <cell r="G3835">
            <v>330898</v>
          </cell>
        </row>
        <row r="3836">
          <cell r="D3836">
            <v>9742</v>
          </cell>
          <cell r="E3836" t="str">
            <v>CONSTRUCCIÓN INTERSECCIÓN A DESNIVEL PUENTE ARANDA Y DEMÁS OBRAS COMPLEMENTARIAS TRONCAL CALLE 13 -CIELO RASO LIVIANO EN 75C ALUZINC 0.50MM ACABADO BRILLANTE. INCLUYE PORTAPANEL TIPO 75C, CUELGAS Y TODO LO NECESARIO PARA INSTALACIÓN. (SUMINISTRO E INSTALACIÓN)</v>
          </cell>
          <cell r="F3836" t="str">
            <v>M2</v>
          </cell>
          <cell r="G3836">
            <v>345075</v>
          </cell>
        </row>
        <row r="3837">
          <cell r="D3837">
            <v>9743</v>
          </cell>
          <cell r="E3837" t="str">
            <v>CONSTRUCCIÓN INTERSECCIÓN A DESNIVEL PUENTE ARANDA Y DEMÁS OBRAS COMPLEMENTARIAS TRONCAL CALLE 13 - VÁLVULA TIPO MARIPOSA DE Ø 6" CLASE 150 CON EXTREMOS BRIDADOS (Suministro e Instalación)</v>
          </cell>
          <cell r="F3837" t="str">
            <v>UN</v>
          </cell>
          <cell r="G3837">
            <v>523342</v>
          </cell>
        </row>
        <row r="3838">
          <cell r="D3838">
            <v>9744</v>
          </cell>
          <cell r="E3838" t="str">
            <v>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F3838" t="str">
            <v>UN</v>
          </cell>
          <cell r="G3838">
            <v>42375</v>
          </cell>
        </row>
        <row r="3839">
          <cell r="D3839">
            <v>9745</v>
          </cell>
          <cell r="E3839" t="str">
            <v>CONSTRUCCIÓN INTERSECCIÓN A DESNIVEL PUENTE ARANDA Y DEMÁS OBRAS COMPLEMENTARIAS TRONCAL CALLE 13 - UNIÓN DESMONTAJE AUTOPORTANTE Ø 12" RÍGIDA CLASE 150 (Suministro e Instalación)</v>
          </cell>
          <cell r="F3839" t="str">
            <v>UN</v>
          </cell>
          <cell r="G3839">
            <v>3452287</v>
          </cell>
        </row>
        <row r="3840">
          <cell r="D3840">
            <v>9746</v>
          </cell>
          <cell r="E3840"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F3840" t="str">
            <v>M2</v>
          </cell>
          <cell r="G3840">
            <v>378132</v>
          </cell>
        </row>
        <row r="3841">
          <cell r="D3841">
            <v>9747</v>
          </cell>
          <cell r="E3841" t="str">
            <v>CONSTRUCCIÓN INTERSECCIÓN A DESNIVEL PUENTE ARANDA Y DEMÁS OBRAS COMPLEMENTARIAS TRONCAL CALLE 13 - VÁLVULA COMPUERTA ELÁSTICA VASTAGO NO ASCENDENTE EXTREMO BRIDADO D=3" (Suministro e Instalación)</v>
          </cell>
          <cell r="F3841" t="str">
            <v>UN</v>
          </cell>
          <cell r="G3841">
            <v>924245</v>
          </cell>
        </row>
        <row r="3842">
          <cell r="D3842">
            <v>9748</v>
          </cell>
          <cell r="E3842"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F3842" t="str">
            <v>ML</v>
          </cell>
          <cell r="G3842">
            <v>1728300</v>
          </cell>
        </row>
        <row r="3843">
          <cell r="D3843">
            <v>9749</v>
          </cell>
          <cell r="E3843" t="str">
            <v>CONSTRUCCIÓN INTERSECCIÓN A DESNIVEL PUENTE ARANDA Y DEMÁS OBRAS COMPLEMENTARIAS TRONCAL CALLE 13 - MACROMEDIDOR TIPO WOLTMAN DE 3" (Incluye Suministro e instalación)</v>
          </cell>
          <cell r="F3843" t="str">
            <v>UN</v>
          </cell>
          <cell r="G3843">
            <v>2609831</v>
          </cell>
        </row>
        <row r="3844">
          <cell r="D3844">
            <v>9750</v>
          </cell>
          <cell r="E3844"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F3844" t="str">
            <v>UN</v>
          </cell>
          <cell r="G3844">
            <v>561681</v>
          </cell>
        </row>
        <row r="3845">
          <cell r="D3845">
            <v>9751</v>
          </cell>
          <cell r="E3845" t="str">
            <v>CONSTRUCCIÓN INTERSECCIÓN A DESNIVEL PUENTE ARANDA Y DEMÁS OBRAS COMPLEMENTARIAS TRONCAL CALLE 13 - CICLOPARQUEADERO METÁLICO SENCILLO, SEGÚN DETALLE ESPECÍFICO</v>
          </cell>
          <cell r="F3845" t="str">
            <v>UN</v>
          </cell>
          <cell r="G3845">
            <v>350258</v>
          </cell>
        </row>
        <row r="3846">
          <cell r="D3846">
            <v>9752</v>
          </cell>
          <cell r="E3846" t="str">
            <v>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v>
          </cell>
          <cell r="F3846" t="str">
            <v>UN</v>
          </cell>
          <cell r="G3846">
            <v>2734247</v>
          </cell>
        </row>
        <row r="3847">
          <cell r="D3847">
            <v>9753</v>
          </cell>
          <cell r="E3847" t="str">
            <v>CONSTRUCCIÓN INTERSECCIÓN A DESNIVEL PUENTE ARANDA Y DEMÁS OBRAS COMPLEMENTARIAS TRONCAL CALLE 13 - VÁLVULA CONTROL DE NIVEL DE TANQUE DE BOLA 3"(Suministro e instalación)</v>
          </cell>
          <cell r="F3847" t="str">
            <v>UN</v>
          </cell>
          <cell r="G3847">
            <v>1390037</v>
          </cell>
        </row>
        <row r="3848">
          <cell r="D3848">
            <v>9754</v>
          </cell>
          <cell r="E3848" t="str">
            <v>CONSTRUCCIÓN INTERSECCIÓN A DESNIVEL PUENTE ARANDA Y DEMÁS OBRAS COMPLEMENTARIAS TRONCAL CALLE 13 - CONCRETO 4000 PSI GRAVA COMÚN PARA COLUMNAS. (PREMEZCLADO. INCLUYE SUMINISTRO, FORMALETEO Y COLOCACIÓN. NO INCL. REFUERZO, CURADO).</v>
          </cell>
          <cell r="F3848" t="str">
            <v>M3</v>
          </cell>
          <cell r="G3848">
            <v>780441</v>
          </cell>
        </row>
        <row r="3849">
          <cell r="D3849">
            <v>9755</v>
          </cell>
          <cell r="E3849" t="str">
            <v xml:space="preserve">CONSTRUCCIÓN INTERSECCIÓN A DESNIVEL PUENTE ARANDA Y DEMÁS OBRAS COMPLEMENTARIAS TRONCAL CALLE 13 -LOGO DE LA ALCALDÍA O TRANSMILENIO EN ADHESIVO VINILICO ESMERILADO EFECTO SAND BLASTING FROSTED CRYSTAL. ALTO: 50CM </v>
          </cell>
          <cell r="F3849" t="str">
            <v>UN</v>
          </cell>
          <cell r="G3849">
            <v>109690</v>
          </cell>
        </row>
        <row r="3850">
          <cell r="D3850">
            <v>9756</v>
          </cell>
          <cell r="E3850"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F3850" t="str">
            <v>UN</v>
          </cell>
          <cell r="G3850">
            <v>22690766</v>
          </cell>
        </row>
        <row r="3851">
          <cell r="D3851">
            <v>9757</v>
          </cell>
          <cell r="E3851" t="str">
            <v>CONSTRUCCIÓN INTERSECCIÓN A DESNIVEL PUENTE ARANDA Y DEMÁS OBRAS COMPLEMENTARIAS TRONCAL CALLE 13 - VÁLVULA VENTOSA HD CÁMARA DOBLE ACCIÓN (DOBLE EFECTO) D=6" EXTREMO EN BRIDA CLASE 150 (Suministro e Instalación)</v>
          </cell>
          <cell r="F3851" t="str">
            <v>UN</v>
          </cell>
          <cell r="G3851">
            <v>5037673</v>
          </cell>
        </row>
        <row r="3852">
          <cell r="D3852">
            <v>9758</v>
          </cell>
          <cell r="E3852" t="str">
            <v>CONSTRUCCIÓN INTERSECCIÓN A DESNIVEL PUENTE ARANDA Y DEMÁS OBRAS COMPLEMENTARIAS TRONCAL CALLE 13 - CONCRETO 4000 PSI PARA PLACAS Y VIGAS AEREAS (PREMEZCLADO. INCLUYE SUMINISTRO, FORMALETEO Y COLOCACIÓN. NO INCLUYE REFUERZO, CURADO, ANDAMIO, CERCHAS, PARALES)</v>
          </cell>
          <cell r="F3852" t="str">
            <v>M3</v>
          </cell>
          <cell r="G3852">
            <v>1044260</v>
          </cell>
        </row>
        <row r="3853">
          <cell r="D3853">
            <v>9759</v>
          </cell>
          <cell r="E3853" t="str">
            <v>CONSTRUCCIÓN INTERSECCIÓN A DESNIVEL PUENTE ARANDA Y DEMÁS OBRAS COMPLEMENTARIAS TRONCAL CALLE 13 - MODULO INSTITUCIONAL CAFÉ PARA TRONCAL CARRERA SÉPTIMA DE ACUERDO A PLANOS DE DISEÑO. (INCLUYE FABRICACIÓN, SUMINISTRO E INSTALACIÓN)</v>
          </cell>
          <cell r="F3853" t="str">
            <v>UN</v>
          </cell>
          <cell r="G3853">
            <v>116120592</v>
          </cell>
        </row>
        <row r="3854">
          <cell r="D3854">
            <v>9760</v>
          </cell>
          <cell r="E3854" t="str">
            <v>CONSTRUCCIÓN INTERSECCIÓN A DESNIVEL PUENTE ARANDA Y DEMÁS OBRAS COMPLEMENTARIAS TRONCAL CALLE 13 - UNIÓN JUNTA DE MONTAJE Ø 4" RÍGIDA CLASE 150 (Suministro e Instalación)</v>
          </cell>
          <cell r="F3854" t="str">
            <v>UN</v>
          </cell>
          <cell r="G3854">
            <v>700539</v>
          </cell>
        </row>
        <row r="3855">
          <cell r="D3855">
            <v>9761</v>
          </cell>
          <cell r="E3855" t="str">
            <v>CONSTRUCCIÓN INTERSECCIÓN A DESNIVEL PUENTE ARANDA Y DEMÁS OBRAS COMPLEMENTARIAS TRONCAL CALLE 13 -JUNTA DE DILATACION JNA-70 PARA DESPLAZAMIENTO MIN=+/- 35 MM A MAX (INCLUYE SUMINISTRO, ACCESORIOS, MATERIALES E INSTALACIÓN).</v>
          </cell>
          <cell r="F3855" t="str">
            <v>ML</v>
          </cell>
          <cell r="G3855">
            <v>736260</v>
          </cell>
        </row>
        <row r="3856">
          <cell r="D3856">
            <v>9762</v>
          </cell>
          <cell r="E3856" t="str">
            <v>CONSTRUCCIÓN INTERSECCIÓN A DESNIVEL PUENTE ARANDA Y DEMÁS OBRAS COMPLEMENTARIAS TRONCAL CALLE 13 - UNIÓN JUNTA DE MONTAJE Ø 8 RÍGIDA CLASE 300 (Suministro e Instalación)</v>
          </cell>
          <cell r="F3856" t="str">
            <v>UN</v>
          </cell>
          <cell r="G3856">
            <v>3797231</v>
          </cell>
        </row>
        <row r="3857">
          <cell r="D3857">
            <v>9763</v>
          </cell>
          <cell r="E3857" t="str">
            <v>CONSTRUCCIÓN INTERSECCIÓN A DESNIVEL PUENTE ARANDA Y DEMÁS OBRAS COMPLEMENTARIAS TRONCAL CALLE 13 - MESON INTERIOR TAQUILLAS CON ESTRUCTURA METÁLICA DE SOPORTE Y ACABADO EN ACERO INOXIDABLE MATE, CON APOYO PISO, DE A=40CM. (SUMINISTRO E INSTALACIÓN)</v>
          </cell>
          <cell r="F3857" t="str">
            <v>ML</v>
          </cell>
          <cell r="G3857">
            <v>291048</v>
          </cell>
        </row>
        <row r="3858">
          <cell r="D3858">
            <v>9764</v>
          </cell>
          <cell r="E3858" t="str">
            <v>CONSTRUCCIÓN INTERSECCIÓN A DESNIVEL PUENTE ARANDA Y DEMÁS OBRAS COMPLEMENTARIAS TRONCAL CALLE 13 - TEE PVC U.M. Ø 3" SCH 80 (Suministro e instalación)</v>
          </cell>
          <cell r="F3858" t="str">
            <v>UN</v>
          </cell>
          <cell r="G3858">
            <v>153864</v>
          </cell>
        </row>
        <row r="3859">
          <cell r="D3859">
            <v>9765</v>
          </cell>
          <cell r="E3859" t="str">
            <v xml:space="preserve">CONSTRUCCIÓN INTERSECCIÓN A DESNIVEL PUENTE ARANDA Y DEMÁS OBRAS COMPLEMENTARIAS TRONCAL CALLE 13 - VIDRIO TEMPLADO DE 10 MM CON PELÍCULA SAND BLASTING </v>
          </cell>
          <cell r="F3859" t="str">
            <v>M2</v>
          </cell>
          <cell r="G3859">
            <v>277102</v>
          </cell>
        </row>
        <row r="3860">
          <cell r="D3860">
            <v>9766</v>
          </cell>
          <cell r="E3860"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F3860" t="str">
            <v>M2</v>
          </cell>
          <cell r="G3860">
            <v>408634</v>
          </cell>
        </row>
        <row r="3861">
          <cell r="D3861">
            <v>9767</v>
          </cell>
          <cell r="E3861" t="str">
            <v>CONSTRUCCIÓN INTERSECCIÓN A DESNIVEL PUENTE ARANDA Y DEMÁS OBRAS COMPLEMENTARIAS TRONCAL CALLE 13 - VÁLVULA DE COMPUERTA VÁSTAGO ASCENDENTE DE Ø 4" CLASE 300 CON EXTREMOS BRIDADOS (Suministro e instalación)</v>
          </cell>
          <cell r="F3861" t="str">
            <v>UN</v>
          </cell>
          <cell r="G3861">
            <v>1031503</v>
          </cell>
        </row>
        <row r="3862">
          <cell r="D3862">
            <v>9768</v>
          </cell>
          <cell r="E3862" t="str">
            <v>CONSTRUCCIÓN INTERSECCIÓN A DESNIVEL PUENTE ARANDA Y DEMÁS OBRAS COMPLEMENTARIAS TRONCAL CALLE 13 - VÁLVULA COMPUERTA ELÁSTICA VA (VÁSTAGO ASCENDENTE) D=6" DN (DIÁMETRO NOMINAL) 150 MM CON EXTREMOS BRIDADOS (SUMINISTRO E INSTALACIÓN)</v>
          </cell>
          <cell r="F3862" t="str">
            <v>UN</v>
          </cell>
          <cell r="G3862">
            <v>1933543</v>
          </cell>
        </row>
        <row r="3863">
          <cell r="D3863">
            <v>9769</v>
          </cell>
          <cell r="E3863" t="str">
            <v>CONSTRUCCIÓN INTERSECCIÓN A DESNIVEL PUENTE ARANDA Y DEMÁS OBRAS COMPLEMENTARIAS TRONCAL CALLE 13 - QUIEBRA SOL METÁLICO</v>
          </cell>
          <cell r="F3863" t="str">
            <v>M2</v>
          </cell>
          <cell r="G3863">
            <v>354591</v>
          </cell>
        </row>
        <row r="3864">
          <cell r="D3864">
            <v>9770</v>
          </cell>
          <cell r="E3864" t="str">
            <v>CONSTRUCCIÓN INTERSECCIÓN A DESNIVEL PUENTE ARANDA Y DEMÁS OBRAS COMPLEMENTARIAS TRONCAL CALLE 13 -CABLE MONOPOLAR DE ALUMINIO, HF FR PARA 600V C.A. CALIBRE NO. 8 AWG (INCLUYE SUMINISTRO E INSTALACIÓN)</v>
          </cell>
          <cell r="F3864" t="str">
            <v>ML</v>
          </cell>
          <cell r="G3864">
            <v>28110</v>
          </cell>
        </row>
        <row r="3865">
          <cell r="D3865">
            <v>9771</v>
          </cell>
          <cell r="E3865" t="str">
            <v>CONSTRUCCIÓN INTERSECCIÓN A DESNIVEL PUENTE ARANDA Y DEMÁS OBRAS COMPLEMENTARIAS TRONCAL CALLE 13 - UNIÓN JUNTA DE MONTAJE D= 4" RÍGIDA CLASE 300 (Incluye Suministro e Instalación)</v>
          </cell>
          <cell r="F3865" t="str">
            <v>UN</v>
          </cell>
          <cell r="G3865">
            <v>1594501</v>
          </cell>
        </row>
        <row r="3866">
          <cell r="D3866">
            <v>9772</v>
          </cell>
          <cell r="E3866"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F3866" t="str">
            <v>UN</v>
          </cell>
          <cell r="G3866">
            <v>2396896</v>
          </cell>
        </row>
        <row r="3867">
          <cell r="D3867">
            <v>9773</v>
          </cell>
          <cell r="E3867" t="str">
            <v>CONSTRUCCIÓN INTERSECCIÓN A DESNIVEL PUENTE ARANDA Y DEMÁS OBRAS COMPLEMENTARIAS TRONCAL CALLE 13 - LUMINARIA LED 15W, 120 V, 60 HZ (INCLUYE ACCESORIOS DE INSTALACIÓN Y FIJACIÓN, CAJA DE SALIDA, ELEMENTOS DE CONEXIÓN, DE EMPALME Y DE MONTAJE). NO INCLUYE TUBERIA NI CABLEADO.</v>
          </cell>
          <cell r="F3867" t="str">
            <v>UN</v>
          </cell>
          <cell r="G3867">
            <v>2101205</v>
          </cell>
        </row>
        <row r="3868">
          <cell r="D3868">
            <v>9774</v>
          </cell>
          <cell r="E3868" t="str">
            <v>CONSTRUCCIÓN INTERSECCIÓN A DESNIVEL PUENTE ARANDA Y DEMÁS OBRAS COMPLEMENTARIAS TRONCAL CALLE 13 - VÁLVULA  DE CHEQUE 4" (A) (150PSI) (Suministro e instalación)</v>
          </cell>
          <cell r="F3868" t="str">
            <v>UN</v>
          </cell>
          <cell r="G3868">
            <v>876636</v>
          </cell>
        </row>
        <row r="3869">
          <cell r="D3869">
            <v>9775</v>
          </cell>
          <cell r="E3869" t="str">
            <v>CONSTRUCCIÓN INTERSECCIÓN A DESNIVEL PUENTE ARANDA Y DEMÁS OBRAS COMPLEMENTARIAS TRONCAL CALLE 13 - TABLERO DE CONTROL ILUMINACIÓN. INCLUYE INTERRUPTOR HORARIO PROGRAMABLE, REGLETAS, RIELES Y DEMÁS ACCESORIOS DE MONTAJE.</v>
          </cell>
          <cell r="F3869" t="str">
            <v>UN</v>
          </cell>
          <cell r="G3869">
            <v>18041087</v>
          </cell>
        </row>
        <row r="3870">
          <cell r="D3870">
            <v>9776</v>
          </cell>
          <cell r="E3870" t="str">
            <v xml:space="preserve"> CONSTRUCCIÓN INTERSECCIÓN A DESNIVEL PUENTE ARANDA Y DEMÁS OBRAS COMPLEMENTARIAS TRONCAL CALLE 13 - BANDEJA PORTACABLES METÁLICA 200MM X 100MM. INCLUYE SOPORTES E INSTALACIONES</v>
          </cell>
          <cell r="F3870" t="str">
            <v>ML</v>
          </cell>
          <cell r="G3870">
            <v>58658</v>
          </cell>
        </row>
        <row r="3871">
          <cell r="D3871">
            <v>9777</v>
          </cell>
          <cell r="E3871" t="str">
            <v>CONSTRUCCIÓN INTERSECCIÓN A DESNIVEL PUENTE ARANDA Y DEMÁS OBRAS COMPLEMENTARIAS TRONCAL CALLE 13 - PUERTA EN ALUMINIO Y VIDRIO DE 4 MM DE ESPESOR DE 1.00 M X 3.00 M. (INCLUYE SUMINISTRO E INSTALACIÓN)</v>
          </cell>
          <cell r="F3871" t="str">
            <v>UN</v>
          </cell>
          <cell r="G3871">
            <v>1863118</v>
          </cell>
        </row>
        <row r="3872">
          <cell r="D3872">
            <v>9778</v>
          </cell>
          <cell r="E3872" t="str">
            <v>CONSTRUCCIÓN INTERSECCIÓN A DESNIVEL PUENTE ARANDA Y DEMÁS OBRAS COMPLEMENTARIAS TRONCAL CALLE 13 - NIPLE EN ACERO Ø 8" CON BRIDA Y EXTREMO LISO L= 150mm, REVESTIMIENTO INTERIOR Y EXTERIOR EN PINTURA EXPOXICA. SUMINISTRO E INSTALACIÓN</v>
          </cell>
          <cell r="F3872" t="str">
            <v>UN</v>
          </cell>
          <cell r="G3872">
            <v>691343</v>
          </cell>
        </row>
        <row r="3873">
          <cell r="D3873">
            <v>9779</v>
          </cell>
          <cell r="E3873" t="str">
            <v>CONSTRUCCIÓN INTERSECCIÓN A DESNIVEL PUENTE ARANDA Y DEMÁS OBRAS COMPLEMENTARIAS TRONCAL CALLE 13 - MEDIDOR DE ACUEDUCTO D= 3/4" NPT, 20mm DN</v>
          </cell>
          <cell r="F3873" t="str">
            <v>UN</v>
          </cell>
          <cell r="G3873">
            <v>263042</v>
          </cell>
        </row>
        <row r="3874">
          <cell r="D3874">
            <v>9780</v>
          </cell>
          <cell r="E3874" t="str">
            <v xml:space="preserve"> CONSTRUCCIÓN INTERSECCIÓN A DESNIVEL PUENTE ARANDA Y DEMÁS OBRAS COMPLEMENTARIAS TRONCAL CALLE 13 -CABLE CONDUCTOR DE COBRE DESNUDO, CALIBRE NO. 10 AWG. (INCLUYE SUMINISTRO E INSTALACIÓN)</v>
          </cell>
          <cell r="F3874" t="str">
            <v>ML</v>
          </cell>
          <cell r="G3874">
            <v>4594</v>
          </cell>
        </row>
        <row r="3875">
          <cell r="D3875">
            <v>9781</v>
          </cell>
          <cell r="E3875"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F3875" t="str">
            <v>UN</v>
          </cell>
          <cell r="G3875">
            <v>2374274</v>
          </cell>
        </row>
        <row r="3876">
          <cell r="D3876">
            <v>9782</v>
          </cell>
          <cell r="E3876" t="str">
            <v>CONSTRUCCIÓN INTERSECCIÓN A DESNIVEL PUENTE ARANDA Y DEMÁS OBRAS COMPLEMENTARIAS TRONCAL CALLE 13 - PANEL SEPARADOR DE ORINALES 0.50M X 1.50M ANCLADO A MURO EN LÁMINA DE ACERO INOXIDABLE MATE CAL, 18</v>
          </cell>
          <cell r="F3876" t="str">
            <v>UN</v>
          </cell>
          <cell r="G3876">
            <v>679756</v>
          </cell>
        </row>
        <row r="3877">
          <cell r="D3877">
            <v>9783</v>
          </cell>
          <cell r="E3877" t="str">
            <v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v>
          </cell>
          <cell r="F3877" t="str">
            <v>M2</v>
          </cell>
          <cell r="G3877">
            <v>541218</v>
          </cell>
        </row>
        <row r="3878">
          <cell r="D3878">
            <v>9784</v>
          </cell>
          <cell r="E3878" t="str">
            <v xml:space="preserve"> CONSTRUCCIÓN INTERSECCIÓN A DESNIVEL PUENTE ARANDA Y DEMÁS OBRAS COMPLEMENTARIAS TRONCAL CALLE 13 -ESPEJO CRISTAL BAÑOS H=1.00M. (SUMINISTRO E INSTALACIÓN)</v>
          </cell>
          <cell r="F3878" t="str">
            <v>UN</v>
          </cell>
          <cell r="G3878">
            <v>224856</v>
          </cell>
        </row>
        <row r="3879">
          <cell r="D3879">
            <v>9785</v>
          </cell>
          <cell r="E3879" t="str">
            <v>CONSTRUCCIÓN INTERSECCIÓN A DESNIVEL PUENTE ARANDA Y DEMÁS OBRAS COMPLEMENTARIAS TRONCAL CALLE 13 - MESON EN CONCRETO F´C=3000 PSI, DE 60CM X 7CM, PARA LAVAMANOS. INCLUYE SOPORTE METÁLICO ANCLADO A MURO. (SUMINISTRO, FORMALETEO E INSTALACIÓN).</v>
          </cell>
          <cell r="F3879" t="str">
            <v>ML</v>
          </cell>
          <cell r="G3879">
            <v>221826</v>
          </cell>
        </row>
        <row r="3880">
          <cell r="D3880">
            <v>9786</v>
          </cell>
          <cell r="E3880" t="str">
            <v>CONSTRUCCIÓN INTERSECCIÓN A DESNIVEL PUENTE ARANDA Y DEMÁS OBRAS COMPLEMENTARIAS TRONCAL CALLE 13 - PERSIANA METALICA CON CELOSIA EN ALUMINIO CONFORMADA POR PERFILES TUBULARES EN ALUMINIO ANODIZADO MATE NATURAL DE 12X3 CM. (INCLUYE SUMINISTRO E INSTALACIÓN).</v>
          </cell>
          <cell r="F3880" t="str">
            <v>M2</v>
          </cell>
          <cell r="G3880">
            <v>210155</v>
          </cell>
        </row>
        <row r="3881">
          <cell r="D3881">
            <v>9787</v>
          </cell>
          <cell r="E3881" t="str">
            <v>CONSTRUCCIÓN INTERSECCIÓN A DESNIVEL PUENTE ARANDA Y DEMÁS OBRAS COMPLEMENTARIAS TRONCAL CALLE 13  - PUERTA EN VIDRIO TEMPLADO DE 10MM Y CONECTORES EN ACERO INOXIDABLE (SUMINISTRO E INSTALACIÓN).</v>
          </cell>
          <cell r="F3881" t="str">
            <v>M2</v>
          </cell>
          <cell r="G3881">
            <v>337981</v>
          </cell>
        </row>
        <row r="3882">
          <cell r="D3882">
            <v>9788</v>
          </cell>
          <cell r="E3882"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F3882" t="str">
            <v>M2</v>
          </cell>
          <cell r="G3882">
            <v>319002</v>
          </cell>
        </row>
        <row r="3883">
          <cell r="D3883">
            <v>9789</v>
          </cell>
          <cell r="E3883" t="str">
            <v>CONSTRUCCIÓN INTERSECCIÓN A DESNIVEL PUENTE ARANDA Y DEMÁS OBRAS COMPLEMENTARIAS TRONCAL CALLE 13 - CANAL PD200 REJA FUNDICIÓN PASARELA D400. INCLUYE EXCAVACIÓN MANUAL Y TRANSPORTE Y DISPOSICIÓN FINAL. (Suministro e instalación)</v>
          </cell>
          <cell r="F3883" t="str">
            <v>UN</v>
          </cell>
          <cell r="G3883">
            <v>870038</v>
          </cell>
        </row>
        <row r="3884">
          <cell r="D3884">
            <v>9790</v>
          </cell>
          <cell r="E3884" t="str">
            <v>CONSTRUCCIÓN INTERSECCIÓN A DESNIVEL PUENTE ARANDA Y DEMÁS OBRAS COMPLEMENTARIAS TRONCAL CALLE 13 - REDUCCION PVC TIPO U.M. 3"x2" (Suministro e Instalación)</v>
          </cell>
          <cell r="F3884" t="str">
            <v>UN</v>
          </cell>
          <cell r="G3884">
            <v>8787</v>
          </cell>
        </row>
        <row r="3885">
          <cell r="D3885">
            <v>9791</v>
          </cell>
          <cell r="E3885" t="str">
            <v>CONSTRUCCIÓN INTERSECCIÓN A DESNIVEL PUENTE ARANDA Y DEMÁS OBRAS COMPLEMENTARIAS TRONCAL CALLE 13 - CODO 90° CXC PVC SANITARIA D=2" (Incluye suministro e instalación)</v>
          </cell>
          <cell r="F3885" t="str">
            <v>UN</v>
          </cell>
          <cell r="G3885">
            <v>6354</v>
          </cell>
        </row>
        <row r="3886">
          <cell r="D3886">
            <v>9792</v>
          </cell>
          <cell r="E3886" t="str">
            <v>CONSTRUCCIÓN INTERSECCIÓN A DESNIVEL PUENTE ARANDA Y DEMÁS OBRAS COMPLEMENTARIAS TRONCAL CALLE 13 - MEDIDOR DE ACUEDUCTO D= 1/2" (Suministro e instalación)</v>
          </cell>
          <cell r="F3886" t="str">
            <v>UN</v>
          </cell>
          <cell r="G3886">
            <v>144234</v>
          </cell>
        </row>
        <row r="3887">
          <cell r="D3887">
            <v>9793</v>
          </cell>
          <cell r="E3887" t="str">
            <v>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v>
          </cell>
          <cell r="F3887" t="str">
            <v>UN</v>
          </cell>
          <cell r="G3887">
            <v>1683979</v>
          </cell>
        </row>
        <row r="3888">
          <cell r="D3888">
            <v>9794</v>
          </cell>
          <cell r="E3888" t="str">
            <v>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v>
          </cell>
          <cell r="F3888" t="str">
            <v>UN</v>
          </cell>
          <cell r="G3888">
            <v>1458494</v>
          </cell>
        </row>
        <row r="3889">
          <cell r="D3889">
            <v>9795</v>
          </cell>
          <cell r="E3889" t="str">
            <v>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v>
          </cell>
          <cell r="F3889" t="str">
            <v>UN</v>
          </cell>
          <cell r="G3889">
            <v>330284</v>
          </cell>
        </row>
        <row r="3890">
          <cell r="D3890">
            <v>9796</v>
          </cell>
          <cell r="E3890"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F3890" t="str">
            <v>UN</v>
          </cell>
          <cell r="G3890">
            <v>573968</v>
          </cell>
        </row>
        <row r="3891">
          <cell r="D3891">
            <v>9797</v>
          </cell>
          <cell r="E3891" t="str">
            <v>CONSTRUCCIÓN INTERSECCIÓN A DESNIVEL PUENTE ARANDA Y DEMÁS OBRAS COMPLEMENTARIAS TRONCAL CALLE 13 - Breaker industrial 3 X 20 AMP (Suministro e instalación)</v>
          </cell>
          <cell r="F3891" t="str">
            <v>UN</v>
          </cell>
          <cell r="G3891">
            <v>134368</v>
          </cell>
        </row>
        <row r="3892">
          <cell r="D3892">
            <v>9798</v>
          </cell>
          <cell r="E3892" t="str">
            <v>CONSTRUCCIÓN INTERSECCIÓN A DESNIVEL PUENTE ARANDA Y DEMÁS OBRAS COMPLEMENTARIAS TRONCAL CALLE 13 - VÁLVULA TIPO MARIPOSA DE Ø 18", ASTM A536, CL 300 #, CON EXTREMOS BRIDADOS ANSI/ASME B16.5 (Suministro e instalación)</v>
          </cell>
          <cell r="F3892" t="str">
            <v>UN</v>
          </cell>
          <cell r="G3892">
            <v>32388967</v>
          </cell>
        </row>
        <row r="3893">
          <cell r="D3893">
            <v>9799</v>
          </cell>
          <cell r="E3893" t="str">
            <v>CONSTRUCCIÓN INTERSECCIÓN A DESNIVEL PUENTE ARANDA Y DEMÁS OBRAS COMPLEMENTARIAS TRONCAL CALLE 13 - Breaker industrial 3 X 30 AMP (Suministro e instalación)</v>
          </cell>
          <cell r="F3893" t="str">
            <v>UN</v>
          </cell>
          <cell r="G3893">
            <v>136252</v>
          </cell>
        </row>
        <row r="3894">
          <cell r="D3894">
            <v>9800</v>
          </cell>
          <cell r="E3894" t="str">
            <v>CONSTRUCCIÓN INTERSECCIÓN A DESNIVEL PUENTE ARANDA Y DEMÁS OBRAS COMPLEMENTARIAS TRONCAL CALLE 13 - SALIDA PARA BOBINAS DE TABLERO DE CONTROL (Suministro e instalación)</v>
          </cell>
          <cell r="F3894" t="str">
            <v>UN</v>
          </cell>
          <cell r="G3894">
            <v>39687</v>
          </cell>
        </row>
        <row r="3895">
          <cell r="D3895">
            <v>9801</v>
          </cell>
          <cell r="E3895" t="str">
            <v xml:space="preserve"> CONSTRUCCIÓN INTERSECCIÓN A DESNIVEL PUENTE ARANDA Y DEMÁS OBRAS COMPLEMENTARIAS TRONCAL CALLE 13 - REDUCCION PVC SOLDAR D=2X1 (Suministro e Instalación)</v>
          </cell>
          <cell r="F3895" t="str">
            <v>UN</v>
          </cell>
          <cell r="G3895">
            <v>14596</v>
          </cell>
        </row>
        <row r="3896">
          <cell r="D3896">
            <v>9802</v>
          </cell>
          <cell r="E3896" t="str">
            <v>CONSTRUCCIÓN INTERSECCIÓN A DESNIVEL PUENTE ARANDA Y DEMÁS OBRAS COMPLEMENTARIAS TRONCAL CALLE 13 - Breaker industrial 3 X 40 AMP (Suministro e instalación)</v>
          </cell>
          <cell r="F3896" t="str">
            <v>UN</v>
          </cell>
          <cell r="G3896">
            <v>136252</v>
          </cell>
        </row>
        <row r="3897">
          <cell r="D3897">
            <v>9803</v>
          </cell>
          <cell r="E3897" t="str">
            <v>CONSTRUCCIÓN INTERSECCIÓN A DESNIVEL PUENTE ARANDA Y DEMÁS OBRAS COMPLEMENTARIAS TRONCAL CALLE 13 - VÁLVULA TIPO MARIPOSA DE Ø 30", ASTM A536, CL 300 #, CON EXTREMOS BRIDADOS ANSI/ASME B16.47 (SUMINISTRO E INSTALACIÓN)</v>
          </cell>
          <cell r="F3897" t="str">
            <v>UN</v>
          </cell>
          <cell r="G3897">
            <v>74253438</v>
          </cell>
        </row>
        <row r="3898">
          <cell r="D3898">
            <v>9804</v>
          </cell>
          <cell r="E3898" t="str">
            <v>CONSTRUCCIÓN INTERSECCIÓN A DESNIVEL PUENTE ARANDA Y DEMÁS OBRAS COMPLEMENTARIAS TRONCAL CALLE 13 - BREAKER ENCHUFABLE 1x20A (suministro e instalación)</v>
          </cell>
          <cell r="F3898" t="str">
            <v>UN</v>
          </cell>
          <cell r="G3898">
            <v>11524</v>
          </cell>
        </row>
        <row r="3899">
          <cell r="D3899">
            <v>9805</v>
          </cell>
          <cell r="E3899" t="str">
            <v>CONSTRUCCIÓN INTERSECCIÓN A DESNIVEL PUENTE ARANDA Y DEMÁS OBRAS COMPLEMENTARIAS TRONCAL CALLE 13 - VÁLVULA TIPO MARIPOSA DE Ø 36", ASTM A536, CL 300 #, CON EXTREMOS BRIDADOS ANSI/ASME B16.47 (Suministro e instalación)</v>
          </cell>
          <cell r="F3899" t="str">
            <v>UN</v>
          </cell>
          <cell r="G3899">
            <v>50494470</v>
          </cell>
        </row>
        <row r="3900">
          <cell r="D3900">
            <v>9806</v>
          </cell>
          <cell r="E3900" t="str">
            <v xml:space="preserve"> CONSTRUCCIÓN INTERSECCIÓN A DESNIVEL PUENTE ARANDA Y DEMÁS OBRAS COMPLEMENTARIAS TRONCAL CALLE 13- Bomba eléctrica de 1HP,  Caudal 4.86 Gpm, presión 36.75 psi. (Suministro e instalación)</v>
          </cell>
          <cell r="F3900" t="str">
            <v>UN</v>
          </cell>
          <cell r="G3900">
            <v>1578578</v>
          </cell>
        </row>
        <row r="3901">
          <cell r="D3901">
            <v>9807</v>
          </cell>
          <cell r="E3901" t="str">
            <v>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v>
          </cell>
          <cell r="F3901" t="str">
            <v>UN</v>
          </cell>
          <cell r="G3901">
            <v>665481</v>
          </cell>
        </row>
        <row r="3902">
          <cell r="D3902">
            <v>9808</v>
          </cell>
          <cell r="E3902" t="str">
            <v xml:space="preserve"> CONSTRUCCIÓN INTERSECCIÓN A DESNIVEL PUENTE ARANDA Y DEMÁS OBRAS COMPLEMENTARIAS TRONCAL CALLE 13 -UNION HG 3/4". Suministro e instalación</v>
          </cell>
          <cell r="F3902" t="str">
            <v>UN</v>
          </cell>
          <cell r="G3902">
            <v>2770</v>
          </cell>
        </row>
        <row r="3903">
          <cell r="D3903">
            <v>9809</v>
          </cell>
          <cell r="E3903" t="str">
            <v>CONSTRUCCIÓN INTERSECCIÓN A DESNIVEL PUENTE ARANDA Y DEMÁS OBRAS COMPLEMENTARIAS TRONCAL CALLE 13 - Breaker industrial graduable de 40A hasta 100A (Suministro e instalación)</v>
          </cell>
          <cell r="F3903" t="str">
            <v>UN</v>
          </cell>
          <cell r="G3903">
            <v>202446</v>
          </cell>
        </row>
        <row r="3904">
          <cell r="D3904">
            <v>9810</v>
          </cell>
          <cell r="E3904" t="str">
            <v>CONSTRUCCIÓN INTERSECCIÓN A DESNIVEL PUENTE ARANDA Y DEMÁS OBRAS COMPLEMENTARIAS TRONCAL CALLE 13 - Válvula ventosa HD de doble efecto D=4" Clase 300 extremos bridados ANSI B16.5 (Suministro e instalación)</v>
          </cell>
          <cell r="F3904" t="str">
            <v>UN</v>
          </cell>
          <cell r="G3904">
            <v>2321781</v>
          </cell>
        </row>
        <row r="3905">
          <cell r="D3905">
            <v>9811</v>
          </cell>
          <cell r="E3905" t="str">
            <v>CONSTRUCCIÓN INTERSECCIÓN A DESNIVEL PUENTE ARANDA Y DEMÁS OBRAS COMPLEMENTARIAS TRONCAL CALLE 13 - BRIDA SLIP ON D=4"  CLASE 300, ANSI/ASME B16.5 (SUMINISTRO E INSTALACIÓN)</v>
          </cell>
          <cell r="F3905" t="str">
            <v>UN</v>
          </cell>
          <cell r="G3905">
            <v>230644</v>
          </cell>
        </row>
        <row r="3906">
          <cell r="D3906">
            <v>9812</v>
          </cell>
          <cell r="E3906" t="str">
            <v xml:space="preserve"> CONSTRUCCIÓN INTERSECCIÓN A DESNIVEL PUENTE ARANDA Y DEMÁS OBRAS COMPLEMENTARIAS TRONCAL CALLE 13 -VÁLVULA DE CHEQUE Ø 8", 300#, EXTREMOS BRIDADOS ANSI/ASME B16.5 (SUMINISTRO E INSTALACIÓN)</v>
          </cell>
          <cell r="F3906" t="str">
            <v>UN</v>
          </cell>
          <cell r="G3906">
            <v>2310207</v>
          </cell>
        </row>
        <row r="3907">
          <cell r="D3907">
            <v>9813</v>
          </cell>
          <cell r="E3907" t="str">
            <v>CONSTRUCCIÓN INTERSECCIÓN A DESNIVEL PUENTE ARANDA Y DEMÁS OBRAS COMPLEMENTARIAS TRONCAL CALLE 13 - Tablero de 42 circuitos autosoportado en lámina cold rolled IP44 A 208/120 VC.A. barraje trifásico de  225 A, 5 hilos, 3F+N+T, ( suministro e instalación)</v>
          </cell>
          <cell r="F3907" t="str">
            <v>UN</v>
          </cell>
          <cell r="G3907">
            <v>395067</v>
          </cell>
        </row>
        <row r="3908">
          <cell r="D3908">
            <v>9814</v>
          </cell>
          <cell r="E3908"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F3908" t="str">
            <v>UN</v>
          </cell>
          <cell r="G3908">
            <v>4140304</v>
          </cell>
        </row>
        <row r="3909">
          <cell r="D3909">
            <v>9815</v>
          </cell>
          <cell r="E3909" t="str">
            <v>CONSTRUCCIÓN INTERSECCIÓN A DESNIVEL PUENTE ARANDA Y DEMÁS OBRAS COMPLEMENTARIAS TRONCAL CALLE 13 - CODO 90° D=4" LR, ASTM A234, WPB D=4" CLASE 150 (Suministro e instalación)</v>
          </cell>
          <cell r="F3909" t="str">
            <v>UN</v>
          </cell>
          <cell r="G3909">
            <v>468022</v>
          </cell>
        </row>
        <row r="3910">
          <cell r="D3910">
            <v>9816</v>
          </cell>
          <cell r="E3910" t="str">
            <v>CONSTRUCCIÓN INTERSECCIÓN A DESNIVEL PUENTE ARANDA Y DEMÁS OBRAS COMPLEMENTARIAS TRONCAL CALLE 13 - TUBERÍA HD 3", ACUEDUCTO - (Suministro e instalación)</v>
          </cell>
          <cell r="F3910" t="str">
            <v>ML</v>
          </cell>
          <cell r="G3910">
            <v>89589</v>
          </cell>
        </row>
        <row r="3911">
          <cell r="D3911">
            <v>9817</v>
          </cell>
          <cell r="E3911"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F3911" t="str">
            <v>UN</v>
          </cell>
          <cell r="G3911">
            <v>316087</v>
          </cell>
        </row>
        <row r="3912">
          <cell r="D3912">
            <v>9818</v>
          </cell>
          <cell r="E3912" t="str">
            <v>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F3912" t="str">
            <v>UN</v>
          </cell>
          <cell r="G3912">
            <v>5940627</v>
          </cell>
        </row>
        <row r="3913">
          <cell r="D3913">
            <v>9819</v>
          </cell>
          <cell r="E3913"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F3913" t="str">
            <v>UN</v>
          </cell>
          <cell r="G3913">
            <v>5538407</v>
          </cell>
        </row>
        <row r="3914">
          <cell r="D3914">
            <v>9820</v>
          </cell>
          <cell r="E3914"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F3914" t="str">
            <v>UN</v>
          </cell>
          <cell r="G3914">
            <v>6609407</v>
          </cell>
        </row>
        <row r="3915">
          <cell r="D3915">
            <v>9821</v>
          </cell>
          <cell r="E3915"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F3915" t="str">
            <v>UN</v>
          </cell>
          <cell r="G3915">
            <v>200158</v>
          </cell>
        </row>
        <row r="3916">
          <cell r="D3916">
            <v>9822</v>
          </cell>
          <cell r="E3916" t="str">
            <v>CONSTRUCCIÓN INTERSECCIÓN A DESNIVEL PUENTE ARANDA Y DEMÁS OBRAS COMPLEMENTARIAS TRONCAL CALLE 13 - TUBERIA CONDUIT GALVANIZADA IMC D= 2 1/2" (Suministro e Instalación)</v>
          </cell>
          <cell r="F3916" t="str">
            <v>ML</v>
          </cell>
          <cell r="G3916">
            <v>78575</v>
          </cell>
        </row>
        <row r="3917">
          <cell r="D3917">
            <v>9823</v>
          </cell>
          <cell r="E3917"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F3917" t="str">
            <v>UN</v>
          </cell>
          <cell r="G3917">
            <v>5676368</v>
          </cell>
        </row>
        <row r="3918">
          <cell r="D3918">
            <v>9824</v>
          </cell>
          <cell r="E3918" t="str">
            <v>CONSTRUCCIÓN INTERSECCIÓN A DESNIVEL PUENTE ARANDA Y DEMÁS OBRAS COMPLEMENTARIAS TRONCAL CALLE 13 - TEE EN ACERO Ø 16" x 12" CON EXTREMOS ESPIGO/CAMPANA Y BRIDA EN LA DERIVACIÓN (A). SUMINISTRO E INSTALACIÓN</v>
          </cell>
          <cell r="F3918" t="str">
            <v>UN</v>
          </cell>
          <cell r="G3918">
            <v>3102669</v>
          </cell>
        </row>
        <row r="3919">
          <cell r="D3919">
            <v>9825</v>
          </cell>
          <cell r="E3919" t="str">
            <v>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v>
          </cell>
          <cell r="F3919" t="str">
            <v>UN</v>
          </cell>
          <cell r="G3919">
            <v>2105370</v>
          </cell>
        </row>
        <row r="3920">
          <cell r="D3920">
            <v>9826</v>
          </cell>
          <cell r="E3920" t="str">
            <v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v>
          </cell>
          <cell r="F3920" t="str">
            <v>UN</v>
          </cell>
          <cell r="G3920">
            <v>755723</v>
          </cell>
        </row>
        <row r="3921">
          <cell r="D3921">
            <v>9827</v>
          </cell>
          <cell r="E3921"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F3921" t="str">
            <v>UN</v>
          </cell>
          <cell r="G3921">
            <v>3246388</v>
          </cell>
        </row>
        <row r="3922">
          <cell r="D3922">
            <v>9828</v>
          </cell>
          <cell r="E3922"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F3922" t="str">
            <v>UN</v>
          </cell>
          <cell r="G3922">
            <v>414571</v>
          </cell>
        </row>
        <row r="3923">
          <cell r="D3923">
            <v>9829</v>
          </cell>
          <cell r="E3923"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F3923" t="str">
            <v>UN</v>
          </cell>
          <cell r="G3923">
            <v>4267408</v>
          </cell>
        </row>
        <row r="3924">
          <cell r="D3924">
            <v>9830</v>
          </cell>
          <cell r="E3924"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24" t="str">
            <v>ML</v>
          </cell>
          <cell r="G3924">
            <v>8275333</v>
          </cell>
        </row>
        <row r="3925">
          <cell r="D3925">
            <v>9831</v>
          </cell>
          <cell r="E3925"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F3925" t="str">
            <v>UN</v>
          </cell>
          <cell r="G3925">
            <v>3960388</v>
          </cell>
        </row>
        <row r="3926">
          <cell r="D3926">
            <v>9832</v>
          </cell>
          <cell r="E3926"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F3926" t="str">
            <v>UN</v>
          </cell>
          <cell r="G3926">
            <v>622186</v>
          </cell>
        </row>
        <row r="3927">
          <cell r="D3927">
            <v>9833</v>
          </cell>
          <cell r="E3927"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F3927" t="str">
            <v>UN</v>
          </cell>
          <cell r="G3927">
            <v>346231</v>
          </cell>
        </row>
        <row r="3928">
          <cell r="D3928">
            <v>9834</v>
          </cell>
          <cell r="E3928" t="str">
            <v>CONSTRUCCIÓN INTERSECCIÓN A DESNIVEL PUENTE ARANDA Y DEMÁS OBRAS COMPLEMENTARIAS TRONCAL CALLE 13 - CODO D=30" ENTRE 5° y 22.5° WSP ACERO AL CARBONO NORMA AWWA C200 350 PSI, CON RECUBRIMIENTO SEGÚN NORMA AWWA C205, EXTREMOS ESPIGO/CAMPANA. (Suminisro e instalación)</v>
          </cell>
          <cell r="F3928" t="str">
            <v>UN</v>
          </cell>
          <cell r="G3928">
            <v>5464301</v>
          </cell>
        </row>
        <row r="3929">
          <cell r="D3929">
            <v>9835</v>
          </cell>
          <cell r="E3929" t="str">
            <v>CONSTRUCCIÓN INTERSECCIÓN A DESNIVEL PUENTE ARANDA Y DEMÁS OBRAS COMPLEMENTARIAS TRONCAL CALLE 13 - TUBERIA HG D= 1/2`` (INCLUYE SUMINISTRO E INSTALACIÓN, SOLDADURA).</v>
          </cell>
          <cell r="F3929" t="str">
            <v>UN</v>
          </cell>
          <cell r="G3929">
            <v>11522</v>
          </cell>
        </row>
        <row r="3930">
          <cell r="D3930">
            <v>9836</v>
          </cell>
          <cell r="E3930"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F3930" t="str">
            <v>UN</v>
          </cell>
          <cell r="G3930">
            <v>9732831</v>
          </cell>
        </row>
        <row r="3931">
          <cell r="D3931">
            <v>9837</v>
          </cell>
          <cell r="E3931"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v>
          </cell>
          <cell r="F3931" t="str">
            <v>UN</v>
          </cell>
          <cell r="G3931">
            <v>11975702</v>
          </cell>
        </row>
        <row r="3932">
          <cell r="D3932">
            <v>9838</v>
          </cell>
          <cell r="E3932"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F3932" t="str">
            <v>ML</v>
          </cell>
          <cell r="G3932">
            <v>5315803</v>
          </cell>
        </row>
        <row r="3933">
          <cell r="D3933">
            <v>9839</v>
          </cell>
          <cell r="E3933"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F3933" t="str">
            <v>UN</v>
          </cell>
          <cell r="G3933">
            <v>15187791</v>
          </cell>
        </row>
        <row r="3934">
          <cell r="D3934">
            <v>9840</v>
          </cell>
          <cell r="E3934"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F3934" t="str">
            <v>UN</v>
          </cell>
          <cell r="G3934">
            <v>6430416</v>
          </cell>
        </row>
        <row r="3935">
          <cell r="D3935">
            <v>9841</v>
          </cell>
          <cell r="E3935" t="str">
            <v>CONSTRUCCIÓN INTERSECCIÓN A DESNIVEL PUENTE ARANDA Y DEMÁS OBRAS COMPLEMENTARIAS TRONCAL CALLE 13 - TAPÓN HEMBRA HA ROSCA NPT Ø2".  (Incluye suministro e instalación)</v>
          </cell>
          <cell r="F3935" t="str">
            <v>UN</v>
          </cell>
          <cell r="G3935">
            <v>9977</v>
          </cell>
        </row>
        <row r="3936">
          <cell r="D3936">
            <v>9842</v>
          </cell>
          <cell r="E3936" t="str">
            <v>CONSTRUCCIÓN INTERSECCIÓN A DESNIVEL PUENTE ARANDA Y DEMÁS OBRAS COMPLEMENTARIAS TRONCAL CALLE 13 - TUBERIA HG D= 3/4`` (INCLUYE SUMINISTRO E INSTALACIÓN, SOLDADURA).</v>
          </cell>
          <cell r="F3936" t="str">
            <v>UN</v>
          </cell>
          <cell r="G3936">
            <v>14464</v>
          </cell>
        </row>
        <row r="3937">
          <cell r="D3937">
            <v>9843</v>
          </cell>
          <cell r="E3937"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F3937" t="str">
            <v>UN</v>
          </cell>
          <cell r="G3937">
            <v>10339566</v>
          </cell>
        </row>
        <row r="3938">
          <cell r="D3938">
            <v>9844</v>
          </cell>
          <cell r="E3938" t="str">
            <v>CONSTRUCCIÓN INTERSECCIÓN A DESNIVEL PUENTE ARANDA Y DEMÁS OBRAS COMPLEMENTARIAS TRONCAL CALLE 13 - DERIVACION PARA CONEXION A TIERRA DE EQUIPOS EN CABLE DESNUDO DE COBRE 1/0 AWG  (Incluye suministro e instalación)</v>
          </cell>
          <cell r="F3938" t="str">
            <v>UN</v>
          </cell>
          <cell r="G3938">
            <v>79628</v>
          </cell>
        </row>
        <row r="3939">
          <cell r="D3939">
            <v>9845</v>
          </cell>
          <cell r="E3939"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39" t="str">
            <v>ML</v>
          </cell>
          <cell r="G3939">
            <v>2858453</v>
          </cell>
        </row>
        <row r="3940">
          <cell r="D3940">
            <v>9846</v>
          </cell>
          <cell r="E3940" t="str">
            <v>CONSTRUCCIÓN INTERSECCIÓN A DESNIVEL PUENTE ARANDA Y DEMÁS OBRAS COMPLEMENTARIAS TRONCAL CALLE 13 - UNIÓN DE DESMONTAJE AUTOPORTANTE HD Ø18" BRIDA B16.5.  (Incluye suministro e instalación)</v>
          </cell>
          <cell r="F3940" t="str">
            <v>UN</v>
          </cell>
          <cell r="G3940">
            <v>7110662</v>
          </cell>
        </row>
        <row r="3941">
          <cell r="D3941">
            <v>9847</v>
          </cell>
          <cell r="E3941" t="str">
            <v>CONSTRUCCIÓN INTERSECCIÓN A DESNIVEL PUENTE ARANDA Y DEMÁS OBRAS COMPLEMENTARIAS TRONCAL CALLE 13 - CODO 90° HG DE 1/2". Suministro en instalación.</v>
          </cell>
          <cell r="F3941" t="str">
            <v>UN</v>
          </cell>
          <cell r="G3941">
            <v>10488</v>
          </cell>
        </row>
        <row r="3942">
          <cell r="D3942">
            <v>9848</v>
          </cell>
          <cell r="E3942" t="str">
            <v>CONSTRUCCIÓN INTERSECCIÓN A DESNIVEL PUENTE ARANDA Y DEMÁS OBRAS COMPLEMENTARIAS TRONCAL CALLE 13 - VÁLVULA COMPUERTA VNA Ø2" HD B16.5 CL 300 CON VOLANTE MANIOBRA.  (Incluye suministro e instalación)</v>
          </cell>
          <cell r="F3942" t="str">
            <v>UN</v>
          </cell>
          <cell r="G3942">
            <v>1034926</v>
          </cell>
        </row>
        <row r="3943">
          <cell r="D3943">
            <v>9849</v>
          </cell>
          <cell r="E3943" t="str">
            <v>CONSTRUCCIÓN INTERSECCIÓN A DESNIVEL PUENTE ARANDA Y DEMÁS OBRAS COMPLEMENTARIAS TRONCAL CALLE 13 - CODO 90° HG DE ¾". Suministro en instalación.</v>
          </cell>
          <cell r="F3943" t="str">
            <v>UN</v>
          </cell>
          <cell r="G3943">
            <v>12788</v>
          </cell>
        </row>
        <row r="3944">
          <cell r="D3944">
            <v>9850</v>
          </cell>
          <cell r="E3944" t="str">
            <v>CONSTRUCCIÓN INTERSECCIÓN A DESNIVEL PUENTE ARANDA Y DEMÁS OBRAS COMPLEMENTARIAS TRONCAL CALLE 13 - VÁLVULA DE COMPUERTA VNA HD Ø8" BRIDA B.16.5 CL300 SELLO DE BRONCE DE MANIOBRA.  (Incluye suministro e instalación)</v>
          </cell>
          <cell r="F3944" t="str">
            <v>UN</v>
          </cell>
          <cell r="G3944">
            <v>5291201</v>
          </cell>
        </row>
        <row r="3945">
          <cell r="D3945">
            <v>9851</v>
          </cell>
          <cell r="E3945"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F3945" t="str">
            <v>UN</v>
          </cell>
          <cell r="G3945">
            <v>2848097</v>
          </cell>
        </row>
        <row r="3946">
          <cell r="D3946">
            <v>9852</v>
          </cell>
          <cell r="E3946" t="str">
            <v>CONSTRUCCIÓN INTERSECCIÓN A DESNIVEL PUENTE ARANDA Y DEMÁS OBRAS COMPLEMENTARIAS TRONCAL CALLE 13 - TEE HG DE 3/4". Suministro en instalación</v>
          </cell>
          <cell r="F3946" t="str">
            <v>UN</v>
          </cell>
          <cell r="G3946">
            <v>11488</v>
          </cell>
        </row>
        <row r="3947">
          <cell r="D3947">
            <v>9853</v>
          </cell>
          <cell r="E3947" t="str">
            <v>CONSTRUCCIÓN INTERSECCIÓN A DESNIVEL PUENTE ARANDA Y DEMÁS OBRAS COMPLEMENTARIAS TRONCAL CALLE 13 - VÁLVULA DE COMPUERTA VNA HD Ø4" BRIDA B.16.5 CL300 SELLO DE BRONCE DE MANIOBRA.  (Incluye suministro e instalación)</v>
          </cell>
          <cell r="F3947" t="str">
            <v>UN</v>
          </cell>
          <cell r="G3947">
            <v>827980</v>
          </cell>
        </row>
        <row r="3948">
          <cell r="D3948">
            <v>9854</v>
          </cell>
          <cell r="E3948" t="str">
            <v>CONSTRUCCIÓN INTERSECCIÓN A DESNIVEL PUENTE ARANDA Y DEMÁS OBRAS COMPLEMENTARIAS TRONCAL CALLE 13 - CODO 90° PVC E.L. D= 3/4" (Incluye suministro e instalación, soldadura)</v>
          </cell>
          <cell r="F3948" t="str">
            <v>UN</v>
          </cell>
          <cell r="G3948">
            <v>6058</v>
          </cell>
        </row>
        <row r="3949">
          <cell r="D3949">
            <v>9855</v>
          </cell>
          <cell r="E3949"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F3949" t="str">
            <v>UN</v>
          </cell>
          <cell r="G3949">
            <v>21136436</v>
          </cell>
        </row>
        <row r="3950">
          <cell r="D3950">
            <v>9856</v>
          </cell>
          <cell r="E3950"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F3950" t="str">
            <v>UN</v>
          </cell>
          <cell r="G3950">
            <v>30692136</v>
          </cell>
        </row>
        <row r="3951">
          <cell r="D3951">
            <v>9857</v>
          </cell>
          <cell r="E3951" t="str">
            <v>CONSTRUCCIÓN INTERSECCIÓN A DESNIVEL PUENTE ARANDA Y DEMÁS OBRAS COMPLEMENTARIAS TRONCAL CALLE 13 - REDUCCION HG E.L. D=3/4" A  1/2" (Incluye suministro e instalación).</v>
          </cell>
          <cell r="F3951" t="str">
            <v>UN</v>
          </cell>
          <cell r="G3951">
            <v>13738</v>
          </cell>
        </row>
        <row r="3952">
          <cell r="D3952">
            <v>9858</v>
          </cell>
          <cell r="E3952"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F3952" t="str">
            <v>UN</v>
          </cell>
          <cell r="G3952">
            <v>1916869</v>
          </cell>
        </row>
        <row r="3953">
          <cell r="D3953">
            <v>9859</v>
          </cell>
          <cell r="E3953" t="str">
            <v>CONSTRUCCIÓN INTERSECCIÓN A DESNIVEL PUENTE ARANDA Y DEMÁS OBRAS COMPLEMENTARIAS TRONCAL CALLE 13 - NIPLE EN ACERO Ø=30" EXTREMOS ESPIGO/BRIDA, REVEST.INTERIOR Y RECUBR EXT. EN MORTERO CEMENTO, L=2000mm CON SALIDA PARA VENTOSA Ø4" Y BY-PASS Ø4". SUMINISTRO E INSTALACIÓN</v>
          </cell>
          <cell r="F3953" t="str">
            <v>UN</v>
          </cell>
          <cell r="G3953">
            <v>8229523</v>
          </cell>
        </row>
        <row r="3954">
          <cell r="D3954">
            <v>9860</v>
          </cell>
          <cell r="E3954"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F3954" t="str">
            <v>UN</v>
          </cell>
          <cell r="G3954">
            <v>33794466</v>
          </cell>
        </row>
        <row r="3955">
          <cell r="D3955">
            <v>9861</v>
          </cell>
          <cell r="E3955" t="str">
            <v>CONSTRUCCIÓN INTERSECCIÓN A DESNIVEL PUENTE ARANDA Y DEMÁS OBRAS COMPLEMENTARIAS TRONCAL CALLE 13 - Válvula ventosa HD de doble efecto D=6" Clase 300 extremos bridados ANSI B16.5 (Suministro e instalación)</v>
          </cell>
          <cell r="F3955" t="str">
            <v>UN</v>
          </cell>
          <cell r="G3955">
            <v>14109256</v>
          </cell>
        </row>
        <row r="3956">
          <cell r="D3956">
            <v>9862</v>
          </cell>
          <cell r="E3956"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F3956" t="str">
            <v>UN</v>
          </cell>
          <cell r="G3956">
            <v>5872306</v>
          </cell>
        </row>
        <row r="3957">
          <cell r="D3957">
            <v>9863</v>
          </cell>
          <cell r="E3957" t="str">
            <v>CONSTRUCCIÓN INTERSECCIÓN A DESNIVEL PUENTE ARANDA Y DEMÁS OBRAS COMPLEMENTARIAS TRONCAL CALLE 13 - REDUCCIÓN EN ACERO D=18" D=16" CON CAMPANA D=18" Y ESPIGO D=16", CON REVESTIMIENTO INTERIOR Y RECUBRIMIENTO EXTERIOR EN MORTERO DE CEMENTO L=0.20m. (Incluye suministro e instalación)</v>
          </cell>
          <cell r="F3957" t="str">
            <v>UN</v>
          </cell>
          <cell r="G3957">
            <v>3575707</v>
          </cell>
        </row>
        <row r="3958">
          <cell r="D3958">
            <v>9864</v>
          </cell>
          <cell r="E3958" t="str">
            <v>CONSTRUCCIÓN INTERSECCIÓN A DESNIVEL PUENTE ARANDA Y DEMÁS OBRAS COMPLEMENTARIAS TRONCAL CALLE 13 - TUBERÍA EN ACERO Ø16" CON UNIONES ESPIGO/CAMPANA CON EMPAQUE DE CAUCHO. REVEST.INTERIOR Y RECUBR EXT. EN MORTERO CEMENTO. L= 6.00m PRESIÓN TRABAJO 150 PSI. SUMINISTRO E INSTALACIÓN</v>
          </cell>
          <cell r="F3958" t="str">
            <v>ML</v>
          </cell>
          <cell r="G3958">
            <v>989667</v>
          </cell>
        </row>
        <row r="3959">
          <cell r="D3959">
            <v>9865</v>
          </cell>
          <cell r="E3959" t="str">
            <v>CONSTRUCCIÓN INTERSECCIÓN A DESNIVEL PUENTE ARANDA Y DEMÁS OBRAS COMPLEMENTARIAS TRONCAL CALLE 13 - UNIÓN DE DESMONTAJE RÍGIDA Ø=10" CLASE 150 (Suministro e instalación)</v>
          </cell>
          <cell r="F3959" t="str">
            <v>UN</v>
          </cell>
          <cell r="G3959">
            <v>2493432</v>
          </cell>
        </row>
        <row r="3960">
          <cell r="D3960">
            <v>9866</v>
          </cell>
          <cell r="E3960" t="str">
            <v>CONSTRUCCIÓN INTERSECCIÓN A DESNIVEL PUENTE ARANDA Y DEMÁS OBRAS COMPLEMENTARIAS TRONCAL CALLE 13 -BRIDA SLIP ON RF D=8" CLASE 300, ANSI B16.5 (suministro e instalación, no incluye equipo de soldadura)</v>
          </cell>
          <cell r="F3960" t="str">
            <v>UN</v>
          </cell>
          <cell r="G3960">
            <v>234489</v>
          </cell>
        </row>
        <row r="3961">
          <cell r="D3961">
            <v>9867</v>
          </cell>
          <cell r="E3961" t="str">
            <v>CONSTRUCCIÓN INTERSECCIÓN A DESNIVEL PUENTE ARANDA Y DEMÁS OBRAS COMPLEMENTARIAS TRONCAL CALLE 13 - Válvula ventosa HD de doble efecto D=3" Clase 300 extremos bridados ANSI B16.5 (Suministro e instalación)</v>
          </cell>
          <cell r="F3961" t="str">
            <v>UN</v>
          </cell>
          <cell r="G3961">
            <v>6315921</v>
          </cell>
        </row>
        <row r="3962">
          <cell r="D3962">
            <v>9868</v>
          </cell>
          <cell r="E3962" t="str">
            <v>CONSTRUCCIÓN INTERSECCIÓN A DESNIVEL PUENTE ARANDA Y DEMÁS OBRAS COMPLEMENTARIAS TRONCAL CALLE 13 - UNIÓN DE DESMONTAJE RÍGIDA D=12" CLASE 300 (Suministro e instalación)</v>
          </cell>
          <cell r="F3962" t="str">
            <v>UN</v>
          </cell>
          <cell r="G3962">
            <v>6605690</v>
          </cell>
        </row>
        <row r="3963">
          <cell r="D3963">
            <v>9869</v>
          </cell>
          <cell r="E3963" t="str">
            <v>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v>
          </cell>
          <cell r="F3963" t="str">
            <v>UN</v>
          </cell>
          <cell r="G3963">
            <v>1691935</v>
          </cell>
        </row>
        <row r="3964">
          <cell r="D3964">
            <v>9870</v>
          </cell>
          <cell r="E3964"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F3964" t="str">
            <v>UN</v>
          </cell>
          <cell r="G3964">
            <v>12814760</v>
          </cell>
        </row>
        <row r="3965">
          <cell r="D3965">
            <v>9871</v>
          </cell>
          <cell r="E3965" t="str">
            <v>CONSTRUCCIÓN INTERSECCIÓN A DESNIVEL PUENTE ARANDA Y DEMÁS OBRAS COMPLEMENTARIAS TRONCAL CALLE 13 - UNIÓN DE DESMONTAJE RÍGIDA Ø 30" CLASE 300 (Suministro e instalación)</v>
          </cell>
          <cell r="F3965" t="str">
            <v>UN</v>
          </cell>
          <cell r="G3965">
            <v>40568286</v>
          </cell>
        </row>
        <row r="3966">
          <cell r="D3966">
            <v>9872</v>
          </cell>
          <cell r="E3966" t="str">
            <v>CONSTRUCCIÓN INTERSECCIÓN A DESNIVEL PUENTE ARANDA Y DEMÁS OBRAS COMPLEMENTARIAS TRONCAL CALLE 13 - VÁLVULA CHEQUE 6" CLASE  150 (Incluye suministro e instalación)</v>
          </cell>
          <cell r="F3966" t="str">
            <v>UN</v>
          </cell>
          <cell r="G3966">
            <v>1644574</v>
          </cell>
        </row>
        <row r="3967">
          <cell r="D3967">
            <v>9873</v>
          </cell>
          <cell r="E3967"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F3967" t="str">
            <v>UN</v>
          </cell>
          <cell r="G3967">
            <v>2384678</v>
          </cell>
        </row>
        <row r="3968">
          <cell r="D3968">
            <v>9874</v>
          </cell>
          <cell r="E3968" t="str">
            <v>CONSTRUCCIÓN INTERSECCIÓN A DESNIVEL PUENTE ARANDA Y DEMÁS OBRAS COMPLEMENTARIAS TRONCAL CALLE 13 - UNIÓN DE DESMONTAJE RÍGIDA D=36" CLASE 300 (Suministro e instalación)</v>
          </cell>
          <cell r="F3968" t="str">
            <v>UN</v>
          </cell>
          <cell r="G3968">
            <v>44887345</v>
          </cell>
        </row>
        <row r="3969">
          <cell r="D3969">
            <v>9875</v>
          </cell>
          <cell r="E3969" t="str">
            <v>CONSTRUCCIÓN INTERSECCIÓN A DESNIVEL PUENTE ARANDA Y DEMÁS OBRAS COMPLEMENTARIAS TRONCAL CALLE 13 - TEE PVC SOLDAR DE 3/4". (Suministro en instalación)</v>
          </cell>
          <cell r="F3969" t="str">
            <v>UN</v>
          </cell>
          <cell r="G3969">
            <v>13740</v>
          </cell>
        </row>
        <row r="3970">
          <cell r="D3970">
            <v>9876</v>
          </cell>
          <cell r="E3970" t="str">
            <v>CONSTRUCCIÓN INTERSECCIÓN A DESNIVEL PUENTE ARANDA Y DEMÁS OBRAS COMPLEMENTARIAS TRONCAL CALLE 13 - VÁLVULA MARIPOSA DE Ø 8", ASTM A536, CL 300 #, CON EXTREMOS BRIDADOS ANSI/ASME B16.5 (Suministro e instalación)</v>
          </cell>
          <cell r="F3970" t="str">
            <v>UN</v>
          </cell>
          <cell r="G3970">
            <v>9248257</v>
          </cell>
        </row>
        <row r="3971">
          <cell r="D3971">
            <v>9877</v>
          </cell>
          <cell r="E3971"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F3971" t="str">
            <v>UN</v>
          </cell>
          <cell r="G3971">
            <v>5082326</v>
          </cell>
        </row>
        <row r="3972">
          <cell r="D3972">
            <v>9878</v>
          </cell>
          <cell r="E3972" t="str">
            <v>CONSTRUCCIÓN INTERSECCIÓN A DESNIVEL PUENTE ARANDA Y DEMÁS OBRAS COMPLEMENTARIAS TRONCAL CALLE 13 - CODO 90° PVC SANITARIA D=4" (Incluye suministro e instalación)</v>
          </cell>
          <cell r="F3972" t="str">
            <v>UN</v>
          </cell>
          <cell r="G3972">
            <v>20309</v>
          </cell>
        </row>
        <row r="3973">
          <cell r="D3973">
            <v>9879</v>
          </cell>
          <cell r="E3973" t="str">
            <v>CONSTRUCCIÓN INTERSECCIÓN A DESNIVEL PUENTE ARANDA Y DEMÁS OBRAS COMPLEMENTARIAS TRONCAL CALLE 13 - VÁLVULA TIPO MARIPOSA DE Ø 12", ASTM A536, CL 300 #, CON EXTREMOS BRIDADOS ANSI/ASME B16.5 (Suministro e instalación)</v>
          </cell>
          <cell r="F3973" t="str">
            <v>UN</v>
          </cell>
          <cell r="G3973">
            <v>16707880</v>
          </cell>
        </row>
        <row r="3974">
          <cell r="D3974">
            <v>9880</v>
          </cell>
          <cell r="E3974" t="str">
            <v>CONSTRUCCIÓN INTERSECCIÓN A DESNIVEL PUENTE ARANDA Y DEMÁS OBRAS COMPLEMENTARIAS TRONCAL CALLE 13 - ESCALERA ACCESO POZO 2.00 &lt; H &lt; = 3.00 (Incluye suministro e instalación)</v>
          </cell>
          <cell r="F3974" t="str">
            <v>UN</v>
          </cell>
          <cell r="G3974">
            <v>717399</v>
          </cell>
        </row>
        <row r="3975">
          <cell r="D3975">
            <v>9881</v>
          </cell>
          <cell r="E3975" t="str">
            <v>CONSTRUCCIÓN INTERSECCIÓN A DESNIVEL PUENTE ARANDA Y DEMÁS OBRAS COMPLEMENTARIAS TRONCAL CALLE 13 -VÁLVULA MARIPOSA DE Ø 10", ASTM A536, CL 300 #, CON EXTREMOS BRIDADOS ANSI/ASME B16.5 (Suministro e instalación)</v>
          </cell>
          <cell r="F3975" t="str">
            <v>UN</v>
          </cell>
          <cell r="G3975">
            <v>12059418</v>
          </cell>
        </row>
        <row r="3976">
          <cell r="D3976">
            <v>9882</v>
          </cell>
          <cell r="E3976" t="str">
            <v>CONSTRUCCIÓN INTERSECCIÓN A DESNIVEL PUENTE ARANDA Y DEMÁS OBRAS COMPLEMENTARIAS TRONCAL CALLE 13 - TELERRUPTOR PARA CONTROL DE ILUMINACION DE 1X16 AMP. (Incluye suministro e instalación)</v>
          </cell>
          <cell r="F3976" t="str">
            <v>UN</v>
          </cell>
          <cell r="G3976">
            <v>58962</v>
          </cell>
        </row>
        <row r="3977">
          <cell r="D3977">
            <v>9883</v>
          </cell>
          <cell r="E3977" t="str">
            <v>CONSTRUCCIÓN INTERSECCIÓN A DESNIVEL PUENTE ARANDA Y DEMÁS OBRAS COMPLEMENTARIAS TRONCAL CALLE 13 - VÁLVULA VENTOSA HD DE DOBLE EFECTO  D=4" CLASE 150 EXTREMO EN BRIDA (Suministro e Instalación)</v>
          </cell>
          <cell r="F3977" t="str">
            <v>UN</v>
          </cell>
          <cell r="G3977">
            <v>1669564</v>
          </cell>
        </row>
        <row r="3978">
          <cell r="D3978">
            <v>9884</v>
          </cell>
          <cell r="E3978" t="str">
            <v>CONSTRUCCIÓN INTERSECCIÓN A DESNIVEL PUENTE ARANDA Y DEMÁS OBRAS COMPLEMENTARIAS TRONCAL CALLE 13 - CABLE THHN/THHN  No. 4 AWG EN COBRE. SUMINISTRO E INSTALACIÓN. (Incluye accesorios de instalación).</v>
          </cell>
          <cell r="F3978" t="str">
            <v>ML</v>
          </cell>
          <cell r="G3978">
            <v>20220</v>
          </cell>
        </row>
        <row r="3979">
          <cell r="D3979">
            <v>9885</v>
          </cell>
          <cell r="E3979" t="str">
            <v>CONSTRUCCIÓN INTERSECCIÓN A DESNIVEL PUENTE ARANDA Y DEMÁS OBRAS COMPLEMENTARIAS TRONCAL CALLE 13 - TUBERIA CONDUIT GALVANIZADA IMC D=1" (Incluye suministro e Instalación).</v>
          </cell>
          <cell r="F3979" t="str">
            <v>ML</v>
          </cell>
          <cell r="G3979">
            <v>32148</v>
          </cell>
        </row>
        <row r="3980">
          <cell r="D3980">
            <v>9886</v>
          </cell>
          <cell r="E3980" t="str">
            <v>CONSTRUCCIÓN INTERSECCIÓN A DESNIVEL PUENTE ARANDA Y DEMÁS OBRAS COMPLEMENTARIAS TRONCAL CALLE 13 - UNIÓN JUNTA DE MONTAJE Ø 6 RÍGIDA CLASE 150 (Suministro e Instalación)</v>
          </cell>
          <cell r="F3980" t="str">
            <v>UN</v>
          </cell>
          <cell r="G3980">
            <v>1440689</v>
          </cell>
        </row>
        <row r="3981">
          <cell r="D3981">
            <v>9887</v>
          </cell>
          <cell r="E3981" t="str">
            <v>CONSTRUCCIÓN INTERSECCIÓN A DESNIVEL PUENTE ARANDA Y DEMÁS OBRAS COMPLEMENTARIAS TRONCAL CALLE 13 - REGISTRO BOLA 3/4" TIPO PESADO (Incluye suministro e instalación, soldadura y cinta teflon)</v>
          </cell>
          <cell r="F3981" t="str">
            <v>UN</v>
          </cell>
          <cell r="G3981">
            <v>19535</v>
          </cell>
        </row>
        <row r="3982">
          <cell r="D3982">
            <v>9888</v>
          </cell>
          <cell r="E3982" t="str">
            <v>CONSTRUCCIÓN INTERSECCIÓN A DESNIVEL PUENTE ARANDA Y DEMÁS OBRAS COMPLEMENTARIAS TRONCAL CALLE 13 - VÁLVULA TIPO MARIPOSA DE Ø 16" CLASE 150 CON EXTREMOS BRIDADOS (Suministro e Instalación)</v>
          </cell>
          <cell r="F3982" t="str">
            <v>UN</v>
          </cell>
          <cell r="G3982">
            <v>11775528</v>
          </cell>
        </row>
        <row r="3983">
          <cell r="D3983">
            <v>9889</v>
          </cell>
          <cell r="E3983" t="str">
            <v>CONSTRUCCIÓN INTERSECCIÓN A DESNIVEL PUENTE ARANDA Y DEMÁS OBRAS COMPLEMENTARIAS TRONCAL CALLE 13 - UNIÓN JUNTA DE MONTAJE Ø 8 RÍGIDA CLASE 150 (Suministro e Instalación)</v>
          </cell>
          <cell r="F3983" t="str">
            <v>UN</v>
          </cell>
          <cell r="G3983">
            <v>1610135</v>
          </cell>
        </row>
        <row r="3984">
          <cell r="D3984">
            <v>9890</v>
          </cell>
          <cell r="E3984" t="str">
            <v>CONSTRUCCIÓN INTERSECCIÓN A DESNIVEL PUENTE ARANDA Y DEMÁS OBRAS COMPLEMENTARIAS TRONCAL CALLE 13 - TUBERIA CONDUIT GALVANIZADA IMC D=1 1/2" (Incluye Suministro e Instalación).</v>
          </cell>
          <cell r="F3984" t="str">
            <v>ML</v>
          </cell>
          <cell r="G3984">
            <v>49040</v>
          </cell>
        </row>
        <row r="3985">
          <cell r="D3985">
            <v>9891</v>
          </cell>
          <cell r="E3985" t="str">
            <v>PROYECTO CONSTRUCCION PUENTES SAN AGUSTIN Y LOS ANDES - CAPA DE REY  (Incluye tierra, abono, tutor, transporte y disposición final de escombros a 28 km). SUMINISTRO Y PLANTACION.</v>
          </cell>
          <cell r="F3985" t="str">
            <v>UN</v>
          </cell>
          <cell r="G3985">
            <v>48783</v>
          </cell>
        </row>
        <row r="3986">
          <cell r="D3986">
            <v>9892</v>
          </cell>
          <cell r="E3986" t="str">
            <v>PROYECTO CONSTRUCCION PUENTES SAN AGUSTIN Y LOS ANDES - PERNO ROSCADO EN U REF. PEU58AG600 DIAMETRO PERNO R 5/8-11 UNC. DIAMETRO NOMINAL DE TUBERIA 6" (INCLUYE SUMINISTRO E INSTALACION)</v>
          </cell>
          <cell r="F3986" t="str">
            <v>UN</v>
          </cell>
          <cell r="G3986">
            <v>12926</v>
          </cell>
        </row>
        <row r="3987">
          <cell r="D3987">
            <v>9893</v>
          </cell>
          <cell r="E3987" t="str">
            <v>PROYECTO CONSTRUCCION PUENTES SAN AGUSTIN Y LOS ANDES - PERNOS DE ANCLAJE - ACERO ASTM A193 GR B7 (INCLUYE SUMINISTRO E INSTALACION)</v>
          </cell>
          <cell r="F3987" t="str">
            <v>ML</v>
          </cell>
          <cell r="G3987">
            <v>92776</v>
          </cell>
        </row>
        <row r="3988">
          <cell r="D3988">
            <v>9894</v>
          </cell>
          <cell r="E3988" t="str">
            <v>PROYECTO CONSTRUCCION PUENTES SAN AGUSTIN Y LOS ANDES - ACERO ESTRUCTURAL A588 PARA PLATINAS (INCLUYE SUMINISTRO E INSTALACION)</v>
          </cell>
          <cell r="F3988" t="str">
            <v>KG</v>
          </cell>
          <cell r="G3988">
            <v>21430</v>
          </cell>
        </row>
        <row r="3989">
          <cell r="D3989">
            <v>9895</v>
          </cell>
          <cell r="E3989" t="str">
            <v>PROYECTO CONSTRUCCION PUENTES SAN AGUSTIN Y LOS ANDES - ACERO ESTRUCTURAL A500 GR C PARA ESTRUCTURA (INCLUYE SIMINISTRO E INSTALACION)</v>
          </cell>
          <cell r="F3989" t="str">
            <v>KG</v>
          </cell>
          <cell r="G3989">
            <v>22554</v>
          </cell>
        </row>
        <row r="3990">
          <cell r="D3990">
            <v>9896</v>
          </cell>
          <cell r="E3990" t="str">
            <v>PROYECTO CONSTRUCCION PUENTES SAN AGUSTIN Y LOS ANDES - MICROPILOTE PARA CIMENTACIÓN CON (BARRA AUTOPERFORANTE)</v>
          </cell>
          <cell r="F3990" t="str">
            <v>ML</v>
          </cell>
          <cell r="G3990">
            <v>934217</v>
          </cell>
        </row>
        <row r="3991">
          <cell r="D3991">
            <v>9897</v>
          </cell>
          <cell r="E3991" t="str">
            <v>PROYECTO CONSTRUCCION PUENTES SAN AGUSTIN Y LOS ANDES - TUBERÍA SEMIPESADA RMC, DE 6" DE DIÁMETRO, EXPUESTA, CON SUS ACCESORIOS DE MONTAJE. (INCLUYE SUMINISTRO E INSTALACIÓN)</v>
          </cell>
          <cell r="F3991" t="str">
            <v>ML</v>
          </cell>
          <cell r="G3991">
            <v>921412</v>
          </cell>
        </row>
        <row r="3992">
          <cell r="D3992">
            <v>9898</v>
          </cell>
          <cell r="E3992" t="str">
            <v xml:space="preserve">PROYECTO CONSTRUCCION PUENTES SAN AGUSTIN Y LOS ANDES - REUBICACIÓN DE LUMINARIA LED 44 W (INCL. 28 ML DE CABLE 12 AWG 600V 90° C THHN/THWN) (Incluye suministro e instalacion) </v>
          </cell>
          <cell r="F3992" t="str">
            <v>UN</v>
          </cell>
          <cell r="G3992">
            <v>84644</v>
          </cell>
        </row>
        <row r="3993">
          <cell r="D3993">
            <v>9899</v>
          </cell>
          <cell r="E3993" t="str">
            <v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v>
          </cell>
          <cell r="F3993" t="str">
            <v>UN</v>
          </cell>
          <cell r="G3993">
            <v>1491883</v>
          </cell>
        </row>
        <row r="3994">
          <cell r="D3994">
            <v>9900</v>
          </cell>
          <cell r="E3994" t="str">
            <v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v>
          </cell>
          <cell r="F3994" t="str">
            <v>UN</v>
          </cell>
          <cell r="G3994">
            <v>1703227</v>
          </cell>
        </row>
        <row r="3995">
          <cell r="D3995">
            <v>9901</v>
          </cell>
          <cell r="E3995" t="str">
            <v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v>
          </cell>
          <cell r="F3995" t="str">
            <v>UN</v>
          </cell>
          <cell r="G3995">
            <v>1124887</v>
          </cell>
        </row>
        <row r="3996">
          <cell r="D3996">
            <v>9902</v>
          </cell>
          <cell r="E3996" t="str">
            <v>PROYECTO CONSTRUCCION PUENTES SAN AGUSTIN Y LOS ANDES - ACOMETIDA TRIFASICA (3N1/0+1N1/0) SERIE 8000-THW-600V-AL (INCLUYE SUMINISTRO E INSTALACION)</v>
          </cell>
          <cell r="F3996" t="str">
            <v>ML</v>
          </cell>
          <cell r="G3996">
            <v>44110</v>
          </cell>
        </row>
        <row r="3997">
          <cell r="D3997">
            <v>9903</v>
          </cell>
          <cell r="E3997" t="str">
            <v>PROYECTO CONSTRUCCION PUENTES SAN AGUSTIN Y LOS ANDES - PUESTA A TIERRA PARA 6 DUCTOS D=6" + 2 DUCTOS DE 3" - IMC EN CERCHA METÁLICA. SUMINISTRO E INSTALACIÓN. INCLUYE CONECTOR METÁLICO DE PUESTA A TIERRA DE 3" Y 6" EN CADA EXTREMO</v>
          </cell>
          <cell r="F3997" t="str">
            <v>UN</v>
          </cell>
          <cell r="G3997">
            <v>427273</v>
          </cell>
        </row>
        <row r="3998">
          <cell r="D3998">
            <v>9904</v>
          </cell>
          <cell r="E3998" t="str">
            <v>BARRAJE DE BAJA TENSION 175A DE 6 SALIDAS X 1/4’’, INCLUYE FUSIBLE Y TERMINALES (INCLUYE SUMINISTRO E INSTALACION)</v>
          </cell>
          <cell r="F3998" t="str">
            <v>UN</v>
          </cell>
          <cell r="G3998">
            <v>171148</v>
          </cell>
        </row>
        <row r="3999">
          <cell r="D3999">
            <v>9905</v>
          </cell>
          <cell r="E3999" t="str">
            <v>PROYECTO CONSTRUCCION PUENTES SAN AGUSTIN Y LOS ANDES - ACOMETIDA TRIFASICA (3N2+1N2) SERIE 8000-THWN-600V-AL (INCLUYE SUMINISTRO E INSTALACION)</v>
          </cell>
          <cell r="F3999" t="str">
            <v>ML</v>
          </cell>
          <cell r="G3999">
            <v>27749</v>
          </cell>
        </row>
        <row r="4000">
          <cell r="D4000">
            <v>9906</v>
          </cell>
          <cell r="E4000" t="str">
            <v>PROYECTO CONSTRUCCION PUENTES SAN AGUSTIN Y LOS ANDES - SUMINISTRO E INSTALACION DE MEDIDOR TOTALIZADOR 4" (INCLUYE VALVULAS COMPUERTA Y UNION DRESSER)</v>
          </cell>
          <cell r="F4000" t="str">
            <v>UN</v>
          </cell>
          <cell r="G4000">
            <v>4457935</v>
          </cell>
        </row>
        <row r="4001">
          <cell r="D4001">
            <v>9907</v>
          </cell>
          <cell r="E4001" t="str">
            <v>REVITALIZACIÓN DEL EJE AMBIENTAL EN BOGOTA D.C. FASE II - PISO EN ADOQUÍN DE ARCILLA ENCHAPE CON PATAS DE 1/4x26 TIPO SALMONA SOBRE MORTERO 1:3 Y CAMA DE ARENA (Suministro e Instalación. Incluye Base 4cm de Arena, Mortero 1:3 Hecho en Obra para Base y Juntas)</v>
          </cell>
          <cell r="F4001" t="str">
            <v>M2</v>
          </cell>
          <cell r="G4001">
            <v>114308</v>
          </cell>
        </row>
        <row r="4002">
          <cell r="D4002">
            <v>9908</v>
          </cell>
          <cell r="E4002"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F4002" t="str">
            <v>UN</v>
          </cell>
          <cell r="G4002">
            <v>90685309</v>
          </cell>
        </row>
        <row r="4003">
          <cell r="D4003">
            <v>9909</v>
          </cell>
          <cell r="E4003" t="str">
            <v>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4003" t="str">
            <v>UN</v>
          </cell>
          <cell r="G4003">
            <v>58342996</v>
          </cell>
        </row>
        <row r="4004">
          <cell r="D4004">
            <v>9910</v>
          </cell>
          <cell r="E4004" t="str">
            <v>CONSTRUCCIÓN INTERSECCIÓN A DESNIVEL PUENTE ARANDA Y DEMÁS OBRAS COMPLEMENTARIAS TRONCAL CALLE 13 - SUMINISTRO E INSTALACIÓN DE RECEPTOR INTELIGENTE 'DSSAdvanced'' PARA UNA PARADA DE BUS EN ESTACIÓN ' - INCLUYE LECTORA UHF - DRIVER RFID - MODULOS TESTIGOS</v>
          </cell>
          <cell r="F4004" t="str">
            <v>UN</v>
          </cell>
          <cell r="G4004">
            <v>4185476</v>
          </cell>
        </row>
        <row r="4005">
          <cell r="D4005">
            <v>9911</v>
          </cell>
          <cell r="E4005" t="str">
            <v>CONSTRUCCIÓN INTERSECCIÓN A DESNIVEL PUENTE ARANDA Y DEMÁS OBRAS COMPLEMENTARIAS TRONCAL CALLE 13 - SUMINISTRO E INSTALACIÓN DE MASTER LOGGER - LAN ''DSSAdvanced'' PARA UN VAGON ESTRUCTURAL</v>
          </cell>
          <cell r="F4005" t="str">
            <v>UN</v>
          </cell>
          <cell r="G4005">
            <v>13380480</v>
          </cell>
        </row>
        <row r="4006">
          <cell r="D4006">
            <v>9912</v>
          </cell>
          <cell r="E4006" t="str">
            <v>CONSTRUCCIÓN INTERSECCIÓN A DESNIVEL PUENTE ARANDA Y DEMÁS OBRAS COMPLEMENTARIAS TRONCAL CALLE 13 - SUMINISTRO E INSTALACIÓN DE POWER SUPPLY 12-16 VCC, 1,5-2.0 A-DSS CON MÓDULO BACK UP ELD 001-DSS DE RECARGA AUTOMÁTICA.</v>
          </cell>
          <cell r="F4006" t="str">
            <v>UN</v>
          </cell>
          <cell r="G4006">
            <v>2029322</v>
          </cell>
        </row>
        <row r="4007">
          <cell r="D4007">
            <v>9913</v>
          </cell>
          <cell r="E4007" t="str">
            <v>AVENIDA CONTADOR (CL. 134) - BLOQUEO Y TRANSPLANTE DE ARBOLES 15 - 20 MT (INCLUYE TRANSPORTE, RECOLECCIÓN,ALISTAMIENTO DE ZONA, PREBLOQUEO, BLOQUEO, PRUEBAS DE INFILTRACIÓN Y PH DEL SUELO, TRASLADO Y UBICACIÓN FINAL, ENDOTERAPIAS, INFORME ACTIVIDADES REALIZADAS).</v>
          </cell>
          <cell r="F4007" t="str">
            <v>UN</v>
          </cell>
          <cell r="G4007">
            <v>3403313</v>
          </cell>
        </row>
        <row r="4008">
          <cell r="D4008">
            <v>9914</v>
          </cell>
          <cell r="E4008" t="str">
            <v>AVENIDA CONTADOR (CL. 134) - BANCA EN CONCRETO M-02-A (SUMINISTRO E INSTALACIÓN)</v>
          </cell>
          <cell r="F4008" t="str">
            <v>UN</v>
          </cell>
          <cell r="G4008">
            <v>2391110</v>
          </cell>
        </row>
        <row r="4009">
          <cell r="D4009">
            <v>9915</v>
          </cell>
          <cell r="E4009" t="str">
            <v>AVENIDA CONTADOR (CL. 134) - Suministro e instalación rejilla de piso metalica cuadrado 10 x 10 cm para desague de 3"</v>
          </cell>
          <cell r="F4009" t="str">
            <v>UN</v>
          </cell>
          <cell r="G4009">
            <v>39474</v>
          </cell>
        </row>
        <row r="4010">
          <cell r="D4010">
            <v>9916</v>
          </cell>
          <cell r="E4010" t="str">
            <v>AVENIDA CONTADOR (CL. 134) - PILOTE PREEXCAVADO EN MORTERO 10 MPa (100 Kg/cm2). INCLUYE ALQUILER DE EQUIPO DE PERFORACIÓN CON OPERARIO, MOTOBOMBA, BENTONITA, MANO DE OBRA, TRANSPORTE Y DISPOSICIÓN FINAL DE ESCOMBROS EN SITIO AUTORIZADO. DISTANCIA DE TRANSPORTE 21 KM.</v>
          </cell>
          <cell r="F4010" t="str">
            <v>M3</v>
          </cell>
          <cell r="G4010">
            <v>1771971</v>
          </cell>
        </row>
        <row r="4011">
          <cell r="D4011">
            <v>9917</v>
          </cell>
          <cell r="E4011" t="str">
            <v>AVENIDA CONTADOR (CL. 134) - Suministro e instalación Cinta tipo Hypalon H-20</v>
          </cell>
          <cell r="F4011" t="str">
            <v>ML</v>
          </cell>
          <cell r="G4011">
            <v>210408</v>
          </cell>
        </row>
        <row r="4012">
          <cell r="D4012">
            <v>9918</v>
          </cell>
          <cell r="E4012" t="str">
            <v>AVENIDA CONTADOR (CL. 134) - Retiro de tirantes y resane de muros existentes en los puntos usados durante el proceso de encofrado y fundida del box culvert</v>
          </cell>
          <cell r="F4012" t="str">
            <v>M2</v>
          </cell>
          <cell r="G4012">
            <v>142982</v>
          </cell>
        </row>
        <row r="4013">
          <cell r="D4013">
            <v>9919</v>
          </cell>
          <cell r="E4013" t="str">
            <v>AVENIDA CONTADOR (CL. 134) - Concreto 28 MPa para tablero y bordillo con inclusión de microfibras (1.2kg/m3) y macrofibras (1.8kg/m3). Suministro e instalacion tablero</v>
          </cell>
          <cell r="F4013" t="str">
            <v>M3</v>
          </cell>
          <cell r="G4013">
            <v>929989</v>
          </cell>
        </row>
        <row r="4014">
          <cell r="D4014">
            <v>9920</v>
          </cell>
          <cell r="E4014" t="str">
            <v>AVENIDA CONTADOR (CL. 134) - Suministro e instalacion de FONDO DE JUNTA EN ESPUMA DE POLIETILENO DE BAJA DENSIDAD D=16 mm</v>
          </cell>
          <cell r="F4014" t="str">
            <v>ML</v>
          </cell>
          <cell r="G4014">
            <v>3337</v>
          </cell>
        </row>
        <row r="4015">
          <cell r="D4015">
            <v>9921</v>
          </cell>
          <cell r="E4015" t="str">
            <v>AVENIDA CONTADOR (CL. 134) - Suministro e instalación POLIESTIRENO DE ALTA DENSIDAD 9 e=2cm</v>
          </cell>
          <cell r="F4015" t="str">
            <v>M3</v>
          </cell>
          <cell r="G4015">
            <v>286625</v>
          </cell>
        </row>
        <row r="4016">
          <cell r="D4016">
            <v>9922</v>
          </cell>
          <cell r="E4016" t="str">
            <v>AVENIDA CONTADOR (CL. 134) - Suministro e instalación MANGUERA DE POLIETILENO DE BAJA DENSIDAD 1"</v>
          </cell>
          <cell r="F4016" t="str">
            <v>ML</v>
          </cell>
          <cell r="G4016">
            <v>3165</v>
          </cell>
        </row>
        <row r="4017">
          <cell r="D4017">
            <v>9923</v>
          </cell>
          <cell r="E4017" t="str">
            <v>ESTUDIOS Y DISEÑOS DE VIAS Y ESPACIO PUBLICO ASOCIADO A LAS ZONAS INDUSTRIALES DE MONTEVIDEO Y PUENTE ARANDA, EN LA CIUDAD DE BOGOTÁ. PINTURA EPOXICA PARA DEMARCACION PODOTACTIL EN CAJAS ESPACIO PUBLICO</v>
          </cell>
          <cell r="F4017" t="str">
            <v>M2</v>
          </cell>
          <cell r="G4017">
            <v>27535</v>
          </cell>
        </row>
        <row r="4018">
          <cell r="D4018">
            <v>9924</v>
          </cell>
          <cell r="E4018" t="str">
            <v>ESTUDIOS Y DISEÑOS DE VIAS Y ESPACIO PUBLICO ASOCIADO A LAS ZONAS INDUSTRIALES DE MONTEVIDEO Y PUENTE ARANDA, EN LA CIUDAD DE BOGOTÁ.  - TUBERIA DE CONCRETO DE ALTA RESISTENCIA D= 6" (INCLUYE MORTERO DE INSTALACION). SUMINISTRO E INSTALACION</v>
          </cell>
          <cell r="F4018" t="str">
            <v>ML</v>
          </cell>
          <cell r="G4018">
            <v>95436</v>
          </cell>
        </row>
        <row r="4019">
          <cell r="D4019">
            <v>9925</v>
          </cell>
          <cell r="E4019" t="str">
            <v>ESTUDIOS Y DISEÑOS DE VIAS Y ESPACIO PUBLICO ASOCIADO A LAS ZONAS INDUSTRIALES DE MONTEVIDEO Y PUENTE ARANDA, EN LA CIUDAD DE BOGOTÁ. - SUMIDERO COMBINADO CAJA EN VÍA DOBLE REJILLA, H=1.25M (FUNDIDO EN SITIO, CONCRETO PREMEZCLADO. INCL. SUMIN, FORM, REF. Y CONSTR. INCL. TAPA)</v>
          </cell>
          <cell r="F4019" t="str">
            <v>UN</v>
          </cell>
          <cell r="G4019">
            <v>7454658</v>
          </cell>
        </row>
        <row r="4020">
          <cell r="D4020">
            <v>9926</v>
          </cell>
          <cell r="E4020" t="str">
            <v>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v>
          </cell>
          <cell r="F4020" t="str">
            <v>UN</v>
          </cell>
          <cell r="G4020">
            <v>8381771</v>
          </cell>
        </row>
        <row r="4021">
          <cell r="D4021">
            <v>9927</v>
          </cell>
          <cell r="E4021" t="str">
            <v>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v>
          </cell>
          <cell r="F4021" t="str">
            <v>UN</v>
          </cell>
          <cell r="G4021">
            <v>7992369</v>
          </cell>
        </row>
        <row r="4022">
          <cell r="D4022">
            <v>9928</v>
          </cell>
          <cell r="E4022" t="str">
            <v>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v>
          </cell>
          <cell r="F4022" t="str">
            <v>UN</v>
          </cell>
          <cell r="G4022">
            <v>5304985</v>
          </cell>
        </row>
        <row r="4023">
          <cell r="D4023">
            <v>9929</v>
          </cell>
          <cell r="E4023" t="str">
            <v>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v>
          </cell>
          <cell r="F4023" t="str">
            <v>UN</v>
          </cell>
          <cell r="G4023">
            <v>5781530</v>
          </cell>
        </row>
        <row r="4024">
          <cell r="D4024">
            <v>9930</v>
          </cell>
          <cell r="E4024" t="str">
            <v>PROYECTO CONSTRUCCION PUENTES SAN AGUSTIN Y LOS ANDES - ANCLAJE EN SECO DE 1/2" (incluye, suministro y colocación)</v>
          </cell>
          <cell r="F4024" t="str">
            <v>ML</v>
          </cell>
          <cell r="G4024">
            <v>114519</v>
          </cell>
        </row>
        <row r="4025">
          <cell r="D4025">
            <v>9931</v>
          </cell>
          <cell r="E4025" t="str">
            <v>PROYECTO CONSTRUCCION PUENTES SAN AGUSTIN Y LOS ANDES - Tubería estructural acero al carbono (M-80 Fy = 552 Mpa) de 5" barras de perforacion completa diámetro 127 mm y espesor 9mm, incluye suministro e instalación</v>
          </cell>
          <cell r="F4025" t="str">
            <v>ML</v>
          </cell>
          <cell r="G4025">
            <v>299882</v>
          </cell>
        </row>
        <row r="4026">
          <cell r="D4026">
            <v>9932</v>
          </cell>
          <cell r="E4026" t="str">
            <v>PROYECTO CONSTRUCCION PUENTES SAN AGUSTIN Y LOS ANDES - ACOMETIDA EN BAJA TENSIÓN EN CONDUCTORES CU 2X6 AWG, 600 V (INCLUYE SUMINISTRO E INSTALACIÓN TUBERIA PVC 2" Y CABLES)</v>
          </cell>
          <cell r="F4026" t="str">
            <v>ML</v>
          </cell>
          <cell r="G4026">
            <v>48956</v>
          </cell>
        </row>
        <row r="4027">
          <cell r="D4027">
            <v>9934</v>
          </cell>
          <cell r="E4027" t="str">
            <v xml:space="preserve">PROYECTO CONSTRUCCION PUENTES SAN AGUSTIN Y LOS ANDES - ACOMETIDA TRIFASICA (3N4+1N4) SERIE 8000 THWN-600V-AL (Incluye suministro e instalacion) </v>
          </cell>
          <cell r="F4027" t="str">
            <v>ML</v>
          </cell>
          <cell r="G4027">
            <v>15665</v>
          </cell>
        </row>
        <row r="4028">
          <cell r="D4028">
            <v>9969</v>
          </cell>
          <cell r="E4028" t="str">
            <v>PROYECTO CONSTRUCCION PUENTES SAN AGUSTIN Y LOS ANDES: TUBERÍA SEMIPESADA IMC Ø=4 GALVANIZADA", EXPUESTA, CON SUS ACCESORIOS DE MONTAJE, INCLUYE RIEL CHANEL PERFORADO 4x4cm x 3m. (Suministro e instalación)</v>
          </cell>
          <cell r="F4028" t="str">
            <v>ML</v>
          </cell>
          <cell r="G4028">
            <v>193593</v>
          </cell>
        </row>
        <row r="4029">
          <cell r="D4029">
            <v>9970</v>
          </cell>
          <cell r="E4029" t="str">
            <v xml:space="preserve">PROYECTO CONSTRUCCION PUENTES SAN AGUSTIN Y LOS ANDES: TUBERÍA SEMIPESADA IMC Ø=3"GALVANIZADA, EXPUESTA, CON SUS ACCESORIOS DE MONTAJE, INCLUYE RIEL CHANEL PERFORADO 4x4cm x 3m. (Suministro e instalación) </v>
          </cell>
          <cell r="F4029" t="str">
            <v>ML</v>
          </cell>
          <cell r="G4029">
            <v>149141</v>
          </cell>
        </row>
        <row r="4030">
          <cell r="D4030">
            <v>9971</v>
          </cell>
          <cell r="E4030" t="str">
            <v>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v>
          </cell>
          <cell r="F4030" t="str">
            <v>UN</v>
          </cell>
          <cell r="G4030">
            <v>3395392</v>
          </cell>
        </row>
        <row r="4031">
          <cell r="D4031">
            <v>9972</v>
          </cell>
          <cell r="E4031" t="str">
            <v>PROYECTO ESPECIFICO PATIO ZONAL ALAMEDA EL JARDIN - PUNTO HIDRÁULICO AGUA FRÍA PVCP Ø 3/4" ORINAL Y/O RIEGO. INCLUYE SUMINISTRO E INSTALACIÓN, INCLUYE ACCESORIOS, TUBERÍA, SOLDADURA Y CINTA TEFLÓN.</v>
          </cell>
          <cell r="F4031" t="str">
            <v>UN</v>
          </cell>
          <cell r="G4031">
            <v>27405</v>
          </cell>
        </row>
        <row r="4032">
          <cell r="D4032">
            <v>9973</v>
          </cell>
          <cell r="E4032" t="str">
            <v>PROYECTO ESPECIFICO PATIO ZONAL ALAMEDA EL JARDIN - BUJE SOLDADO PRESIÓN PVC E.L. DE 3/4" X 1/2"(SUMINISTRO E INSTALACIÓN)</v>
          </cell>
          <cell r="F4032" t="str">
            <v>UN</v>
          </cell>
          <cell r="G4032">
            <v>5485</v>
          </cell>
        </row>
        <row r="4033">
          <cell r="D4033">
            <v>9974</v>
          </cell>
          <cell r="E4033" t="str">
            <v>PROYECTO ESPECIFICO PATIO ZONAL ALAMEDA EL JARDIN - BUJE SOLDADO PRESIÓN PVC E.L. DE 1" X 1/2"(SUMINISTRO E INSTALACIÓN)</v>
          </cell>
          <cell r="F4033" t="str">
            <v>UN</v>
          </cell>
          <cell r="G4033">
            <v>6237</v>
          </cell>
        </row>
        <row r="4034">
          <cell r="D4034">
            <v>9975</v>
          </cell>
          <cell r="E4034" t="str">
            <v>PROYECTO ESPECIFICO PATIO ZONAL ALAMEDA EL JARDIN -  PUNTO HIDRÁULICO AGUA FRÍA PVCP Ø 1/2" LAVAMANOS. INCLUYE SUMINISTRO E INSTALACIÓN, INCLUYE ACCESORIOS, TUBERÍA, SOLDADURA Y CINTA TEFLÓN.</v>
          </cell>
          <cell r="F4034" t="str">
            <v>UN</v>
          </cell>
          <cell r="G4034">
            <v>32792</v>
          </cell>
        </row>
        <row r="4035">
          <cell r="D4035">
            <v>9976</v>
          </cell>
          <cell r="E4035" t="str">
            <v>PROYECTO ESPECIFICO PATIO ZONAL ALAMEDA EL JARDIN -  BUJE SOLDADO PRESIÓN PVC E.L. DE 1 1/4" X 1"(SUMINISTRO E INSTALACIÓN)</v>
          </cell>
          <cell r="F4035" t="str">
            <v>UN</v>
          </cell>
          <cell r="G4035">
            <v>7628</v>
          </cell>
        </row>
        <row r="4036">
          <cell r="D4036">
            <v>9977</v>
          </cell>
          <cell r="E4036" t="str">
            <v>PROYECTO ESPECIFICO PATIO ZONAL ALAMEDA EL JARDIN - TUBERÍA PVC E.L. PARA SOLDAR DE 1/2" RDE 9 PSI 500. SUMINISTRO EN INSTALACIÓN.</v>
          </cell>
          <cell r="F4036" t="str">
            <v>ML</v>
          </cell>
          <cell r="G4036">
            <v>11577</v>
          </cell>
        </row>
        <row r="4037">
          <cell r="D4037">
            <v>9978</v>
          </cell>
          <cell r="E4037" t="str">
            <v>PROYECTO ESPECIFICO PATIO ZONAL ALAMEDA EL JARDIN -  TEE PVC SOLDAR DE 3/4". SUMINISTRO EN INSTALACIÓN</v>
          </cell>
          <cell r="F4037" t="str">
            <v>UN</v>
          </cell>
          <cell r="G4037">
            <v>6446</v>
          </cell>
        </row>
        <row r="4038">
          <cell r="D4038">
            <v>9979</v>
          </cell>
          <cell r="E4038" t="str">
            <v>PROYECTO ESPECIFICO PATIO ZONAL ALAMEDA EL JARDIN - BUJE SOLDADO PRESIÓN PVC E.L. DE 1 1/2" X 1/2"(SUMINISTRO E INSTALACIÓN)</v>
          </cell>
          <cell r="F4038" t="str">
            <v>UN</v>
          </cell>
          <cell r="G4038">
            <v>9206</v>
          </cell>
        </row>
        <row r="4039">
          <cell r="D4039">
            <v>9980</v>
          </cell>
          <cell r="E4039" t="str">
            <v>PROYECTO ESPECIFICO PATIO ZONAL ALAMEDA EL JARDIN - BUJE SOLDADO PRESIÓN PVC E.L. DE 1 1/2" X 1"(SUMINISTRO E INSTALACIÓN)</v>
          </cell>
          <cell r="F4039" t="str">
            <v>UN</v>
          </cell>
          <cell r="G4039">
            <v>9179</v>
          </cell>
        </row>
        <row r="4040">
          <cell r="D4040">
            <v>9981</v>
          </cell>
          <cell r="E4040" t="str">
            <v>PROYECTO ESPECIFICO PATIO ZONAL ALAMEDA EL JARDIN: PERFIL IPE - ASTM A572 GR.50 (INCLUYE SUMINISTRO E INSTALACIÓN)</v>
          </cell>
          <cell r="F4040" t="str">
            <v>KG</v>
          </cell>
          <cell r="G4040">
            <v>11574</v>
          </cell>
        </row>
        <row r="4041">
          <cell r="D4041">
            <v>9982</v>
          </cell>
          <cell r="E4041" t="str">
            <v>PROYECTO PATIO ZONAL ALAMEDA EL JARDIN: REJILLA SUMIDERO LATERAL 83.50 X 45 (INCLUYE SUMINISTRO E INSTALACION)</v>
          </cell>
          <cell r="F4041" t="str">
            <v>ML</v>
          </cell>
          <cell r="G4041">
            <v>379756</v>
          </cell>
        </row>
        <row r="4042">
          <cell r="D4042">
            <v>9983</v>
          </cell>
          <cell r="E4042" t="str">
            <v>PROYECTO PATIO ZONAL ALAMEDA EL JARDIN: SALIDA ELÉCTRICA PARA CAFETERA EN TUBERÍA CONDUIT EMT Y/O PVC DE 3/4" (INCLUYE SUMINISTRO E INSTALACIÓN)</v>
          </cell>
          <cell r="F4042" t="str">
            <v>UN</v>
          </cell>
          <cell r="G4042">
            <v>43101</v>
          </cell>
        </row>
        <row r="4043">
          <cell r="D4043">
            <v>9984</v>
          </cell>
          <cell r="E4043" t="str">
            <v xml:space="preserve">PROYECTO PATIO ZONAL ALAMEDA EL JARDIN: ACOMETIDA TRIFASICA CONFORMADA POR CABLE DE CU No. 10 AWG THHN. INCLUYE SUMINISTRO E INSTALACIÓN </v>
          </cell>
          <cell r="F4043" t="str">
            <v>ML</v>
          </cell>
          <cell r="G4043">
            <v>24230</v>
          </cell>
        </row>
        <row r="4044">
          <cell r="D4044">
            <v>9985</v>
          </cell>
          <cell r="E4044" t="str">
            <v xml:space="preserve">PROYECTO PATIO ZONAL ALAMEDA EL JARDIN: ACOMETIDA TRIFASICA CONFORMADA POR CABLE DE CU 3 No. 8 Y 2 No. 10 AWG THHN. INCLUYE SUMINISTRO E INSTALACIÓN </v>
          </cell>
          <cell r="F4044" t="str">
            <v>ML</v>
          </cell>
          <cell r="G4044">
            <v>29715</v>
          </cell>
        </row>
        <row r="4045">
          <cell r="D4045">
            <v>9986</v>
          </cell>
          <cell r="E4045" t="str">
            <v xml:space="preserve">PROYECTO PATIO ZONAL ALAMEDA EL JARDIN: ACOMETIDA TRIFASICA CONFORMADA POR CABLE DE CU 3 No. 4/0, 1 No. 2 Y 1 No. 6 AWG THHN. INCLUYE SUMINISTRO E INSTALACIÓN </v>
          </cell>
          <cell r="F4045" t="str">
            <v>ML</v>
          </cell>
          <cell r="G4045">
            <v>307627</v>
          </cell>
        </row>
        <row r="4046">
          <cell r="D4046">
            <v>9987</v>
          </cell>
          <cell r="E4046" t="str">
            <v>PROYECTO PATIO ZONAL ALAMEDA EL JARDIN: TABLERO TRIFASICO 42 CIRCUITOS CON PUERTA ESPACIO PARA TOTALIZADOR (INCLUYE SUMINISTRO E INSTALACION)</v>
          </cell>
          <cell r="F4046" t="str">
            <v>UN</v>
          </cell>
          <cell r="G4046">
            <v>729977</v>
          </cell>
        </row>
        <row r="4047">
          <cell r="D4047">
            <v>9988</v>
          </cell>
          <cell r="E4047" t="str">
            <v xml:space="preserve">PROYECTO PATIO ZONAL ALAMEDA EL JARDIN: ACOMETIDA TRIFASICA CONFORMADA POR CABLE DE CU 3 No. 12, 1 No. 8 Y 1 No. 6 AWG THHN. INCLUYE SUMINISTRO E INSTALACIÓN </v>
          </cell>
          <cell r="F4047" t="str">
            <v>ML</v>
          </cell>
          <cell r="G4047">
            <v>26879</v>
          </cell>
        </row>
        <row r="4048">
          <cell r="D4048">
            <v>9989</v>
          </cell>
          <cell r="E4048" t="str">
            <v>PROYECTO ESPECIFICO PATIO ZONAL ALAMEDA EL JARDIN: ACOMETIDA TRIFASICA CONFORMADA POR CABLE DE CU 3 No. 10, 1 No. 8 Y 1 No. 6 AWG THHN. INCLUYE SUMINISTRO E INSTALACIÓN</v>
          </cell>
          <cell r="F4048" t="str">
            <v>ML</v>
          </cell>
          <cell r="G4048">
            <v>31359</v>
          </cell>
        </row>
        <row r="4049">
          <cell r="D4049">
            <v>9990</v>
          </cell>
          <cell r="E4049" t="str">
            <v xml:space="preserve">PROYECTO ESPECIFICO PATIO ZONAL ALAMEDA EL JARDIN: ACOMETIDA TRIFASICA CONFORMADA POR CABLE DE CU 3 No. 8, 1 No. 10 Y 1 No. 10 AWG THHN. INCLUYE SUMINISTRO E INSTALACIÓN </v>
          </cell>
          <cell r="F4049" t="str">
            <v>ML</v>
          </cell>
          <cell r="G4049">
            <v>29715</v>
          </cell>
        </row>
        <row r="4050">
          <cell r="D4050">
            <v>9991</v>
          </cell>
          <cell r="E4050" t="str">
            <v xml:space="preserve">PROYECTO ESPECIFICO PATIO ZONAL ALAMEDA EL JARDIN: ACOMETIDA TRIFASICA CONFORMADA POR CABLE DE CU 3 No. 2/0, 1 No. 1/0 Y 1 No. 2 AWG THHN. INCLUYE SUMINISTRO E INSTALACIÓN </v>
          </cell>
          <cell r="F4050" t="str">
            <v>ML</v>
          </cell>
          <cell r="G4050">
            <v>204508</v>
          </cell>
        </row>
        <row r="4051">
          <cell r="D4051">
            <v>9992</v>
          </cell>
          <cell r="E4051" t="str">
            <v>PROYECTO ESPECIFICO PATIO ZONAL ALAMEDA EL JARDIN: TUBERÍA CONDUIT EMT 1.1/4" DESDE EQUIPOS HASTA TABLERO DE DISTRIBUCIÓN. SE INCLUYE INCIDENCIA DE SOPORTERIA, ACCESORIOS DE DERIVACIÓN Y FIJACIÓN. MATERIALES CERTIFICADOS RETIE E INSTALADOS SEGÚN REGLAMENTACIÓN NTC 2050.</v>
          </cell>
          <cell r="F4051" t="str">
            <v>ML</v>
          </cell>
          <cell r="G4051">
            <v>43575</v>
          </cell>
        </row>
        <row r="4052">
          <cell r="D4052">
            <v>9993</v>
          </cell>
          <cell r="E4052" t="str">
            <v>PROYECTO ESPECIFICO PATIO ZONAL ALAMEDA EL JARDIN: TUBERIA PVC VENTILACIÓN D=2" TIPO U.S. (INCLUYE SUMINISTRO E INSTALACIÓN)</v>
          </cell>
          <cell r="F4052" t="str">
            <v>ML</v>
          </cell>
          <cell r="G4052">
            <v>19908</v>
          </cell>
        </row>
        <row r="4053">
          <cell r="D4053">
            <v>9994</v>
          </cell>
          <cell r="E4053" t="str">
            <v>PROYECTO ESPECIFICO PATIO ZONAL ALAMEDA EL JARDIN: SIFÓN PARA PATIO Y SOTANO D 2"</v>
          </cell>
          <cell r="F4053" t="str">
            <v>UN</v>
          </cell>
          <cell r="G4053">
            <v>12481</v>
          </cell>
        </row>
        <row r="4054">
          <cell r="D4054">
            <v>9995</v>
          </cell>
          <cell r="E4054" t="str">
            <v>PROYECTO ESPECIFICO PATIO ZONAL ALAMEDA EL JARDIN: CABLE   DE   ALUMINIO   3   No   4   AWG (INCLUYE SUMINISTRO E INSTALACION)</v>
          </cell>
          <cell r="F4054" t="str">
            <v>ML</v>
          </cell>
          <cell r="G4054">
            <v>52143</v>
          </cell>
        </row>
        <row r="4055">
          <cell r="D4055">
            <v>9996</v>
          </cell>
          <cell r="E4055" t="str">
            <v>PROYECTO ESPECIFICO PATIO ZONAL ALAMEDA EL JARDIN: SEÑAL EN  POLIESTIRENO (30cm x 20cm) FOTOLUMINISCENTE - NORMA NTC - ISO (INCLUYE SUMINISTRO E INSTALACION)</v>
          </cell>
          <cell r="F4055" t="str">
            <v>UN</v>
          </cell>
          <cell r="G4055">
            <v>71755</v>
          </cell>
        </row>
        <row r="4056">
          <cell r="D4056">
            <v>9997</v>
          </cell>
          <cell r="E4056" t="str">
            <v>NIVELACIÓN Y COMPACTACIÓN DE SUBRASANTE PARA ESPACIO PÚBLICO</v>
          </cell>
          <cell r="F4056" t="str">
            <v>M2</v>
          </cell>
          <cell r="G4056">
            <v>1360</v>
          </cell>
        </row>
        <row r="4057">
          <cell r="D4057">
            <v>9998</v>
          </cell>
          <cell r="E4057" t="str">
            <v>MEZCLA ASFÁLTICA EN CALIENTE MCCh25-A CON CEMENTO ASFÁLTICO MODIFICADO CON CAUCHO (SUMINISTRO, EXTENDIDO, NIVELACIÓN Y COMPACTACIÓN MECÁNICA)</v>
          </cell>
          <cell r="F4057" t="str">
            <v>M3</v>
          </cell>
          <cell r="G4057">
            <v>1462283</v>
          </cell>
        </row>
        <row r="4058">
          <cell r="D4058">
            <v>9999</v>
          </cell>
          <cell r="E4058" t="str">
            <v>ADOQUIN DE CONCRETO TR. PESADO 20X10X8CM (SUMINISTRO E INSTALACIÓN. INCLUYE BASE 4CM MORTERO NIVELACIÓN Y ARENA DE SELLO)</v>
          </cell>
          <cell r="F4058" t="str">
            <v>M2</v>
          </cell>
          <cell r="G4058">
            <v>131038</v>
          </cell>
        </row>
        <row r="4059">
          <cell r="D4059">
            <v>10000</v>
          </cell>
          <cell r="E4059" t="str">
            <v>PISO EN LOSETA PREFABRICADA A-50 (SUMINISTRO E INSTALACIÓN. INCLUYE BASE 4CM MORTERO DE 2000 PSI, NIVELACION Y ARENA DE SELLO), INCLUYE TRANSPORTE DE PÉTREOS</v>
          </cell>
          <cell r="F4059" t="str">
            <v>M2</v>
          </cell>
          <cell r="G4059">
            <v>119140</v>
          </cell>
        </row>
        <row r="4060">
          <cell r="D4060">
            <v>10001</v>
          </cell>
          <cell r="E4060" t="str">
            <v>AVENIDA CONTADOR (CL. 134) - Mortero de reparación de retracción compensada ASTM A-109. Resistencia a la compresión  f'c de 7.850 psi (55 MPa) a los 28 días. Incluye suministro e instalación.</v>
          </cell>
          <cell r="F4060" t="str">
            <v>M3</v>
          </cell>
          <cell r="G4060">
            <v>10834516</v>
          </cell>
        </row>
        <row r="4061">
          <cell r="D4061">
            <v>10002</v>
          </cell>
          <cell r="E4061" t="str">
            <v xml:space="preserve">AVENIDA CONTADOR (CL. 134) - Varilla Ø=3/4"x 0.400m ASTM F1554 Gr.55. Incluye suministro e instalación. </v>
          </cell>
          <cell r="F4061" t="str">
            <v>UN</v>
          </cell>
          <cell r="G4061">
            <v>57971</v>
          </cell>
        </row>
        <row r="4062">
          <cell r="D4062">
            <v>10003</v>
          </cell>
          <cell r="E4062" t="str">
            <v xml:space="preserve">AVENIDA CONTADOR (CL. 134) - Tuerca Ø=3/4" ASTM A-194 y Arandela Plana Galvanizada en caliente Ø=3/4" ASTM F-436. Incluye suministro e instalación. </v>
          </cell>
          <cell r="F4062" t="str">
            <v>UN</v>
          </cell>
          <cell r="G4062">
            <v>4585</v>
          </cell>
        </row>
        <row r="4063">
          <cell r="D4063">
            <v>10004</v>
          </cell>
          <cell r="E4063" t="str">
            <v xml:space="preserve">AVENIDA CONTADOR (CL. 134) - Varilla Ø=5/8"x 0.250m ASTM F1554 Gr.55. Incluye suministro e instalación.  </v>
          </cell>
          <cell r="F4063" t="str">
            <v>UN</v>
          </cell>
          <cell r="G4063">
            <v>31119</v>
          </cell>
        </row>
        <row r="4064">
          <cell r="D4064">
            <v>10005</v>
          </cell>
          <cell r="E4064" t="str">
            <v xml:space="preserve">AVENIDA CONTADOR (CL. 134) - Tuerca Ø=5/8" ASTM A-194 y Arandela Plana Galvanizada en caliente Ø=5/8" ASTM F-436. Incluye suministro e instalación.  </v>
          </cell>
          <cell r="F4064" t="str">
            <v>UN</v>
          </cell>
          <cell r="G4064">
            <v>3525</v>
          </cell>
        </row>
        <row r="4065">
          <cell r="D4065">
            <v>10006</v>
          </cell>
          <cell r="E4065" t="str">
            <v xml:space="preserve">AVENIDA CONTADOR (CL. 134) - Varilla Ø=3/4"x 0.300m ASTM F1554 Gr.55. Incluye suministro e instalación.  </v>
          </cell>
          <cell r="F4065" t="str">
            <v>UN</v>
          </cell>
          <cell r="G4065">
            <v>45553</v>
          </cell>
        </row>
        <row r="4066">
          <cell r="D4066">
            <v>10007</v>
          </cell>
          <cell r="E4066" t="str">
            <v xml:space="preserve">AVENIDA CONTADOR (CL. 134) - Varilla Ø=1/2"x 0.300m ASTM F1554 Gr.55. Incluye suministro e instalación.   </v>
          </cell>
          <cell r="F4066" t="str">
            <v>UN</v>
          </cell>
          <cell r="G4066">
            <v>25251</v>
          </cell>
        </row>
        <row r="4067">
          <cell r="D4067">
            <v>10008</v>
          </cell>
          <cell r="E4067" t="str">
            <v xml:space="preserve">AVENIDA CONTADOR (CL. 134) - Tuerca Ø=1/2" ASTM A-194 y Arandela Plana Galvanizada en caliente Ø=1/2" ASTM F-436. Incluye suministro e instalación.   </v>
          </cell>
          <cell r="F4067" t="str">
            <v>UN</v>
          </cell>
          <cell r="G4067">
            <v>2577</v>
          </cell>
        </row>
        <row r="4068">
          <cell r="D4068">
            <v>10009</v>
          </cell>
          <cell r="E4068" t="str">
            <v xml:space="preserve">AVENIDA CONTADOR (CL. 134) - Varilla Ø=1/2"x 0.600m ASTM F1554 Gr.55. Incluye suministro e instalación.    </v>
          </cell>
          <cell r="F4068" t="str">
            <v>UN</v>
          </cell>
          <cell r="G4068">
            <v>42280</v>
          </cell>
        </row>
        <row r="4069">
          <cell r="D4069">
            <v>10010</v>
          </cell>
          <cell r="E4069" t="str">
            <v xml:space="preserve">AVENIDA CONTADOR (CL. 134) - Varilla Ø=5/8"x 0.370m ASTM F1554 Gr.55. Incluye suministro e instalación.   </v>
          </cell>
          <cell r="F4069" t="str">
            <v>UN</v>
          </cell>
          <cell r="G4069">
            <v>43773</v>
          </cell>
        </row>
        <row r="4070">
          <cell r="D4070">
            <v>10011</v>
          </cell>
          <cell r="E4070" t="str">
            <v xml:space="preserve">AVENIDA CONTADOR (CL. 134) - Varilla Ø=3/4"x 0.500m ASTM F1554 Gr.55. Incluye suministro e instalación.   </v>
          </cell>
          <cell r="F4070" t="str">
            <v>UN</v>
          </cell>
          <cell r="G4070">
            <v>67454</v>
          </cell>
        </row>
        <row r="4071">
          <cell r="D4071">
            <v>10012</v>
          </cell>
          <cell r="E4071" t="str">
            <v>ESTUDIOS Y DISEÑOS DE LA CALZADA NORTE DE LA AVENIDA LA SIRENA (CALLE 153) ENTRE LA AUTOPISTA NORTE Y LA AVENIDA BOYACÁ - SIETE CUERO MEXICANO (POR M2 Y TRANSPORTE Y DISPOSICIÓN FINAL DE ESCOMBROS A 28 KM). SUMINISTRO Y PLANTACIÓN</v>
          </cell>
          <cell r="F4071" t="str">
            <v>M2</v>
          </cell>
          <cell r="G4071">
            <v>60690</v>
          </cell>
        </row>
        <row r="4072">
          <cell r="D4072">
            <v>10013</v>
          </cell>
          <cell r="E4072" t="str">
            <v>ESTUDIOS Y DISEÑOS DE LA CALZADA NORTE DE LA AVENIDA LA SIRENA (CALLE 153) ENTRE LA AUTOPISTA NORTE Y LA AVENIDA BOYACÁ - LECTURAS DE INSTRUMENTACIÓN POR SEMANA Y ANALISIS DE INFORMACIÓN (INCLUYE PRESENTACIÓN DE INFORME)</v>
          </cell>
          <cell r="F4072" t="str">
            <v>UN</v>
          </cell>
          <cell r="G4072">
            <v>2382380</v>
          </cell>
        </row>
        <row r="4073">
          <cell r="D4073">
            <v>10014</v>
          </cell>
          <cell r="E4073" t="str">
            <v>ESTABILIZACION O MEJORAMIENTO DE SUBRASANTE CON RAJON = 6" A 12" (15 - 30 cm) Y SELLO CON SUBBASE GRANULAR CLASE C - Gr1 (SBGC_Gr1). INCLUYE (SUMINISTRO, EXTENDIDO Y NIVELACION MANUAL , COMPACTACION MECANICA VIBROCOMPACTADOR TIPO RANA, TRANSPORTE DEL RAJON Y SELLO HASTA 21 KM)</v>
          </cell>
          <cell r="F4073" t="str">
            <v>M3</v>
          </cell>
          <cell r="G4073">
            <v>160396</v>
          </cell>
        </row>
        <row r="4074">
          <cell r="D4074">
            <v>10015</v>
          </cell>
          <cell r="E4074" t="str">
            <v>ESTABILIZACION O MEJORAMIENTO DE SUBRASANTE CON RAJON = 6" A 12" (15 - 30 cm) Y SELLO CON SUBBASE GRANULAR CLASE C - Gr1 (SBGC_Gr1). INCLUYE (SUMINISTRO, EXTENDIDO, NIVELACION Y COMPACTACION MECANICA CON RETROEXCAVADORA, TRANSPORTE DEL RAJON Y SELLO HASTA 21 KM)</v>
          </cell>
          <cell r="F4074" t="str">
            <v>M3</v>
          </cell>
          <cell r="G4074">
            <v>161995</v>
          </cell>
        </row>
        <row r="4075">
          <cell r="D4075">
            <v>10016</v>
          </cell>
          <cell r="E4075" t="str">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ell>
          <cell r="F4075" t="str">
            <v>M3</v>
          </cell>
          <cell r="G4075">
            <v>166179</v>
          </cell>
        </row>
        <row r="4076">
          <cell r="D4076">
            <v>10017</v>
          </cell>
          <cell r="E4076" t="str">
            <v>ESTABILIZACION O MEJORAMIENTO DE SUBRASANTE CON RAJON = 6" A 12" (15 - 30 cm) Y SELLO CON SUBBASE GRANULAR CLASE B - SBG50 (SBGB_SBG50). INCLUYE (SUMINISTRO, EXTENDIDO Y NIVELACION MANUAL , COMPACTACION MECANICA VIBROCOMPACTADOR TIPO RANA, TRANSPORTE DEL RAJON Y SELLO HASTA 21 KM)</v>
          </cell>
          <cell r="F4076" t="str">
            <v>M3</v>
          </cell>
          <cell r="G4076">
            <v>161885</v>
          </cell>
        </row>
        <row r="4077">
          <cell r="D4077">
            <v>10018</v>
          </cell>
          <cell r="E4077" t="str">
            <v>ESTABILIZACION O MEJORAMIENTO DE SUBRASANTE CON RAJON = 6" A 12" (15 - 30 cm) Y SELLO CON SUBBASE GRANULAR CLASE B - SBG50 (SBGB_SBG50). INCLUYE (SUMINISTRO, EXTENDIDO, NIVELACION Y COMPACTACION MECANICA CON RETROEXCAVADORA, TRANSPORTE DEL RAJON Y SELLO HASTA 21 KM)</v>
          </cell>
          <cell r="F4077" t="str">
            <v>M3</v>
          </cell>
          <cell r="G4077">
            <v>163482</v>
          </cell>
        </row>
        <row r="4078">
          <cell r="D4078">
            <v>10019</v>
          </cell>
          <cell r="E4078" t="str">
            <v>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v>
          </cell>
          <cell r="F4078" t="str">
            <v>M3</v>
          </cell>
          <cell r="G4078">
            <v>167666</v>
          </cell>
        </row>
        <row r="4079">
          <cell r="D4079">
            <v>10020</v>
          </cell>
          <cell r="E4079" t="str">
            <v>ESTABILIZACION O MEJORAMIENTO DE SUBRASANTE CON RAJON = 6" A 12" (15 - 30 cm) Y SELLO CON SUBBASE GRANULAR RECICLADA AR_SBG50. INCLUYE (SUMINISTRO, EXTENDIDO Y NIVELACION MANUAL , COMPACTACION MECANICA VIBROCOMPACTADOR TIPO RANA, TRANSPORTE DEL RAJON Y SELLO HASTA 21 KM)</v>
          </cell>
          <cell r="F4079" t="str">
            <v>M3</v>
          </cell>
          <cell r="G4079">
            <v>161885</v>
          </cell>
        </row>
        <row r="4080">
          <cell r="D4080">
            <v>10021</v>
          </cell>
          <cell r="E4080" t="str">
            <v>ESTABILIZACION O MEJORAMIENTO DE SUBRASANTE CON RAJON = 6" A 12" (15 - 30 cm) Y SELLO CON SUBBASE GRANULAR RECICLADA AR_SBG50. INCLUYE (SUMINISTRO, EXTENDIDO, NIVELACION Y COMPACTACION MECANICA CON RETROEXCAVADORA, TRANSPORTE DEL RAJON Y SELLO HASTA 21 KM)</v>
          </cell>
          <cell r="F4080" t="str">
            <v>M3</v>
          </cell>
          <cell r="G4080">
            <v>163482</v>
          </cell>
        </row>
        <row r="4081">
          <cell r="D4081">
            <v>10022</v>
          </cell>
          <cell r="E4081" t="str">
            <v>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v>
          </cell>
          <cell r="F4081" t="str">
            <v>M3</v>
          </cell>
          <cell r="G4081">
            <v>167666</v>
          </cell>
        </row>
        <row r="4082">
          <cell r="D4082">
            <v>10023</v>
          </cell>
          <cell r="E4082"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v>
          </cell>
          <cell r="F4082" t="str">
            <v>Km-Car</v>
          </cell>
          <cell r="G4082">
            <v>366520</v>
          </cell>
        </row>
        <row r="4083">
          <cell r="D4083">
            <v>10024</v>
          </cell>
          <cell r="E4083"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v>
          </cell>
          <cell r="F4083" t="str">
            <v>Km-Car</v>
          </cell>
          <cell r="G4083">
            <v>418880</v>
          </cell>
        </row>
        <row r="4084">
          <cell r="D4084">
            <v>10025</v>
          </cell>
          <cell r="E4084" t="str">
            <v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v>
          </cell>
          <cell r="F4084" t="str">
            <v>M2</v>
          </cell>
          <cell r="G4084">
            <v>86</v>
          </cell>
        </row>
        <row r="4085">
          <cell r="D4085">
            <v>10026</v>
          </cell>
          <cell r="E4085" t="str">
            <v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v>
          </cell>
          <cell r="F4085" t="str">
            <v>M2</v>
          </cell>
          <cell r="G4085">
            <v>62</v>
          </cell>
        </row>
        <row r="4086">
          <cell r="D4086">
            <v>10027</v>
          </cell>
          <cell r="E4086" t="str">
            <v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v>
          </cell>
          <cell r="F4086" t="str">
            <v>M2</v>
          </cell>
          <cell r="G4086">
            <v>19935</v>
          </cell>
        </row>
        <row r="4087">
          <cell r="D4087">
            <v>10028</v>
          </cell>
          <cell r="E4087" t="str">
            <v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v>
          </cell>
          <cell r="F4087" t="str">
            <v>M2</v>
          </cell>
          <cell r="G4087">
            <v>15074</v>
          </cell>
        </row>
        <row r="4088">
          <cell r="D4088">
            <v>10029</v>
          </cell>
          <cell r="E4088" t="str">
            <v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v>
          </cell>
          <cell r="F4088" t="str">
            <v>M2</v>
          </cell>
          <cell r="G4088">
            <v>17850</v>
          </cell>
        </row>
        <row r="4089">
          <cell r="D4089">
            <v>10030</v>
          </cell>
          <cell r="E4089" t="str">
            <v>SUBBASE GRANULAR PEA CLASE B - (SBG_PEA_B_50). SUMINISTRO, EXTENDIDO MANUAL, NIVELACIÓN MANUAL Y COMPACTACIÓN MECÁNICA CON VIBROCOMPACTADOR TÁNDEM PEQUEÑO, INCLUYE OPERARIO Y COMBUSTIBLE).</v>
          </cell>
          <cell r="F4089" t="str">
            <v>M3</v>
          </cell>
          <cell r="G4089">
            <v>153456</v>
          </cell>
        </row>
        <row r="4090">
          <cell r="D4090">
            <v>10031</v>
          </cell>
          <cell r="E4090" t="str">
            <v>ESTUDIOS Y DISEÑOS DE VIAS Y ESPACIO PUBLICO ASOCIADO A LAS ZONAS INDUSTRIALES DE MONTEVIDEO Y PUENTE ARANDA, EN LA CIUDAD DE BOGOTÁ. - MATERIAL GRANULAR ESTABILIZADO CON CEMENTO ASFALTICO CONVENCIONAL TIPO MGEA_A (Incluye suministro, extendido, nivelación y compactación).</v>
          </cell>
          <cell r="F4090" t="str">
            <v>M3</v>
          </cell>
          <cell r="G4090">
            <v>512301</v>
          </cell>
        </row>
        <row r="4091">
          <cell r="D4091">
            <v>10032</v>
          </cell>
          <cell r="E4091" t="str">
            <v>ESTUDIOS Y DISEÑOS DE VIAS Y ESPACIO PUBLICO ASOCIADO A LAS ZONAS INDUSTRIALES DE MONTEVIDEO Y PUENTE ARANDA, EN LA CIUDAD DE BOGOTÁ. - ANCLAJE SECO EN TUBERÍA GALVANIZADA DE 2" HECHO EN OBRA (incluye suministro y amarre)</v>
          </cell>
          <cell r="F4091" t="str">
            <v>UN</v>
          </cell>
          <cell r="G4091">
            <v>480961</v>
          </cell>
        </row>
        <row r="4092">
          <cell r="D4092">
            <v>10033</v>
          </cell>
          <cell r="E4092" t="str">
            <v>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v>
          </cell>
          <cell r="F4092" t="str">
            <v>M2</v>
          </cell>
          <cell r="G4092">
            <v>52859</v>
          </cell>
        </row>
        <row r="4093">
          <cell r="D4093">
            <v>10034</v>
          </cell>
          <cell r="E4093" t="str">
            <v>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v>
          </cell>
          <cell r="F4093" t="str">
            <v>KM</v>
          </cell>
          <cell r="G4093">
            <v>5826</v>
          </cell>
        </row>
        <row r="4094">
          <cell r="D4094">
            <v>10035</v>
          </cell>
          <cell r="E4094" t="str">
            <v>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v>
          </cell>
          <cell r="F4094" t="str">
            <v>KM</v>
          </cell>
          <cell r="G4094">
            <v>3884</v>
          </cell>
        </row>
        <row r="4095">
          <cell r="D4095">
            <v>10036</v>
          </cell>
          <cell r="E4095" t="str">
            <v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v>
          </cell>
          <cell r="F4095" t="str">
            <v>UN</v>
          </cell>
          <cell r="G4095">
            <v>90685309</v>
          </cell>
        </row>
        <row r="4096">
          <cell r="D4096">
            <v>10037</v>
          </cell>
          <cell r="E4096" t="str">
            <v>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4096" t="str">
            <v>UN</v>
          </cell>
          <cell r="G4096">
            <v>58342996</v>
          </cell>
        </row>
        <row r="4097">
          <cell r="D4097">
            <v>10038</v>
          </cell>
          <cell r="E4097" t="str">
            <v>TRONCALES AV. CIUDAD DE CALI, AV. CARRERA 68 Y AV. EXTENSION CARACAS - SUMINISTRO E INSTALACIÓN DE POWER SUPPLY 12-16 VCC, 1,5-2.0 A-DSS CON MÓDULO BACK UP ELD 001-DSS DE RECARGA AUTOMÁTICA.</v>
          </cell>
          <cell r="F4097" t="str">
            <v>UN</v>
          </cell>
          <cell r="G4097">
            <v>2029322</v>
          </cell>
        </row>
        <row r="4098">
          <cell r="D4098">
            <v>10039</v>
          </cell>
          <cell r="E4098" t="str">
            <v>TRONCALES AV. CIUDAD DE CALI, AV. CARRERA 68 Y AV. EXTENSION CARACAS - SUMINISTRO E INSTALACIÓN DE RECEPTOR INTELIGENTE 'DSSAdvanced'' PARA UNA PARADA DE BUS EN ESTACIÓN ' - INCLUYE LECTORA UHF - DRIVER RFID - MODULOS TESTIGOS</v>
          </cell>
          <cell r="F4098" t="str">
            <v>UN</v>
          </cell>
          <cell r="G4098">
            <v>4185476</v>
          </cell>
        </row>
        <row r="4099">
          <cell r="D4099">
            <v>10040</v>
          </cell>
          <cell r="E4099" t="str">
            <v xml:space="preserve">TRONCALES AV. CIUDAD DE CALI, AV. CARRERA 68 Y AV. EXTENSION CARACAS- SUMINISTRO E INSTALACIÓN DE MASTER LOGGER - LAN ''DSSAdvanced'' PARA UN VAGON ESTRUCTURAL </v>
          </cell>
          <cell r="F4099" t="str">
            <v>UN</v>
          </cell>
          <cell r="G4099">
            <v>13380480</v>
          </cell>
        </row>
        <row r="4100">
          <cell r="D4100">
            <v>10041</v>
          </cell>
          <cell r="E4100" t="str">
            <v>ESTUDIOS Y DISEÑOS DE LA CALZADA NORTE DE LA AVENIDA LA SIRENA (CALLE 153) ENTRE LA AUTOPISTA NORTE Y LA AVENIDA BOYACÁ - METROSIDERO (H: 0.8m a 1 m) (INCLUYE SIEMBRA, CAJA, TIERRA NEGRA, ABONO Y TUTOR, TRANSPORTE Y DISPOSICIÓN FINAL DE ESCOMBROS EN SITIO AUTORIZADO (DISTANCIA DE TRANSPORTE 28 KM)) SUMINISTRO Y PLANTACIÓN</v>
          </cell>
          <cell r="F4100" t="str">
            <v>UN</v>
          </cell>
          <cell r="G4100">
            <v>190637</v>
          </cell>
        </row>
        <row r="4101">
          <cell r="D4101">
            <v>10042</v>
          </cell>
          <cell r="E4101" t="str">
            <v>ESTUDIOS Y DISEÑOS DE LA CALZADA NORTE DE LA AVENIDA LA SIRENA (CALLE 153) ENTRE LA AUTOPISTA NORTE Y LA AVENIDA BOYACÁ – ABUTILON (H: 1,20 m a 1.50 m) (INCLUYE SIEMBRA, TIERRA NEGRA, TUTOR, TRANSPORTE Y DISPOSICIÓN FINAL DE ESCOMBROS EN SITIO AUTORIZADO (DISTANCIA DE TRANSPORTE 28 KM)) SUMINISTRO Y PLANTACIÓN</v>
          </cell>
          <cell r="F4101" t="str">
            <v>UN</v>
          </cell>
          <cell r="G4101">
            <v>191237</v>
          </cell>
        </row>
        <row r="4102">
          <cell r="D4102">
            <v>10043</v>
          </cell>
          <cell r="E4102" t="str">
            <v>ESTUDIOS Y DISEÑOS DE LA CALZADA NORTE DE LA AVENIDA LA SIRENA (CALLE 153) ENTRE LA AUTOPISTA NORTE Y LA AVENIDA BOYACÁ – LAUREL (H: 1,20 m a 1.50 m) (INCLUYE SIEMBRA, TIERRA NEGRA, TRANSPORTE Y DISPOSICIÓN FINAL DE ESCOMBROS EN SITIO AUTORIZADO (DISTANCIA DE TRANSPORTE 28 KM)) SUMINISTRO Y PLANTACIÓN</v>
          </cell>
          <cell r="F4102" t="str">
            <v>UN</v>
          </cell>
          <cell r="G4102">
            <v>188637</v>
          </cell>
        </row>
        <row r="4103">
          <cell r="D4103">
            <v>10044</v>
          </cell>
          <cell r="E4103" t="str">
            <v xml:space="preserve">ESTUDIOS Y DISEÑOS DE LA CALZADA NORTE DE LA AVENIDA LA SIRENA (CALLE 153) ENTRE LA AUTOPISTA NORTE Y LA AVENIDA BOYACÁ – CAJETO (H: 1,20 m a 1.50 m) (INCLUYE SIEMBRA, CAJA, TIERRA NEGRA, TRANSPORTE Y DISPOSICIÓN FINAL DE ESCOMBROS EN SITIO AUTORIZADO (DISTANCIA DE TRANSPORTE 28 KM)) SUMINISTRO Y PLANTACIÓN </v>
          </cell>
          <cell r="F4103" t="str">
            <v>UN</v>
          </cell>
          <cell r="G4103">
            <v>197187</v>
          </cell>
        </row>
        <row r="4104">
          <cell r="D4104">
            <v>10045</v>
          </cell>
          <cell r="E4104" t="str">
            <v>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v>
          </cell>
          <cell r="F4104" t="str">
            <v>M2</v>
          </cell>
          <cell r="G4104">
            <v>135902</v>
          </cell>
        </row>
        <row r="4105">
          <cell r="D4105">
            <v>10046</v>
          </cell>
          <cell r="E4105" t="str">
            <v>ESTUDIOS Y DISEÑOS DE LA CALZADA NORTE DE LA AVENIDA LA SIRENA (CALLE 153) ENTRE LA AUTOPISTA NORTE Y LA AVENIDA BOYACÁ – SUMINISTRO E INSTALACIÓN DE SUBDREN SECCIÓN 0.30MX1.40M INCLUYE (GEODREN DE 200MM, TUBERÍA, GRAVA ENTRE 3/4" Y 1/2" Y GEOTEXTIL NT3000)</v>
          </cell>
          <cell r="F4105" t="str">
            <v>ML</v>
          </cell>
          <cell r="G4105">
            <v>232730</v>
          </cell>
        </row>
        <row r="4106">
          <cell r="D4106">
            <v>10047</v>
          </cell>
          <cell r="E4106" t="str">
            <v>ESTUDIOS Y DISEÑOS DE LA CALZADA NORTE DE LA AVENIDA LA SIRENA (CALLE 153) ENTRE LA AUTOPISTA NORTE Y LA AVENIDA BOYACÁ – SUMINISTRO E INSTALACIÓN LÁMINA COLD ROLLED 0,5m x 0,5m e=1"</v>
          </cell>
          <cell r="F4106" t="str">
            <v>UN</v>
          </cell>
          <cell r="G4106">
            <v>383123</v>
          </cell>
        </row>
        <row r="4107">
          <cell r="D4107">
            <v>10048</v>
          </cell>
          <cell r="E4107" t="str">
            <v>ESTUDIOS Y DISEÑOS DE LA CALZADA NORTE DE LA AVENIDA LA SIRENA (CALLE 153) ENTRE LA AUTOPISTA NORTE Y LA AVENIDA BOYACÁ – SUMINISTRO E INSTALACIÓN REJILLA Y MARCO PARA SUMIDERO  83,5 X 45,5 CM</v>
          </cell>
          <cell r="F4107" t="str">
            <v>UN</v>
          </cell>
          <cell r="G4107">
            <v>711248</v>
          </cell>
        </row>
        <row r="4108">
          <cell r="D4108">
            <v>10049</v>
          </cell>
          <cell r="E4108" t="str">
            <v>ESTUDIOS Y DISEÑOS DE LA CALZADA NORTE DE LA AVENIDA LA SIRENA (CALLE 153) ENTRE LA AUTOPISTA NORTE Y LA AVENIDA BOYACÁ – SUMINISTRO E INSTALACIÓN PIEDRA PEGADA EN CONCRETO 3000 PSI 1:3 PARA LA PROTECCIÓN DE DESCOLE DE ALCANTARILLA EN EL TALUD DEL CANAL CÓRDOBA e= 0,30 m</v>
          </cell>
          <cell r="F4108" t="str">
            <v>M2</v>
          </cell>
          <cell r="G4108">
            <v>178996</v>
          </cell>
        </row>
        <row r="4109">
          <cell r="D4109">
            <v>10050</v>
          </cell>
          <cell r="E4109" t="str">
            <v>ESTUDIOS Y DISEÑOS DE LA CALZADA NORTE DE LA AVENIDA LA SIRENA (CALLE 153) ENTRE LA AUTOPISTA NORTE Y LA AVENIDA BOYACÁ – TUBERIA EN ACERO AL CARBONO DE 12" (300 MM) SCH STD C/C (9,53 mm) NORMAS ASTM A 53 EN TRAMOS DE 5.90 MTS, PARA RED MATRIZ ACUEDUCTO</v>
          </cell>
          <cell r="F4109" t="str">
            <v>ML</v>
          </cell>
          <cell r="G4109">
            <v>791271</v>
          </cell>
        </row>
        <row r="4110">
          <cell r="D4110">
            <v>10051</v>
          </cell>
          <cell r="E4110" t="str">
            <v>ESTUDIOS Y DISEÑOS DE LA CALZADA NORTE DE LA AVENIDA LA SIRENA (CALLE 153) ENTRE LA AUTOPISTA NORTE Y LA AVENIDA BOYACÁ – PLACA CUBIERTA D=1.00M POZO INSPEC, ESPESOR PLACA 0,20 M (FUNDIDA EN SITIO. INC. SUMINISTRO, FORMALETEO, REFUERZO E INSTALACIÓN. NO INC.TAPA)</v>
          </cell>
          <cell r="F4110" t="str">
            <v>UN</v>
          </cell>
          <cell r="G4110">
            <v>366901</v>
          </cell>
        </row>
        <row r="4111">
          <cell r="D4111">
            <v>10052</v>
          </cell>
          <cell r="E4111" t="str">
            <v>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v>
          </cell>
          <cell r="F4111" t="str">
            <v>M2</v>
          </cell>
          <cell r="G4111">
            <v>897822</v>
          </cell>
        </row>
        <row r="4112">
          <cell r="D4112">
            <v>10053</v>
          </cell>
          <cell r="E4112" t="str">
            <v>ESTUDIOS Y DISEÑOS PARA LA CONEXIÓN DE LA ALAMEDA EL PORVENIR CON AV. TERREROS – BICIPUENTE SOBRE LA QUEBRADA TIBANICA: BANCA MOBILIARIA PARA URBANISMO DE 40x23x60cm e=5cm , GRIS, CONCRETO LISO, INCLUYE TRANSPORTE. (Suministro e instalación)</v>
          </cell>
          <cell r="F4112" t="str">
            <v>UN</v>
          </cell>
          <cell r="G4112">
            <v>210866</v>
          </cell>
        </row>
        <row r="4113">
          <cell r="D4113">
            <v>10054</v>
          </cell>
          <cell r="E4113" t="str">
            <v>ESTUDIOS Y DISEÑOS PARA LA CONEXIÓN DE LA ALAMEDA EL PORVENIR CON AV. TERREROS – BICIPUENTE SOBRE LA QUEBRADA TIBANICA: LAUREL HOJA PEQUEÑO h=1.5m. (Incluye siembra, tierra, abono, transporte)</v>
          </cell>
          <cell r="F4113" t="str">
            <v>UN</v>
          </cell>
          <cell r="G4113">
            <v>60000</v>
          </cell>
        </row>
        <row r="4114">
          <cell r="D4114">
            <v>10055</v>
          </cell>
          <cell r="E4114" t="str">
            <v>ESTUDIOS Y DISEÑOS PARA LA CONEXIÓN DE LA ALAMEDA EL PORVENIR CON AV. TERREROS – BICIPUENTE SOBRE LA QUEBRADA TIBANICA: TREBOL (Incluye siembra, tierra, abono, transporte)</v>
          </cell>
          <cell r="F4114" t="str">
            <v>M2</v>
          </cell>
          <cell r="G4114">
            <v>30002</v>
          </cell>
        </row>
        <row r="4115">
          <cell r="D4115">
            <v>10056</v>
          </cell>
          <cell r="E4115" t="str">
            <v>ESTUDIOS Y DISEÑOS PARA LA CONEXIÓN DE LA ALAMEDA EL PORVENIR CON AV. TERREROS – BICIPUENTE SOBRE LA QUEBRADA TIBANICA: CALISTEMO LLORON h=1.5m. (Incluye siembra, tierra, abono, transporte)</v>
          </cell>
          <cell r="F4115" t="str">
            <v>UN</v>
          </cell>
          <cell r="G4115">
            <v>60000</v>
          </cell>
        </row>
        <row r="4116">
          <cell r="D4116">
            <v>10057</v>
          </cell>
          <cell r="E4116" t="str">
            <v>ESTUDIOS Y DISEÑOS PARA LA CONEXIÓN DE LA ALAMEDA EL PORVENIR CON AV. TERREROS – BICIPUENTE SOBRE LA QUEBRADA TIBANICA: HAYUELOS h=1.5m. (Incluye siembra, tierra, abono, transporte)</v>
          </cell>
          <cell r="F4116" t="str">
            <v>UN</v>
          </cell>
          <cell r="G4116">
            <v>60000</v>
          </cell>
        </row>
        <row r="4117">
          <cell r="D4117">
            <v>10058</v>
          </cell>
          <cell r="E4117" t="str">
            <v>ESTUDIOS Y DISEÑOS PARA LA CONEXIÓN DE LA ALAMEDA EL PORVENIR CON AV. TERREROS – BICIPUENTE SOBRE LA QUEBRADA TIBANICA: DIVIDIVI DE TIERRA FRIA h=1.5m. (Incluye siembra, tierra, abono, transporte)</v>
          </cell>
          <cell r="F4117" t="str">
            <v>UN</v>
          </cell>
          <cell r="G4117">
            <v>65000</v>
          </cell>
        </row>
        <row r="4118">
          <cell r="D4118">
            <v>10059</v>
          </cell>
          <cell r="E4118" t="str">
            <v>ESTUDIOS Y DISEÑOS PARA LA CONEXIÓN DE LA ALAMEDA EL PORVENIR CON AV. TERREROS – BICIPUENTE SOBRE LA QUEBRADA TIBANICA: SEÑALIZACIÓN CON MATERIAL EN RESINA POLI EPOXICA TIPO LOSETA TOPEROL 40 x 40cm (1m EQUIVALE A 2.5 LOSETAS DE 40cm)</v>
          </cell>
          <cell r="F4118" t="str">
            <v>ML</v>
          </cell>
          <cell r="G4118">
            <v>136665</v>
          </cell>
        </row>
        <row r="4119">
          <cell r="D4119">
            <v>10060</v>
          </cell>
          <cell r="E4119" t="str">
            <v>AVENIDA CONTADOR (CL. 134) - Línea de vida vertical 13mm x 20m certificada, con gancho</v>
          </cell>
          <cell r="F4119" t="str">
            <v>UN</v>
          </cell>
          <cell r="G4119">
            <v>357067</v>
          </cell>
        </row>
        <row r="4120">
          <cell r="D4120">
            <v>10061</v>
          </cell>
          <cell r="E4120" t="str">
            <v xml:space="preserve">AVENIDA CONTADOR (CL. 134) - Junta de neopreno Tipo Jeene JJ3550W ó equivalente.  Incluye labio polimérico 3cm x 2cm, caja de 10cm x 8cm en concreto fluido sin retracción, resistencia f ́c=5.000 psi - Bicomponente. Incluye suministro e instalación </v>
          </cell>
          <cell r="F4120" t="str">
            <v>ML</v>
          </cell>
          <cell r="G4120">
            <v>4710787</v>
          </cell>
        </row>
        <row r="4121">
          <cell r="D4121">
            <v>10062</v>
          </cell>
          <cell r="E4121" t="str">
            <v>AVENIDA CONTADOR (CL. 134) -  Icopor 10cm x 10cm. Incluye suministro e instalación</v>
          </cell>
          <cell r="F4121" t="str">
            <v>ML</v>
          </cell>
          <cell r="G4121">
            <v>6099</v>
          </cell>
        </row>
        <row r="4122">
          <cell r="D4122">
            <v>10063</v>
          </cell>
          <cell r="E4122" t="str">
            <v xml:space="preserve">AVENIDA CONTADOR (CL. 134) -  Estiropor h=1.2m. Incluye suministro e instalación </v>
          </cell>
          <cell r="F4122" t="str">
            <v>M2</v>
          </cell>
          <cell r="G4122">
            <v>325858</v>
          </cell>
        </row>
        <row r="4123">
          <cell r="D4123">
            <v>10064</v>
          </cell>
          <cell r="E4123" t="str">
            <v>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v>
          </cell>
          <cell r="F4123" t="str">
            <v>GLB</v>
          </cell>
          <cell r="G4123">
            <v>98188650</v>
          </cell>
        </row>
        <row r="4124">
          <cell r="D4124">
            <v>10065</v>
          </cell>
          <cell r="E4124" t="str">
            <v>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v>
          </cell>
          <cell r="F4124" t="str">
            <v>M2</v>
          </cell>
          <cell r="G4124">
            <v>651834</v>
          </cell>
        </row>
        <row r="4125">
          <cell r="D4125">
            <v>10066</v>
          </cell>
          <cell r="E4125" t="str">
            <v>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v>
          </cell>
          <cell r="F4125" t="str">
            <v>ML</v>
          </cell>
          <cell r="G4125">
            <v>832300</v>
          </cell>
        </row>
        <row r="4126">
          <cell r="D4126">
            <v>10067</v>
          </cell>
          <cell r="E4126" t="str">
            <v>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v>
          </cell>
          <cell r="F4126" t="str">
            <v>ML</v>
          </cell>
          <cell r="G4126">
            <v>898500</v>
          </cell>
        </row>
        <row r="4127">
          <cell r="D4127">
            <v>10068</v>
          </cell>
          <cell r="E4127" t="str">
            <v>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v>
          </cell>
          <cell r="F4127" t="str">
            <v>ML</v>
          </cell>
          <cell r="G4127">
            <v>2634594</v>
          </cell>
        </row>
        <row r="4128">
          <cell r="D4128">
            <v>10069</v>
          </cell>
          <cell r="E4128" t="str">
            <v>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v>
          </cell>
          <cell r="F4128" t="str">
            <v>ML</v>
          </cell>
          <cell r="G4128">
            <v>672996</v>
          </cell>
        </row>
        <row r="4129">
          <cell r="D4129">
            <v>10070</v>
          </cell>
          <cell r="E4129" t="str">
            <v>TRONCALES AV. CIUDAD DE CALI, AV. CARRERA 68 Y AV. EXTENSION CARACAS - MURO EN CONCRETO 3.000 PSI GRAVA FINA PARA PROTECCIÓN ZONA DE VALIDACIÓN (INCLUYE SUMINISTRO, FORMALETA, COLOCACIÓN Y CURADO, NO INCLUYE REFUERZO).</v>
          </cell>
          <cell r="F4129" t="str">
            <v>M3</v>
          </cell>
          <cell r="G4129">
            <v>764708</v>
          </cell>
        </row>
        <row r="4130">
          <cell r="D4130">
            <v>10071</v>
          </cell>
          <cell r="E4130" t="str">
            <v>TRONCALES AV. CIUDAD DE CALI, AV. CARRERA 68 Y AV. EXTENSION CARACAS – PLACA DE CONCRETO LAVADO FUNDIDA EN SITIO DE 3000 PSI (21MPA), ESPESOR DE PLACA: 12cm (INCLUYE CURADO Y MALLA ELECTROSOLDADA DE 6mm 15x15cm).</v>
          </cell>
          <cell r="F4130" t="str">
            <v>M2</v>
          </cell>
          <cell r="G4130">
            <v>109617</v>
          </cell>
        </row>
      </sheetData>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s"/>
      <sheetName val="Insumos"/>
    </sheetNames>
    <sheetDataSet>
      <sheetData sheetId="0">
        <row r="4">
          <cell r="D4">
            <v>3007</v>
          </cell>
          <cell r="E4" t="str">
            <v>REPLANTEO GENERAL</v>
          </cell>
          <cell r="F4" t="str">
            <v>M2</v>
          </cell>
          <cell r="G4">
            <v>848</v>
          </cell>
        </row>
        <row r="5">
          <cell r="D5">
            <v>3009</v>
          </cell>
          <cell r="E5" t="str">
            <v>EXCAVACION MANUAL PARA REDES PROFUNDIDAD 0M - 2M (INCLUYE CARGUE)</v>
          </cell>
          <cell r="F5" t="str">
            <v>M3</v>
          </cell>
          <cell r="G5">
            <v>41998</v>
          </cell>
        </row>
        <row r="6">
          <cell r="D6">
            <v>3010</v>
          </cell>
          <cell r="E6" t="str">
            <v>DEMOLICION PAVIMENTO ASFALTICO (INCLUYE CARGUE). NO INCLUYE TRANSPORTE Y DISPOSICIÓN FINAL DE SOBRANTES.</v>
          </cell>
          <cell r="F6" t="str">
            <v>M3</v>
          </cell>
          <cell r="G6">
            <v>36347</v>
          </cell>
        </row>
        <row r="7">
          <cell r="D7">
            <v>3011</v>
          </cell>
          <cell r="E7" t="str">
            <v>DEMOLICION MANUAL SARDINEL EXISTENTE (INCLUYE CARGUE). NO INCLUYE TRANSPORTE Y DISPOSICIÓN FINAL DE SOBRANTES.</v>
          </cell>
          <cell r="F7" t="str">
            <v>ML</v>
          </cell>
          <cell r="G7">
            <v>5842</v>
          </cell>
        </row>
        <row r="8">
          <cell r="D8">
            <v>3012</v>
          </cell>
          <cell r="E8" t="str">
            <v>DEMOLICIÓN PISOS DE CONCRETO (ESPESOR VARIABLE HASTA 0.10 M. INCLUYE CARGUE). NO INCLUYE TRANSPORTE Y DISPOSICIÓN FINAL DE SOBRANTES.</v>
          </cell>
          <cell r="F8" t="str">
            <v>M2</v>
          </cell>
          <cell r="G8">
            <v>7686</v>
          </cell>
        </row>
        <row r="9">
          <cell r="D9">
            <v>3015</v>
          </cell>
          <cell r="E9" t="str">
            <v>RETIRO DE POSTES DE AP/LA (INCLUYE TRASLADO A SITIO DE ACOPIO)</v>
          </cell>
          <cell r="F9" t="str">
            <v>UN</v>
          </cell>
          <cell r="G9">
            <v>231653</v>
          </cell>
        </row>
        <row r="10">
          <cell r="D10">
            <v>3017</v>
          </cell>
          <cell r="E10" t="str">
            <v>TRANSPORTE Y DISPOSICIÓN FINAL DE ESCOMBROS EN SITIO AUTORIZADO (DISTANCIA DE TRANSPORTE 21 KM). A DISTANCIA MAYOR DEL ACARREO LIBRE (90 M) EN SITIO AUTORIZADO POR LA ENTIDAD AMBIENTAL COMPETENTE.</v>
          </cell>
          <cell r="F10" t="str">
            <v>M3</v>
          </cell>
          <cell r="G10">
            <v>37721</v>
          </cell>
        </row>
        <row r="11">
          <cell r="D11">
            <v>3018</v>
          </cell>
          <cell r="E11" t="str">
            <v>RELLENO EN TIERRA NEGRA PARA EMPRADIZACION (SUMINISTRO Y EXTENDIDO)</v>
          </cell>
          <cell r="F11" t="str">
            <v>M3</v>
          </cell>
          <cell r="G11">
            <v>81363</v>
          </cell>
        </row>
        <row r="12">
          <cell r="D12">
            <v>3021</v>
          </cell>
          <cell r="E12" t="str">
            <v>DEMOLICION PAVIMENTO ASFALTICO (ESPESOR VARIABLE. INCLUYE CARGUE). NO INCLUYE TRANSPORTE Y DISPOSICIÓN FINAL DE SOBRANTES.</v>
          </cell>
          <cell r="F12" t="str">
            <v>M2</v>
          </cell>
          <cell r="G12">
            <v>6940</v>
          </cell>
        </row>
        <row r="13">
          <cell r="D13">
            <v>3022</v>
          </cell>
          <cell r="E13" t="str">
            <v>DEMOLICIÓN PISOS DE CONCRETO (INCLUYE CARGUE). NO INCLUYE TRANSPORTE Y DISPOSICIÓN FINAL DE SOBRANTES.</v>
          </cell>
          <cell r="F13" t="str">
            <v>M3</v>
          </cell>
          <cell r="G13">
            <v>54776</v>
          </cell>
        </row>
        <row r="14">
          <cell r="D14">
            <v>3024</v>
          </cell>
          <cell r="E14" t="str">
            <v>RELLENO PARA REDES EN ARENA DE PEÑA (SUMINISTRO, EXTENDIDO, HUMEDECIMIENTO Y COMPACTACIÓN)</v>
          </cell>
          <cell r="F14" t="str">
            <v>M3</v>
          </cell>
          <cell r="G14">
            <v>123324</v>
          </cell>
        </row>
        <row r="15">
          <cell r="D15">
            <v>3027</v>
          </cell>
          <cell r="E15" t="str">
            <v>SARDINEL TIPO A10 (SUMINISTRO E INSTALACIÓN. INCLUYE 3CM MORTERO 1:5)</v>
          </cell>
          <cell r="F15" t="str">
            <v>ML</v>
          </cell>
          <cell r="G15">
            <v>77710</v>
          </cell>
        </row>
        <row r="16">
          <cell r="D16">
            <v>3041</v>
          </cell>
          <cell r="E16" t="str">
            <v>TUBERIA PVC U.M. EXT CORRUGADO/INT LISO U.M. NORMA NTC 3722-1 D=4" (INCLUYE SUMINISTRO E INSTALACIÓN)</v>
          </cell>
          <cell r="F16" t="str">
            <v>ML</v>
          </cell>
          <cell r="G16">
            <v>30794</v>
          </cell>
        </row>
        <row r="17">
          <cell r="D17">
            <v>3042</v>
          </cell>
          <cell r="E17" t="str">
            <v>TUBERIA PVC U.M. EXT CORRUGADO/INT LISO U.M. NORMA NTC 3722-1 D=6" (INCLUYE SUMINISTRO E INSTALACIÓN)</v>
          </cell>
          <cell r="F17" t="str">
            <v>ML</v>
          </cell>
          <cell r="G17">
            <v>52854</v>
          </cell>
        </row>
        <row r="18">
          <cell r="D18">
            <v>3043</v>
          </cell>
          <cell r="E18" t="str">
            <v>TUBERIA PVC U.M. EXT CORRUGADO/INT LISO U.M. NORMA NTC 3722-1 D=8" (INCLUYE SUMINISTRO E INSTALACIÓN)</v>
          </cell>
          <cell r="F18" t="str">
            <v>ML</v>
          </cell>
          <cell r="G18">
            <v>73261</v>
          </cell>
        </row>
        <row r="19">
          <cell r="D19">
            <v>3044</v>
          </cell>
          <cell r="E19" t="str">
            <v>TUBERIA PVC U.M. EXT CORRUGADO/INT LISO U.M. NORMA NTC 3722-1 D=10" (INCLUYE SUMINISTRO E INSTALACIÓN)</v>
          </cell>
          <cell r="F19" t="str">
            <v>ML</v>
          </cell>
          <cell r="G19">
            <v>103393</v>
          </cell>
        </row>
        <row r="20">
          <cell r="D20">
            <v>3045</v>
          </cell>
          <cell r="E20" t="str">
            <v>TUBERIA PVC U.M. EXT CORRUGADO/INT LISO U.M. NORMA NTC 3722-1 D=12" (INCLUYE SUMINISTRO E INSTALACIÓN)</v>
          </cell>
          <cell r="F20" t="str">
            <v>ML</v>
          </cell>
          <cell r="G20">
            <v>144626</v>
          </cell>
        </row>
        <row r="21">
          <cell r="D21">
            <v>3046</v>
          </cell>
          <cell r="E21" t="str">
            <v>TUBERIA PVC U.M. EXT CORRUGADO/INT LISO U.M. NORMA NTC 3722-1 D=16" (INCLUYE SUMINISTRO E INSTALACIÓN)</v>
          </cell>
          <cell r="F21" t="str">
            <v>ML</v>
          </cell>
          <cell r="G21">
            <v>256275</v>
          </cell>
        </row>
        <row r="22">
          <cell r="D22">
            <v>3047</v>
          </cell>
          <cell r="E22" t="str">
            <v>TUBERIA PVC U.M. EXT CORRUGADO/INT LISO U.M. NORMA NTC 3722-1 D=18" (INCLUYE SUMINISTRO E INSTALACIÓN)</v>
          </cell>
          <cell r="F22" t="str">
            <v>ML</v>
          </cell>
          <cell r="G22">
            <v>328011</v>
          </cell>
        </row>
        <row r="23">
          <cell r="D23">
            <v>3048</v>
          </cell>
          <cell r="E23" t="str">
            <v>TUBERIA PVC U.M. EXT CORRUGADO/INT LISO U.M. NORMA NTC 3722-1 D=20" (INCLUYE SUMINISTRO E INSTALACIÓN)</v>
          </cell>
          <cell r="F23" t="str">
            <v>ML</v>
          </cell>
          <cell r="G23">
            <v>424113</v>
          </cell>
        </row>
        <row r="24">
          <cell r="D24">
            <v>3050</v>
          </cell>
          <cell r="E24" t="str">
            <v>RELLENO EN MATERIAL SELECCIONADO PROVENIENTE DE LA EXCAVACIÓN (EXTENDIDO MANUAL, HUMEDECIMIENTO Y COMPACTACIÓN)</v>
          </cell>
          <cell r="F24" t="str">
            <v>M3</v>
          </cell>
          <cell r="G24">
            <v>35756</v>
          </cell>
        </row>
        <row r="25">
          <cell r="D25">
            <v>3052</v>
          </cell>
          <cell r="E25" t="str">
            <v>RELLENO PARA REDES EN SUBBASE GRANULAR B-200 (SUMINISTRO, EXTENDIDO, HUMEDECIMIENTO Y COMPACTACIÓN)</v>
          </cell>
          <cell r="F25" t="str">
            <v>M3</v>
          </cell>
          <cell r="G25">
            <v>101826</v>
          </cell>
        </row>
        <row r="26">
          <cell r="D26">
            <v>3055</v>
          </cell>
          <cell r="E26" t="str">
            <v>12 DUCTOS D=4" PVC-TDP (INCLUYE SUMINISTRO E INSTALACIÓN. NO INCLUYE RELLENOS)</v>
          </cell>
          <cell r="F26" t="str">
            <v>ML</v>
          </cell>
          <cell r="G26">
            <v>291847</v>
          </cell>
        </row>
        <row r="27">
          <cell r="D27">
            <v>3056</v>
          </cell>
          <cell r="E27" t="str">
            <v>16 DUCTOS D=4" PVC-TDP (INCLUYE SUMINISTRO E INSTALACIÓN. NO INCLUYE RELLENOS)</v>
          </cell>
          <cell r="F27" t="str">
            <v>ML</v>
          </cell>
          <cell r="G27">
            <v>387225</v>
          </cell>
        </row>
        <row r="28">
          <cell r="D28">
            <v>3057</v>
          </cell>
          <cell r="E28" t="str">
            <v>CAMARA DE INSPECCIÓN T-13 ETB (H=2.3M. INCLUYE BASE, MUROS, CUBIERTA, ARO-BASE Y ARO-TAPA)</v>
          </cell>
          <cell r="F28" t="str">
            <v>UN</v>
          </cell>
          <cell r="G28">
            <v>4745016</v>
          </cell>
        </row>
        <row r="29">
          <cell r="D29">
            <v>3058</v>
          </cell>
          <cell r="E29" t="str">
            <v>CAMARA DE INSPECCIÓN T-13A ETB (H=2.3M. INCLUYE BASE, MUROS, CUBIERTA, ARO-BASE Y ARO-TAPA)</v>
          </cell>
          <cell r="F29" t="str">
            <v>UN</v>
          </cell>
          <cell r="G29">
            <v>7822155</v>
          </cell>
        </row>
        <row r="30">
          <cell r="D30">
            <v>3059</v>
          </cell>
          <cell r="E30" t="str">
            <v>CAMARA DE INSPECCIÓN T-14 ETB (H=2.3M. INCLUYE BASE, MUROS, CUBIERTA, ARO-BASE Y ARO-TAPA)</v>
          </cell>
          <cell r="F30" t="str">
            <v>UN</v>
          </cell>
          <cell r="G30">
            <v>4734845</v>
          </cell>
        </row>
        <row r="31">
          <cell r="D31">
            <v>3062</v>
          </cell>
          <cell r="E31" t="str">
            <v>PISO EN LOSETA PREFABRICADA A30 (SUMINISTRO E INSTALACIÓN. INCLUYE BASE 4CM ARENA NIVELACIÓN Y ARENA DE SELLO)</v>
          </cell>
          <cell r="F31" t="str">
            <v>M2</v>
          </cell>
          <cell r="G31">
            <v>72089</v>
          </cell>
        </row>
        <row r="32">
          <cell r="D32">
            <v>3064</v>
          </cell>
          <cell r="E32" t="str">
            <v>TUBERIA CONCRETO D=8" CL. I SIN REFUERZO (INCLUYE SUMINISTRO E INSTALACIÓN)</v>
          </cell>
          <cell r="F32" t="str">
            <v>ML</v>
          </cell>
          <cell r="G32">
            <v>81053</v>
          </cell>
        </row>
        <row r="33">
          <cell r="D33">
            <v>3065</v>
          </cell>
          <cell r="E33" t="str">
            <v>TUBERIA CONCRETO D=10" CL. I SIN REFUERZO (INCLUYE SUMINISTRO E INSTALACIÓN)</v>
          </cell>
          <cell r="F33" t="str">
            <v>ML</v>
          </cell>
          <cell r="G33">
            <v>97468</v>
          </cell>
        </row>
        <row r="34">
          <cell r="D34">
            <v>3066</v>
          </cell>
          <cell r="E34" t="str">
            <v>TUBERIA CONCRETO D=12" CL. I SIN REFUERZO (INCLUYE SUMINISTRO E INSTALACIÓN)</v>
          </cell>
          <cell r="F34" t="str">
            <v>ML</v>
          </cell>
          <cell r="G34">
            <v>132228</v>
          </cell>
        </row>
        <row r="35">
          <cell r="D35">
            <v>3067</v>
          </cell>
          <cell r="E35" t="str">
            <v>TUBERIA CONCRETO D=14" CL. I SIN REFUERZO (INCLUYE SUMINISTRO E INSTALACIÓN)</v>
          </cell>
          <cell r="F35" t="str">
            <v>ML</v>
          </cell>
          <cell r="G35">
            <v>157196</v>
          </cell>
        </row>
        <row r="36">
          <cell r="D36">
            <v>3068</v>
          </cell>
          <cell r="E36" t="str">
            <v>TUBERIA CONCRETO D=16" CL. I SIN REFUERZO (INCLUYE SUMINISTRO E INSTALACIÓN)</v>
          </cell>
          <cell r="F36" t="str">
            <v>ML</v>
          </cell>
          <cell r="G36">
            <v>201596</v>
          </cell>
        </row>
        <row r="37">
          <cell r="D37">
            <v>3069</v>
          </cell>
          <cell r="E37" t="str">
            <v>TUBERIA CONCRETO D=18" CL. I SIN REFUERZO (INCLUYE SUMINISTRO E INSTALACIÓN)</v>
          </cell>
          <cell r="F37" t="str">
            <v>ML</v>
          </cell>
          <cell r="G37">
            <v>253312</v>
          </cell>
        </row>
        <row r="38">
          <cell r="D38">
            <v>3070</v>
          </cell>
          <cell r="E38" t="str">
            <v>TUBERIA CONCRETO D=20" CL. I SIN REFUERZO (INCLUYE SUMINISTRO E INSTALACIÓN)</v>
          </cell>
          <cell r="F38" t="str">
            <v>ML</v>
          </cell>
          <cell r="G38">
            <v>324213</v>
          </cell>
        </row>
        <row r="39">
          <cell r="D39">
            <v>3071</v>
          </cell>
          <cell r="E39" t="str">
            <v>TUBERIA CONCRETO D=24" CL. I SIN REFUERZO (INCLUYE SUMINISTRO E INSTALACIÓN)</v>
          </cell>
          <cell r="F39" t="str">
            <v>ML</v>
          </cell>
          <cell r="G39">
            <v>467296</v>
          </cell>
        </row>
        <row r="40">
          <cell r="D40">
            <v>3151</v>
          </cell>
          <cell r="E40" t="str">
            <v>SUMIDERO LATERAL SL-100, H=1.25M (FUNDIDO EN SITIO, CONCRETO PREMEZCLADO. INCL. SUMIN, FORM, REF. Y CONSTR. INCL. TAPA)</v>
          </cell>
          <cell r="F40" t="str">
            <v>UN</v>
          </cell>
          <cell r="G40">
            <v>2858821</v>
          </cell>
        </row>
        <row r="41">
          <cell r="D41">
            <v>3155</v>
          </cell>
          <cell r="E41" t="str">
            <v>DEMOLICION SUMIDERO EXISTENTE (INCLUYE CARGUE)</v>
          </cell>
          <cell r="F41" t="str">
            <v>UN</v>
          </cell>
          <cell r="G41">
            <v>179027</v>
          </cell>
        </row>
        <row r="42">
          <cell r="D42">
            <v>3159</v>
          </cell>
          <cell r="E42" t="str">
            <v>2 DUCTOS D=3" PVC-EB (INCLUYE SUMINISTRO E INSTALACIÓN. NO INCLUYE RELLENOS). NORMA CS207.</v>
          </cell>
          <cell r="F42" t="str">
            <v>ML</v>
          </cell>
          <cell r="G42">
            <v>34428</v>
          </cell>
        </row>
        <row r="43">
          <cell r="D43">
            <v>3163</v>
          </cell>
          <cell r="E43" t="str">
            <v>SEPARADOR 'NEW JERSEY' BIDIRECCIONAL 1.5M X 0.6M X 1.1M (PREFABRICADO. INCLUYE SUM. E INST. NO INC. MATERIAL DE BASE)</v>
          </cell>
          <cell r="F43" t="str">
            <v>ML</v>
          </cell>
          <cell r="G43">
            <v>342369</v>
          </cell>
        </row>
        <row r="44">
          <cell r="D44">
            <v>3172</v>
          </cell>
          <cell r="E44" t="str">
            <v>SIEMBRA DE GRAMA (INCLUYE SUMINISTRO E INSTALACIÓN. NO INCLUYE TIERRA NEGRA)</v>
          </cell>
          <cell r="F44" t="str">
            <v>M2</v>
          </cell>
          <cell r="G44">
            <v>12181</v>
          </cell>
        </row>
        <row r="45">
          <cell r="D45">
            <v>3178</v>
          </cell>
          <cell r="E45" t="str">
            <v>DEMARCACION PASO PEATONAL-CEBRA (E=15 MILS, ACRÍLICA BASE AGUA. INC. SUMIN. Y APLIC. CON EQUIPO. INCL. MICROESFERAS)</v>
          </cell>
          <cell r="F45" t="str">
            <v>M2</v>
          </cell>
          <cell r="G45">
            <v>39640</v>
          </cell>
        </row>
        <row r="46">
          <cell r="D46">
            <v>3180</v>
          </cell>
          <cell r="E46" t="str">
            <v>DEMARCACION PASO PEATONAL-LINEA CONT. A=0.15M (E=15 MILS, ACRÍLICA B. AGUA. INC. SUM Y APLIC. CON EQUIPO. INC MICROESF.)</v>
          </cell>
          <cell r="F46" t="str">
            <v>ML</v>
          </cell>
          <cell r="G46">
            <v>6900</v>
          </cell>
        </row>
        <row r="47">
          <cell r="D47">
            <v>3189</v>
          </cell>
          <cell r="E47" t="str">
            <v>6 DUCTOS D=4" Y 3 DUCTOS D=6" PVC-TDP (INCLUYE SUMINISTRO E INSTALACIÓN. NO INCLUYE RELLENOS). NORMA CS215.</v>
          </cell>
          <cell r="F47" t="str">
            <v>ML</v>
          </cell>
          <cell r="G47">
            <v>308036</v>
          </cell>
        </row>
        <row r="48">
          <cell r="D48">
            <v>3194</v>
          </cell>
          <cell r="E48" t="str">
            <v>6 DUCTOS D=3" PVC-TDP (INCLUYE SUMINISTRO E INSTALACIÓN. NO INCLUYE RELLENOS)</v>
          </cell>
          <cell r="F48" t="str">
            <v>ML</v>
          </cell>
          <cell r="G48">
            <v>119173</v>
          </cell>
        </row>
        <row r="49">
          <cell r="D49">
            <v>3195</v>
          </cell>
          <cell r="E49" t="str">
            <v>2 DUCTOS D=4" PVC-TDP (INCLUYE SUMINISTRO E INSTALACIÓN. NO INCLUYE RELLENOS)</v>
          </cell>
          <cell r="F49" t="str">
            <v>ML</v>
          </cell>
          <cell r="G49">
            <v>51363</v>
          </cell>
        </row>
        <row r="50">
          <cell r="D50">
            <v>3196</v>
          </cell>
          <cell r="E50" t="str">
            <v>UNION GIBAULT D=3" (SUMINISTRO E INSTALACIÓN)</v>
          </cell>
          <cell r="F50" t="str">
            <v>UN</v>
          </cell>
          <cell r="G50">
            <v>179984</v>
          </cell>
        </row>
        <row r="51">
          <cell r="D51">
            <v>3197</v>
          </cell>
          <cell r="E51" t="str">
            <v>UNION GIBAULT D=4" (SUMINISTRO E INSTALACIÓN)</v>
          </cell>
          <cell r="F51" t="str">
            <v>UN</v>
          </cell>
          <cell r="G51">
            <v>223860</v>
          </cell>
        </row>
        <row r="52">
          <cell r="D52">
            <v>3198</v>
          </cell>
          <cell r="E52" t="str">
            <v>UNION GIBAULT D=6" (SUMINISTRO E INSTALACIÓN)</v>
          </cell>
          <cell r="F52" t="str">
            <v>UN</v>
          </cell>
          <cell r="G52">
            <v>305838</v>
          </cell>
        </row>
        <row r="53">
          <cell r="D53">
            <v>3199</v>
          </cell>
          <cell r="E53" t="str">
            <v>UNION GIBAULT D=8" (SUMINISTRO E INSTALACIÓN)</v>
          </cell>
          <cell r="F53" t="str">
            <v>UN</v>
          </cell>
          <cell r="G53">
            <v>324874</v>
          </cell>
        </row>
        <row r="54">
          <cell r="D54">
            <v>3200</v>
          </cell>
          <cell r="E54" t="str">
            <v>UNION GIBAULT D=10" (SUMINISTRO E INSTALACIÓN)</v>
          </cell>
          <cell r="F54" t="str">
            <v>UN</v>
          </cell>
          <cell r="G54">
            <v>611174</v>
          </cell>
        </row>
        <row r="55">
          <cell r="D55">
            <v>3201</v>
          </cell>
          <cell r="E55" t="str">
            <v>UNION GIBAULT D=12" (SUMINISTRO E INSTALACIÓN)</v>
          </cell>
          <cell r="F55" t="str">
            <v>UN</v>
          </cell>
          <cell r="G55">
            <v>922842</v>
          </cell>
        </row>
        <row r="56">
          <cell r="D56">
            <v>3202</v>
          </cell>
          <cell r="E56" t="str">
            <v>CONCRETO 3000 PSI HECHO EN OBRA PARA REDES (SUMINISTRO Y COLOCACIÓN)</v>
          </cell>
          <cell r="F56" t="str">
            <v>M3</v>
          </cell>
          <cell r="G56">
            <v>628495</v>
          </cell>
        </row>
        <row r="57">
          <cell r="D57">
            <v>3203</v>
          </cell>
          <cell r="E57" t="str">
            <v>CONCRETO 2500 PSI HECHO EN OBRA PARA REDES (SUMINISTRO Y COLOCACIÓN)</v>
          </cell>
          <cell r="F57" t="str">
            <v>M3</v>
          </cell>
          <cell r="G57">
            <v>547836</v>
          </cell>
        </row>
        <row r="58">
          <cell r="D58">
            <v>3204</v>
          </cell>
          <cell r="E58" t="str">
            <v>LOSA DE CONCRETO MR43 (SUMINISTRO, FORMALETEADO, COLOCACIÓN Y ACABADO. NO INCLUYE ACERO, CURADO, JUNTAS)</v>
          </cell>
          <cell r="F58" t="str">
            <v>M3</v>
          </cell>
          <cell r="G58">
            <v>704552</v>
          </cell>
        </row>
        <row r="59">
          <cell r="D59">
            <v>3207</v>
          </cell>
          <cell r="E59" t="str">
            <v>SARDINEL ESPECIAL A100 PARA RAMPA TIPO A (SUMINISTRO E INSTALACIÓN. INCLUYE 3CM MORTERO 1:5)</v>
          </cell>
          <cell r="F59" t="str">
            <v>UN</v>
          </cell>
          <cell r="G59">
            <v>59065</v>
          </cell>
        </row>
        <row r="60">
          <cell r="D60">
            <v>3209</v>
          </cell>
          <cell r="E60" t="str">
            <v>BORDE SEPARADOR VERDE TIPO A170 (SUMINISTRO E INSTALACIÓN. INCLUYE 3CM MORTERO 1:5)</v>
          </cell>
          <cell r="F60" t="str">
            <v>ML</v>
          </cell>
          <cell r="G60">
            <v>454983</v>
          </cell>
        </row>
        <row r="61">
          <cell r="D61">
            <v>3210</v>
          </cell>
          <cell r="E61" t="str">
            <v>BORDILLO PREFABRICADO A80 (SUMINISTRO E INSTALACIÓN. INCLUYE 3CM MORTERO DE NIVELACIÓN 2000 PSI)</v>
          </cell>
          <cell r="F61" t="str">
            <v>ML</v>
          </cell>
          <cell r="G61">
            <v>63974</v>
          </cell>
        </row>
        <row r="62">
          <cell r="D62">
            <v>3221</v>
          </cell>
          <cell r="E62" t="str">
            <v>CAJA DE INSPECCIÓN PARA ALUMBRADO PÚBLICO NORMA CODENSA CS 274 (ZVERDE. INCLUYE BASE, MUROS, PAÑETE, MARCO Y TAPA). MEDIDAS EXTERNAS: 0.90 X 0.90M. MEDIDAS INTERNAS: 0.60 X 0.60M. ALTURA: 0.93M.</v>
          </cell>
          <cell r="F62" t="str">
            <v>UN</v>
          </cell>
          <cell r="G62">
            <v>692301</v>
          </cell>
        </row>
        <row r="63">
          <cell r="D63">
            <v>3223</v>
          </cell>
          <cell r="E63" t="str">
            <v>TUBERIA PVC D=2" TIPO U.M. RDE 21 (SUMINISTRO E INSTALACIÓN)</v>
          </cell>
          <cell r="F63" t="str">
            <v>ML</v>
          </cell>
          <cell r="G63">
            <v>21586</v>
          </cell>
        </row>
        <row r="64">
          <cell r="D64">
            <v>3224</v>
          </cell>
          <cell r="E64" t="str">
            <v>TUBERIA PVC D=2 1/2" TIPO U.M. RDE 21 (SUMINISTRO E INSTALACIÓN)</v>
          </cell>
          <cell r="F64" t="str">
            <v>ML</v>
          </cell>
          <cell r="G64">
            <v>29414</v>
          </cell>
        </row>
        <row r="65">
          <cell r="D65">
            <v>3225</v>
          </cell>
          <cell r="E65" t="str">
            <v>TUBERIA PVC D=3" TIPO U.M. RDE 21 (SUMINISTRO E INSTALACIÓN)</v>
          </cell>
          <cell r="F65" t="str">
            <v>ML</v>
          </cell>
          <cell r="G65">
            <v>47107</v>
          </cell>
        </row>
        <row r="66">
          <cell r="D66">
            <v>3226</v>
          </cell>
          <cell r="E66" t="str">
            <v>TUBERIA PVC D=4" TIPO U.M. RDE 21 (SUMINISTRO E INSTALACIÓN)</v>
          </cell>
          <cell r="F66" t="str">
            <v>ML</v>
          </cell>
          <cell r="G66">
            <v>62168</v>
          </cell>
        </row>
        <row r="67">
          <cell r="D67">
            <v>3227</v>
          </cell>
          <cell r="E67" t="str">
            <v>TUBERIA PVC D=6" TIPO U.M. RDE 21 (SUMINISTRO E INSTALACIÓN)</v>
          </cell>
          <cell r="F67" t="str">
            <v>ML</v>
          </cell>
          <cell r="G67">
            <v>124182</v>
          </cell>
        </row>
        <row r="68">
          <cell r="D68">
            <v>3228</v>
          </cell>
          <cell r="E68" t="str">
            <v>TUBERIA PVC D=8" TIPO U.M. RDE 21 (SUMINISTRO E INSTALACIÓN)</v>
          </cell>
          <cell r="F68" t="str">
            <v>ML</v>
          </cell>
          <cell r="G68">
            <v>205577</v>
          </cell>
        </row>
        <row r="69">
          <cell r="D69">
            <v>3229</v>
          </cell>
          <cell r="E69" t="str">
            <v>TUBERIA PVC D=10" TIPO U.M. RDE 21 (SUMINISTRO E INSTALACIÓN)</v>
          </cell>
          <cell r="F69" t="str">
            <v>ML</v>
          </cell>
          <cell r="G69">
            <v>320296</v>
          </cell>
        </row>
        <row r="70">
          <cell r="D70">
            <v>3230</v>
          </cell>
          <cell r="E70" t="str">
            <v>TUBERIA PVC D=12" TIPO U.M. RDE 21 (SUMINISTRO E INSTALACIÓN)</v>
          </cell>
          <cell r="F70" t="str">
            <v>ML</v>
          </cell>
          <cell r="G70">
            <v>439258</v>
          </cell>
        </row>
        <row r="71">
          <cell r="D71">
            <v>3231</v>
          </cell>
          <cell r="E71" t="str">
            <v>TUBERIA PVC D=2" TIPO U.M. RDE 26 (SUMINISTRO E INSTALACIÓN)</v>
          </cell>
          <cell r="F71" t="str">
            <v>ML</v>
          </cell>
          <cell r="G71">
            <v>18737</v>
          </cell>
        </row>
        <row r="72">
          <cell r="D72">
            <v>3232</v>
          </cell>
          <cell r="E72" t="str">
            <v>TUBERIA PVC D=2 1/2" TIPO U.M. RDE 26 (SUMINISTRO E INSTALACIÓN)</v>
          </cell>
          <cell r="F72" t="str">
            <v>ML</v>
          </cell>
          <cell r="G72">
            <v>25368</v>
          </cell>
        </row>
        <row r="73">
          <cell r="D73">
            <v>3233</v>
          </cell>
          <cell r="E73" t="str">
            <v>TUBERIA PVC D=3" TIPO U.M. RDE 26 (SUMINISTRO E INSTALACIÓN)</v>
          </cell>
          <cell r="F73" t="str">
            <v>ML</v>
          </cell>
          <cell r="G73">
            <v>39958</v>
          </cell>
        </row>
        <row r="74">
          <cell r="D74">
            <v>3234</v>
          </cell>
          <cell r="E74" t="str">
            <v>TUBERIA PVC D=4" TIPO U.M. RDE 26 (SUMINISTRO E INSTALACIÓN)</v>
          </cell>
          <cell r="F74" t="str">
            <v>ML</v>
          </cell>
          <cell r="G74">
            <v>53430</v>
          </cell>
        </row>
        <row r="75">
          <cell r="D75">
            <v>3235</v>
          </cell>
          <cell r="E75" t="str">
            <v>TUBERIA PVC D=6" TIPO U.M. RDE 26 (SUMINISTRO E INSTALACIÓN)</v>
          </cell>
          <cell r="F75" t="str">
            <v>ML</v>
          </cell>
          <cell r="G75">
            <v>103619</v>
          </cell>
        </row>
        <row r="76">
          <cell r="D76">
            <v>3236</v>
          </cell>
          <cell r="E76" t="str">
            <v>TUBERIA PVC D=8" TIPO U.M. RDE 26 (SUMINISTRO E INSTALACIÓN)</v>
          </cell>
          <cell r="F76" t="str">
            <v>ML</v>
          </cell>
          <cell r="G76">
            <v>171427</v>
          </cell>
        </row>
        <row r="77">
          <cell r="D77">
            <v>3237</v>
          </cell>
          <cell r="E77" t="str">
            <v>TUBERIA PVC D=10" TIPO U.M. RDE 26 (SUMINISTRO E INSTALACIÓN)</v>
          </cell>
          <cell r="F77" t="str">
            <v>ML</v>
          </cell>
          <cell r="G77">
            <v>263734</v>
          </cell>
        </row>
        <row r="78">
          <cell r="D78">
            <v>3238</v>
          </cell>
          <cell r="E78" t="str">
            <v>TUBERIA PVC D=12" TIPO U.M. RDE 26 (SUMINISTRO E INSTALACIÓN)</v>
          </cell>
          <cell r="F78" t="str">
            <v>ML</v>
          </cell>
          <cell r="G78">
            <v>362697</v>
          </cell>
        </row>
        <row r="79">
          <cell r="D79">
            <v>3239</v>
          </cell>
          <cell r="E79" t="str">
            <v>TUBERIA PVC D=3" TIPO U.M. RDE 32.5 (SUMINISTRO E INSTALACIÓN)</v>
          </cell>
          <cell r="F79" t="str">
            <v>ML</v>
          </cell>
          <cell r="G79">
            <v>33217</v>
          </cell>
        </row>
        <row r="80">
          <cell r="D80">
            <v>3240</v>
          </cell>
          <cell r="E80" t="str">
            <v>TUBERIA PVC D=4" TIPO U.M. RDE 32.5 (SUMINISTRO E INSTALACIÓN)</v>
          </cell>
          <cell r="F80" t="str">
            <v>ML</v>
          </cell>
          <cell r="G80">
            <v>44019</v>
          </cell>
        </row>
        <row r="81">
          <cell r="D81">
            <v>3241</v>
          </cell>
          <cell r="E81" t="str">
            <v>TUBERIA PVC D=6" TIPO U.M. RDE 32.5 (SUMINISTRO E INSTALACIÓN)</v>
          </cell>
          <cell r="F81" t="str">
            <v>ML</v>
          </cell>
          <cell r="G81">
            <v>86468</v>
          </cell>
        </row>
        <row r="82">
          <cell r="D82">
            <v>3242</v>
          </cell>
          <cell r="E82" t="str">
            <v>TUBERIA PVC D=8" TIPO U.M. RDE 32.5 (SUMINISTRO E INSTALACIÓN)</v>
          </cell>
          <cell r="F82" t="str">
            <v>ML</v>
          </cell>
          <cell r="G82">
            <v>142259</v>
          </cell>
        </row>
        <row r="83">
          <cell r="D83">
            <v>3243</v>
          </cell>
          <cell r="E83" t="str">
            <v>TUBERIA PVC D=10" TIPO U.M. RDE 32.5 (SUMINISTRO E INSTALACIÓN)</v>
          </cell>
          <cell r="F83" t="str">
            <v>ML</v>
          </cell>
          <cell r="G83">
            <v>219144</v>
          </cell>
        </row>
        <row r="84">
          <cell r="D84">
            <v>3245</v>
          </cell>
          <cell r="E84" t="str">
            <v>TUBERIA PVC D=12" TIPO U.M. RDE 32.5 (SUMINISTRO E INSTALACIÓN)</v>
          </cell>
          <cell r="F84" t="str">
            <v>ML</v>
          </cell>
          <cell r="G84">
            <v>299808</v>
          </cell>
        </row>
        <row r="85">
          <cell r="D85">
            <v>3246</v>
          </cell>
          <cell r="E85" t="str">
            <v>TUBERIA PVC D=4" TIPO U.M. RDE 41 (SUMINISTRO E INSTALACIÓN)</v>
          </cell>
          <cell r="F85" t="str">
            <v>ML</v>
          </cell>
          <cell r="G85">
            <v>35729</v>
          </cell>
        </row>
        <row r="86">
          <cell r="D86">
            <v>3247</v>
          </cell>
          <cell r="E86" t="str">
            <v>TUBERIA PVC D=6" TIPO U.M. RDE 41 (SUMINISTRO E INSTALACIÓN)</v>
          </cell>
          <cell r="F86" t="str">
            <v>ML</v>
          </cell>
          <cell r="G86">
            <v>71752</v>
          </cell>
        </row>
        <row r="87">
          <cell r="D87">
            <v>3248</v>
          </cell>
          <cell r="E87" t="str">
            <v>TUBERIA PVC D=8" TIPO U.M. RDE 41 (SUMINISTRO E INSTALACIÓN)</v>
          </cell>
          <cell r="F87" t="str">
            <v>ML</v>
          </cell>
          <cell r="G87">
            <v>116472</v>
          </cell>
        </row>
        <row r="88">
          <cell r="D88">
            <v>3249</v>
          </cell>
          <cell r="E88" t="str">
            <v>TUBERIA PVC D=10" TIPO U.M. RDE 41 (SUMINISTRO E INSTALACIÓN)</v>
          </cell>
          <cell r="F88" t="str">
            <v>ML</v>
          </cell>
          <cell r="G88">
            <v>178944</v>
          </cell>
        </row>
        <row r="89">
          <cell r="D89">
            <v>3250</v>
          </cell>
          <cell r="E89" t="str">
            <v>TUBERIA PVC D=12" TIPO U.M. RDE 41 (SUMINISTRO E INSTALACIÓN)</v>
          </cell>
          <cell r="F89" t="str">
            <v>ML</v>
          </cell>
          <cell r="G89">
            <v>240149</v>
          </cell>
        </row>
        <row r="90">
          <cell r="D90">
            <v>3251</v>
          </cell>
          <cell r="E90" t="str">
            <v>TEE HD EXTREMO LISO 6"X2" (SUMINISTRO E INSTALACIÓN)</v>
          </cell>
          <cell r="F90" t="str">
            <v>UN</v>
          </cell>
          <cell r="G90">
            <v>550858</v>
          </cell>
        </row>
        <row r="91">
          <cell r="D91">
            <v>3252</v>
          </cell>
          <cell r="E91" t="str">
            <v>TEE HD EXTREMO LISO 6"X3" (SUMINISTRO E INSTALACIÓN)</v>
          </cell>
          <cell r="F91" t="str">
            <v>UN</v>
          </cell>
          <cell r="G91">
            <v>517438</v>
          </cell>
        </row>
        <row r="92">
          <cell r="D92">
            <v>3253</v>
          </cell>
          <cell r="E92" t="str">
            <v>TEE HD EXTREMO LISO 6"X4" (SUMINISTRO E INSTALACIÓN)</v>
          </cell>
          <cell r="F92" t="str">
            <v>UN</v>
          </cell>
          <cell r="G92">
            <v>547507</v>
          </cell>
        </row>
        <row r="93">
          <cell r="D93">
            <v>3254</v>
          </cell>
          <cell r="E93" t="str">
            <v>TEE HD EXTREMO LISO 6"X6" (SUMINISTRO E INSTALACIÓN)</v>
          </cell>
          <cell r="F93" t="str">
            <v>UN</v>
          </cell>
          <cell r="G93">
            <v>577257</v>
          </cell>
        </row>
        <row r="94">
          <cell r="D94">
            <v>3255</v>
          </cell>
          <cell r="E94" t="str">
            <v>TEE HD EXTREMO LISO 8"X2" (SUMINISTRO E INSTALACIÓN)</v>
          </cell>
          <cell r="F94" t="str">
            <v>UN</v>
          </cell>
          <cell r="G94">
            <v>762399</v>
          </cell>
        </row>
        <row r="95">
          <cell r="D95">
            <v>3256</v>
          </cell>
          <cell r="E95" t="str">
            <v>TEE HD EXTREMO LISO 8"X3" (SUMINISTRO E INSTALACIÓN)</v>
          </cell>
          <cell r="F95" t="str">
            <v>UN</v>
          </cell>
          <cell r="G95">
            <v>845699</v>
          </cell>
        </row>
        <row r="96">
          <cell r="D96">
            <v>3257</v>
          </cell>
          <cell r="E96" t="str">
            <v>TEE HD EXTREMO LISO 8"X4" (SUMINISTRO E INSTALACIÓN)</v>
          </cell>
          <cell r="F96" t="str">
            <v>UN</v>
          </cell>
          <cell r="G96">
            <v>865366</v>
          </cell>
        </row>
        <row r="97">
          <cell r="D97">
            <v>3258</v>
          </cell>
          <cell r="E97" t="str">
            <v>TEE HD EXTREMO LISO 8"X6" (SUMINISTRO E INSTALACIÓN)</v>
          </cell>
          <cell r="F97" t="str">
            <v>UN</v>
          </cell>
          <cell r="G97">
            <v>899249</v>
          </cell>
        </row>
        <row r="98">
          <cell r="D98">
            <v>3259</v>
          </cell>
          <cell r="E98" t="str">
            <v>TEE HD EXTREMO LISO 8"X8" (SUMINISTRO E INSTALACIÓN)</v>
          </cell>
          <cell r="F98" t="str">
            <v>UN</v>
          </cell>
          <cell r="G98">
            <v>943676</v>
          </cell>
        </row>
        <row r="99">
          <cell r="D99">
            <v>3260</v>
          </cell>
          <cell r="E99" t="str">
            <v>TEE HD EXTREMO LISO 10"X2" (SUMINISTRO E INSTALACIÓN)</v>
          </cell>
          <cell r="F99" t="str">
            <v>UN</v>
          </cell>
          <cell r="G99">
            <v>1325198</v>
          </cell>
        </row>
        <row r="100">
          <cell r="D100">
            <v>3261</v>
          </cell>
          <cell r="E100" t="str">
            <v>TEE HD EXTREMO LISO 10"X3" (SUMINISTRO E INSTALACIÓN)</v>
          </cell>
          <cell r="F100" t="str">
            <v>UN</v>
          </cell>
          <cell r="G100">
            <v>1417217</v>
          </cell>
        </row>
        <row r="101">
          <cell r="D101">
            <v>3262</v>
          </cell>
          <cell r="E101" t="str">
            <v>TEE HD EXTREMO LISO 10"X4" (SUMINISTRO E INSTALACIÓN)</v>
          </cell>
          <cell r="F101" t="str">
            <v>UN</v>
          </cell>
          <cell r="G101">
            <v>1456885</v>
          </cell>
        </row>
        <row r="102">
          <cell r="D102">
            <v>3263</v>
          </cell>
          <cell r="E102" t="str">
            <v>TEE HD EXTREMO LISO 10"X6" (SUMINISTRO E INSTALACIÓN)</v>
          </cell>
          <cell r="F102" t="str">
            <v>UN</v>
          </cell>
          <cell r="G102">
            <v>1626261</v>
          </cell>
        </row>
        <row r="103">
          <cell r="D103">
            <v>3264</v>
          </cell>
          <cell r="E103" t="str">
            <v>TEE HD EXTREMO LISO 10"X8" (SUMINISTRO E INSTALACIÓN)</v>
          </cell>
          <cell r="F103" t="str">
            <v>UN</v>
          </cell>
          <cell r="G103">
            <v>1872591</v>
          </cell>
        </row>
        <row r="104">
          <cell r="D104">
            <v>3265</v>
          </cell>
          <cell r="E104" t="str">
            <v>TEE HD EXTREMO LISO 10"X10" (SUMINISTRO E INSTALACIÓN)</v>
          </cell>
          <cell r="F104" t="str">
            <v>UN</v>
          </cell>
          <cell r="G104">
            <v>2066648</v>
          </cell>
        </row>
        <row r="105">
          <cell r="D105">
            <v>3267</v>
          </cell>
          <cell r="E105" t="str">
            <v>TEE HD EXTREMO LISO 12"X3" (SUMINISTRO E INSTALACIÓN)</v>
          </cell>
          <cell r="F105" t="str">
            <v>UN</v>
          </cell>
          <cell r="G105">
            <v>1935742</v>
          </cell>
        </row>
        <row r="106">
          <cell r="D106">
            <v>3268</v>
          </cell>
          <cell r="E106" t="str">
            <v>TEE HD EXTREMO LISO 12"X4" (SUMINISTRO E INSTALACIÓN)</v>
          </cell>
          <cell r="F106" t="str">
            <v>UN</v>
          </cell>
          <cell r="G106">
            <v>2036990</v>
          </cell>
        </row>
        <row r="107">
          <cell r="D107">
            <v>3269</v>
          </cell>
          <cell r="E107" t="str">
            <v>TEE HD EXTREMO LISO 12"X6" (SUMINISTRO E INSTALACIÓN)</v>
          </cell>
          <cell r="F107" t="str">
            <v>UN</v>
          </cell>
          <cell r="G107">
            <v>2245439</v>
          </cell>
        </row>
        <row r="108">
          <cell r="D108">
            <v>3270</v>
          </cell>
          <cell r="E108" t="str">
            <v>TEE HD EXTREMO LISO 12"X8" (SUMINISTRO E INSTALACIÓN)</v>
          </cell>
          <cell r="F108" t="str">
            <v>UN</v>
          </cell>
          <cell r="G108">
            <v>2444933</v>
          </cell>
        </row>
        <row r="109">
          <cell r="D109">
            <v>3271</v>
          </cell>
          <cell r="E109" t="str">
            <v>TEE HD EXTREMO LISO 12"X10" (SUMINISTRO E INSTALACIÓN)</v>
          </cell>
          <cell r="F109" t="str">
            <v>UN</v>
          </cell>
          <cell r="G109">
            <v>2727816</v>
          </cell>
        </row>
        <row r="110">
          <cell r="D110">
            <v>3272</v>
          </cell>
          <cell r="E110" t="str">
            <v>TEE HD EXTREMO LISO 12"X12" (SUMINISTRO E INSTALACIÓN)</v>
          </cell>
          <cell r="F110" t="str">
            <v>UN</v>
          </cell>
          <cell r="G110">
            <v>3055371</v>
          </cell>
        </row>
        <row r="111">
          <cell r="D111">
            <v>3273</v>
          </cell>
          <cell r="E111" t="str">
            <v>TEE HD EXTREMO LISO 24"X8" (SUMINISTRO E INSTALACIÓN)</v>
          </cell>
          <cell r="F111" t="str">
            <v>UN</v>
          </cell>
          <cell r="G111">
            <v>7336546</v>
          </cell>
        </row>
        <row r="112">
          <cell r="D112">
            <v>3274</v>
          </cell>
          <cell r="E112" t="str">
            <v>TEE HD EXTREMO LISO 24"X10" (SUMINISTRO E INSTALACIÓN)</v>
          </cell>
          <cell r="F112" t="str">
            <v>UN</v>
          </cell>
          <cell r="G112">
            <v>8327353</v>
          </cell>
        </row>
        <row r="113">
          <cell r="D113">
            <v>3275</v>
          </cell>
          <cell r="E113" t="str">
            <v>TEE HD EXTREMO LISO 24"X12" (SUMINISTRO E INSTALACIÓN)</v>
          </cell>
          <cell r="F113" t="str">
            <v>UN</v>
          </cell>
          <cell r="G113">
            <v>9089513</v>
          </cell>
        </row>
        <row r="114">
          <cell r="D114">
            <v>3276</v>
          </cell>
          <cell r="E114" t="str">
            <v>TEE HD EXTREMO LISO 24"X14" (SUMINISTRO E INSTALACIÓN)</v>
          </cell>
          <cell r="F114" t="str">
            <v>UN</v>
          </cell>
          <cell r="G114">
            <v>9661132</v>
          </cell>
        </row>
        <row r="115">
          <cell r="D115">
            <v>3277</v>
          </cell>
          <cell r="E115" t="str">
            <v>TEE HD EXTREMO LISO 24"X16" (SUMINISTRO E INSTALACIÓN)</v>
          </cell>
          <cell r="F115" t="str">
            <v>UN</v>
          </cell>
          <cell r="G115">
            <v>10118428</v>
          </cell>
        </row>
        <row r="116">
          <cell r="D116">
            <v>3278</v>
          </cell>
          <cell r="E116" t="str">
            <v>TEE HD EXTREMO LISO 24"X18" (SUMINISTRO E INSTALACIÓN)</v>
          </cell>
          <cell r="F116" t="str">
            <v>UN</v>
          </cell>
          <cell r="G116">
            <v>10918695</v>
          </cell>
        </row>
        <row r="117">
          <cell r="D117">
            <v>3279</v>
          </cell>
          <cell r="E117" t="str">
            <v>TEE HD EXTREMO LISO 24"X20" (SUMINISTRO E INSTALACIÓN)</v>
          </cell>
          <cell r="F117" t="str">
            <v>UN</v>
          </cell>
          <cell r="G117">
            <v>11490315</v>
          </cell>
        </row>
        <row r="118">
          <cell r="D118">
            <v>3280</v>
          </cell>
          <cell r="E118" t="str">
            <v>TEE HD EXTREMO LISO 24"X24" (SUMINISTRO E INSTALACIÓN)</v>
          </cell>
          <cell r="F118" t="str">
            <v>UN</v>
          </cell>
          <cell r="G118">
            <v>13090850</v>
          </cell>
        </row>
        <row r="119">
          <cell r="D119">
            <v>3281</v>
          </cell>
          <cell r="E119" t="str">
            <v>TEE HD EXTREMO LISO 4"X3" (SUMINISTRO E INSTALACIÓN)</v>
          </cell>
          <cell r="F119" t="str">
            <v>UN</v>
          </cell>
          <cell r="G119">
            <v>316559</v>
          </cell>
        </row>
        <row r="120">
          <cell r="D120">
            <v>3282</v>
          </cell>
          <cell r="E120" t="str">
            <v>TEE HD EXTREMO LISO 4"X4" (SUMINISTRO E INSTALACIÓN)</v>
          </cell>
          <cell r="F120" t="str">
            <v>UN</v>
          </cell>
          <cell r="G120">
            <v>349874</v>
          </cell>
        </row>
        <row r="121">
          <cell r="D121">
            <v>3283</v>
          </cell>
          <cell r="E121" t="str">
            <v>TUBERIA CONDUIT PVC D=1" (INCLUYE SUMINISTRO E INSTALACIÓN)</v>
          </cell>
          <cell r="F121" t="str">
            <v>ML</v>
          </cell>
          <cell r="G121">
            <v>7679</v>
          </cell>
        </row>
        <row r="122">
          <cell r="D122">
            <v>3284</v>
          </cell>
          <cell r="E122" t="str">
            <v>TUBERIA CONDUIT PVC D=1 1/2" (INCLUYE SUMINISTRO E INSTALACIÓN)</v>
          </cell>
          <cell r="F122" t="str">
            <v>ML</v>
          </cell>
          <cell r="G122">
            <v>12283</v>
          </cell>
        </row>
        <row r="123">
          <cell r="D123">
            <v>3285</v>
          </cell>
          <cell r="E123" t="str">
            <v>TUBERIA CONDUIT PVC D=1 1/4" (INCLUYE SUMINISTRO E INSTALACIÓN)</v>
          </cell>
          <cell r="F123" t="str">
            <v>ML</v>
          </cell>
          <cell r="G123">
            <v>10266</v>
          </cell>
        </row>
        <row r="124">
          <cell r="D124">
            <v>3286</v>
          </cell>
          <cell r="E124" t="str">
            <v>TUBERIA CONDUIT PVC D=2" (INCLUYE SUMINISTRO E INSTALACIÓN)</v>
          </cell>
          <cell r="F124" t="str">
            <v>ML</v>
          </cell>
          <cell r="G124">
            <v>17316</v>
          </cell>
        </row>
        <row r="125">
          <cell r="D125">
            <v>3287</v>
          </cell>
          <cell r="E125" t="str">
            <v>TUBERIA CONDUIT METALICO D=1 1/2" TIPO RMC (INCLUYE SUMINISTRO E INSTALACIÓN)</v>
          </cell>
          <cell r="F125" t="str">
            <v>ML</v>
          </cell>
          <cell r="G125">
            <v>48739</v>
          </cell>
        </row>
        <row r="126">
          <cell r="D126">
            <v>3288</v>
          </cell>
          <cell r="E126" t="str">
            <v>TUBERIA CONDUIT METALICO D=1" TIPO RMC (INCLUYE SUMINISTRO E INSTALACIÓN)</v>
          </cell>
          <cell r="F126" t="str">
            <v>ML</v>
          </cell>
          <cell r="G126">
            <v>41754</v>
          </cell>
        </row>
        <row r="127">
          <cell r="D127">
            <v>3291</v>
          </cell>
          <cell r="E127" t="str">
            <v>CODO HD 90° EXTREMO LISO PARA PVC D=2" (SUMINISTRO E INSTALACIÓN)</v>
          </cell>
          <cell r="F127" t="str">
            <v>UN</v>
          </cell>
          <cell r="G127">
            <v>140056</v>
          </cell>
        </row>
        <row r="128">
          <cell r="D128">
            <v>3292</v>
          </cell>
          <cell r="E128" t="str">
            <v>CODO HD 90° EXTREMO LISO PARA PVC D=3" (SUMINISTRO E INSTALACIÓN)</v>
          </cell>
          <cell r="F128" t="str">
            <v>UN</v>
          </cell>
          <cell r="G128">
            <v>185313</v>
          </cell>
        </row>
        <row r="129">
          <cell r="D129">
            <v>3293</v>
          </cell>
          <cell r="E129" t="str">
            <v>CODO HD 90° EXTREMO LISO PARA PVC D=4" (SUMINISTRO E INSTALACIÓN)</v>
          </cell>
          <cell r="F129" t="str">
            <v>UN</v>
          </cell>
          <cell r="G129">
            <v>286809</v>
          </cell>
        </row>
        <row r="130">
          <cell r="D130">
            <v>3294</v>
          </cell>
          <cell r="E130" t="str">
            <v>CODO HD 90° EXTREMO LISO PARA PVC D=6" (SUMINISTRO E INSTALACIÓN)</v>
          </cell>
          <cell r="F130" t="str">
            <v>UN</v>
          </cell>
          <cell r="G130">
            <v>566803</v>
          </cell>
        </row>
        <row r="131">
          <cell r="D131">
            <v>3295</v>
          </cell>
          <cell r="E131" t="str">
            <v>CODO HD 90° EXTREMO LISO PARA PVC D=8" (SUMINISTRO E INSTALACIÓN)</v>
          </cell>
          <cell r="F131" t="str">
            <v>UN</v>
          </cell>
          <cell r="G131">
            <v>991616</v>
          </cell>
        </row>
        <row r="132">
          <cell r="D132">
            <v>3296</v>
          </cell>
          <cell r="E132" t="str">
            <v>CODO HD 90° EXTREMO LISO PARA PVC D=10" (SUMINISTRO E INSTALACIÓN)</v>
          </cell>
          <cell r="F132" t="str">
            <v>UN</v>
          </cell>
          <cell r="G132">
            <v>1491500</v>
          </cell>
        </row>
        <row r="133">
          <cell r="D133">
            <v>3297</v>
          </cell>
          <cell r="E133" t="str">
            <v>CODO HD 90° EXTREMO LISO PARA PVC D=12" (SUMINISTRO E INSTALACIÓN)</v>
          </cell>
          <cell r="F133" t="str">
            <v>UN</v>
          </cell>
          <cell r="G133">
            <v>2043168</v>
          </cell>
        </row>
        <row r="134">
          <cell r="D134">
            <v>3298</v>
          </cell>
          <cell r="E134" t="str">
            <v>CODO HD 90° EXTREMO LISO PARA PVC D=14" (SUMINISTRO E INSTALACIÓN)</v>
          </cell>
          <cell r="F134" t="str">
            <v>UN</v>
          </cell>
          <cell r="G134">
            <v>2911271</v>
          </cell>
        </row>
        <row r="135">
          <cell r="D135">
            <v>3299</v>
          </cell>
          <cell r="E135" t="str">
            <v>CODO HD 90° EXTREMO LISO PARA PVC D=16" (SUMINISTRO E INSTALACIÓN)</v>
          </cell>
          <cell r="F135" t="str">
            <v>UN</v>
          </cell>
          <cell r="G135">
            <v>3810537</v>
          </cell>
        </row>
        <row r="136">
          <cell r="D136">
            <v>3300</v>
          </cell>
          <cell r="E136" t="str">
            <v>CODO HD 90° EXTREMO LISO PARA PVC D=18" (SUMINISTRO E INSTALACIÓN)</v>
          </cell>
          <cell r="F136" t="str">
            <v>UN</v>
          </cell>
          <cell r="G136">
            <v>4781626</v>
          </cell>
        </row>
        <row r="137">
          <cell r="D137">
            <v>3301</v>
          </cell>
          <cell r="E137" t="str">
            <v>CODO HD 90° EXTREMO LISO PARA PVC D=20" (SUMINISTRO E INSTALACIÓN)</v>
          </cell>
          <cell r="F137" t="str">
            <v>UN</v>
          </cell>
          <cell r="G137">
            <v>5991469</v>
          </cell>
        </row>
        <row r="138">
          <cell r="D138">
            <v>3303</v>
          </cell>
          <cell r="E138" t="str">
            <v>CODO HD 45° EXTREMO LISO PARA PVC D=2" (SUMINISTRO E INSTALACIÓN)</v>
          </cell>
          <cell r="F138" t="str">
            <v>UN</v>
          </cell>
          <cell r="G138">
            <v>159096</v>
          </cell>
        </row>
        <row r="139">
          <cell r="D139">
            <v>3304</v>
          </cell>
          <cell r="E139" t="str">
            <v>CODO HD 45° EXTREMO LISO PARA PVC D=3" (SUMINISTRO E INSTALACIÓN)</v>
          </cell>
          <cell r="F139" t="str">
            <v>UN</v>
          </cell>
          <cell r="G139">
            <v>185313</v>
          </cell>
        </row>
        <row r="140">
          <cell r="D140">
            <v>3305</v>
          </cell>
          <cell r="E140" t="str">
            <v>CODO HD 45° EXTREMO LISO PARA PVC D=4" (SUMINISTRO E INSTALACIÓN)</v>
          </cell>
          <cell r="F140" t="str">
            <v>UN</v>
          </cell>
          <cell r="G140">
            <v>239209</v>
          </cell>
        </row>
        <row r="141">
          <cell r="D141">
            <v>3306</v>
          </cell>
          <cell r="E141" t="str">
            <v>CODO HD 45° EXTREMO LISO PARA PVC D=6" (SUMINISTRO E INSTALACIÓN)</v>
          </cell>
          <cell r="F141" t="str">
            <v>UN</v>
          </cell>
          <cell r="G141">
            <v>483503</v>
          </cell>
        </row>
        <row r="142">
          <cell r="D142">
            <v>3307</v>
          </cell>
          <cell r="E142" t="str">
            <v>CODO HD 45° EXTREMO LISO PARA PVC D=8" (SUMINISTRO E INSTALACIÓN)</v>
          </cell>
          <cell r="F142" t="str">
            <v>UN</v>
          </cell>
          <cell r="G142">
            <v>820330</v>
          </cell>
        </row>
        <row r="143">
          <cell r="D143">
            <v>3308</v>
          </cell>
          <cell r="E143" t="str">
            <v>CODO HD 45° EXTREMO LISO PARA PVC D=10" (SUMINISTRO E INSTALACIÓN)</v>
          </cell>
          <cell r="F143" t="str">
            <v>UN</v>
          </cell>
          <cell r="G143">
            <v>1273234</v>
          </cell>
        </row>
        <row r="144">
          <cell r="D144">
            <v>3309</v>
          </cell>
          <cell r="E144" t="str">
            <v>CODO HD 45° EXTREMO LISO PARA PVC D=12" (SUMINISTRO E INSTALACIÓN)</v>
          </cell>
          <cell r="F144" t="str">
            <v>UN</v>
          </cell>
          <cell r="G144">
            <v>1777547</v>
          </cell>
        </row>
        <row r="145">
          <cell r="D145">
            <v>3310</v>
          </cell>
          <cell r="E145" t="str">
            <v>CODO HD 45° EXTREMO LISO PARA PVC D=14" (SUMINISTRO E INSTALACIÓN)</v>
          </cell>
          <cell r="F145" t="str">
            <v>UN</v>
          </cell>
          <cell r="G145">
            <v>2112837</v>
          </cell>
        </row>
        <row r="146">
          <cell r="D146">
            <v>3311</v>
          </cell>
          <cell r="E146" t="str">
            <v>CODO HD 45° EXTREMO LISO PARA PVC D=16" (SUMINISTRO E INSTALACIÓN)</v>
          </cell>
          <cell r="F146" t="str">
            <v>UN</v>
          </cell>
          <cell r="G146">
            <v>2712800</v>
          </cell>
        </row>
        <row r="147">
          <cell r="D147">
            <v>3312</v>
          </cell>
          <cell r="E147" t="str">
            <v>CODO HD 45° EXTREMO LISO PARA PVC D=18" (SUMINISTRO E INSTALACIÓN)</v>
          </cell>
          <cell r="F147" t="str">
            <v>UN</v>
          </cell>
          <cell r="G147">
            <v>3639956</v>
          </cell>
        </row>
        <row r="148">
          <cell r="D148">
            <v>3313</v>
          </cell>
          <cell r="E148" t="str">
            <v>CODO HD 45° EXTREMO LISO PARA PVC D=20" (SUMINISTRO E INSTALACIÓN)</v>
          </cell>
          <cell r="F148" t="str">
            <v>UN</v>
          </cell>
          <cell r="G148">
            <v>5224594</v>
          </cell>
        </row>
        <row r="149">
          <cell r="D149">
            <v>3315</v>
          </cell>
          <cell r="E149" t="str">
            <v>CODO HD 22.5° EXTREMO LISO PARA PVC D=6" (SUMINISTRO E INSTALACIÓN)</v>
          </cell>
          <cell r="F149" t="str">
            <v>UN</v>
          </cell>
          <cell r="G149">
            <v>406153</v>
          </cell>
        </row>
        <row r="150">
          <cell r="D150">
            <v>3316</v>
          </cell>
          <cell r="E150" t="str">
            <v>CODO HD 22.5° EXTREMO LISO PARA PVC D=12" (SUMINISTRO E INSTALACIÓN)</v>
          </cell>
          <cell r="F150" t="str">
            <v>UN</v>
          </cell>
          <cell r="G150">
            <v>1556735</v>
          </cell>
        </row>
        <row r="151">
          <cell r="D151">
            <v>3317</v>
          </cell>
          <cell r="E151" t="str">
            <v>CODO HD 11.25° EXTREMO LISO PARA PVC D=6" (SUMINISTRO E INSTALACIÓN)</v>
          </cell>
          <cell r="F151" t="str">
            <v>UN</v>
          </cell>
          <cell r="G151">
            <v>394253</v>
          </cell>
        </row>
        <row r="152">
          <cell r="D152">
            <v>3318</v>
          </cell>
          <cell r="E152" t="str">
            <v>CODO HD 11.25° EXTREMO LISO PARA PVC D=12" (SUMINISTRO E INSTALACIÓN)</v>
          </cell>
          <cell r="F152" t="str">
            <v>UN</v>
          </cell>
          <cell r="G152">
            <v>1354435</v>
          </cell>
        </row>
        <row r="153">
          <cell r="D153">
            <v>3320</v>
          </cell>
          <cell r="E153" t="str">
            <v>TAPON HD EXTREMO LISO D=6" (SUMINISTRO E INSTALACIÓN)</v>
          </cell>
          <cell r="F153" t="str">
            <v>UN</v>
          </cell>
          <cell r="G153">
            <v>316758</v>
          </cell>
        </row>
        <row r="154">
          <cell r="D154">
            <v>3322</v>
          </cell>
          <cell r="E154" t="str">
            <v>VALVULA COMPUERTA ELASTICA VASTAGO NO ASCENDENTE EXTREMO LISO D=2" (SUMINISTRO E INSTALACIÓN)</v>
          </cell>
          <cell r="F154" t="str">
            <v>UN</v>
          </cell>
          <cell r="G154">
            <v>555695</v>
          </cell>
        </row>
        <row r="155">
          <cell r="D155">
            <v>3323</v>
          </cell>
          <cell r="E155" t="str">
            <v>VALVULA COMPUERTA ELASTICA VASTAGO NO ASCENDENTE EXTREMO LISO D=3" (SUMINISTRO E INSTALACIÓN)</v>
          </cell>
          <cell r="F155" t="str">
            <v>UN</v>
          </cell>
          <cell r="G155">
            <v>796462</v>
          </cell>
        </row>
        <row r="156">
          <cell r="D156">
            <v>3324</v>
          </cell>
          <cell r="E156" t="str">
            <v>VALVULA COMPUERTA ELASTICA VASTAGO NO ASCENDENTE EXTREMO LISO D=6" (SUMINISTRO E INSTALACIÓN)</v>
          </cell>
          <cell r="F156" t="str">
            <v>UN</v>
          </cell>
          <cell r="G156">
            <v>2041308</v>
          </cell>
        </row>
        <row r="157">
          <cell r="D157">
            <v>3325</v>
          </cell>
          <cell r="E157" t="str">
            <v>VALVULA COMPUERTA ELASTICA VASTAGO NO ASCENDENTE EXTREMO LISO D=8" (SUMINISTRO E INSTALACIÓN)</v>
          </cell>
          <cell r="F157" t="str">
            <v>UN</v>
          </cell>
          <cell r="G157">
            <v>3776870</v>
          </cell>
        </row>
        <row r="158">
          <cell r="D158">
            <v>3327</v>
          </cell>
          <cell r="E158" t="str">
            <v>HIDRANTE EXTREMO BRIDA D=3" (SUMINISTRO E INSTALACIÓN. NO INCLUYE KIT DE NIVELACIÓN)</v>
          </cell>
          <cell r="F158" t="str">
            <v>UN</v>
          </cell>
          <cell r="G158">
            <v>3498618</v>
          </cell>
        </row>
        <row r="159">
          <cell r="D159">
            <v>3328</v>
          </cell>
          <cell r="E159" t="str">
            <v>HIDRANTE EXTREMO BRIDA D=4" TIPO POSTE (SUMINISTRO E INSTALACIÓN. NO INCLUYE KIT DE NIVELACIÓN)</v>
          </cell>
          <cell r="F159" t="str">
            <v>UN</v>
          </cell>
          <cell r="G159">
            <v>2816202</v>
          </cell>
        </row>
        <row r="160">
          <cell r="D160">
            <v>3329</v>
          </cell>
          <cell r="E160" t="str">
            <v>HIDRANTE EXTREMO BRIDA D=6" TIPO POSTE (SUMINISTRO E INSTALACIÓN. NO INCLUYE KIT DE NIVELACIÓN)</v>
          </cell>
          <cell r="F160" t="str">
            <v>UN</v>
          </cell>
          <cell r="G160">
            <v>3150642</v>
          </cell>
        </row>
        <row r="161">
          <cell r="D161">
            <v>3330</v>
          </cell>
          <cell r="E161" t="str">
            <v>HIDRANTE EXTREMO BRIDA D=4" TIPO TRÁFICO (SUMINISTRO E INSTALACIÓN. NO INCLUYE KIT DE NIVELACIÓN)</v>
          </cell>
          <cell r="F161" t="str">
            <v>UN</v>
          </cell>
          <cell r="G161">
            <v>4735348</v>
          </cell>
        </row>
        <row r="162">
          <cell r="D162">
            <v>3331</v>
          </cell>
          <cell r="E162" t="str">
            <v>HIDRANTE EXTREMO BRIDA D=6" TIPO TRAFICO (SUMINISTRO E INSTALACIÓN. NO INCLUYE KIT DE NIVELACIÓN)</v>
          </cell>
          <cell r="F162" t="str">
            <v>UN</v>
          </cell>
          <cell r="G162">
            <v>6327089</v>
          </cell>
        </row>
        <row r="163">
          <cell r="D163">
            <v>3347</v>
          </cell>
          <cell r="E163" t="str">
            <v>POSTE EN CONCRETO AP, H=8M, CR=510 KG (INC. SUMINISTRO, IZAJE, HINCADO, APLOMADO Y CIMENTACIÓN SEGÚN NORMA LA009)</v>
          </cell>
          <cell r="F163" t="str">
            <v>UN</v>
          </cell>
          <cell r="G163">
            <v>926124</v>
          </cell>
        </row>
        <row r="164">
          <cell r="D164">
            <v>3348</v>
          </cell>
          <cell r="E164" t="str">
            <v>POSTE EN CONCRETO AP, H=8M, CR=750 KG (INC. SUMINISTRO, IZAJE, HINCADO, APLOMADO Y CIMENTACIÓN SEGÚN NORMA LA009)</v>
          </cell>
          <cell r="F164" t="str">
            <v>UN</v>
          </cell>
          <cell r="G164">
            <v>949544</v>
          </cell>
        </row>
        <row r="165">
          <cell r="D165">
            <v>3350</v>
          </cell>
          <cell r="E165" t="str">
            <v>POSTE EN CONCRETO AP, H=10M, CR=510 KG (INC. SUMINISTRO, IZAJE, HINCADO, APLOMADO Y CIMENTACIÓN SEGÚN NORMA LA009)</v>
          </cell>
          <cell r="F165" t="str">
            <v>UN</v>
          </cell>
          <cell r="G165">
            <v>1120574</v>
          </cell>
        </row>
        <row r="166">
          <cell r="D166">
            <v>3351</v>
          </cell>
          <cell r="E166" t="str">
            <v>POSTE EN CONCRETO AP, H=10M, CR=750 KG (INC. SUMINISTRO, IZAJE, HINCADO, APLOMADO Y CIMENTACIÓN SEGÚN NORMA LA009)</v>
          </cell>
          <cell r="F166" t="str">
            <v>UN</v>
          </cell>
          <cell r="G166">
            <v>1312858</v>
          </cell>
        </row>
        <row r="167">
          <cell r="D167">
            <v>3352</v>
          </cell>
          <cell r="E167" t="str">
            <v>POSTE EN CONCRETO AP, H=10M, CR=1050 KG (INC. SUMINISTRO, IZAJE, HINCADO, APLOMADO Y CIMENTACIÓN SEGÚN NORMA LA009)</v>
          </cell>
          <cell r="F167" t="str">
            <v>UN</v>
          </cell>
          <cell r="G167">
            <v>1532685</v>
          </cell>
        </row>
        <row r="168">
          <cell r="D168">
            <v>3353</v>
          </cell>
          <cell r="E168" t="str">
            <v>POSTE EN CONCRETO AP, H=12M, CR=510 KG (INC. SUMINISTRO, IZAJE, HINCADO, APLOMADO Y CIMENTACIÓN SEGÚN NORMA LA009)</v>
          </cell>
          <cell r="F168" t="str">
            <v>UN</v>
          </cell>
          <cell r="G168">
            <v>1297024</v>
          </cell>
        </row>
        <row r="169">
          <cell r="D169">
            <v>3354</v>
          </cell>
          <cell r="E169" t="str">
            <v>POSTE EN CONCRETO AP, H=12M, CR=1050 KG (INC. SUMINISTRO, IZAJE, HINCADO, APLOMADO Y CIMENTACIÓN SEGÚN NORMA LA009)</v>
          </cell>
          <cell r="F169" t="str">
            <v>UN</v>
          </cell>
          <cell r="G169">
            <v>2068759</v>
          </cell>
        </row>
        <row r="170">
          <cell r="D170">
            <v>3355</v>
          </cell>
          <cell r="E170" t="str">
            <v>POSTE EN CONCRETO AP, H=14M, CR=750 KG (INC. SUMINISTRO, IZAJE, HINCADO, APLOMADO Y CIMENTACIÓN SEGÚN NORMA LA009)</v>
          </cell>
          <cell r="F170" t="str">
            <v>UN</v>
          </cell>
          <cell r="G170">
            <v>2081187</v>
          </cell>
        </row>
        <row r="171">
          <cell r="D171">
            <v>3356</v>
          </cell>
          <cell r="E171" t="str">
            <v>POSTE EN CONCRETO AP, H=14M, CR=1050 KG (INC. SUMINISTRO, IZAJE, HINCADO, APLOMADO Y CIMENTACIÓN SEGÚN NORMA LA009)</v>
          </cell>
          <cell r="F171" t="str">
            <v>UN</v>
          </cell>
          <cell r="G171">
            <v>2515601</v>
          </cell>
        </row>
        <row r="172">
          <cell r="D172">
            <v>3357</v>
          </cell>
          <cell r="E172" t="str">
            <v>POSTE EN CONCRETO AP, H=14M, CR=1350 KG (INC. SUMINISTRO, IZAJE, HINCADO, APLOMADO Y CIMENTACIÓN SEGÚN NORMA LA009)</v>
          </cell>
          <cell r="F172" t="str">
            <v>UN</v>
          </cell>
          <cell r="G172">
            <v>2919290</v>
          </cell>
        </row>
        <row r="173">
          <cell r="D173">
            <v>3358</v>
          </cell>
          <cell r="E173" t="str">
            <v>POSTE METALICO AP, H=6M TIPO M130 SENCILLO (INC. SUMIN., IZAJE, APLOMADO, INST., BASE SEGÚN NORMA AP330 Y LUMINARIA 70W)</v>
          </cell>
          <cell r="F173" t="str">
            <v>UN</v>
          </cell>
          <cell r="G173">
            <v>1908454</v>
          </cell>
        </row>
        <row r="174">
          <cell r="D174">
            <v>3359</v>
          </cell>
          <cell r="E174" t="str">
            <v>POSTE METALICO AP, H=6M TIPO M130 DOBLE (INC. SUMIN., IZAJE, APLOMADO, INST., BASE SEGÚN NORMA AP330 Y LUMINARIAS 70W)</v>
          </cell>
          <cell r="F174" t="str">
            <v>UN</v>
          </cell>
          <cell r="G174">
            <v>2399218</v>
          </cell>
        </row>
        <row r="175">
          <cell r="D175">
            <v>3360</v>
          </cell>
          <cell r="E175" t="str">
            <v>POSTE METALICO AP, H=9M (INC. SUMINISTRO, IZAJE, APLOMADO E INSTALACIÓN. INC. BRAZO SENCILLO Y BASE SEGÚN NORMA AP802)</v>
          </cell>
          <cell r="F175" t="str">
            <v>UN</v>
          </cell>
          <cell r="G175">
            <v>3591814</v>
          </cell>
        </row>
        <row r="176">
          <cell r="D176">
            <v>3361</v>
          </cell>
          <cell r="E176" t="str">
            <v>POSTE METALICO AP, H=10M (INC. SUMINISTRO, IZAJE, APLOMADO E INSTALACIÓN. INCLUYE BRAZO DOBLE Y BASE SEGÚN NORMA AP802)</v>
          </cell>
          <cell r="F176" t="str">
            <v>UN</v>
          </cell>
          <cell r="G176">
            <v>3936511</v>
          </cell>
        </row>
        <row r="177">
          <cell r="D177">
            <v>3363</v>
          </cell>
          <cell r="E177" t="str">
            <v>POSTE METALICO AP, H=12M (INC. SUMINISTRO, IZAJE, APLOMADO E INSTALACIÓN. INC. BRAZO DOBLE Y BASE SEGÚN NORMA AP802)</v>
          </cell>
          <cell r="F177" t="str">
            <v>UN</v>
          </cell>
          <cell r="G177">
            <v>4523670</v>
          </cell>
        </row>
        <row r="178">
          <cell r="D178">
            <v>3364</v>
          </cell>
          <cell r="E178" t="str">
            <v>POSTE EN CONCRETO LA, H=8M, CR=510 KG (INC. SUMINISTRO, IZAJE, HINCADO, APLOMADO Y CIMENTACIÓN SEGÚN NORMA LA009)</v>
          </cell>
          <cell r="F178" t="str">
            <v>UN</v>
          </cell>
          <cell r="G178">
            <v>932874</v>
          </cell>
        </row>
        <row r="179">
          <cell r="D179">
            <v>3365</v>
          </cell>
          <cell r="E179" t="str">
            <v>POSTE EN CONCRETO LA, H=8M, CR=750 KG (INC. SUMINISTRO, IZAJE, HINCADO, APLOMADO Y CIMENTACIÓN SEGÚN NORMA LA009)</v>
          </cell>
          <cell r="F179" t="str">
            <v>UN</v>
          </cell>
          <cell r="G179">
            <v>1024124</v>
          </cell>
        </row>
        <row r="180">
          <cell r="D180">
            <v>3366</v>
          </cell>
          <cell r="E180" t="str">
            <v>POSTE EN CONCRETO LA, H=8M, CR=1050 KG (INC. SUMINISTRO, IZAJE, HINCADO, APLOMADO Y CIMENTACIÓN SEGÚN NORMA LA009)</v>
          </cell>
          <cell r="F180" t="str">
            <v>UN</v>
          </cell>
          <cell r="G180">
            <v>1373383</v>
          </cell>
        </row>
        <row r="181">
          <cell r="D181">
            <v>3368</v>
          </cell>
          <cell r="E181" t="str">
            <v>POSTE EN CONCRETO LA, H=10M, CR=510 KG (INC. SUMINISTRO, IZAJE, HINCADO, APLOMADO Y CIMENTACIÓN SEGÚN NORMA LA009)</v>
          </cell>
          <cell r="F181" t="str">
            <v>UN</v>
          </cell>
          <cell r="G181">
            <v>1138903</v>
          </cell>
        </row>
        <row r="182">
          <cell r="D182">
            <v>3369</v>
          </cell>
          <cell r="E182" t="str">
            <v>POSTE EN CONCRETO LA, H=10M, CR=750 KG (INC. SUMINISTRO, IZAJE, HINCADO, APLOMADO Y CIMENTACIÓN SEGÚN NORMA LA009)</v>
          </cell>
          <cell r="F182" t="str">
            <v>UN</v>
          </cell>
          <cell r="G182">
            <v>1254628</v>
          </cell>
        </row>
        <row r="183">
          <cell r="D183">
            <v>3370</v>
          </cell>
          <cell r="E183" t="str">
            <v>POSTE EN CONCRETO LA, H=10M, CR=1050 KG (INC. SUMINISTRO, IZAJE, HINCADO, APLOMADO Y CIMENTACIÓN SEGÚN NORMA LA009)</v>
          </cell>
          <cell r="F183" t="str">
            <v>UN</v>
          </cell>
          <cell r="G183">
            <v>1707405</v>
          </cell>
        </row>
        <row r="184">
          <cell r="D184">
            <v>3371</v>
          </cell>
          <cell r="E184" t="str">
            <v>POSTE EN CONCRETO LA, H=12M, CR=510 KG (INC. SUMINISTRO, IZAJE, HINCADO, APLOMADO Y CIMENTACIÓN SEGÚN NORMA LA009)</v>
          </cell>
          <cell r="F184" t="str">
            <v>UN</v>
          </cell>
          <cell r="G184">
            <v>1326064</v>
          </cell>
        </row>
        <row r="185">
          <cell r="D185">
            <v>3372</v>
          </cell>
          <cell r="E185" t="str">
            <v>POSTE EN CONCRETO LA, H=12M, CR=750 KG (INC. SUMINISTRO, IZAJE, HINCADO, APLOMADO Y CIMENTACIÓN SEGÚN NORMA LA009)</v>
          </cell>
          <cell r="F185" t="str">
            <v>UN</v>
          </cell>
          <cell r="G185">
            <v>1623001</v>
          </cell>
        </row>
        <row r="186">
          <cell r="D186">
            <v>3373</v>
          </cell>
          <cell r="E186" t="str">
            <v>POSTE EN CONCRETO LA, H=12M, CR=1050 KG (INC. SUMINISTRO, IZAJE, HINCADO, APLOMADO Y CIMENTACIÓN SEGÚN NORMA LA009)</v>
          </cell>
          <cell r="F186" t="str">
            <v>UN</v>
          </cell>
          <cell r="G186">
            <v>2499359</v>
          </cell>
        </row>
        <row r="187">
          <cell r="D187">
            <v>3374</v>
          </cell>
          <cell r="E187" t="str">
            <v>POSTE EN CONCRETO LA, H=14M, CR=750 KG (INC. SUMINISTRO, IZAJE, HINCADO, APLOMADO Y CIMENTACIÓN SEGÚN NORMA LA009)</v>
          </cell>
          <cell r="F187" t="str">
            <v>UN</v>
          </cell>
          <cell r="G187">
            <v>2063117</v>
          </cell>
        </row>
        <row r="188">
          <cell r="D188">
            <v>3375</v>
          </cell>
          <cell r="E188" t="str">
            <v>POSTE EN CONCRETO LA, H=14M, CR=1050 KG (INC. SUMINISTRO, IZAJE, HINCADO, APLOMADO Y CIMENTACIÓN SEGÚN NORMA LA009)</v>
          </cell>
          <cell r="F188" t="str">
            <v>UN</v>
          </cell>
          <cell r="G188">
            <v>2583871</v>
          </cell>
        </row>
        <row r="189">
          <cell r="D189">
            <v>3376</v>
          </cell>
          <cell r="E189" t="str">
            <v>POSTE EN CONCRETO LA, H=14M, CR=1350 KG (INC. SUMINISTRO, IZAJE, HINCADO, APLOMADO Y CIMENTACIÓN SEGÚN NORMA LA009)</v>
          </cell>
          <cell r="F189" t="str">
            <v>UN</v>
          </cell>
          <cell r="G189">
            <v>2951290</v>
          </cell>
        </row>
        <row r="190">
          <cell r="D190">
            <v>3378</v>
          </cell>
          <cell r="E190" t="str">
            <v>DESCAPOTE A MANO EN MATERIAL COMUN (E=0.1M. INCLUYE CARGUE)</v>
          </cell>
          <cell r="F190" t="str">
            <v>M2</v>
          </cell>
          <cell r="G190">
            <v>3666</v>
          </cell>
        </row>
        <row r="191">
          <cell r="D191">
            <v>3379</v>
          </cell>
          <cell r="E191" t="str">
            <v>4 DUCTOS D=6" PVC-TDP (INCLUYE SUMINISTRO E INSTALACIÓN. NO INCLUYE RELLENOS). NORMA CS217.</v>
          </cell>
          <cell r="F191" t="str">
            <v>ML</v>
          </cell>
          <cell r="G191">
            <v>218734</v>
          </cell>
        </row>
        <row r="192">
          <cell r="D192">
            <v>3380</v>
          </cell>
          <cell r="E192" t="str">
            <v>4 DUCTOS D=4" PVC-TDP (INCLUYE SUMINISTRO E INSTALACIÓN. NO INCLUYE RELLENOS) NORMA CS209.</v>
          </cell>
          <cell r="F192" t="str">
            <v>ML</v>
          </cell>
          <cell r="G192">
            <v>99052</v>
          </cell>
        </row>
        <row r="193">
          <cell r="D193">
            <v>3382</v>
          </cell>
          <cell r="E193" t="str">
            <v>1 DUCTO D=3" PVC-TDP (INCLUYE SUMINISTRO E INSTALACIÓN. NO INCLUYE RELLENOS) NORMA CS220.</v>
          </cell>
          <cell r="F193" t="str">
            <v>ML</v>
          </cell>
          <cell r="G193">
            <v>22924</v>
          </cell>
        </row>
        <row r="194">
          <cell r="D194">
            <v>3385</v>
          </cell>
          <cell r="E194" t="str">
            <v>6 DUCTOS D=4" PVC-TDP (INCLUYE SUMINISTRO E INSTALACIÓN. NO INCLUYE RELLENOS)</v>
          </cell>
          <cell r="F194" t="str">
            <v>ML</v>
          </cell>
          <cell r="G194">
            <v>146741</v>
          </cell>
        </row>
        <row r="195">
          <cell r="D195">
            <v>3388</v>
          </cell>
          <cell r="E195" t="str">
            <v>9 DUCTOS D=6" PVC-TDP (INCLUYE SUMINISTRO E INSTALACIÓN. NO INCLUYE RELLENOS) NORMA CS213.</v>
          </cell>
          <cell r="F195" t="str">
            <v>ML</v>
          </cell>
          <cell r="G195">
            <v>487559</v>
          </cell>
        </row>
        <row r="196">
          <cell r="D196">
            <v>3391</v>
          </cell>
          <cell r="E196" t="str">
            <v>CODO HD 22.5° EXTREMO LISO PARA PVC D=4" (SUMINISTRO E INSTALACIÓN)</v>
          </cell>
          <cell r="F196" t="str">
            <v>UN</v>
          </cell>
          <cell r="G196">
            <v>239209</v>
          </cell>
        </row>
        <row r="197">
          <cell r="D197">
            <v>3393</v>
          </cell>
          <cell r="E197" t="str">
            <v>UNION DE REPARACION PVC TIPO U.M. D=12" (SUMINISTRO E INSTALACIÓN)</v>
          </cell>
          <cell r="F197" t="str">
            <v>UN</v>
          </cell>
          <cell r="G197">
            <v>1291910</v>
          </cell>
        </row>
        <row r="198">
          <cell r="D198">
            <v>3394</v>
          </cell>
          <cell r="E198" t="str">
            <v>LOSA DE CONCRETO MR41 (SUMINISTRO, FORMALETEADO, COLOCACIÓN Y ACABADO. NO INCLUYE ACERO, CURADO, JUNTAS)</v>
          </cell>
          <cell r="F198" t="str">
            <v>M3</v>
          </cell>
          <cell r="G198">
            <v>692057</v>
          </cell>
        </row>
        <row r="199">
          <cell r="D199">
            <v>3396</v>
          </cell>
          <cell r="E199" t="str">
            <v>BANCA EN CONCRETO TIPO M30 (SUMINISTRO E INSTALACIÓN. NO INCLUYE MATERIAL DE BASE)</v>
          </cell>
          <cell r="F199" t="str">
            <v>UN</v>
          </cell>
          <cell r="G199">
            <v>708783</v>
          </cell>
        </row>
        <row r="200">
          <cell r="D200">
            <v>3397</v>
          </cell>
          <cell r="E200" t="str">
            <v>CANECA TIPO M120 (EN MALLA METÁLICA. INCLUYE SUMINISTRO E INSTALACIÓN. INCLUYE BASE EN CONCRETO 1500 PSI, HECHO EN OBRA)</v>
          </cell>
          <cell r="F200" t="str">
            <v>UN</v>
          </cell>
          <cell r="G200">
            <v>409356</v>
          </cell>
        </row>
        <row r="201">
          <cell r="D201">
            <v>3400</v>
          </cell>
          <cell r="E201" t="str">
            <v>BANCA EN CONCRETO TIPO M40 (SUMINISTRO E INSTALACIÓN)</v>
          </cell>
          <cell r="F201" t="str">
            <v>UN</v>
          </cell>
          <cell r="G201">
            <v>248292</v>
          </cell>
        </row>
        <row r="202">
          <cell r="D202">
            <v>3401</v>
          </cell>
          <cell r="E202" t="str">
            <v>BANCA EN CONCRETO TIPO M31 (SUMINISTRO E INSTALACIÓN)</v>
          </cell>
          <cell r="F202" t="str">
            <v>UN</v>
          </cell>
          <cell r="G202">
            <v>494583</v>
          </cell>
        </row>
        <row r="203">
          <cell r="D203">
            <v>3403</v>
          </cell>
          <cell r="E203" t="str">
            <v>CONTENEDOR DE RAICES TIPO B20 (TIPO A) (1.2X1.2X1.40M. INC. SUMINISTRO, CONSTRUCCIÓN Y FILTRO EN GRAVILLA. NO INC. TIERRA)</v>
          </cell>
          <cell r="F203" t="str">
            <v>UN</v>
          </cell>
          <cell r="G203">
            <v>827123</v>
          </cell>
        </row>
        <row r="204">
          <cell r="D204">
            <v>3404</v>
          </cell>
          <cell r="E204" t="str">
            <v>TAPON HD EXTREMO LISO D=4" (SUMINISTRO E INSTALACIÓN)</v>
          </cell>
          <cell r="F204" t="str">
            <v>UN</v>
          </cell>
          <cell r="G204">
            <v>148078</v>
          </cell>
        </row>
        <row r="205">
          <cell r="D205">
            <v>3405</v>
          </cell>
          <cell r="E205" t="str">
            <v>UNION DE REPARACION HD EL D=6" (SUMINISTRO E INSTALACIÓN)</v>
          </cell>
          <cell r="F205" t="str">
            <v>UN</v>
          </cell>
          <cell r="G205">
            <v>293240</v>
          </cell>
        </row>
        <row r="206">
          <cell r="D206">
            <v>3408</v>
          </cell>
          <cell r="E206" t="str">
            <v>6 DUCTOS D=6" PVC-TDP (INCLUYE SUMINISTRO E INSTALACIÓN. NO INCLUYE RELLENOS). NORMA CS212.</v>
          </cell>
          <cell r="F206" t="str">
            <v>ML</v>
          </cell>
          <cell r="G206">
            <v>326264</v>
          </cell>
        </row>
        <row r="207">
          <cell r="D207">
            <v>3410</v>
          </cell>
          <cell r="E207" t="str">
            <v>CAMARA DE INSPECCIÓN T-14A ETB (H=2.3M. INCLUYE BASE, MUROS, CUBIERTA, ARO-BASE Y ARO-TAPA)</v>
          </cell>
          <cell r="F207" t="str">
            <v>UN</v>
          </cell>
          <cell r="G207">
            <v>7844806</v>
          </cell>
        </row>
        <row r="208">
          <cell r="D208">
            <v>3411</v>
          </cell>
          <cell r="E208" t="str">
            <v>CAMARA DE INSPECCIÓN T-18A ETB (H=2.3M. INCLUYE BASE, MUROS, CUBIERTA, ARO-BASE Y ARO-TAPA)</v>
          </cell>
          <cell r="F208" t="str">
            <v>UN</v>
          </cell>
          <cell r="G208">
            <v>8211436</v>
          </cell>
        </row>
        <row r="209">
          <cell r="D209">
            <v>3412</v>
          </cell>
          <cell r="E209" t="str">
            <v>UNION DE REPARACION PVC TIPO U.M. D=8" (SUMINISTRO E INSTALACIÓN)</v>
          </cell>
          <cell r="F209" t="str">
            <v>UN</v>
          </cell>
          <cell r="G209">
            <v>420414</v>
          </cell>
        </row>
        <row r="210">
          <cell r="D210">
            <v>3413</v>
          </cell>
          <cell r="E210" t="str">
            <v>ADAPTADOR TERMINAL CAMPANA PVC D=3" (SUMINISTRO E INSTALACIÓN)</v>
          </cell>
          <cell r="F210" t="str">
            <v>UN</v>
          </cell>
          <cell r="G210">
            <v>11025</v>
          </cell>
        </row>
        <row r="211">
          <cell r="D211">
            <v>3414</v>
          </cell>
          <cell r="E211" t="str">
            <v>ADAPTADOR TERMINAL CAMPANA PVC D=4" (SUMINISTRO E INSTALACIÓN)</v>
          </cell>
          <cell r="F211" t="str">
            <v>UN</v>
          </cell>
          <cell r="G211">
            <v>19197</v>
          </cell>
        </row>
        <row r="212">
          <cell r="D212">
            <v>3415</v>
          </cell>
          <cell r="E212" t="str">
            <v>2 DUCTOS D=3" PVC-TDP (INCLUYE SUMINISTRO E INSTALACIÓN. NO INCLUYE RELLENOS)</v>
          </cell>
          <cell r="F212" t="str">
            <v>ML</v>
          </cell>
          <cell r="G212">
            <v>41325</v>
          </cell>
        </row>
        <row r="213">
          <cell r="D213">
            <v>3425</v>
          </cell>
          <cell r="E213" t="str">
            <v>ANDEN CONCRETO GRAVA COMÚN DE 3000 PSI (210 KG/CM2) PREMEZCLADO E=0.10M (INCLUYE SUMINISTRO, FORMALETEO, FUNDIDA Y CURADO)</v>
          </cell>
          <cell r="F213" t="str">
            <v>M2</v>
          </cell>
          <cell r="G213">
            <v>72379</v>
          </cell>
        </row>
        <row r="214">
          <cell r="D214">
            <v>3426</v>
          </cell>
          <cell r="E214" t="str">
            <v>SARDINEL H=0.40M, E=0.15M CONCRETO 3000 PSI (FUNDIDO EN SITIO, CONCRETO HECHO EN OBRA. INC. SUMIN, FORMALET. Y CONST.)</v>
          </cell>
          <cell r="F214" t="str">
            <v>ML</v>
          </cell>
          <cell r="G214">
            <v>43557</v>
          </cell>
        </row>
        <row r="215">
          <cell r="D215">
            <v>3429</v>
          </cell>
          <cell r="E215" t="str">
            <v>SEÑAL DOBLE DE CICLORUTA (INCLUYE SUMINISTRO E INSTALACIÓN)</v>
          </cell>
          <cell r="F215" t="str">
            <v>UN</v>
          </cell>
          <cell r="G215">
            <v>616610</v>
          </cell>
        </row>
        <row r="216">
          <cell r="D216">
            <v>3430</v>
          </cell>
          <cell r="E216" t="str">
            <v>SEÑAL VERTICAL GRUPO I (60X60CM) (INCLUYE SUMINISTRO E INSTALACIÓN)</v>
          </cell>
          <cell r="F216" t="str">
            <v>UN</v>
          </cell>
          <cell r="G216">
            <v>447450</v>
          </cell>
        </row>
        <row r="217">
          <cell r="D217">
            <v>3431</v>
          </cell>
          <cell r="E217" t="str">
            <v>SEÑAL VERTICAL GRUPO I (75X75CM) (INCLUYE SUMINISTRO E INSTALACIÓN)</v>
          </cell>
          <cell r="F217" t="str">
            <v>UN</v>
          </cell>
          <cell r="G217">
            <v>564004</v>
          </cell>
        </row>
        <row r="218">
          <cell r="D218">
            <v>3432</v>
          </cell>
          <cell r="E218" t="str">
            <v>SEÑAL VERTICAL GRUPO I (90X90CM) (INCLUYE SUMINISTRO E INSTALACIÓN)</v>
          </cell>
          <cell r="F218" t="str">
            <v>UN</v>
          </cell>
          <cell r="G218">
            <v>662996</v>
          </cell>
        </row>
        <row r="219">
          <cell r="D219">
            <v>3433</v>
          </cell>
          <cell r="E219" t="str">
            <v>TACHA REFLECTIVA UNIDIRECCIONAL (INCLUYE SUMINISTRO E INSTALACIÓN)</v>
          </cell>
          <cell r="F219" t="str">
            <v>UN</v>
          </cell>
          <cell r="G219">
            <v>7067</v>
          </cell>
        </row>
        <row r="220">
          <cell r="D220">
            <v>3434</v>
          </cell>
          <cell r="E220" t="str">
            <v>TACHÓN EN CONCRETO L=0.40M HI=0.15M, HS=0.08M (INCLUYE SUMINISTRO E INSTALACIÓN) INCLUYE PINTURA PARA INSTALAR</v>
          </cell>
          <cell r="F220" t="str">
            <v>UN</v>
          </cell>
          <cell r="G220">
            <v>72651</v>
          </cell>
        </row>
        <row r="221">
          <cell r="D221">
            <v>3436</v>
          </cell>
          <cell r="E221" t="str">
            <v>RELLENO PARA REDES EN SUBBASE GRANULAR B-400 (SUMINISTRO, EXTENDIDO, HUMEDECIMIENTO Y COMPACTACIÓN)</v>
          </cell>
          <cell r="F221" t="str">
            <v>M3</v>
          </cell>
          <cell r="G221">
            <v>108014</v>
          </cell>
        </row>
        <row r="222">
          <cell r="D222">
            <v>3442</v>
          </cell>
          <cell r="E222" t="str">
            <v>CONCRETO 2000 PSI PARA REDES (Hecho en Obra 1:3:3 con arena de río y triturado de 3/4")  (Suministro y Colocación)</v>
          </cell>
          <cell r="F222" t="str">
            <v>M3</v>
          </cell>
          <cell r="G222">
            <v>565455</v>
          </cell>
        </row>
        <row r="223">
          <cell r="D223">
            <v>3443</v>
          </cell>
          <cell r="E223" t="str">
            <v>SUBBASE GRANULAR B-200 (SUMINISTRO, EXTENDIDO, NIVELACIÓN, HUMEDECIMIENTO Y COMPACTACIÓN CON VIBROCOMPACTADOR)</v>
          </cell>
          <cell r="F223" t="str">
            <v>M3</v>
          </cell>
          <cell r="G223">
            <v>87374</v>
          </cell>
        </row>
        <row r="224">
          <cell r="D224">
            <v>3450</v>
          </cell>
          <cell r="E224" t="str">
            <v>LUMINARIA DE SODIO 70W PARA AP (INC. SUMINISTRO E INSTALACIÓN. INC. BOMBILLO Y FOTOCELDA CON BASE. NO INC BRAZO SOPORTE)</v>
          </cell>
          <cell r="F224" t="str">
            <v>UN</v>
          </cell>
          <cell r="G224">
            <v>387175</v>
          </cell>
        </row>
        <row r="225">
          <cell r="D225">
            <v>3451</v>
          </cell>
          <cell r="E225" t="str">
            <v>LUMINARIA DE SODIO 250W PARA AP (INC.SUMINISTRO E INSTALACIÓN. INC. BOMBILLO Y FOTOCELDA CON BASE. NO INC BRAZO SOPORTE)</v>
          </cell>
          <cell r="F225" t="str">
            <v>UN</v>
          </cell>
          <cell r="G225">
            <v>522835</v>
          </cell>
        </row>
        <row r="226">
          <cell r="D226">
            <v>3452</v>
          </cell>
          <cell r="E226" t="str">
            <v>LUMINARIA DE SODIO 150W PARA AP (INC.SUMINISTRO E INSTALACIÓN. INC. BOMBILLO Y FOTOCELDA CON BASE. NO INC BRAZO SOPORTE)</v>
          </cell>
          <cell r="F226" t="str">
            <v>UN</v>
          </cell>
          <cell r="G226">
            <v>478210</v>
          </cell>
        </row>
        <row r="227">
          <cell r="D227">
            <v>3454</v>
          </cell>
          <cell r="E227" t="str">
            <v>ESTABILIZACIÓN DE SUBRASANTE CON RAJÓN (SUMINISTRO, EXTENDIDO, NIVELACIÓN Y COMPACTACIÓN MANUAL. NO INCLUYE MATERIAL DE SELLO)</v>
          </cell>
          <cell r="F227" t="str">
            <v>M3</v>
          </cell>
          <cell r="G227">
            <v>111339</v>
          </cell>
        </row>
        <row r="228">
          <cell r="D228">
            <v>3463</v>
          </cell>
          <cell r="E228" t="str">
            <v>UNION DE REPARACION PVC TIPO U.M. D=6" (SUMINISTRO E INSTALACIÓN)</v>
          </cell>
          <cell r="F228" t="str">
            <v>UN</v>
          </cell>
          <cell r="G228">
            <v>232330</v>
          </cell>
        </row>
        <row r="229">
          <cell r="D229">
            <v>3464</v>
          </cell>
          <cell r="E229" t="str">
            <v>EXCAVACION MANUAL EN MATERIAL COMUN. INCLUYE CARGUE.</v>
          </cell>
          <cell r="F229" t="str">
            <v>M3</v>
          </cell>
          <cell r="G229">
            <v>41998</v>
          </cell>
        </row>
        <row r="230">
          <cell r="D230">
            <v>3465</v>
          </cell>
          <cell r="E230" t="str">
            <v>CONCRETO 3000 PSI (HECHO EN OBRA 1:2:2 CON ARENA DE RÍO Y TRITURADO DE 3/4")</v>
          </cell>
          <cell r="F230" t="str">
            <v>M3</v>
          </cell>
          <cell r="G230">
            <v>495797</v>
          </cell>
        </row>
        <row r="231">
          <cell r="D231">
            <v>3466</v>
          </cell>
          <cell r="E231" t="str">
            <v>CONCRETO 4000 PSI (HECHO EN OBRA CON ARENA DE RÍO Y TRITURADO DE 3/4")</v>
          </cell>
          <cell r="F231" t="str">
            <v>M3</v>
          </cell>
          <cell r="G231">
            <v>510461</v>
          </cell>
        </row>
        <row r="232">
          <cell r="D232">
            <v>3467</v>
          </cell>
          <cell r="E232" t="str">
            <v>CONCRETO 3500 PSI (HECHO EN OBRA CON ARENA DE RÍO Y TRITURADO DE 3/4")</v>
          </cell>
          <cell r="F232" t="str">
            <v>M3</v>
          </cell>
          <cell r="G232">
            <v>495251</v>
          </cell>
        </row>
        <row r="233">
          <cell r="D233">
            <v>3468</v>
          </cell>
          <cell r="E233" t="str">
            <v>CONCRETO 2000 PSI (HECHO EN OBRA 1:3:3 CON ARENA DE RÍO Y TRITURADO DE 3/4")</v>
          </cell>
          <cell r="F233" t="str">
            <v>M3</v>
          </cell>
          <cell r="G233">
            <v>432811</v>
          </cell>
        </row>
        <row r="234">
          <cell r="D234">
            <v>3470</v>
          </cell>
          <cell r="E234" t="str">
            <v>CILINDRO POZO INSP. EN MAMPOSTERIA E=0.37M (INC. SUMIN. Y CONST, ACERO PARA ESCALERAS, GEOTEXTIL Y PAÑETE IMPERMEAB.)</v>
          </cell>
          <cell r="F234" t="str">
            <v>ML</v>
          </cell>
          <cell r="G234">
            <v>950444</v>
          </cell>
        </row>
        <row r="235">
          <cell r="D235">
            <v>3471</v>
          </cell>
          <cell r="E235" t="str">
            <v>CILINDRO POZO INSP. EN MAMPOSTERIA E=0.25M (INC. SUMIN. Y CONST, ACERO PARA ESCALERAS, GEOTEXTIL Y PAÑETE IMPERMEAB.)</v>
          </cell>
          <cell r="F235" t="str">
            <v>ML</v>
          </cell>
          <cell r="G235">
            <v>656524</v>
          </cell>
        </row>
        <row r="236">
          <cell r="D236">
            <v>3472</v>
          </cell>
          <cell r="E236" t="str">
            <v>PLACA CUBIERTA D=1.70M POZO INSPEC. (FUNDIDA EN SITIO. INC. SUMINISTRO, FORMALETEO, REFUERZO E INSTALACIÓN. NO INC.TAPA)</v>
          </cell>
          <cell r="F236" t="str">
            <v>UN</v>
          </cell>
          <cell r="G236">
            <v>590179</v>
          </cell>
        </row>
        <row r="237">
          <cell r="D237">
            <v>3473</v>
          </cell>
          <cell r="E237" t="str">
            <v>PLACA FONDO D=1.70M POZO INSPEC. (FUNDIDA EN SITIO. INCL. SUMIN, FORMALET, REF, INST. INCL. CONCRETO 2000 PSI DE BASE)</v>
          </cell>
          <cell r="F237" t="str">
            <v>UN</v>
          </cell>
          <cell r="G237">
            <v>785369</v>
          </cell>
        </row>
        <row r="238">
          <cell r="D238">
            <v>3474</v>
          </cell>
          <cell r="E238" t="str">
            <v>PLACA FONDO D=1.95M POZO INSPEC. (FUNDIDA EN SITIO. INCL. SUMIN, FORMALET, REF, INST. INCL. CONCRETO 2000 PSI DE BASE)</v>
          </cell>
          <cell r="F238" t="str">
            <v>UN</v>
          </cell>
          <cell r="G238">
            <v>967679</v>
          </cell>
        </row>
        <row r="239">
          <cell r="D239">
            <v>3475</v>
          </cell>
          <cell r="E239" t="str">
            <v>MORTERO 1:4 (HECHO EN OBRA)</v>
          </cell>
          <cell r="F239" t="str">
            <v>M3</v>
          </cell>
          <cell r="G239">
            <v>348899</v>
          </cell>
        </row>
        <row r="240">
          <cell r="D240">
            <v>3476</v>
          </cell>
          <cell r="E240" t="str">
            <v>MORTERO 1:3 (HECHO EN OBRA)</v>
          </cell>
          <cell r="F240" t="str">
            <v>M3</v>
          </cell>
          <cell r="G240">
            <v>395974</v>
          </cell>
        </row>
        <row r="241">
          <cell r="D241">
            <v>3477</v>
          </cell>
          <cell r="E241" t="str">
            <v>MORTERO 1:2 (HECHO EN OBRA)</v>
          </cell>
          <cell r="F241" t="str">
            <v>M3</v>
          </cell>
          <cell r="G241">
            <v>491448</v>
          </cell>
        </row>
        <row r="242">
          <cell r="D242">
            <v>3478</v>
          </cell>
          <cell r="E242" t="str">
            <v>RELLENO PARA REDES EN GRAVILLA 1/2" (SUMINISTRO, DISPOSICIÓN Y EXTENDIDO MANUAL)</v>
          </cell>
          <cell r="F242" t="str">
            <v>M3</v>
          </cell>
          <cell r="G242">
            <v>141154</v>
          </cell>
        </row>
        <row r="243">
          <cell r="D243">
            <v>3486</v>
          </cell>
          <cell r="E243" t="str">
            <v>DEMOLICIÓN CONCRETO ESTRUCTURAL (INCLUYE CARGUE MANUAL). NO INCLUYE TRANSPORTE Y DISPOSICIÓN FINAL DE SOBRANTES.</v>
          </cell>
          <cell r="F243" t="str">
            <v>M3</v>
          </cell>
          <cell r="G243">
            <v>177462</v>
          </cell>
        </row>
        <row r="244">
          <cell r="D244">
            <v>3487</v>
          </cell>
          <cell r="E244" t="str">
            <v>LUMINARIA DE SODIO 400W PARA AP (INC.SUMINISTRO E INSTALACIÓN. INC. BOMBILLO Y FOTOCELDA CON BASE. NO INC BRAZO SOPORTE)</v>
          </cell>
          <cell r="F244" t="str">
            <v>UN</v>
          </cell>
          <cell r="G244">
            <v>612085</v>
          </cell>
        </row>
        <row r="245">
          <cell r="D245">
            <v>3490</v>
          </cell>
          <cell r="E245" t="str">
            <v>FLECHA DIRECCIONAL "A LA DERECHA" (E=15 MILS, ACRÍLICA BASE AGUA. INC. SUMIN. Y APLIC. CON EQUIPO. INCL. MICROESFERAS)</v>
          </cell>
          <cell r="F245" t="str">
            <v>UN</v>
          </cell>
          <cell r="G245">
            <v>59857</v>
          </cell>
        </row>
        <row r="246">
          <cell r="D246">
            <v>3491</v>
          </cell>
          <cell r="E246" t="str">
            <v>FLECHA DIRECCIONAL "DE FRENTE" (E=15 MILS, ACRÍLICA BASE AGUA. INC. SUMIN. Y APLIC. CON EQUIPO. INCL. MICROESFERAS)</v>
          </cell>
          <cell r="F246" t="str">
            <v>UN</v>
          </cell>
          <cell r="G246">
            <v>47569</v>
          </cell>
        </row>
        <row r="247">
          <cell r="D247">
            <v>3492</v>
          </cell>
          <cell r="E247" t="str">
            <v>FLECHA DIRECCIONAL "DE FRENTE A LA DERECHA" (E=15 MILS, ACRÍLICA BASE AGUA. INC. SUMIN. Y APLIC. CON EQUIPO. INCL. MICR</v>
          </cell>
          <cell r="F247" t="str">
            <v>UN</v>
          </cell>
          <cell r="G247">
            <v>86416</v>
          </cell>
        </row>
        <row r="248">
          <cell r="D248">
            <v>3499</v>
          </cell>
          <cell r="E248" t="str">
            <v>UNION DE REPARACION HD EL D=8" (SUMINISTRO E INSTALACIÓN)</v>
          </cell>
          <cell r="F248" t="str">
            <v>UN</v>
          </cell>
          <cell r="G248">
            <v>457537</v>
          </cell>
        </row>
        <row r="249">
          <cell r="D249">
            <v>3500</v>
          </cell>
          <cell r="E249" t="str">
            <v>UNION DE REPARACION HD EL D=10" (SUMINISTRO E INSTALACIÓN)</v>
          </cell>
          <cell r="F249" t="str">
            <v>UN</v>
          </cell>
          <cell r="G249">
            <v>773107</v>
          </cell>
        </row>
        <row r="250">
          <cell r="D250">
            <v>3501</v>
          </cell>
          <cell r="E250" t="str">
            <v>UNION DE REPARACION HD EL D=12" (SUMINISTRO E INSTALACIÓN)</v>
          </cell>
          <cell r="F250" t="str">
            <v>UN</v>
          </cell>
          <cell r="G250">
            <v>990566</v>
          </cell>
        </row>
        <row r="251">
          <cell r="D251">
            <v>3502</v>
          </cell>
          <cell r="E251" t="str">
            <v>UNION DE REPARACION HD EL D=14" (SUMINISTRO E INSTALACIÓN)</v>
          </cell>
          <cell r="F251" t="str">
            <v>UN</v>
          </cell>
          <cell r="G251">
            <v>1433464</v>
          </cell>
        </row>
        <row r="252">
          <cell r="D252">
            <v>3503</v>
          </cell>
          <cell r="E252" t="str">
            <v>UNION DE REPARACION HD EL D=16" (SUMINISTRO E INSTALACIÓN)</v>
          </cell>
          <cell r="F252" t="str">
            <v>UN</v>
          </cell>
          <cell r="G252">
            <v>1564323</v>
          </cell>
        </row>
        <row r="253">
          <cell r="D253">
            <v>3504</v>
          </cell>
          <cell r="E253" t="str">
            <v>YEE EN CONCRETO 8" X 6" X 0.60M (INCLUYE SUMINISTRO E INSTALACIÓN)</v>
          </cell>
          <cell r="F253" t="str">
            <v>UN</v>
          </cell>
          <cell r="G253">
            <v>125101</v>
          </cell>
        </row>
        <row r="254">
          <cell r="D254">
            <v>3505</v>
          </cell>
          <cell r="E254" t="str">
            <v>YEE EN CONCRETO 10" X 6" X 1.25M (INCLUYE SUMINISTRO E INSTALACIÓN)</v>
          </cell>
          <cell r="F254" t="str">
            <v>UN</v>
          </cell>
          <cell r="G254">
            <v>247656</v>
          </cell>
        </row>
        <row r="255">
          <cell r="D255">
            <v>3506</v>
          </cell>
          <cell r="E255" t="str">
            <v>YEE EN CONCRETO 12" X 6" X 1.25 M (INCLUYE SUMINISTRO E INSTALACIÓN)</v>
          </cell>
          <cell r="F255" t="str">
            <v>UN</v>
          </cell>
          <cell r="G255">
            <v>319049</v>
          </cell>
        </row>
        <row r="256">
          <cell r="D256">
            <v>3507</v>
          </cell>
          <cell r="E256" t="str">
            <v>YEE EN CONCRETO 14" X 6" X 1.25M (INCLUYE SUMINISTRO E INSTALACIÓN)</v>
          </cell>
          <cell r="F256" t="str">
            <v>UN</v>
          </cell>
          <cell r="G256">
            <v>380056</v>
          </cell>
        </row>
        <row r="257">
          <cell r="D257">
            <v>3508</v>
          </cell>
          <cell r="E257" t="str">
            <v>YEE EN CONCRETO 16" X 6" X 1.25 M (INCLUYE SUMINISTRO E INSTALACIÓN)</v>
          </cell>
          <cell r="F257" t="str">
            <v>UN</v>
          </cell>
          <cell r="G257">
            <v>479302</v>
          </cell>
        </row>
        <row r="258">
          <cell r="D258">
            <v>3509</v>
          </cell>
          <cell r="E258" t="str">
            <v>YEE EN CONCRETO 18" X 6" X 1.25M (INCLUYE SUMINISTRO E INSTALACIÓN)</v>
          </cell>
          <cell r="F258" t="str">
            <v>UN</v>
          </cell>
          <cell r="G258">
            <v>555190</v>
          </cell>
        </row>
        <row r="259">
          <cell r="D259">
            <v>3510</v>
          </cell>
          <cell r="E259" t="str">
            <v>YEE EN CONCRETO 20" X 6" X 1.25M (INCLUYE SUMINISTRO E INSTALACIÓN)</v>
          </cell>
          <cell r="F259" t="str">
            <v>UN</v>
          </cell>
          <cell r="G259">
            <v>655911</v>
          </cell>
        </row>
        <row r="260">
          <cell r="D260">
            <v>3511</v>
          </cell>
          <cell r="E260" t="str">
            <v>YEE EN CONCRETO 24" X 6" X 1.25M (INCLUYE SUMINISTRO E INSTALACIÓN)</v>
          </cell>
          <cell r="F260" t="str">
            <v>UN</v>
          </cell>
          <cell r="G260">
            <v>936295</v>
          </cell>
        </row>
        <row r="261">
          <cell r="D261">
            <v>3512</v>
          </cell>
          <cell r="E261" t="str">
            <v>CODO G.RAD. PVC 90º TIPO U.M. D=2" (SUMINISTRO E INSTALACIÓN)</v>
          </cell>
          <cell r="F261" t="str">
            <v>UN</v>
          </cell>
          <cell r="G261">
            <v>41002</v>
          </cell>
        </row>
        <row r="262">
          <cell r="D262">
            <v>3513</v>
          </cell>
          <cell r="E262" t="str">
            <v>CODO G.RAD. PVC 90º TIPO U.M. D=2 1/2" (SUMINISTRO E INSTALACIÓN)</v>
          </cell>
          <cell r="F262" t="str">
            <v>UN</v>
          </cell>
          <cell r="G262">
            <v>81075</v>
          </cell>
        </row>
        <row r="263">
          <cell r="D263">
            <v>3514</v>
          </cell>
          <cell r="E263" t="str">
            <v>CODO G.RAD. PVC 90º TIPO U.M. D=3" (SUMINISTRO E INSTALACIÓN)</v>
          </cell>
          <cell r="F263" t="str">
            <v>UN</v>
          </cell>
          <cell r="G263">
            <v>115850</v>
          </cell>
        </row>
        <row r="264">
          <cell r="D264">
            <v>3515</v>
          </cell>
          <cell r="E264" t="str">
            <v>CODO G.RAD. PVC 90º TIPO U.M. D=4" (SUMINISTRO E INSTALACIÓN)</v>
          </cell>
          <cell r="F264" t="str">
            <v>UN</v>
          </cell>
          <cell r="G264">
            <v>153415</v>
          </cell>
        </row>
        <row r="265">
          <cell r="D265">
            <v>3516</v>
          </cell>
          <cell r="E265" t="str">
            <v>CODO G.RAD. PVC 90º TIPO U.M. D=6" (SUMINISTRO E INSTALACIÓN)</v>
          </cell>
          <cell r="F265" t="str">
            <v>UN</v>
          </cell>
          <cell r="G265">
            <v>310005</v>
          </cell>
        </row>
        <row r="266">
          <cell r="D266">
            <v>3517</v>
          </cell>
          <cell r="E266" t="str">
            <v>CODO G.RAD. PVC 90º TIPO U.M. D=8" (SUMINISTRO E INSTALACIÓN)</v>
          </cell>
          <cell r="F266" t="str">
            <v>UN</v>
          </cell>
          <cell r="G266">
            <v>1286879</v>
          </cell>
        </row>
        <row r="267">
          <cell r="D267">
            <v>3518</v>
          </cell>
          <cell r="E267" t="str">
            <v>CODO G.RAD. PVC 90º TIPO U.M. D=10" (SUMINISTRO E INSTALACIÓN)</v>
          </cell>
          <cell r="F267" t="str">
            <v>UN</v>
          </cell>
          <cell r="G267">
            <v>2398164</v>
          </cell>
        </row>
        <row r="268">
          <cell r="D268">
            <v>3519</v>
          </cell>
          <cell r="E268" t="str">
            <v>CODO G.RAD. PVC 90º TIPO U.M. D=12" (SUMINISTRO E INSTALACIÓN)</v>
          </cell>
          <cell r="F268" t="str">
            <v>UN</v>
          </cell>
          <cell r="G268">
            <v>3250951</v>
          </cell>
        </row>
        <row r="269">
          <cell r="D269">
            <v>3520</v>
          </cell>
          <cell r="E269" t="str">
            <v>CODO G.RAD. PVC 45º TIPO U.M. D=2" (SUMINISTRO E INSTALACIÓN)</v>
          </cell>
          <cell r="F269" t="str">
            <v>UN</v>
          </cell>
          <cell r="G269">
            <v>75455</v>
          </cell>
        </row>
        <row r="270">
          <cell r="D270">
            <v>3521</v>
          </cell>
          <cell r="E270" t="str">
            <v>CODO G.RAD. PVC 45º TIPO U.M. D=2 1/2" (SUMINISTRO E INSTALACIÓN)</v>
          </cell>
          <cell r="F270" t="str">
            <v>UN</v>
          </cell>
          <cell r="G270">
            <v>75716</v>
          </cell>
        </row>
        <row r="271">
          <cell r="D271">
            <v>3522</v>
          </cell>
          <cell r="E271" t="str">
            <v>CODO G.RAD. PVC 45º TIPO U.M. D=3" (SUMINISTRO E INSTALACIÓN)</v>
          </cell>
          <cell r="F271" t="str">
            <v>UN</v>
          </cell>
          <cell r="G271">
            <v>110232</v>
          </cell>
        </row>
        <row r="272">
          <cell r="D272">
            <v>3523</v>
          </cell>
          <cell r="E272" t="str">
            <v>CODO G.RAD. PVC 45º TIPO U.M. D=4" (SUMINISTRO E INSTALACIÓN)</v>
          </cell>
          <cell r="F272" t="str">
            <v>UN</v>
          </cell>
          <cell r="G272">
            <v>145449</v>
          </cell>
        </row>
        <row r="273">
          <cell r="D273">
            <v>3524</v>
          </cell>
          <cell r="E273" t="str">
            <v>CODO G.RAD. PVC 45º TIPO U.M. D=6" (SUMINISTRO E INSTALACIÓN)</v>
          </cell>
          <cell r="F273" t="str">
            <v>UN</v>
          </cell>
          <cell r="G273">
            <v>270577</v>
          </cell>
        </row>
        <row r="274">
          <cell r="D274">
            <v>3525</v>
          </cell>
          <cell r="E274" t="str">
            <v>CODO G.RAD. PVC 45º TIPO U.M. D=8" (SUMINISTRO E INSTALACIÓN)</v>
          </cell>
          <cell r="F274" t="str">
            <v>UN</v>
          </cell>
          <cell r="G274">
            <v>740963</v>
          </cell>
        </row>
        <row r="275">
          <cell r="D275">
            <v>3526</v>
          </cell>
          <cell r="E275" t="str">
            <v>CODO G.RAD. PVC 45º TIPO U.M. D=10" (SUMINISTRO E INSTALACIÓN)</v>
          </cell>
          <cell r="F275" t="str">
            <v>UN</v>
          </cell>
          <cell r="G275">
            <v>1575293</v>
          </cell>
        </row>
        <row r="276">
          <cell r="D276">
            <v>3527</v>
          </cell>
          <cell r="E276" t="str">
            <v>CODO G.RAD. PVC 45º TIPO U.M. D=12" (SUMINISTRO E INSTALACIÓN)</v>
          </cell>
          <cell r="F276" t="str">
            <v>UN</v>
          </cell>
          <cell r="G276">
            <v>2206590</v>
          </cell>
        </row>
        <row r="277">
          <cell r="D277">
            <v>3528</v>
          </cell>
          <cell r="E277" t="str">
            <v>CODO G.RAD. PVC 22.5° TIPO U.M. D=2" (SUMINISTRO E INSTALACIÓN)</v>
          </cell>
          <cell r="F277" t="str">
            <v>UN</v>
          </cell>
          <cell r="G277">
            <v>39211</v>
          </cell>
        </row>
        <row r="278">
          <cell r="D278">
            <v>3529</v>
          </cell>
          <cell r="E278" t="str">
            <v>CODO G.RAD. PVC 22.5° TIPO U.M. D=2 1/2" (SUMINISTRO E INSTALACIÓN)</v>
          </cell>
          <cell r="F278" t="str">
            <v>UN</v>
          </cell>
          <cell r="G278">
            <v>51191</v>
          </cell>
        </row>
        <row r="279">
          <cell r="D279">
            <v>3530</v>
          </cell>
          <cell r="E279" t="str">
            <v>CODO G.RAD. PVC 22.5° TIPO U.M. D=3" (SUMINISTRO E INSTALACIÓN)</v>
          </cell>
          <cell r="F279" t="str">
            <v>UN</v>
          </cell>
          <cell r="G279">
            <v>71827</v>
          </cell>
        </row>
        <row r="280">
          <cell r="D280">
            <v>3531</v>
          </cell>
          <cell r="E280" t="str">
            <v>CODO G.RAD. PVC 22.5° TIPO U.M. D=4" (SUMINISTRO E INSTALACIÓN)</v>
          </cell>
          <cell r="F280" t="str">
            <v>UN</v>
          </cell>
          <cell r="G280">
            <v>116159</v>
          </cell>
        </row>
        <row r="281">
          <cell r="D281">
            <v>3532</v>
          </cell>
          <cell r="E281" t="str">
            <v>CODO G.RAD. PVC 22.5° TIPO U.M D=6" (SUMINISTRO E INSTALACIÓN)</v>
          </cell>
          <cell r="F281" t="str">
            <v>UN</v>
          </cell>
          <cell r="G281">
            <v>278688</v>
          </cell>
        </row>
        <row r="282">
          <cell r="D282">
            <v>3533</v>
          </cell>
          <cell r="E282" t="str">
            <v>CODO G.RAD. PVC 22.5° TIPO U.M. D=8" (SUMINISTRO E INSTALACIÓN)</v>
          </cell>
          <cell r="F282" t="str">
            <v>UN</v>
          </cell>
          <cell r="G282">
            <v>579750</v>
          </cell>
        </row>
        <row r="283">
          <cell r="D283">
            <v>3534</v>
          </cell>
          <cell r="E283" t="str">
            <v>CODO G.RAD. PVC 22.5° TIPO U.M. D=10" (SUMINISTRO E INSTALACIÓN)</v>
          </cell>
          <cell r="F283" t="str">
            <v>UN</v>
          </cell>
          <cell r="G283">
            <v>1286133</v>
          </cell>
        </row>
        <row r="284">
          <cell r="D284">
            <v>3535</v>
          </cell>
          <cell r="E284" t="str">
            <v>CODO G.RAD. PVC 22.5° TIPO U.M. D=12" (SUMINISTRO E INSTALACIÓN)</v>
          </cell>
          <cell r="F284" t="str">
            <v>UN</v>
          </cell>
          <cell r="G284">
            <v>1728345</v>
          </cell>
        </row>
        <row r="285">
          <cell r="D285">
            <v>3536</v>
          </cell>
          <cell r="E285" t="str">
            <v>CODO G.RAD. PVC 11.25° TIPO U.M. D=2" (SUMINISTRO E INSTALACIÓN)</v>
          </cell>
          <cell r="F285" t="str">
            <v>UN</v>
          </cell>
          <cell r="G285">
            <v>44523</v>
          </cell>
        </row>
        <row r="286">
          <cell r="D286">
            <v>3537</v>
          </cell>
          <cell r="E286" t="str">
            <v>CODO G.RAD. PVC 11.25° TIPO U.M. D=2 1/2" (SUMINISTRO E INSTALACIÓN)</v>
          </cell>
          <cell r="F286" t="str">
            <v>UN</v>
          </cell>
          <cell r="G286">
            <v>48686</v>
          </cell>
        </row>
        <row r="287">
          <cell r="D287">
            <v>3538</v>
          </cell>
          <cell r="E287" t="str">
            <v>CODO G.RAD. PVC 11.25° TIPO U.M. D=3" (SUMINISTRO E INSTALACIÓN)</v>
          </cell>
          <cell r="F287" t="str">
            <v>UN</v>
          </cell>
          <cell r="G287">
            <v>65963</v>
          </cell>
        </row>
        <row r="288">
          <cell r="D288">
            <v>3539</v>
          </cell>
          <cell r="E288" t="str">
            <v>CODO G.RAD. PVC 11.25° TIPO U.M. D=4" RDE 21 (SUMINISTRO E INSTALACIÓN)</v>
          </cell>
          <cell r="F288" t="str">
            <v>UN</v>
          </cell>
          <cell r="G288">
            <v>110728</v>
          </cell>
        </row>
        <row r="289">
          <cell r="D289">
            <v>3540</v>
          </cell>
          <cell r="E289" t="str">
            <v>CODO G.RAD. PVC 11.25° TIPO U.M. D=6" (SUMINISTRO E INSTALACIÓN)</v>
          </cell>
          <cell r="F289" t="str">
            <v>UN</v>
          </cell>
          <cell r="G289">
            <v>250393</v>
          </cell>
        </row>
        <row r="290">
          <cell r="D290">
            <v>3541</v>
          </cell>
          <cell r="E290" t="str">
            <v>CODO G.RAD. PVC 11.25° TIPO U.M. D=8" (SUMINISTRO E INSTALACIÓN)</v>
          </cell>
          <cell r="F290" t="str">
            <v>UN</v>
          </cell>
          <cell r="G290">
            <v>499814</v>
          </cell>
        </row>
        <row r="291">
          <cell r="D291">
            <v>3542</v>
          </cell>
          <cell r="E291" t="str">
            <v>CODO G.RAD. PVC 11.25° TIPO U.M. D=10" (SUMINISTRO E INSTALACIÓN)</v>
          </cell>
          <cell r="F291" t="str">
            <v>UN</v>
          </cell>
          <cell r="G291">
            <v>1055552</v>
          </cell>
        </row>
        <row r="292">
          <cell r="D292">
            <v>3543</v>
          </cell>
          <cell r="E292" t="str">
            <v>CODO G.RAD. PVC 11.25° TIPO U.M. D=12" (SUMINISTRO E INSTALACIÓN)</v>
          </cell>
          <cell r="F292" t="str">
            <v>UN</v>
          </cell>
          <cell r="G292">
            <v>1394020</v>
          </cell>
        </row>
        <row r="293">
          <cell r="D293">
            <v>3544</v>
          </cell>
          <cell r="E293" t="str">
            <v>ADAPTADOR AC-PVC TIPO U.S. D=3" (SUMINISTRO E INSTALACIÓN) REVISAR LIMPIADOR SOLDADURA</v>
          </cell>
          <cell r="F293" t="str">
            <v>UN</v>
          </cell>
          <cell r="G293">
            <v>36105</v>
          </cell>
        </row>
        <row r="294">
          <cell r="D294">
            <v>3545</v>
          </cell>
          <cell r="E294" t="str">
            <v>ADAPTADOR AC-PVC TIPO U.S. D=4" (SUMINISTRO E INSTALACIÓN) REVISAR SOLDADURA LIMPIADOR</v>
          </cell>
          <cell r="F294" t="str">
            <v>UN</v>
          </cell>
          <cell r="G294">
            <v>61370</v>
          </cell>
        </row>
        <row r="295">
          <cell r="D295">
            <v>3546</v>
          </cell>
          <cell r="E295" t="str">
            <v>ADAPTADOR AC-PVC TIPO U.S. D=2" (SUMINISTRO E INSTALACIÓN) REVISAR SOLDADURA LIMPIADOR</v>
          </cell>
          <cell r="F295" t="str">
            <v>UN</v>
          </cell>
          <cell r="G295">
            <v>14309</v>
          </cell>
        </row>
        <row r="296">
          <cell r="D296">
            <v>3548</v>
          </cell>
          <cell r="E296" t="str">
            <v>BOLARDO EN HIERRO TIPO M63 (SUMINISTRO E INSTALACIÓN. INCLUYE BASE EN CONCRETO 1500 PSI, HECHO EN OBRA)</v>
          </cell>
          <cell r="F296" t="str">
            <v>UN</v>
          </cell>
          <cell r="G296">
            <v>214115</v>
          </cell>
        </row>
        <row r="297">
          <cell r="D297">
            <v>3549</v>
          </cell>
          <cell r="E297" t="str">
            <v>BOLARDO EN CONCRETO TIPO M60 (SUMINISTRO E INSTALACIÓN. INCLUYE BASE EN CONCRETO 1500 PSI, PREMEZCLADO)</v>
          </cell>
          <cell r="F297" t="str">
            <v>UN</v>
          </cell>
          <cell r="G297">
            <v>205459</v>
          </cell>
        </row>
        <row r="298">
          <cell r="D298">
            <v>3550</v>
          </cell>
          <cell r="E298" t="str">
            <v>BANCA EN MADERA TIPO M50 (SUMINISTRO E INSTALACIÓN)</v>
          </cell>
          <cell r="F298" t="str">
            <v>UN</v>
          </cell>
          <cell r="G298">
            <v>709036</v>
          </cell>
        </row>
        <row r="299">
          <cell r="D299">
            <v>3551</v>
          </cell>
          <cell r="E299" t="str">
            <v>PROTECTOR DE ARBOL TIPO M90 (INCLUYE SUMINISTRO E INSTALACIÓN. NO INCLUYE BASES)</v>
          </cell>
          <cell r="F299" t="str">
            <v>UN</v>
          </cell>
          <cell r="G299">
            <v>757633</v>
          </cell>
        </row>
        <row r="300">
          <cell r="D300">
            <v>3552</v>
          </cell>
          <cell r="E300" t="str">
            <v>PROTECTOR DE ARBOL DE DOS TUBOS TIPO M91 (INCLUYE SUMINISTRO E INSTALACIÓN. NO INCLUYE BASES)</v>
          </cell>
          <cell r="F300" t="str">
            <v>UN</v>
          </cell>
          <cell r="G300">
            <v>261522</v>
          </cell>
        </row>
        <row r="301">
          <cell r="D301">
            <v>3554</v>
          </cell>
          <cell r="E301" t="str">
            <v>CICLO-PARQUEADERO TIPO M100 (TIPO 1) (H=1M, L=2M. INCLUYE SUMINISTRO E INSTALACIÓN. NO INCLUYE BASES)</v>
          </cell>
          <cell r="F301" t="str">
            <v>UN</v>
          </cell>
          <cell r="G301">
            <v>537981</v>
          </cell>
        </row>
        <row r="302">
          <cell r="D302">
            <v>3555</v>
          </cell>
          <cell r="E302" t="str">
            <v>CICLO-PARQUEADERO TIPO M101 (TIPO 2) (H=0.6M, L=2M, A=0.6M. INCLUYE SUMINISTRO E INSTALACIÓN. NO INCLUYE BASES)</v>
          </cell>
          <cell r="F302" t="str">
            <v>UN</v>
          </cell>
          <cell r="G302">
            <v>918022</v>
          </cell>
        </row>
        <row r="303">
          <cell r="D303">
            <v>3556</v>
          </cell>
          <cell r="E303" t="str">
            <v>TELEFONO PUBLICO DE PEDESTAL TIPO M20 (INCLUYE SUMINISTRO E INSTALACIÓN. NO INCLUYE BASE)</v>
          </cell>
          <cell r="F303" t="str">
            <v>UN</v>
          </cell>
          <cell r="G303">
            <v>6711764</v>
          </cell>
        </row>
        <row r="304">
          <cell r="D304">
            <v>3557</v>
          </cell>
          <cell r="E304" t="str">
            <v>PARADERO TIPO M10 (INC. SUM. E INST. INC. BASES EN CONCRETO 3000 PSI, HECHO EN OBRA. NO INCLUYE LOSAS DE CONCRETO)</v>
          </cell>
          <cell r="F304" t="str">
            <v>UN</v>
          </cell>
          <cell r="G304">
            <v>9297242</v>
          </cell>
        </row>
        <row r="305">
          <cell r="D305">
            <v>3559</v>
          </cell>
          <cell r="E305" t="str">
            <v>POSTE LUMINARIA HISTÓRICA TIPO M131 H=5M (INC. SUMINISTRO E INSTALACIÓN. NO INC.: LUMINARIAS, CABLEADO Y BASE PEDESTAL)</v>
          </cell>
          <cell r="F305" t="str">
            <v>UN</v>
          </cell>
          <cell r="G305">
            <v>4380856</v>
          </cell>
        </row>
        <row r="306">
          <cell r="D306">
            <v>3560</v>
          </cell>
          <cell r="E306" t="str">
            <v>BOLARDO EN CONCRETO TIPO M61 (SUMINISTRO E INSTALACIÓN. INCLUYE BASE EN CONCRETO 1500 PSI, PREMEZCLADO)</v>
          </cell>
          <cell r="F306" t="str">
            <v>UN</v>
          </cell>
          <cell r="G306">
            <v>175331</v>
          </cell>
        </row>
        <row r="307">
          <cell r="D307">
            <v>3561</v>
          </cell>
          <cell r="E307" t="str">
            <v>BOLARDO EN HIERRO TIPO M62 (SUMINISTRO E INSTALACIÓN. INCLUYE BASE EN CONCRETO 1500 PSI, PREMEZCLADO)</v>
          </cell>
          <cell r="F307" t="str">
            <v>UN</v>
          </cell>
          <cell r="G307">
            <v>214181</v>
          </cell>
        </row>
        <row r="308">
          <cell r="D308">
            <v>3562</v>
          </cell>
          <cell r="E308" t="str">
            <v>9 DUCTOS D=4" PVC-TDP (INCLUYE SUMINISTRO E INSTALACION. NORMA CS211.</v>
          </cell>
          <cell r="F308" t="str">
            <v>ML</v>
          </cell>
          <cell r="G308">
            <v>218275</v>
          </cell>
        </row>
        <row r="309">
          <cell r="D309">
            <v>3567</v>
          </cell>
          <cell r="E309" t="str">
            <v>MURO EN BLOQUE ESTRUCTURAL TIPO PIEDRA GRIS (REFERENCIA: PI-16. INCLUYE SUMINISTRO Y CONSTRUCCIÓN)</v>
          </cell>
          <cell r="F309" t="str">
            <v>M2</v>
          </cell>
          <cell r="G309">
            <v>95977</v>
          </cell>
        </row>
        <row r="310">
          <cell r="D310">
            <v>3569</v>
          </cell>
          <cell r="E310" t="str">
            <v>POSTE METALICO AP, H=10M (INC. SUMINISTRO, IZAJE, APLOMADO E INSTALACIÓN. INC. BRAZO SENCILLO Y BASE SEGÚN NORMA AP802)</v>
          </cell>
          <cell r="F310" t="str">
            <v>UN</v>
          </cell>
          <cell r="G310">
            <v>3806920</v>
          </cell>
        </row>
        <row r="311">
          <cell r="D311">
            <v>3589</v>
          </cell>
          <cell r="E311" t="str">
            <v>TAPON HD EXTREMO LISO D=8" (SUMINISTRO E INSTALACIÓN)</v>
          </cell>
          <cell r="F311" t="str">
            <v>UN</v>
          </cell>
          <cell r="G311">
            <v>610755</v>
          </cell>
        </row>
        <row r="312">
          <cell r="D312">
            <v>3591</v>
          </cell>
          <cell r="E312" t="str">
            <v>2 DUCTOS D=4" PVC-TDP (INCLUYE SUMINISTRO E INSTALACIÓN. NO INCLUYE RELLENOS). NORMA CS208.</v>
          </cell>
          <cell r="F312" t="str">
            <v>ML</v>
          </cell>
          <cell r="G312">
            <v>51363</v>
          </cell>
        </row>
        <row r="313">
          <cell r="D313">
            <v>3599</v>
          </cell>
          <cell r="E313" t="str">
            <v>36 DUCTOS D=4" PVC-TDP (INCLUYE SUMINISTRO E INSTALACIÓN. NO INCLUYE RELLENOS). SUMINISTRO Y COLOCACION SIN EXCAVACION.</v>
          </cell>
          <cell r="F313" t="str">
            <v>ML</v>
          </cell>
          <cell r="G313">
            <v>875113</v>
          </cell>
        </row>
        <row r="314">
          <cell r="D314">
            <v>3600</v>
          </cell>
          <cell r="E314" t="str">
            <v>UNION PVC TIPO U.M. D= 2" (SUMINISTRO E INSTALACIÓN)</v>
          </cell>
          <cell r="F314" t="str">
            <v>UN</v>
          </cell>
          <cell r="G314">
            <v>39757</v>
          </cell>
        </row>
        <row r="315">
          <cell r="D315">
            <v>3601</v>
          </cell>
          <cell r="E315" t="str">
            <v>UNION PVC TIPO U.M. D= 3" (SUMINISTRO E INSTALACIÓN)</v>
          </cell>
          <cell r="F315" t="str">
            <v>UN</v>
          </cell>
          <cell r="G315">
            <v>62680</v>
          </cell>
        </row>
        <row r="316">
          <cell r="D316">
            <v>3602</v>
          </cell>
          <cell r="E316" t="str">
            <v>UNION PVC TIPO U.M. D= 4" (SUMINISTRO E INSTALACIÓN)</v>
          </cell>
          <cell r="F316" t="str">
            <v>UN</v>
          </cell>
          <cell r="G316">
            <v>90180</v>
          </cell>
        </row>
        <row r="317">
          <cell r="D317">
            <v>3603</v>
          </cell>
          <cell r="E317" t="str">
            <v>UNION PVC TIPO U.M. D= 6" (SUMINISTRO E INSTALACIÓN)</v>
          </cell>
          <cell r="F317" t="str">
            <v>UN</v>
          </cell>
          <cell r="G317">
            <v>203781</v>
          </cell>
        </row>
        <row r="318">
          <cell r="D318">
            <v>3604</v>
          </cell>
          <cell r="E318" t="str">
            <v>UNION PVC TIPO U.M. D= 8" (SUMINISTRO E INSTALACIÓN)</v>
          </cell>
          <cell r="F318" t="str">
            <v>UN</v>
          </cell>
          <cell r="G318">
            <v>371167</v>
          </cell>
        </row>
        <row r="319">
          <cell r="D319">
            <v>3605</v>
          </cell>
          <cell r="E319" t="str">
            <v>UNION PVC TIPO U.M. D= 10" (SUMINISTRO E INSTALACIÓN)</v>
          </cell>
          <cell r="F319" t="str">
            <v>UN</v>
          </cell>
          <cell r="G319">
            <v>668879</v>
          </cell>
        </row>
        <row r="320">
          <cell r="D320">
            <v>3606</v>
          </cell>
          <cell r="E320" t="str">
            <v>UNION PVC TIPO U.M. D= 12" (SUMINISTRO E INSTALACIÓN)</v>
          </cell>
          <cell r="F320" t="str">
            <v>UN</v>
          </cell>
          <cell r="G320">
            <v>1029236</v>
          </cell>
        </row>
        <row r="321">
          <cell r="D321">
            <v>3607</v>
          </cell>
          <cell r="E321" t="str">
            <v>UNION PVC TIPO U.M. D= 2 1/2" (SUMINISTRO E INSTALACIÓN)</v>
          </cell>
          <cell r="F321" t="str">
            <v>UN</v>
          </cell>
          <cell r="G321">
            <v>26195</v>
          </cell>
        </row>
        <row r="322">
          <cell r="D322">
            <v>3611</v>
          </cell>
          <cell r="E322" t="str">
            <v>ANCLAJE PARA TUBERIA EN CONCRETO PREMEZCLADO DE 2500 PSI GRAVA COMUN (Incluye, suministro, formaleteo, curado y colocacion. No incluye refuerzo)</v>
          </cell>
          <cell r="F322" t="str">
            <v>M3</v>
          </cell>
          <cell r="G322">
            <v>563857</v>
          </cell>
        </row>
        <row r="323">
          <cell r="D323">
            <v>3618</v>
          </cell>
          <cell r="E323" t="str">
            <v>CODO HD 11.25° EXTREMO LISO PARA PVC D=3" (SUMINISTRO E INSTALACIÓN)</v>
          </cell>
          <cell r="F323" t="str">
            <v>UN</v>
          </cell>
          <cell r="G323">
            <v>173413</v>
          </cell>
        </row>
        <row r="324">
          <cell r="D324">
            <v>3619</v>
          </cell>
          <cell r="E324" t="str">
            <v>CODO HD 11.25° EXTREMO LISO PARA PVC D=2" (SUMINISTRO E INSTALACIÓN)</v>
          </cell>
          <cell r="F324" t="str">
            <v>UN</v>
          </cell>
          <cell r="G324">
            <v>128156</v>
          </cell>
        </row>
        <row r="325">
          <cell r="D325">
            <v>3620</v>
          </cell>
          <cell r="E325" t="str">
            <v>CODO HD 11.25° EXTREMO LISO PARA PVC D=4" (SUMINISTRO E INSTALACIÓN)</v>
          </cell>
          <cell r="F325" t="str">
            <v>UN</v>
          </cell>
          <cell r="G325">
            <v>233259</v>
          </cell>
        </row>
        <row r="326">
          <cell r="D326">
            <v>3621</v>
          </cell>
          <cell r="E326" t="str">
            <v>RAMPA TIPO A B10 INCLUYE BASE EN MORTERO 1:5, DESARROLLO: 1M.</v>
          </cell>
          <cell r="F326" t="str">
            <v>UN</v>
          </cell>
          <cell r="G326">
            <v>947040</v>
          </cell>
        </row>
        <row r="327">
          <cell r="D327">
            <v>3636</v>
          </cell>
          <cell r="E327" t="str">
            <v>SUPER ESTRUCTURA EN CONCRETO DE 5000 PSI PREMEZCLADO, GRAVA COMÚN (Incluye Sumin, bombeo, Formaleteo, Colocación y Curado. No incl. Refuerzo).</v>
          </cell>
          <cell r="F327" t="str">
            <v>M3</v>
          </cell>
          <cell r="G327">
            <v>961227</v>
          </cell>
        </row>
        <row r="328">
          <cell r="D328">
            <v>3637</v>
          </cell>
          <cell r="E328" t="str">
            <v>DADO EN CONCRETO 4000 PSI, (27 Mpa) PREMEZCLADO, GRAVA COMÚN (Incluye Suministro, Formaleteo en madera, Bombeo, colocación y Curado. No incluye refuerzo)</v>
          </cell>
          <cell r="F328" t="str">
            <v>M3</v>
          </cell>
          <cell r="G328">
            <v>752045</v>
          </cell>
        </row>
        <row r="329">
          <cell r="D329">
            <v>3639</v>
          </cell>
          <cell r="E329" t="str">
            <v>VIGA EN CONCRETO PREMEZCLADO DE 3500 PSI (24 Mpa) GRAVA COMUN (Incluye Sumin., bombeo con autobomba, Formaleteo en madera, Colocación y Curado. No incl. Refuerzo)</v>
          </cell>
          <cell r="F329" t="str">
            <v>M3</v>
          </cell>
          <cell r="G329">
            <v>771867</v>
          </cell>
        </row>
        <row r="330">
          <cell r="D330">
            <v>3641</v>
          </cell>
          <cell r="E330" t="str">
            <v>CONCRETO 3000 PSI GRAVA FINA PARA ESTRUCTURA DE TRANSICIÓN (PREMEZCLADO. INCL. SUMIN, FORMALETA, BOMBEO CON AUTOBOMBA Y COLOCACIÓN. NO INCL. REFUERZO, CURADO)</v>
          </cell>
          <cell r="F330" t="str">
            <v>M3</v>
          </cell>
          <cell r="G330">
            <v>830386</v>
          </cell>
        </row>
        <row r="331">
          <cell r="D331">
            <v>3642</v>
          </cell>
          <cell r="E331" t="str">
            <v>CONCRETO 3000 PSI GRAVA FINA PARA ESTRIBOS (PREMEZCLADO. INCLUYE SUMINISTRO, BOMBEO CON AUTOBOMBA, FORMALETEO Y COLOCACIÓN. NO INCL. REFUERZO, CURADO)</v>
          </cell>
          <cell r="F331" t="str">
            <v>M3</v>
          </cell>
          <cell r="G331">
            <v>830386</v>
          </cell>
        </row>
        <row r="332">
          <cell r="D332">
            <v>3643</v>
          </cell>
          <cell r="E332" t="str">
            <v>CONCRETO 3000 PSI GRAVA FINA PARA PUENTE CAJÓN (PREMEZCLADO. INCLUYE SUMIN., BOMBEO CON AUTOBOMBA, FORMALETEO Y COLOCACIÓN. NO INCL. REFUERZO, CURADO)</v>
          </cell>
          <cell r="F332" t="str">
            <v>M3</v>
          </cell>
          <cell r="G332">
            <v>828087</v>
          </cell>
        </row>
        <row r="333">
          <cell r="D333">
            <v>3644</v>
          </cell>
          <cell r="E333" t="str">
            <v>MURO DE CONTENCIÓN EN CONCRETO 3000 PSI PREMEZCLADO, GRAVA FINA. (Incluye suministro, formaleteo, bombeo, colocación y curado. No incl. Refuerzo)</v>
          </cell>
          <cell r="F333" t="str">
            <v>M3</v>
          </cell>
          <cell r="G333">
            <v>933052</v>
          </cell>
        </row>
        <row r="334">
          <cell r="D334">
            <v>3645</v>
          </cell>
          <cell r="E334" t="str">
            <v>CONCRETO 3000 PSI GRAVA FINA PARA BOX CULVERT (PREMEZCLADO. INCLUYE SUMIN., FORMALETEO, BOMBEO CON AUTOBOMBA Y COLOCACIÓN. NO INCL. REFUERZO, CURADO)</v>
          </cell>
          <cell r="F334" t="str">
            <v>M3</v>
          </cell>
          <cell r="G334">
            <v>884896</v>
          </cell>
        </row>
        <row r="335">
          <cell r="D335">
            <v>3646</v>
          </cell>
          <cell r="E335" t="str">
            <v>ALETA VIGA SOLERA EN CONCRETO PREMEZCLADO DE 3000 PSI (21Mpa) GRAVA FINA (Incl. Sumin., bombeo con autobomba, Formaleteo madera, Colocación y Curado. No incl. Refuerzo)</v>
          </cell>
          <cell r="F335" t="str">
            <v>M3</v>
          </cell>
          <cell r="G335">
            <v>797534</v>
          </cell>
        </row>
        <row r="336">
          <cell r="D336">
            <v>3647</v>
          </cell>
          <cell r="E336" t="str">
            <v>CONCRETO 2000 PSI GRAVA COMÚN PARA SUB-BASE PUENTE (PREMEZCLADO. INCLUYE SUMIN., FORMALETEO Y COLOCACIÓN. NO INCL. REFUERZO, CURADO)</v>
          </cell>
          <cell r="F336" t="str">
            <v>M3</v>
          </cell>
          <cell r="G336">
            <v>666181</v>
          </cell>
        </row>
        <row r="337">
          <cell r="D337">
            <v>3649</v>
          </cell>
          <cell r="E337" t="str">
            <v>CONCRETO 2500 PSI (HECHO EN OBRA CON ARENA DE RÍO Y TRITURADO DE 3/4")</v>
          </cell>
          <cell r="F337" t="str">
            <v>M3</v>
          </cell>
          <cell r="G337">
            <v>418979</v>
          </cell>
        </row>
        <row r="338">
          <cell r="D338">
            <v>3650</v>
          </cell>
          <cell r="E338" t="str">
            <v>CONCRETO 1500 PSI (HECHO EN OBRA) 1:3:5 CON ARENA DE RÍO Y TRITURADO DE 3/4")</v>
          </cell>
          <cell r="F338" t="str">
            <v>M3</v>
          </cell>
          <cell r="G338">
            <v>385096</v>
          </cell>
        </row>
        <row r="339">
          <cell r="D339">
            <v>3652</v>
          </cell>
          <cell r="E339" t="str">
            <v>CAJA DE INSPECCIÓN TIPO VEHICULAR NORMA CODENSA CS 280 (INCLUYE BASE, MUROS, PASOS, PAÑETE, CUBIERTA, ARO Y TAPA)</v>
          </cell>
          <cell r="F339" t="str">
            <v>UN</v>
          </cell>
          <cell r="G339">
            <v>4536965</v>
          </cell>
        </row>
        <row r="340">
          <cell r="D340">
            <v>3653</v>
          </cell>
          <cell r="E340" t="str">
            <v>CAMARA DE INSPECCIÓN T-16 ETB (H=2.3M. INCLUYE BASE, MUROS, CUBIERTA, ARO-BASE Y ARO-TAPA)</v>
          </cell>
          <cell r="F340" t="str">
            <v>UN</v>
          </cell>
          <cell r="G340">
            <v>6084796</v>
          </cell>
        </row>
        <row r="341">
          <cell r="D341">
            <v>3654</v>
          </cell>
          <cell r="E341" t="str">
            <v>CAMARA DE INSPECCIÓN T-18 ETB (H=2.3M. INCLUYE BASE, MUROS, CUBIERTA, ARO-BASE Y ARO-TAPA)</v>
          </cell>
          <cell r="F341" t="str">
            <v>UN</v>
          </cell>
          <cell r="G341">
            <v>4160368</v>
          </cell>
        </row>
        <row r="342">
          <cell r="D342">
            <v>3655</v>
          </cell>
          <cell r="E342" t="str">
            <v>CAMARA DE INSPECCIÓN T-16A ETB (H=2.3M. INCLUYE BASE, MUROS, CUBIERTA, ARO-BASE Y ARO-TAPA)</v>
          </cell>
          <cell r="F342" t="str">
            <v>UN</v>
          </cell>
          <cell r="G342">
            <v>7453266</v>
          </cell>
        </row>
        <row r="343">
          <cell r="D343">
            <v>3665</v>
          </cell>
          <cell r="E343" t="str">
            <v>CONCRETO CICLOPEO (60%-40%) (CONCRETO PREMEZCLADO. INCLUYE SUMINISTRO Y COLOCACIÓN)</v>
          </cell>
          <cell r="F343" t="str">
            <v>M3</v>
          </cell>
          <cell r="G343">
            <v>358474</v>
          </cell>
        </row>
        <row r="344">
          <cell r="D344">
            <v>3684</v>
          </cell>
          <cell r="E344" t="str">
            <v>CODO HD 22.5° EXTREMO LISO PARA PVC D=3" (SUMINISTRO E INSTALACIÓN)</v>
          </cell>
          <cell r="F344" t="str">
            <v>UN</v>
          </cell>
          <cell r="G344">
            <v>185313</v>
          </cell>
        </row>
        <row r="345">
          <cell r="D345">
            <v>3685</v>
          </cell>
          <cell r="E345" t="str">
            <v>CODO HD 11.25° EXTREMO LISO PARA PVC D=8" (SUMINISTRO E INSTALACIÓN)</v>
          </cell>
          <cell r="F345" t="str">
            <v>UN</v>
          </cell>
          <cell r="G345">
            <v>650657</v>
          </cell>
        </row>
        <row r="346">
          <cell r="D346">
            <v>3687</v>
          </cell>
          <cell r="E346" t="str">
            <v>CAJA PARA VALVULA 0.4X0.4M H=0.8M (INCLUYE MARCO Y TAPA)</v>
          </cell>
          <cell r="F346" t="str">
            <v>UN</v>
          </cell>
          <cell r="G346">
            <v>244521</v>
          </cell>
        </row>
        <row r="347">
          <cell r="D347">
            <v>3688</v>
          </cell>
          <cell r="E347" t="str">
            <v>DESMONTE Y REINSTALACION DE SEÑALES VIALES (INCLUYE DADO DE ANCLAJE)</v>
          </cell>
          <cell r="F347" t="str">
            <v>UN</v>
          </cell>
          <cell r="G347">
            <v>53523</v>
          </cell>
        </row>
        <row r="348">
          <cell r="D348">
            <v>3689</v>
          </cell>
          <cell r="E348" t="str">
            <v>BASE GRANULAR B-600 (SUMINISTRO, TRANSPORTE, EXTENDIDO, NIVELACIÓN, HUMEDECIMIENTO Y COMPACTACIÓN CON VIBROCOMPACTADOR)</v>
          </cell>
          <cell r="F348" t="str">
            <v>M3</v>
          </cell>
          <cell r="G348">
            <v>122955</v>
          </cell>
        </row>
        <row r="349">
          <cell r="D349">
            <v>3695</v>
          </cell>
          <cell r="E349" t="str">
            <v>TALA DE ARBOLES CLASE IV (20M&lt;H&lt;30M. INCLUYE DESENRAÍCE, RETIRO Y DISPOSICIÓN FINAL)</v>
          </cell>
          <cell r="F349" t="str">
            <v>UN</v>
          </cell>
          <cell r="G349">
            <v>775353</v>
          </cell>
        </row>
        <row r="350">
          <cell r="D350">
            <v>3696</v>
          </cell>
          <cell r="E350" t="str">
            <v>PISO EN ADOQUIN DE ARCILLA 26X6X6CM (SUMINISTRO E INSTALACIÓN. INCLUYE BASE 4CM ARENA NIVELACIÓN Y ARENA DE SELLO)</v>
          </cell>
          <cell r="F350" t="str">
            <v>M2</v>
          </cell>
          <cell r="G350">
            <v>82197</v>
          </cell>
        </row>
        <row r="351">
          <cell r="D351">
            <v>3698</v>
          </cell>
          <cell r="E351" t="str">
            <v>TALA DE ARBOLES CLASE III (10M &lt; H &lt; 20 M. INCLUYE DESENRAÍCE, RETIRO Y DISPOSICIÓN FINAL)</v>
          </cell>
          <cell r="F351" t="str">
            <v>UN</v>
          </cell>
          <cell r="G351">
            <v>374918</v>
          </cell>
        </row>
        <row r="352">
          <cell r="D352">
            <v>3699</v>
          </cell>
          <cell r="E352" t="str">
            <v>TALA DE ARBOLES CLASE I (H&lt;5M. INCLUYE DESENRAÍCE, RETIRO Y DISPOSICIÓN FINAL)</v>
          </cell>
          <cell r="F352" t="str">
            <v>UN</v>
          </cell>
          <cell r="G352">
            <v>209579</v>
          </cell>
        </row>
        <row r="353">
          <cell r="D353">
            <v>3704</v>
          </cell>
          <cell r="E353" t="str">
            <v>SUBDREN EN GRAVILLA 3/4", 0.5X1M (INC. SUMIN. Y EXTENDIDO MANUAL. INC. GEOTEXTIL NT CR=700N Y TUBERÍA PVC CORRUG.-FILTRO D=6")</v>
          </cell>
          <cell r="F353" t="str">
            <v>ML</v>
          </cell>
          <cell r="G353">
            <v>241788</v>
          </cell>
        </row>
        <row r="354">
          <cell r="D354">
            <v>3708</v>
          </cell>
          <cell r="E354" t="str">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ell>
          <cell r="F354" t="str">
            <v>KG</v>
          </cell>
          <cell r="G354">
            <v>5464</v>
          </cell>
        </row>
        <row r="355">
          <cell r="D355">
            <v>3710</v>
          </cell>
          <cell r="E355" t="str">
            <v>EXCAVACIÓN MECÁNICA EN MATERIAL COMÚN (INCLUYE CARGUE)</v>
          </cell>
          <cell r="F355" t="str">
            <v>M3</v>
          </cell>
          <cell r="G355">
            <v>5499</v>
          </cell>
        </row>
        <row r="356">
          <cell r="D356">
            <v>3712</v>
          </cell>
          <cell r="E356" t="str">
            <v>SUMIDERO LATERAL SL-100, H=0.85M (PREFABRICADO. INCLUYE SUMINISTRO E INSTALACIÓN. INCLUYE SOBRETAPA Y TAPA)</v>
          </cell>
          <cell r="F356" t="str">
            <v>UN</v>
          </cell>
          <cell r="G356">
            <v>4345097</v>
          </cell>
        </row>
        <row r="357">
          <cell r="D357">
            <v>3716</v>
          </cell>
          <cell r="E357" t="str">
            <v>CILINDRO POZO INSPECCION PREFABRICADO D=1.2M, H=1M, E=0.10M (INCLUYE SUMINISTRO E INSTALACIÓN. NO INC. ARO DE AJUSTE)</v>
          </cell>
          <cell r="F357" t="str">
            <v>UN</v>
          </cell>
          <cell r="G357">
            <v>1198392</v>
          </cell>
        </row>
        <row r="358">
          <cell r="D358">
            <v>3721</v>
          </cell>
          <cell r="E358" t="str">
            <v>SIEMBRA DE GRAMA (INCLUYE SUMINISTRO E INSTALACIÓN. INCLUYE 10CM DE TIERRA NEGRA)</v>
          </cell>
          <cell r="F358" t="str">
            <v>M2</v>
          </cell>
          <cell r="G358">
            <v>20235</v>
          </cell>
        </row>
        <row r="359">
          <cell r="D359">
            <v>3722</v>
          </cell>
          <cell r="E359" t="str">
            <v>NIVELACIÓN DE POZO (HASTA RASANTE EN CONCRETO 3000 PSI HECHO EN OBRA, H=0.15M. INCLUYE SUMINISTRO Y CONSTRUCCIÓN)</v>
          </cell>
          <cell r="F359" t="str">
            <v>UN</v>
          </cell>
          <cell r="G359">
            <v>124437</v>
          </cell>
        </row>
        <row r="360">
          <cell r="D360">
            <v>3723</v>
          </cell>
          <cell r="E360" t="str">
            <v>LIMPIEZA DE POZOS (INCLUYE CARGUE, RETIRO Y DISPOSICIÓN FINAL DE SOBRANTES)</v>
          </cell>
          <cell r="F360" t="str">
            <v>UN</v>
          </cell>
          <cell r="G360">
            <v>91652</v>
          </cell>
        </row>
        <row r="361">
          <cell r="D361">
            <v>3724</v>
          </cell>
          <cell r="E361" t="str">
            <v>LIMPIEZA DE SUMIDEROS (INCLUYE CARGUE, RETIRO Y DISPOSICIÓN FINAL DE SOBRANTES)</v>
          </cell>
          <cell r="F361" t="str">
            <v>UN</v>
          </cell>
          <cell r="G361">
            <v>91652</v>
          </cell>
        </row>
        <row r="362">
          <cell r="D362">
            <v>3727</v>
          </cell>
          <cell r="E362" t="str">
            <v>CENEFA EN ADOQUIN DE ARCILLA A=6CM (SUMINISTRO E INSTALACIÓN. NO INCLUYE MATERIAL DE BASE)</v>
          </cell>
          <cell r="F362" t="str">
            <v>ML</v>
          </cell>
          <cell r="G362">
            <v>6789</v>
          </cell>
        </row>
        <row r="363">
          <cell r="D363">
            <v>3729</v>
          </cell>
          <cell r="E363" t="str">
            <v>CONCRETO 1500 PSI GRAVA COMÚN PARA SOLADOS (PREMEZCLADO. INCLUYE SUMINISTRO Y COLOCACIÓN)</v>
          </cell>
          <cell r="F363" t="str">
            <v>M3</v>
          </cell>
          <cell r="G363">
            <v>535102</v>
          </cell>
        </row>
        <row r="364">
          <cell r="D364">
            <v>3730</v>
          </cell>
          <cell r="E364" t="str">
            <v>GROUTING 1500 PSI (INCLUYE SUMINISTRO Y COLOCACIÓN)</v>
          </cell>
          <cell r="F364" t="str">
            <v>M3</v>
          </cell>
          <cell r="G364">
            <v>567325</v>
          </cell>
        </row>
        <row r="365">
          <cell r="D365">
            <v>3733</v>
          </cell>
          <cell r="E365" t="str">
            <v>SUMIDERO TRANSVERSAL ST-1, H=1.9M (FUNDIDO EN SITIO, CONCRETO HECHO EN OBRA. INCL. SUM, FORM, REF. Y CONST. INCL. REJA)</v>
          </cell>
          <cell r="F365" t="str">
            <v>ML</v>
          </cell>
          <cell r="G365">
            <v>1998834</v>
          </cell>
        </row>
        <row r="366">
          <cell r="D366">
            <v>3735</v>
          </cell>
          <cell r="E366" t="str">
            <v>TUBERIA PF D=1/2" PARA ACOMETIDA DOMICILIARIA (SUMINISTRO E INSTALACIÓN)</v>
          </cell>
          <cell r="F366" t="str">
            <v>ML</v>
          </cell>
          <cell r="G366">
            <v>2547</v>
          </cell>
        </row>
        <row r="367">
          <cell r="D367">
            <v>3745</v>
          </cell>
          <cell r="E367" t="str">
            <v>PISO EN ADOQUIN DE CONCRETO A25 20X10X6CM (SUMINISTRO E INSTALACIÓN. INCLUYE BASE 3CM ARENA NIVELACIÓN Y ARENA DE SELLO)</v>
          </cell>
          <cell r="F367" t="str">
            <v>M2</v>
          </cell>
          <cell r="G367">
            <v>90941</v>
          </cell>
        </row>
        <row r="368">
          <cell r="D368">
            <v>3748</v>
          </cell>
          <cell r="E368" t="str">
            <v>LOSA DE CONCRETO MR45 (SUMINISTRO, FORMALETEADO, COLOCACIÓN Y ACABADO. NO INCLUYE ACERO, CURADO, JUNTAS)</v>
          </cell>
          <cell r="F368" t="str">
            <v>M3</v>
          </cell>
          <cell r="G368">
            <v>710799</v>
          </cell>
        </row>
        <row r="369">
          <cell r="D369">
            <v>3749</v>
          </cell>
          <cell r="E369" t="str">
            <v>LOSA DE CONCRETO MR50 (SUMINISTRO, FORMALETEADO, COLOCACIÓN Y ACABADO. NO INCLUYE ACERO, CURADO, JUNTAS)</v>
          </cell>
          <cell r="F369" t="str">
            <v>M3</v>
          </cell>
          <cell r="G369">
            <v>717046</v>
          </cell>
        </row>
        <row r="370">
          <cell r="D370">
            <v>3751</v>
          </cell>
          <cell r="E370" t="str">
            <v>CAÑUELA TIPO A120 (SUMINISTRO E INSTALACIÓN. INCLUYE 3CM MORTERO 1:5)</v>
          </cell>
          <cell r="F370" t="str">
            <v>ML</v>
          </cell>
          <cell r="G370">
            <v>67666</v>
          </cell>
        </row>
        <row r="371">
          <cell r="D371">
            <v>3753</v>
          </cell>
          <cell r="E371" t="str">
            <v>SARDINEL H=0.20M, E=0.15M CONCRETO 3000 PSI (FUNDIDO EN SITIO, CONCRETO HECHO EN OBRA. INC. SUMIN, FORMALET. Y CONST.)</v>
          </cell>
          <cell r="F371" t="str">
            <v>ML</v>
          </cell>
          <cell r="G371">
            <v>27939</v>
          </cell>
        </row>
        <row r="372">
          <cell r="D372">
            <v>3758</v>
          </cell>
          <cell r="E372" t="str">
            <v>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F372" t="str">
            <v>ML</v>
          </cell>
          <cell r="G372">
            <v>416363</v>
          </cell>
        </row>
        <row r="373">
          <cell r="D373">
            <v>3760</v>
          </cell>
          <cell r="E373" t="str">
            <v>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v>
          </cell>
          <cell r="F373" t="str">
            <v>ML</v>
          </cell>
          <cell r="G373">
            <v>501420</v>
          </cell>
        </row>
        <row r="374">
          <cell r="D374">
            <v>3761</v>
          </cell>
          <cell r="E374" t="str">
            <v>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374" t="str">
            <v>ML</v>
          </cell>
          <cell r="G374">
            <v>602729</v>
          </cell>
        </row>
        <row r="375">
          <cell r="D375">
            <v>3770</v>
          </cell>
          <cell r="E375" t="str">
            <v>CUADRILLA (OFICIAL + 6 AYUDANTES). INCLUYE FACTOR DE PRESTACIONES.</v>
          </cell>
          <cell r="F375" t="str">
            <v>JR</v>
          </cell>
          <cell r="G375">
            <v>532430</v>
          </cell>
        </row>
        <row r="376">
          <cell r="D376">
            <v>3776</v>
          </cell>
          <cell r="E376" t="str">
            <v>ENTIBADO TIPO ED1, DISCONTINUO EN MADERA (INCLUYE SUMINISTRO E INSTALACIÓN)</v>
          </cell>
          <cell r="F376" t="str">
            <v>M2</v>
          </cell>
          <cell r="G376">
            <v>38327</v>
          </cell>
        </row>
        <row r="377">
          <cell r="D377">
            <v>3777</v>
          </cell>
          <cell r="E377" t="str">
            <v>CIMENTACION DE POSTES H=8M, CR=510KG (INCLUYE IZAJE, APLOMADO E HINCADO. INCLUYE RELLENOS). NORMA LA009.</v>
          </cell>
          <cell r="F377" t="str">
            <v>UN</v>
          </cell>
          <cell r="G377">
            <v>335174</v>
          </cell>
        </row>
        <row r="378">
          <cell r="D378">
            <v>3779</v>
          </cell>
          <cell r="E378" t="str">
            <v>CAJA DE INSPECCIÓN DE 0.6X0.6M (H=0.6M. INCLUYE SUMINISTRO Y CONSTRUCCIÓN. INCLUYE MARCO Y TAPA. NO INC. BASE Y CAÑUELA)</v>
          </cell>
          <cell r="F378" t="str">
            <v>UN</v>
          </cell>
          <cell r="G378">
            <v>490745</v>
          </cell>
        </row>
        <row r="379">
          <cell r="D379">
            <v>3780</v>
          </cell>
          <cell r="E379" t="str">
            <v>3 DUCTOS D=4" PVC-TDP (INCLUYE SUMINISTRO E INSTALACIÓN. NO INCLUYE RELLENOS)</v>
          </cell>
          <cell r="F379" t="str">
            <v>ML</v>
          </cell>
          <cell r="G379">
            <v>75208</v>
          </cell>
        </row>
        <row r="380">
          <cell r="D380">
            <v>3784</v>
          </cell>
          <cell r="E380" t="str">
            <v>SARDINEL H=0.25M, E=0.15M CONCRETO 3000 PSI (FUNDIDO EN SITIO, CONCRETO HECHO EN OBRA. INC. SUMIN, FORMALET. Y CONST.)</v>
          </cell>
          <cell r="F380" t="str">
            <v>ML</v>
          </cell>
          <cell r="G380">
            <v>31856</v>
          </cell>
        </row>
        <row r="381">
          <cell r="D381">
            <v>3787</v>
          </cell>
          <cell r="E381" t="str">
            <v>TUBERIA PVC PARA DRENAJE D=2 1/2" CON FILTRO (INCLUYE SUMINISTRO E INSTALACIÓN)</v>
          </cell>
          <cell r="F381" t="str">
            <v>ML</v>
          </cell>
          <cell r="G381">
            <v>23781</v>
          </cell>
        </row>
        <row r="382">
          <cell r="D382">
            <v>3795</v>
          </cell>
          <cell r="E382" t="str">
            <v>8 DUCTOS D=4" PVC-EB (INCLUYE SUMINISTRO E INSTALACIÓN. NO INCLUYE RELLENOS)</v>
          </cell>
          <cell r="F382" t="str">
            <v>ML</v>
          </cell>
          <cell r="G382">
            <v>202102</v>
          </cell>
        </row>
        <row r="383">
          <cell r="D383">
            <v>3796</v>
          </cell>
          <cell r="E383" t="str">
            <v>12 DUCTOS D=4" PVC-EB (LIVIANO) (INCLUYE SUMINISTRO E INSTAL</v>
          </cell>
          <cell r="F383" t="str">
            <v>ML</v>
          </cell>
          <cell r="G383">
            <v>303355</v>
          </cell>
        </row>
        <row r="384">
          <cell r="D384">
            <v>3797</v>
          </cell>
          <cell r="E384" t="str">
            <v>16 DUCTOS D=4" PVC-EB (LIVIANO) (INCLUYE SUMINISTRO E INSTALACIÓN. NO INCLUYE RELLENOS)</v>
          </cell>
          <cell r="F384" t="str">
            <v>ML</v>
          </cell>
          <cell r="G384">
            <v>402568</v>
          </cell>
        </row>
        <row r="385">
          <cell r="D385">
            <v>3798</v>
          </cell>
          <cell r="E385" t="str">
            <v>24 DUCTOS D=4" PVC-EB (LIVIANO) (INCLUYE SUMINISTRO E INSTALACIÓN. NO INCLUYE RELLENOS)</v>
          </cell>
          <cell r="F385" t="str">
            <v>ML</v>
          </cell>
          <cell r="G385">
            <v>602567</v>
          </cell>
        </row>
        <row r="386">
          <cell r="D386">
            <v>3800</v>
          </cell>
          <cell r="E386" t="str">
            <v>NIVELACION Y COMPACTACIÓN DE SUBRASANTE</v>
          </cell>
          <cell r="F386" t="str">
            <v>M2</v>
          </cell>
          <cell r="G386">
            <v>1631</v>
          </cell>
        </row>
        <row r="387">
          <cell r="D387">
            <v>3806</v>
          </cell>
          <cell r="E387" t="str">
            <v>CURADO DE LOSAS DE CONCRETO (SUMINISTRO Y APLICACIÓN)</v>
          </cell>
          <cell r="F387" t="str">
            <v>M2</v>
          </cell>
          <cell r="G387">
            <v>2132</v>
          </cell>
        </row>
        <row r="388">
          <cell r="D388">
            <v>3811</v>
          </cell>
          <cell r="E388" t="str">
            <v>CORTE DE PAVIMENTO - INCLUYE EQUIPO: CORTADORA DE CONCRETO INCLUYE OPERARIO Y COMBUSTIBLE. INCLUYE DISCO DIAMANTADO ASFALTO-CONCRETO 350 MM, AGUA Y MANO DE OBRA</v>
          </cell>
          <cell r="F388" t="str">
            <v>ML</v>
          </cell>
          <cell r="G388">
            <v>2502</v>
          </cell>
        </row>
        <row r="389">
          <cell r="D389">
            <v>3819</v>
          </cell>
          <cell r="E389" t="str">
            <v>PINTURA EN ESMALTE URETANO GRIS (E=1MIL. INC. SUMIN. Y APLIC. NO INC. IMPRIMANTE, BARRERA, ESMALTE EPÓXICO O SIMILARES)</v>
          </cell>
          <cell r="F389" t="str">
            <v>ML</v>
          </cell>
          <cell r="G389">
            <v>5318</v>
          </cell>
        </row>
        <row r="390">
          <cell r="D390">
            <v>3837</v>
          </cell>
          <cell r="E390" t="str">
            <v>SELLADO DE JUNTAS EN PAVIMENTO DE CONCRETO HIDRAULICO (INCLUYE LIMPIEZA, SUMINISTRO E INSTALACIÓN DE FONDO Y SELLANTE)</v>
          </cell>
          <cell r="F390" t="str">
            <v>ML</v>
          </cell>
          <cell r="G390">
            <v>13598</v>
          </cell>
        </row>
        <row r="391">
          <cell r="D391">
            <v>3841</v>
          </cell>
          <cell r="E391" t="str">
            <v>MEZCLA DENSA EN CALIENTE MD20 ASFALTO 80-100 (SUMINISTRO, EXTENDIDO, NIVELACIÓN Y COMPACTACIÓN MECANICA)</v>
          </cell>
          <cell r="F391" t="str">
            <v>M3</v>
          </cell>
          <cell r="G391">
            <v>1054775</v>
          </cell>
        </row>
        <row r="392">
          <cell r="D392">
            <v>3847</v>
          </cell>
          <cell r="E392" t="str">
            <v>RELLENO PARA REDES EN BASE GRANULAR B-600 (SUMINISTRO, TRANSPORTE, EXTENDIDO, HUMEDECIMIENTO Y COMPACTACIÓN)</v>
          </cell>
          <cell r="F392" t="str">
            <v>M3</v>
          </cell>
          <cell r="G392">
            <v>137407</v>
          </cell>
        </row>
        <row r="393">
          <cell r="D393">
            <v>3851</v>
          </cell>
          <cell r="E393" t="str">
            <v>RELLENO PARA ANDENES EN SUBBASE GRANULAR B-400 (SUMINISTRO, EXTENDIDO, HUMEDECIMIENTO Y COMPACTACIÓN)</v>
          </cell>
          <cell r="F393" t="str">
            <v>M3</v>
          </cell>
          <cell r="G393">
            <v>99375</v>
          </cell>
        </row>
        <row r="394">
          <cell r="D394">
            <v>3864</v>
          </cell>
          <cell r="E394" t="str">
            <v>IMPRIMACION CON EMULSION ASFALTICA CRL-0 (SUMINISTRO, BARRIDO SUPERFICIE Y RIEGO MECANICO)</v>
          </cell>
          <cell r="F394" t="str">
            <v>M2</v>
          </cell>
          <cell r="G394">
            <v>4511</v>
          </cell>
        </row>
        <row r="395">
          <cell r="D395">
            <v>3866</v>
          </cell>
          <cell r="E395" t="str">
            <v>RIEGO DE LIGA CON EMULSION ASFALTICA CRR-1 (SUMINISTRO, BARRIDO SUPERFICIE Y RIEGO MECANICO)</v>
          </cell>
          <cell r="F395" t="str">
            <v>M2</v>
          </cell>
          <cell r="G395">
            <v>3124</v>
          </cell>
        </row>
        <row r="396">
          <cell r="D396">
            <v>3867</v>
          </cell>
          <cell r="E396" t="str">
            <v>RIEGO DE LIGA CON EMULSION ASFALTICA CRR-2 (SUMINISTRO, BARRIDO SUPERFICIE Y RIEGO MECANICO)</v>
          </cell>
          <cell r="F396" t="str">
            <v>M2</v>
          </cell>
          <cell r="G396">
            <v>5075</v>
          </cell>
        </row>
        <row r="397">
          <cell r="D397">
            <v>3872</v>
          </cell>
          <cell r="E397" t="str">
            <v>DEMARCACION LINEA DISCONTINUA A=0.12M (E=15 MILS, ACRÍLICA BASE AGUA. INC. SUMIN. Y APLIC. CON EQUIPO. INC MICROESFERAS)</v>
          </cell>
          <cell r="F397" t="str">
            <v>ML</v>
          </cell>
          <cell r="G397">
            <v>2505</v>
          </cell>
        </row>
        <row r="398">
          <cell r="D398">
            <v>3873</v>
          </cell>
          <cell r="E398" t="str">
            <v>CONCRETO CICLOPEO (60%-40%) (CONCRETO HECHO EN OBRA. INCLUYE SUMINISTRO Y COLOCACIÓN)</v>
          </cell>
          <cell r="F398" t="str">
            <v>M3</v>
          </cell>
          <cell r="G398">
            <v>320691</v>
          </cell>
        </row>
        <row r="399">
          <cell r="D399">
            <v>3874</v>
          </cell>
          <cell r="E399" t="str">
            <v>MORTERO 1:5 (HECHO EN OBRA)</v>
          </cell>
          <cell r="F399" t="str">
            <v>M3</v>
          </cell>
          <cell r="G399">
            <v>314486</v>
          </cell>
        </row>
        <row r="400">
          <cell r="D400">
            <v>3875</v>
          </cell>
          <cell r="E400" t="str">
            <v>ANCLAJE PARA TUBERIA EN CONCRETO DE 2500 PSI HECHO EN OBRA (Incluye suministro, formaleteo y colocacion)</v>
          </cell>
          <cell r="F400" t="str">
            <v>M3</v>
          </cell>
          <cell r="G400">
            <v>497737</v>
          </cell>
        </row>
        <row r="401">
          <cell r="D401">
            <v>3876</v>
          </cell>
          <cell r="E401" t="str">
            <v>SUBDREN EN GRAVILLA 1/2", 0.4X0.8M (INC. SUMIN. Y COMPACT. INC. GEOTEXTIL NT CR=700N Y TUBERÍA PVC CORRUG.-FILTRO D=4")</v>
          </cell>
          <cell r="F401" t="str">
            <v>ML</v>
          </cell>
          <cell r="G401">
            <v>162983</v>
          </cell>
        </row>
        <row r="402">
          <cell r="D402">
            <v>3877</v>
          </cell>
          <cell r="E402" t="str">
            <v>SUBDREN EN GRAVILLA 1/2", 0.5X1M (INC. SUMIN. Y COMPACT. INC. GEOTEXTIL NT CR=700N Y TUBERÍA PVC CORRUG.-FILTRO D=6")</v>
          </cell>
          <cell r="F402" t="str">
            <v>ML</v>
          </cell>
          <cell r="G402">
            <v>248268</v>
          </cell>
        </row>
        <row r="403">
          <cell r="D403">
            <v>3878</v>
          </cell>
          <cell r="E403" t="str">
            <v>PLACA CUBIERTA D=1.70M POZO INSPEC. (PREFABRICADA. INCLUYE SUMINISTRO E INSTALACIÓN. INCLUYE TAPA)</v>
          </cell>
          <cell r="F403" t="str">
            <v>UN</v>
          </cell>
          <cell r="G403">
            <v>1552041</v>
          </cell>
        </row>
        <row r="404">
          <cell r="D404">
            <v>3879</v>
          </cell>
          <cell r="E404" t="str">
            <v>PLACA FONDO D=1.70M POZO INSPEC. (PREFABRICADA. INCL. SUMIN, INST.)</v>
          </cell>
          <cell r="F404" t="str">
            <v>UN</v>
          </cell>
          <cell r="G404">
            <v>1101289</v>
          </cell>
        </row>
        <row r="405">
          <cell r="D405">
            <v>3880</v>
          </cell>
          <cell r="E405" t="str">
            <v>CILINDRO POZO INSPECCION PREFABRICADO D=1.2M, H=0.5M, E=0.10M (INCLUYE SUMINISTRO E INSTALACIÓN. NO INC. ARO DE AJUSTE)</v>
          </cell>
          <cell r="F405" t="str">
            <v>UN</v>
          </cell>
          <cell r="G405">
            <v>692101</v>
          </cell>
        </row>
        <row r="406">
          <cell r="D406">
            <v>3881</v>
          </cell>
          <cell r="E406" t="str">
            <v>CILINDRO POZO INSPECCION PREFABRICADO D=1.2M, H=0.25M, E=0.10M (INCLUYE SUMINISTRO E INSTALACIÓN. NO INC. ARO DE AJUSTE)</v>
          </cell>
          <cell r="F406" t="str">
            <v>UN</v>
          </cell>
          <cell r="G406">
            <v>437888</v>
          </cell>
        </row>
        <row r="407">
          <cell r="D407">
            <v>3882</v>
          </cell>
          <cell r="E407" t="str">
            <v>SUMIDERO LATERAL SL-100, H=1.25M (FUNDIDO EN SITIO, CONCRETO HECHO EN OBRA. INCL. SUMIN, FORM, REF. Y CONST. INCL. TAPA)</v>
          </cell>
          <cell r="F407" t="str">
            <v>UN</v>
          </cell>
          <cell r="G407">
            <v>2869579</v>
          </cell>
        </row>
        <row r="408">
          <cell r="D408">
            <v>3883</v>
          </cell>
          <cell r="E408" t="str">
            <v>SUMIDERO LATERAL SL-150A, H=1.7M (FUNDIDO EN SITIO, CONCRETO PREMEZCLADO. INCL. SUMIN, FORM, REF. Y CONSTR. INCL. TAPA)</v>
          </cell>
          <cell r="F408" t="str">
            <v>UN</v>
          </cell>
          <cell r="G408">
            <v>3807337</v>
          </cell>
        </row>
        <row r="409">
          <cell r="D409">
            <v>3884</v>
          </cell>
          <cell r="E409" t="str">
            <v>SUMIDERO LATERAL SL-150, H=1.25M (FUNDIDO EN SITIO, CONCRETO HECHO EN OBRA. INCL. SUMIN, FORM, REF. Y CONST. INCL. TAPA)</v>
          </cell>
          <cell r="F409" t="str">
            <v>UN</v>
          </cell>
          <cell r="G409">
            <v>3539798</v>
          </cell>
        </row>
        <row r="410">
          <cell r="D410">
            <v>3885</v>
          </cell>
          <cell r="E410" t="str">
            <v>SUMIDERO LATERAL SL-200, H=1.25M (FUNDIDO EN SITIO, CONCRETO PREMEZCLADO. INCL. SUMIN, FORM, REF. Y CONSTR. INCL. TAPA)</v>
          </cell>
          <cell r="F410" t="str">
            <v>UN</v>
          </cell>
          <cell r="G410">
            <v>4345224</v>
          </cell>
        </row>
        <row r="411">
          <cell r="D411">
            <v>3886</v>
          </cell>
          <cell r="E411" t="str">
            <v>SUMIDERO LATERAL SL-200, H=1.25M (FUNDIDO EN SITIO, CONCRETO HECHO EN OBRA. INCL. SUMIN, FORM, REF. Y CONST. INCL. TAPA)</v>
          </cell>
          <cell r="F411" t="str">
            <v>UN</v>
          </cell>
          <cell r="G411">
            <v>4363761</v>
          </cell>
        </row>
        <row r="412">
          <cell r="D412">
            <v>3887</v>
          </cell>
          <cell r="E412" t="str">
            <v>SUMIDERO LATERAL SL-250, H=1.25M (FUNDIDO EN SITIO, CONCRETO HECHO EN OBRA. INCL. SUMIN, FORM, REF. Y CONST. INCL. TAPA)</v>
          </cell>
          <cell r="F412" t="str">
            <v>UN</v>
          </cell>
          <cell r="G412">
            <v>4754623</v>
          </cell>
        </row>
        <row r="413">
          <cell r="D413">
            <v>3888</v>
          </cell>
          <cell r="E413" t="str">
            <v>SUMIDERO LATERAL SL-250, H=1.25M (FUNDIDO EN SITIO, CONCRETO PREMEZCLADO. INCL. SUMIN, FORM, REF. Y CONSTR. INCL. TAPA)</v>
          </cell>
          <cell r="F413" t="str">
            <v>UN</v>
          </cell>
          <cell r="G413">
            <v>4733327</v>
          </cell>
        </row>
        <row r="414">
          <cell r="D414">
            <v>3889</v>
          </cell>
          <cell r="E414" t="str">
            <v>SUMIDERO LATERAL SL-100A, H=1.7M (FUNDIDO EN SITIO, CONCRETO HECHO EN OBRA. INCL. SUM, FORM, REF. Y CONST. INCL. TAPA)</v>
          </cell>
          <cell r="F414" t="str">
            <v>UN</v>
          </cell>
          <cell r="G414">
            <v>2977017</v>
          </cell>
        </row>
        <row r="415">
          <cell r="D415">
            <v>3890</v>
          </cell>
          <cell r="E415" t="str">
            <v>SUMIDERO LATERAL SL-100A, H=1.7M (FUNDIDO EN SITIO, CONCRETO PREMEZCLADO. INCL. SUMIN, FORM, REF. Y CONSTR. INCL. TAPA)</v>
          </cell>
          <cell r="F415" t="str">
            <v>UN</v>
          </cell>
          <cell r="G415">
            <v>2965707</v>
          </cell>
        </row>
        <row r="416">
          <cell r="D416">
            <v>3891</v>
          </cell>
          <cell r="E416" t="str">
            <v>SUMIDERO LATERAL SL-150A, H=1.7M (FUNDIDO EN SITIO, CONCRETO HECHO EN OBRA. INCL. SUM, FORM, REF. Y CONST. INCL. TAPA)</v>
          </cell>
          <cell r="F416" t="str">
            <v>UN</v>
          </cell>
          <cell r="G416">
            <v>3825102</v>
          </cell>
        </row>
        <row r="417">
          <cell r="D417">
            <v>3892</v>
          </cell>
          <cell r="E417" t="str">
            <v>SUMIDERO LATERAL SL-200A, H=1.7M (FUNDIDO EN SITIO, CONCRETO HECHO EN OBRA. INCL. SUM, FORM, REF. Y CONST. INCL. TAPA)</v>
          </cell>
          <cell r="F417" t="str">
            <v>UN</v>
          </cell>
          <cell r="G417">
            <v>4696140</v>
          </cell>
        </row>
        <row r="418">
          <cell r="D418">
            <v>3893</v>
          </cell>
          <cell r="E418" t="str">
            <v>SUMIDERO LATERAL SL-200A, H=1.7M (FUNDIDO EN SITIO, CONCRETO PREMEZCLADO. INCL. SUMIN, FORM, REF. Y CONSTR. INCL. TAPA)</v>
          </cell>
          <cell r="F418" t="str">
            <v>UN</v>
          </cell>
          <cell r="G418">
            <v>4674844</v>
          </cell>
        </row>
        <row r="419">
          <cell r="D419">
            <v>3894</v>
          </cell>
          <cell r="E419" t="str">
            <v>SUMIDERO LATERAL SL-250A, H=1.7M (FUNDIDO EN SITIO, CONCRETO HECHO EN OBRA. INCL. SUM, FORM, REF. Y CONST. INCL. TAPA)</v>
          </cell>
          <cell r="F419" t="str">
            <v>UN</v>
          </cell>
          <cell r="G419">
            <v>5166686</v>
          </cell>
        </row>
        <row r="420">
          <cell r="D420">
            <v>3895</v>
          </cell>
          <cell r="E420" t="str">
            <v>SUMIDERO LATERAL SL-250A, H=1.7M (FUNDIDO EN SITIO, CONCRETO PREMEZCLADO. INCL. SUMIN, FORM, REF. Y CONSTR. INCL. TAPA)</v>
          </cell>
          <cell r="F420" t="str">
            <v>UN</v>
          </cell>
          <cell r="G420">
            <v>5142625</v>
          </cell>
        </row>
        <row r="421">
          <cell r="D421">
            <v>3896</v>
          </cell>
          <cell r="E421" t="str">
            <v>SUMIDERO LATERAL SL-150, H=1.25M (FUNDIDO EN SITIO, CONCRETO PREMEZCLADO. INCL. SUMIN, FORM, REF. Y CONSTR. INCL. TAPA)</v>
          </cell>
          <cell r="F421" t="str">
            <v>UN</v>
          </cell>
          <cell r="G421">
            <v>3524792</v>
          </cell>
        </row>
        <row r="422">
          <cell r="D422">
            <v>3897</v>
          </cell>
          <cell r="E422" t="str">
            <v>SUMIDERO LATERAL SL-150, H=0.85M (PREFABRICADO. INCLUYE SUMINISTRO E INSTALACIÓN. INCLUYE SOBRETAPA Y TAPA)</v>
          </cell>
          <cell r="F422" t="str">
            <v>UN</v>
          </cell>
          <cell r="G422">
            <v>5756581</v>
          </cell>
        </row>
        <row r="423">
          <cell r="D423">
            <v>3898</v>
          </cell>
          <cell r="E423" t="str">
            <v>SUMIDERO LATERAL SL-200, H=0.85M (PREFABRICADO. INCLUYE SUMINISTRO E INSTALACIÓN. INCLUYE SOBRETAPA Y TAPA)</v>
          </cell>
          <cell r="F423" t="str">
            <v>UN</v>
          </cell>
          <cell r="G423">
            <v>6848663</v>
          </cell>
        </row>
        <row r="424">
          <cell r="D424">
            <v>3899</v>
          </cell>
          <cell r="E424" t="str">
            <v>SUMIDERO LATERAL SL-250, H=0.85M (PREFABRICADO. INCLUYE SUMINISTRO E INSTALACIÓN. INCLUYE SOBRETAPA Y TAPA)</v>
          </cell>
          <cell r="F424" t="str">
            <v>UN</v>
          </cell>
          <cell r="G424">
            <v>7898783</v>
          </cell>
        </row>
        <row r="425">
          <cell r="D425">
            <v>3900</v>
          </cell>
          <cell r="E425" t="str">
            <v>SUMIDERO TRANSVERSAL ST-1, H=1.9M (FUNDIDO EN SITIO, CONCRETO PREMEZCLADO. INCL. SUMIN, FORM, REF. Y CONST. INCL. REJA)</v>
          </cell>
          <cell r="F425" t="str">
            <v>ML</v>
          </cell>
          <cell r="G425">
            <v>1992819</v>
          </cell>
        </row>
        <row r="426">
          <cell r="D426">
            <v>3901</v>
          </cell>
          <cell r="E426" t="str">
            <v>TUBERIA PVC PARA DRENAJE D=2 1/2" SIN FILTRO (INCLUYE SUMINISTRO E INSTALACIÓN)</v>
          </cell>
          <cell r="F426" t="str">
            <v>ML</v>
          </cell>
          <cell r="G426">
            <v>19785</v>
          </cell>
        </row>
        <row r="427">
          <cell r="D427">
            <v>3902</v>
          </cell>
          <cell r="E427" t="str">
            <v>TUBERIA PVC PARA DRENAJE D=4" CON FILTRO (INCLUYE SUMINISTRO E INSTALACIÓN)</v>
          </cell>
          <cell r="F427" t="str">
            <v>ML</v>
          </cell>
          <cell r="G427">
            <v>36731</v>
          </cell>
        </row>
        <row r="428">
          <cell r="D428">
            <v>3903</v>
          </cell>
          <cell r="E428" t="str">
            <v>TUBERIA PVC PARA DRENAJE D=6" SIN FILTRO (INCLUYE SUMINISTRO E INSTALACIÓN)</v>
          </cell>
          <cell r="F428" t="str">
            <v>ML</v>
          </cell>
          <cell r="G428">
            <v>59926</v>
          </cell>
        </row>
        <row r="429">
          <cell r="D429">
            <v>3904</v>
          </cell>
          <cell r="E429" t="str">
            <v>TUBERIA PVC PARA DRENAJE D=4" SIN FILTRO (INCLUYE SUMINISTRO E INSTALACIÓN)</v>
          </cell>
          <cell r="F429" t="str">
            <v>ML</v>
          </cell>
          <cell r="G429">
            <v>29400</v>
          </cell>
        </row>
        <row r="430">
          <cell r="D430">
            <v>3905</v>
          </cell>
          <cell r="E430" t="str">
            <v>TUBERIA PVC PARA DRENAJE D=6" CON FILTRO (INCLUYE SUMINISTRO E INSTALACIÓN)</v>
          </cell>
          <cell r="F430" t="str">
            <v>ML</v>
          </cell>
          <cell r="G430">
            <v>79349</v>
          </cell>
        </row>
        <row r="431">
          <cell r="D431">
            <v>3906</v>
          </cell>
          <cell r="E431" t="str">
            <v>SUMIDERO TRANSVERSAL ST-2, H=1.77M (FUNDIDO EN SITIO, CONCRETO HECHO EN OBRA. INCL. SUM, FORM, REF. Y CONST. INCL. REJA)</v>
          </cell>
          <cell r="F431" t="str">
            <v>ML</v>
          </cell>
          <cell r="G431">
            <v>1632257</v>
          </cell>
        </row>
        <row r="432">
          <cell r="D432">
            <v>3907</v>
          </cell>
          <cell r="E432" t="str">
            <v>SUMIDERO TRANSVERSAL ST-2, H=1.77M (FUNDIDO EN SITIO, CONCRETO PREMEZCLADO. INCL. SUMIN, FORM, REF. Y CONST. INCL. REJA)</v>
          </cell>
          <cell r="F432" t="str">
            <v>ML</v>
          </cell>
          <cell r="G432">
            <v>1629015</v>
          </cell>
        </row>
        <row r="433">
          <cell r="D433">
            <v>3908</v>
          </cell>
          <cell r="E433" t="str">
            <v>SUMIDERO ESPECIAL TIPO 1, H=1.65M (FUNDIDO EN SITIO, CONCRETO HECHO EN OBRA. INCL. SUM, FORM, REF. Y CONST. INCL. REJA)</v>
          </cell>
          <cell r="F433" t="str">
            <v>UN</v>
          </cell>
          <cell r="G433">
            <v>3362210</v>
          </cell>
        </row>
        <row r="434">
          <cell r="D434">
            <v>3909</v>
          </cell>
          <cell r="E434" t="str">
            <v>SUMIDERO ESPECIAL TIPO 1, H=1.65M (FUNDIDO EN SITIO, CONCRETO PREMEZCLADO. INCL. SUM, FORM, REF. Y CONST. INCL. REJA)</v>
          </cell>
          <cell r="F434" t="str">
            <v>UN</v>
          </cell>
          <cell r="G434">
            <v>3122971</v>
          </cell>
        </row>
        <row r="435">
          <cell r="D435">
            <v>3910</v>
          </cell>
          <cell r="E435" t="str">
            <v>CONCRETO 4000 PSI IMPERMEABILIZADO (HECHO EN OBRA)</v>
          </cell>
          <cell r="F435" t="str">
            <v>M3</v>
          </cell>
          <cell r="G435">
            <v>654952</v>
          </cell>
        </row>
        <row r="436">
          <cell r="D436">
            <v>3919</v>
          </cell>
          <cell r="E436" t="str">
            <v>TUBERIA PVC U.M. EXT/INT LISO NORMA NTC 5070 D=24" (INCLUYE SUMINISTRO E INSTALACIÓN)</v>
          </cell>
          <cell r="F436" t="str">
            <v>ML</v>
          </cell>
          <cell r="G436">
            <v>605940</v>
          </cell>
        </row>
        <row r="437">
          <cell r="D437">
            <v>3920</v>
          </cell>
          <cell r="E437" t="str">
            <v>TUBERIA PVC U.M. EXT/INT LISO NORMA NTC 5070 D=27" (INCLUYE SUMINISTRO E INSTALACIÓN)</v>
          </cell>
          <cell r="F437" t="str">
            <v>ML</v>
          </cell>
          <cell r="G437">
            <v>718061</v>
          </cell>
        </row>
        <row r="438">
          <cell r="D438">
            <v>3921</v>
          </cell>
          <cell r="E438" t="str">
            <v>TUBERIA PVC U.M. EXT/INT LISO NORMA NTC 5070 D=30" (INCLUYE SUMINISTRO E INSTALACIÓN)</v>
          </cell>
          <cell r="F438" t="str">
            <v>ML</v>
          </cell>
          <cell r="G438">
            <v>887629</v>
          </cell>
        </row>
        <row r="439">
          <cell r="D439">
            <v>3922</v>
          </cell>
          <cell r="E439" t="str">
            <v>TUBERIA PVC U.M. EXT/INT LISO NORMA NTC 5070 D=33" (INCLUYE SUMINISTRO E INSTALACIÓN)</v>
          </cell>
          <cell r="F439" t="str">
            <v>ML</v>
          </cell>
          <cell r="G439">
            <v>1177536</v>
          </cell>
        </row>
        <row r="440">
          <cell r="D440">
            <v>3923</v>
          </cell>
          <cell r="E440" t="str">
            <v>TUBERIA PVC U.M. EXT/INT LISO NORMA NTC 5070 D=36" (INCLUYE SUMINISTRO E INSTALACIÓN)</v>
          </cell>
          <cell r="F440" t="str">
            <v>ML</v>
          </cell>
          <cell r="G440">
            <v>1616007</v>
          </cell>
        </row>
        <row r="441">
          <cell r="D441">
            <v>3924</v>
          </cell>
          <cell r="E441" t="str">
            <v>TUBERIA PVC U.M. EXT/INT LISO NORMA NTC 5070 D=39" (INCLUYE SUMINISTRO E INSTALACIÓN)</v>
          </cell>
          <cell r="F441" t="str">
            <v>ML</v>
          </cell>
          <cell r="G441">
            <v>2143199</v>
          </cell>
        </row>
        <row r="442">
          <cell r="D442">
            <v>3925</v>
          </cell>
          <cell r="E442" t="str">
            <v>TUBERIA PVC U.M. EXT/INT LISO NORMA NTC 5070 D=42" (INCLUYE SUMINISTRO E INSTALACIÓN)</v>
          </cell>
          <cell r="F442" t="str">
            <v>ML</v>
          </cell>
          <cell r="G442">
            <v>2503708</v>
          </cell>
        </row>
        <row r="443">
          <cell r="D443">
            <v>3932</v>
          </cell>
          <cell r="E443" t="str">
            <v>TUBERIA CONCRETO D=6" CL. II SIN REFUERZO (INCLUYE SUMINISTRO E INSTALACIÓN)</v>
          </cell>
          <cell r="F443" t="str">
            <v>ML</v>
          </cell>
          <cell r="G443">
            <v>62754</v>
          </cell>
        </row>
        <row r="444">
          <cell r="D444">
            <v>3933</v>
          </cell>
          <cell r="E444" t="str">
            <v>TUBERIA CONCRETO D=8" CL. II SIN REFUERZO (INCLUYE SUMINISTRO E INSTALACIÓN)</v>
          </cell>
          <cell r="F444" t="str">
            <v>ML</v>
          </cell>
          <cell r="G444">
            <v>96189</v>
          </cell>
        </row>
        <row r="445">
          <cell r="D445">
            <v>3934</v>
          </cell>
          <cell r="E445" t="str">
            <v>TUBERIA CONCRETO D=12" CL. II SIN REFUERZO (INCLUYE SUMINISTRO E INSTALACIÓN)</v>
          </cell>
          <cell r="F445" t="str">
            <v>ML</v>
          </cell>
          <cell r="G445">
            <v>168778</v>
          </cell>
        </row>
        <row r="446">
          <cell r="D446">
            <v>3935</v>
          </cell>
          <cell r="E446" t="str">
            <v>TUBERIA CONCRETO D=14" CL. II SIN REFUERZO (INCLUYE SUMINISTRO E INSTALACIÓN)</v>
          </cell>
          <cell r="F446" t="str">
            <v>ML</v>
          </cell>
          <cell r="G446">
            <v>212309</v>
          </cell>
        </row>
        <row r="447">
          <cell r="D447">
            <v>3936</v>
          </cell>
          <cell r="E447" t="str">
            <v>TUBERIA CONCRETO D=16" CL. II SIN REFUERZO (INCLUYE SUMINISTRO E INSTALACIÓN)</v>
          </cell>
          <cell r="F447" t="str">
            <v>ML</v>
          </cell>
          <cell r="G447">
            <v>271304</v>
          </cell>
        </row>
        <row r="448">
          <cell r="D448">
            <v>3937</v>
          </cell>
          <cell r="E448" t="str">
            <v>TUBERIA CONCRETO D=18" CL. II SIN REFUERZO (INCLUYE SUMINISTRO E INSTALACIÓN)</v>
          </cell>
          <cell r="F448" t="str">
            <v>ML</v>
          </cell>
          <cell r="G448">
            <v>354973</v>
          </cell>
        </row>
        <row r="449">
          <cell r="D449">
            <v>3938</v>
          </cell>
          <cell r="E449" t="str">
            <v>TUBERIA CONCRETO D=20" CL. II SIN REFUERZO (INCLUYE SUMINISTRO E INSTALACIÓN)</v>
          </cell>
          <cell r="F449" t="str">
            <v>ML</v>
          </cell>
          <cell r="G449">
            <v>425787</v>
          </cell>
        </row>
        <row r="450">
          <cell r="D450">
            <v>3939</v>
          </cell>
          <cell r="E450" t="str">
            <v>TUBERIA CONCRETO D=24" CL. II SIN REFUERZO (INCLUYE SUMINISTRO E INSTALACIÓN)</v>
          </cell>
          <cell r="F450" t="str">
            <v>ML</v>
          </cell>
          <cell r="G450">
            <v>603774</v>
          </cell>
        </row>
        <row r="451">
          <cell r="D451">
            <v>3944</v>
          </cell>
          <cell r="E451" t="str">
            <v>TUBERIA CONCRETO D=24" CL. I REFORZADO (INCLUYE SUMINISTRO E INSTALACIÓN)</v>
          </cell>
          <cell r="F451" t="str">
            <v>ML</v>
          </cell>
          <cell r="G451">
            <v>651888</v>
          </cell>
        </row>
        <row r="452">
          <cell r="D452">
            <v>3945</v>
          </cell>
          <cell r="E452" t="str">
            <v>TUBERIA CONCRETO D=27" CL. I REFORZADO (INCLUYE SUMINISTRO E INSTALACIÓN)</v>
          </cell>
          <cell r="F452" t="str">
            <v>ML</v>
          </cell>
          <cell r="G452">
            <v>790087</v>
          </cell>
        </row>
        <row r="453">
          <cell r="D453">
            <v>3946</v>
          </cell>
          <cell r="E453" t="str">
            <v>TUBERIA CONCRETO D=32" CL. I REFORZADO (INCLUYE SUMINISTRO E INSTALACIÓN)</v>
          </cell>
          <cell r="F453" t="str">
            <v>ML</v>
          </cell>
          <cell r="G453">
            <v>955536</v>
          </cell>
        </row>
        <row r="454">
          <cell r="D454">
            <v>3947</v>
          </cell>
          <cell r="E454" t="str">
            <v>TUBERIA CONCRETO D=36" CL. I REFORZADO (INCLUYE SUMINISTRO E INSTALACIÓN)</v>
          </cell>
          <cell r="F454" t="str">
            <v>ML</v>
          </cell>
          <cell r="G454">
            <v>1200763</v>
          </cell>
        </row>
        <row r="455">
          <cell r="D455">
            <v>3948</v>
          </cell>
          <cell r="E455" t="str">
            <v>TUBERIA CONCRETO D=40" CL. I REFORZADO (INCLUYE SUMINISTRO E INSTALACIÓN)</v>
          </cell>
          <cell r="F455" t="str">
            <v>ML</v>
          </cell>
          <cell r="G455">
            <v>1486586</v>
          </cell>
        </row>
        <row r="456">
          <cell r="D456">
            <v>3949</v>
          </cell>
          <cell r="E456" t="str">
            <v>TUBERIA CONCRETO D=44" CL. I REFORZADO (INCLUYE SUMINISTRO E INSTALACIÓN)</v>
          </cell>
          <cell r="F456" t="str">
            <v>ML</v>
          </cell>
          <cell r="G456">
            <v>1683533</v>
          </cell>
        </row>
        <row r="457">
          <cell r="D457">
            <v>3950</v>
          </cell>
          <cell r="E457" t="str">
            <v>TUBERIA CONCRETO D=48" CL. I REFORZADO (INCLUYE SUMINISTRO E INSTALACIÓN)</v>
          </cell>
          <cell r="F457" t="str">
            <v>ML</v>
          </cell>
          <cell r="G457">
            <v>1999710</v>
          </cell>
        </row>
        <row r="458">
          <cell r="D458">
            <v>3951</v>
          </cell>
          <cell r="E458" t="str">
            <v>TUBERIA CONCRETO D=52" CL. I REFORZADO (INCLUYE SUMINISTRO E INSTALACIÓN)</v>
          </cell>
          <cell r="F458" t="str">
            <v>ML</v>
          </cell>
          <cell r="G458">
            <v>2250348</v>
          </cell>
        </row>
        <row r="459">
          <cell r="D459">
            <v>3952</v>
          </cell>
          <cell r="E459" t="str">
            <v>TUBERIA CONCRETO D=56" CL. I REFORZADO (INCLUYE SUMINISTRO E INSTALACIÓN)</v>
          </cell>
          <cell r="F459" t="str">
            <v>ML</v>
          </cell>
          <cell r="G459">
            <v>2549797</v>
          </cell>
        </row>
        <row r="460">
          <cell r="D460">
            <v>3953</v>
          </cell>
          <cell r="E460" t="str">
            <v>TUBERIA CONCRETO D=60" CL. I REFORZADO (INCLUYE SUMINISTRO E INSTALACIÓN)</v>
          </cell>
          <cell r="F460" t="str">
            <v>ML</v>
          </cell>
          <cell r="G460">
            <v>2855806</v>
          </cell>
        </row>
        <row r="461">
          <cell r="D461">
            <v>3954</v>
          </cell>
          <cell r="E461" t="str">
            <v>TUBERIA CONCRETO D=64" CL. I REFORZADO (INCLUYE SUMINISTRO E INSTALACIÓN)</v>
          </cell>
          <cell r="F461" t="str">
            <v>ML</v>
          </cell>
          <cell r="G461">
            <v>3192427</v>
          </cell>
        </row>
        <row r="462">
          <cell r="D462">
            <v>3955</v>
          </cell>
          <cell r="E462" t="str">
            <v>TUBERIA CONCRETO D=68" CL. I REFORZADO (INCLUYE SUMINISTRO E INSTALACIÓN)</v>
          </cell>
          <cell r="F462" t="str">
            <v>ML</v>
          </cell>
          <cell r="G462">
            <v>3567668</v>
          </cell>
        </row>
        <row r="463">
          <cell r="D463">
            <v>3956</v>
          </cell>
          <cell r="E463" t="str">
            <v>TUBERIA CONCRETO D=72" CL. I REFORZADO (INCLUYE SUMINISTRO E INSTALACIÓN)</v>
          </cell>
          <cell r="F463" t="str">
            <v>ML</v>
          </cell>
          <cell r="G463">
            <v>3986499</v>
          </cell>
        </row>
        <row r="464">
          <cell r="D464">
            <v>3957</v>
          </cell>
          <cell r="E464" t="str">
            <v>TUBERIA CONCRETO D=80" CL. I REFORZADO (INCLUYE SUMINISTRO E INSTALACIÓN)</v>
          </cell>
          <cell r="F464" t="str">
            <v>ML</v>
          </cell>
          <cell r="G464">
            <v>4929211</v>
          </cell>
        </row>
        <row r="465">
          <cell r="D465">
            <v>3958</v>
          </cell>
          <cell r="E465" t="str">
            <v>TUBERIA CONCRETO D=86" CL. I REFORZADO (INCLUYE SUMINISTRO E INSTALACIÓN)</v>
          </cell>
          <cell r="F465" t="str">
            <v>ML</v>
          </cell>
          <cell r="G465">
            <v>5528702</v>
          </cell>
        </row>
        <row r="466">
          <cell r="D466">
            <v>3959</v>
          </cell>
          <cell r="E466" t="str">
            <v>TUBERIA CONCRETO D=92" CL. I REFORZADO (INCLUYE SUMINISTRO E INSTALACIÓN)</v>
          </cell>
          <cell r="F466" t="str">
            <v>ML</v>
          </cell>
          <cell r="G466">
            <v>6186154</v>
          </cell>
        </row>
        <row r="467">
          <cell r="D467">
            <v>3960</v>
          </cell>
          <cell r="E467" t="str">
            <v>TUBERIA CONCRETO D=24" CL. II REFORZADO (INCLUYE SUMINISTRO E INSTALACIÓN)</v>
          </cell>
          <cell r="F467" t="str">
            <v>ML</v>
          </cell>
          <cell r="G467">
            <v>651888</v>
          </cell>
        </row>
        <row r="468">
          <cell r="D468">
            <v>3961</v>
          </cell>
          <cell r="E468" t="str">
            <v>TUBERIA CONCRETO D=27" CL. II REFORZADO (INCLUYE SUMINISTRO E INSTALACIÓN)</v>
          </cell>
          <cell r="F468" t="str">
            <v>ML</v>
          </cell>
          <cell r="G468">
            <v>810698</v>
          </cell>
        </row>
        <row r="469">
          <cell r="D469">
            <v>3963</v>
          </cell>
          <cell r="E469" t="str">
            <v>TUBERIA CONCRETO D=36" CL. II REFORZADO (INCLUYE SUMINISTRO E INSTALACIÓN)</v>
          </cell>
          <cell r="F469" t="str">
            <v>ML</v>
          </cell>
          <cell r="G469">
            <v>1229419</v>
          </cell>
        </row>
        <row r="470">
          <cell r="D470">
            <v>3964</v>
          </cell>
          <cell r="E470" t="str">
            <v>TUBERIA CONCRETO D=40" CL. II REFORZADO (INCLUYE SUMINISTRO E INSTALACIÓN)</v>
          </cell>
          <cell r="F470" t="str">
            <v>ML</v>
          </cell>
          <cell r="G470">
            <v>1523143</v>
          </cell>
        </row>
        <row r="471">
          <cell r="D471">
            <v>3965</v>
          </cell>
          <cell r="E471" t="str">
            <v>TUBERIA CONCRETO D=44" CL. II REFORZADO (INCLUYE SUMINISTRO E INSTALACIÓN)</v>
          </cell>
          <cell r="F471" t="str">
            <v>ML</v>
          </cell>
          <cell r="G471">
            <v>1716996</v>
          </cell>
        </row>
        <row r="472">
          <cell r="D472">
            <v>3966</v>
          </cell>
          <cell r="E472" t="str">
            <v>TUBERIA CONCRETO D=48" CL. II REFORZADO (INCLUYE SUMINISTRO E INSTALACIÓN)</v>
          </cell>
          <cell r="F472" t="str">
            <v>ML</v>
          </cell>
          <cell r="G472">
            <v>2047452</v>
          </cell>
        </row>
        <row r="473">
          <cell r="D473">
            <v>3967</v>
          </cell>
          <cell r="E473" t="str">
            <v>TUBERIA CONCRETO D=52" CL. II REFORZADO (INCLUYE SUMINISTRO E INSTALACIÓN)</v>
          </cell>
          <cell r="F473" t="str">
            <v>ML</v>
          </cell>
          <cell r="G473">
            <v>2307610</v>
          </cell>
        </row>
        <row r="474">
          <cell r="D474">
            <v>3968</v>
          </cell>
          <cell r="E474" t="str">
            <v>TUBERIA CONCRETO D=56" CL. II REFORZADO (INCLUYE SUMINISTRO E INSTALACIÓN)</v>
          </cell>
          <cell r="F474" t="str">
            <v>ML</v>
          </cell>
          <cell r="G474">
            <v>2583355</v>
          </cell>
        </row>
        <row r="475">
          <cell r="D475">
            <v>3969</v>
          </cell>
          <cell r="E475" t="str">
            <v>TUBERIA CONCRETO D=60" CL. III REFORZADO (INCLUYE SUMINISTRO E INSTALACIÓN)</v>
          </cell>
          <cell r="F475" t="str">
            <v>ML</v>
          </cell>
          <cell r="G475">
            <v>3237749</v>
          </cell>
        </row>
        <row r="476">
          <cell r="D476">
            <v>3970</v>
          </cell>
          <cell r="E476" t="str">
            <v>TUBERIA CONCRETO D=64" CL. II REFORZADO (INCLUYE SUMINISTRO E INSTALACIÓN)</v>
          </cell>
          <cell r="F476" t="str">
            <v>ML</v>
          </cell>
          <cell r="G476">
            <v>3265541</v>
          </cell>
        </row>
        <row r="477">
          <cell r="D477">
            <v>3971</v>
          </cell>
          <cell r="E477" t="str">
            <v>TUBERIA CONCRETO D=68" CL. III REFORZADO (INCLUYE SUMINISTRO E INSTALACIÓN)</v>
          </cell>
          <cell r="F477" t="str">
            <v>ML</v>
          </cell>
          <cell r="G477">
            <v>3801527</v>
          </cell>
        </row>
        <row r="478">
          <cell r="D478">
            <v>3972</v>
          </cell>
          <cell r="E478" t="str">
            <v>TUBERIA CONCRETO D=72" CL. II REFORZADO (INCLUYE SUMINISTRO E INSTALACIÓN)</v>
          </cell>
          <cell r="F478" t="str">
            <v>ML</v>
          </cell>
          <cell r="G478">
            <v>4003921</v>
          </cell>
        </row>
        <row r="479">
          <cell r="D479">
            <v>3973</v>
          </cell>
          <cell r="E479" t="str">
            <v>TUBERIA CONCRETO D=80" CL. II REFORZADO (INCLUYE SUMINISTRO E INSTALACIÓN)</v>
          </cell>
          <cell r="F479" t="str">
            <v>ML</v>
          </cell>
          <cell r="G479">
            <v>4951440</v>
          </cell>
        </row>
        <row r="480">
          <cell r="D480">
            <v>3974</v>
          </cell>
          <cell r="E480" t="str">
            <v>TUBERIA CONCRETO D=86" CL. II REFORZADO (INCLUYE SUMINISTRO E INSTALACIÓN)</v>
          </cell>
          <cell r="F480" t="str">
            <v>ML</v>
          </cell>
          <cell r="G480">
            <v>5614620</v>
          </cell>
        </row>
        <row r="481">
          <cell r="D481">
            <v>3975</v>
          </cell>
          <cell r="E481" t="str">
            <v>TUBERIA CONCRETO D=24" CL. III REFORZADO (INCLUYE SUMINISTRO E INSTALACIÓN)</v>
          </cell>
          <cell r="F481" t="str">
            <v>ML</v>
          </cell>
          <cell r="G481">
            <v>651888</v>
          </cell>
        </row>
        <row r="482">
          <cell r="D482">
            <v>3976</v>
          </cell>
          <cell r="E482" t="str">
            <v>TUBERIA CONCRETO D=27" CL. III REFORZADO (INCLUYE SUMINISTRO E INSTALACIÓN)</v>
          </cell>
          <cell r="F482" t="str">
            <v>ML</v>
          </cell>
          <cell r="G482">
            <v>853871</v>
          </cell>
        </row>
        <row r="483">
          <cell r="D483">
            <v>3978</v>
          </cell>
          <cell r="E483" t="str">
            <v>TUBERIA CONCRETO D=36" CL. III REFORZADO (INCLUYE SUMINISTRO E INSTALACIÓN)</v>
          </cell>
          <cell r="F483" t="str">
            <v>ML</v>
          </cell>
          <cell r="G483">
            <v>1294726</v>
          </cell>
        </row>
        <row r="484">
          <cell r="D484">
            <v>3979</v>
          </cell>
          <cell r="E484" t="str">
            <v>TUBERIA CONCRETO D=40" CL. III REFORZADO (INCLUYE SUMINISTRO E INSTALACIÓN)</v>
          </cell>
          <cell r="F484" t="str">
            <v>ML</v>
          </cell>
          <cell r="G484">
            <v>1607395</v>
          </cell>
        </row>
        <row r="485">
          <cell r="D485">
            <v>3980</v>
          </cell>
          <cell r="E485" t="str">
            <v>TUBERIA CONCRETO D=44" CL. III REFORZADO (INCLUYE SUMINISTRO E INSTALACIÓN)</v>
          </cell>
          <cell r="F485" t="str">
            <v>ML</v>
          </cell>
          <cell r="G485">
            <v>1809102</v>
          </cell>
        </row>
        <row r="486">
          <cell r="D486">
            <v>3981</v>
          </cell>
          <cell r="E486" t="str">
            <v>TUBERIA CONCRETO D=48" CL. III REFORZADO (INCLUYE SUMINISTRO E INSTALACIÓN)</v>
          </cell>
          <cell r="F486" t="str">
            <v>ML</v>
          </cell>
          <cell r="G486">
            <v>2157313</v>
          </cell>
        </row>
        <row r="487">
          <cell r="D487">
            <v>3982</v>
          </cell>
          <cell r="E487" t="str">
            <v>TUBERIA CONCRETO D=52" CL. III REFORZADO (INCLUYE SUMINISTRO E INSTALACIÓN)</v>
          </cell>
          <cell r="F487" t="str">
            <v>ML</v>
          </cell>
          <cell r="G487">
            <v>2428610</v>
          </cell>
        </row>
        <row r="488">
          <cell r="D488">
            <v>3983</v>
          </cell>
          <cell r="E488" t="str">
            <v>TUBERIA CONCRETO D=56" CL. III REFORZADO (INCLUYE SUMINISTRO E INSTALACIÓN)</v>
          </cell>
          <cell r="F488" t="str">
            <v>ML</v>
          </cell>
          <cell r="G488">
            <v>2713826</v>
          </cell>
        </row>
        <row r="489">
          <cell r="D489">
            <v>3984</v>
          </cell>
          <cell r="E489" t="str">
            <v>TUBERIA CONCRETO D=60" CL. II REFORZADO (INCLUYE SUMINISTRO E INSTALACIÓN)</v>
          </cell>
          <cell r="F489" t="str">
            <v>ML</v>
          </cell>
          <cell r="G489">
            <v>2908357</v>
          </cell>
        </row>
        <row r="490">
          <cell r="D490">
            <v>3985</v>
          </cell>
          <cell r="E490" t="str">
            <v>TUBERIA CONCRETO D=64" CL. III REFORZADO (INCLUYE SUMINISTRO E INSTALACIÓN)</v>
          </cell>
          <cell r="F490" t="str">
            <v>ML</v>
          </cell>
          <cell r="G490">
            <v>3397631</v>
          </cell>
        </row>
        <row r="491">
          <cell r="D491">
            <v>3986</v>
          </cell>
          <cell r="E491" t="str">
            <v>TUBERIA CONCRETO D=72" CL. III REFORZADO (INCLUYE SUMINISTRO E INSTALACIÓN)</v>
          </cell>
          <cell r="F491" t="str">
            <v>ML</v>
          </cell>
          <cell r="G491">
            <v>4387434</v>
          </cell>
        </row>
        <row r="492">
          <cell r="D492">
            <v>3987</v>
          </cell>
          <cell r="E492" t="str">
            <v>TUBERIA CONCRETO D=68" CL. II REFORZADO (INCLUYE SUMINISTRO E INSTALACIÓN)</v>
          </cell>
          <cell r="F492" t="str">
            <v>ML</v>
          </cell>
          <cell r="G492">
            <v>3650397</v>
          </cell>
        </row>
        <row r="493">
          <cell r="D493">
            <v>3988</v>
          </cell>
          <cell r="E493" t="str">
            <v>TUBERIA CONCRETO D=80" CL. III REFORZADO (INCLUYE SUMINISTRO E INSTALACIÓN)</v>
          </cell>
          <cell r="F493" t="str">
            <v>ML</v>
          </cell>
          <cell r="G493">
            <v>5153550</v>
          </cell>
        </row>
        <row r="494">
          <cell r="D494">
            <v>3989</v>
          </cell>
          <cell r="E494" t="str">
            <v>TUBERIA CONCRETO D=86" CL. III REFORZADO (INCLUYE SUMINISTRO E INSTALACIÓN)</v>
          </cell>
          <cell r="F494" t="str">
            <v>ML</v>
          </cell>
          <cell r="G494">
            <v>5753041</v>
          </cell>
        </row>
        <row r="495">
          <cell r="D495">
            <v>3990</v>
          </cell>
          <cell r="E495" t="str">
            <v>TUBERIA CONCRETO D=92" CL. II REFORZADO (INCLUYE SUMINISTRO E INSTALACIÓN)</v>
          </cell>
          <cell r="F495" t="str">
            <v>ML</v>
          </cell>
          <cell r="G495">
            <v>6281687</v>
          </cell>
        </row>
        <row r="496">
          <cell r="D496">
            <v>3991</v>
          </cell>
          <cell r="E496" t="str">
            <v>TUBERIA CONCRETO D=92" CL. III REFORZADO (INCLUYE SUMINISTRO E INSTALACIÓN)</v>
          </cell>
          <cell r="F496" t="str">
            <v>ML</v>
          </cell>
          <cell r="G496">
            <v>6385074</v>
          </cell>
        </row>
        <row r="497">
          <cell r="D497">
            <v>3992</v>
          </cell>
          <cell r="E497" t="str">
            <v>TUBERIA CONCRETO D=24" CL. IV REFORZADO (INCLUYE SUMINISTRO E INSTALACIÓN)</v>
          </cell>
          <cell r="F497" t="str">
            <v>ML</v>
          </cell>
          <cell r="G497">
            <v>729857</v>
          </cell>
        </row>
        <row r="498">
          <cell r="D498">
            <v>3993</v>
          </cell>
          <cell r="E498" t="str">
            <v>TUBERIA CONCRETO D=27" CL. IV REFORZADO (INCLUYE SUMINISTRO E INSTALACIÓN)</v>
          </cell>
          <cell r="F498" t="str">
            <v>ML</v>
          </cell>
          <cell r="G498">
            <v>960305</v>
          </cell>
        </row>
        <row r="499">
          <cell r="D499">
            <v>3994</v>
          </cell>
          <cell r="E499" t="str">
            <v>TUBERIA CONCRETO D=30" CL. IV REFORZADO (INCLUYE SUMINISTRO E INSTALACIÓN)</v>
          </cell>
          <cell r="F499" t="str">
            <v>ML</v>
          </cell>
          <cell r="G499">
            <v>1171878</v>
          </cell>
        </row>
        <row r="500">
          <cell r="D500">
            <v>3995</v>
          </cell>
          <cell r="E500" t="str">
            <v>TUBERIA CONCRETO D=36" CL. IV REFORZADO (INCLUYE SUMINISTRO E INSTALACIÓN)</v>
          </cell>
          <cell r="F500" t="str">
            <v>ML</v>
          </cell>
          <cell r="G500">
            <v>1467942</v>
          </cell>
        </row>
        <row r="501">
          <cell r="D501">
            <v>3996</v>
          </cell>
          <cell r="E501" t="str">
            <v>TUBERIA CONCRETO D=40" CL. IV REFORZADO (INCLUYE SUMINISTRO E INSTALACIÓN)</v>
          </cell>
          <cell r="F501" t="str">
            <v>ML</v>
          </cell>
          <cell r="G501">
            <v>1822309</v>
          </cell>
        </row>
        <row r="502">
          <cell r="D502">
            <v>3997</v>
          </cell>
          <cell r="E502" t="str">
            <v>TUBERIA CONCRETO D=44" CL. IV REFORZADO (INCLUYE SUMINISTRO E INSTALACIÓN)</v>
          </cell>
          <cell r="F502" t="str">
            <v>ML</v>
          </cell>
          <cell r="G502">
            <v>2051005</v>
          </cell>
        </row>
        <row r="503">
          <cell r="D503">
            <v>3998</v>
          </cell>
          <cell r="E503" t="str">
            <v>TUBERIA CONCRETO D=48" CL. IV REFORZADO (INCLUYE SUMINISTRO E INSTALACIÓN)</v>
          </cell>
          <cell r="F503" t="str">
            <v>ML</v>
          </cell>
          <cell r="G503">
            <v>2440724</v>
          </cell>
        </row>
        <row r="504">
          <cell r="D504">
            <v>3999</v>
          </cell>
          <cell r="E504" t="str">
            <v>TUBERIA CONCRETO D=52" CL. IV REFORZADO (INCLUYE SUMINISTRO E INSTALACIÓN)</v>
          </cell>
          <cell r="F504" t="str">
            <v>ML</v>
          </cell>
          <cell r="G504">
            <v>2762714</v>
          </cell>
        </row>
        <row r="505">
          <cell r="D505">
            <v>4000</v>
          </cell>
          <cell r="E505" t="str">
            <v>TUBERIA CONCRETO D=56" CL. IV REFORZADO (INCLUYE SUMINISTRO E INSTALACIÓN)</v>
          </cell>
          <cell r="F505" t="str">
            <v>ML</v>
          </cell>
          <cell r="G505">
            <v>2965154</v>
          </cell>
        </row>
        <row r="506">
          <cell r="D506">
            <v>4001</v>
          </cell>
          <cell r="E506" t="str">
            <v>TUBERIA CONCRETO D=60" CL. IV REFORZADO (INCLUYE SUMINISTRO E INSTALACIÓN)</v>
          </cell>
          <cell r="F506" t="str">
            <v>ML</v>
          </cell>
          <cell r="G506">
            <v>3411108</v>
          </cell>
        </row>
        <row r="507">
          <cell r="D507">
            <v>4002</v>
          </cell>
          <cell r="E507" t="str">
            <v>TUBERIA CONCRETO D=64" CL. IV REFORZADO (INCLUYE SUMINISTRO E INSTALACIÓN)</v>
          </cell>
          <cell r="F507" t="str">
            <v>ML</v>
          </cell>
          <cell r="G507">
            <v>3838407</v>
          </cell>
        </row>
        <row r="508">
          <cell r="D508">
            <v>4004</v>
          </cell>
          <cell r="E508" t="str">
            <v>TUBERIA CONCRETO D=68" CL. IV REFORZADO (INCLUYE SUMINISTRO E INSTALACIÓN)</v>
          </cell>
          <cell r="F508" t="str">
            <v>ML</v>
          </cell>
          <cell r="G508">
            <v>4302755</v>
          </cell>
        </row>
        <row r="509">
          <cell r="D509">
            <v>4005</v>
          </cell>
          <cell r="E509" t="str">
            <v>TUBERIA CONCRETO D=72" CL. IV REFORZADO (INCLUYE SUMINISTRO E INSTALACIÓN)</v>
          </cell>
          <cell r="F509" t="str">
            <v>ML</v>
          </cell>
          <cell r="G509">
            <v>4775850</v>
          </cell>
        </row>
        <row r="510">
          <cell r="D510">
            <v>4006</v>
          </cell>
          <cell r="E510" t="str">
            <v>TUBERIA CONCRETO D=80" CL. IV REFORZADO (INCLUYE SUMINISTRO E INSTALACIÓN)</v>
          </cell>
          <cell r="F510" t="str">
            <v>ML</v>
          </cell>
          <cell r="G510">
            <v>5844226</v>
          </cell>
        </row>
        <row r="511">
          <cell r="D511">
            <v>4007</v>
          </cell>
          <cell r="E511" t="str">
            <v>TUBERIA CONCRETO D=86" CL. IV REFORZADO (INCLUYE SUMINISTRO E INSTALACIÓN)</v>
          </cell>
          <cell r="F511" t="str">
            <v>ML</v>
          </cell>
          <cell r="G511">
            <v>6949562</v>
          </cell>
        </row>
        <row r="512">
          <cell r="D512">
            <v>4008</v>
          </cell>
          <cell r="E512" t="str">
            <v>TUBERIA CONCRETO D=92" CL. IV REFORZADO (INCLUYE SUMINISTRO E INSTALACIÓN)</v>
          </cell>
          <cell r="F512" t="str">
            <v>ML</v>
          </cell>
          <cell r="G512">
            <v>7568886</v>
          </cell>
        </row>
        <row r="513">
          <cell r="D513">
            <v>4009</v>
          </cell>
          <cell r="E513" t="str">
            <v>GEOTEXTIL NT 3000 PARA SUBDRENES/FILTROS (INCLUYE SUMINISTRO E INSTALACIÓN)</v>
          </cell>
          <cell r="F513" t="str">
            <v>M2</v>
          </cell>
          <cell r="G513">
            <v>10060</v>
          </cell>
        </row>
        <row r="514">
          <cell r="D514">
            <v>4010</v>
          </cell>
          <cell r="E514" t="str">
            <v>GEOTEXTIL NT 4000 PARA SUBDRENES/FILTROS (INCLUYE SUMINISTRO E INSTALACIÓN)</v>
          </cell>
          <cell r="F514" t="str">
            <v>M2</v>
          </cell>
          <cell r="G514">
            <v>12647</v>
          </cell>
        </row>
        <row r="515">
          <cell r="D515">
            <v>4011</v>
          </cell>
          <cell r="E515" t="str">
            <v>GEOTEXTIL NT 5000 PARA SUBDRENES/FILTROS (INCLUYE SUMINISTRO E INSTALACIÓN)</v>
          </cell>
          <cell r="F515" t="str">
            <v>M2</v>
          </cell>
          <cell r="G515">
            <v>17140</v>
          </cell>
        </row>
        <row r="516">
          <cell r="D516">
            <v>4012</v>
          </cell>
          <cell r="E516" t="str">
            <v>GEOTEXTIL NT 6000 PARA SUBDRENES/FILTROS (INCLUYE SUMINISTRO E INSTALACIÓN)</v>
          </cell>
          <cell r="F516" t="str">
            <v>M2</v>
          </cell>
          <cell r="G516">
            <v>20345</v>
          </cell>
        </row>
        <row r="517">
          <cell r="D517">
            <v>4013</v>
          </cell>
          <cell r="E517" t="str">
            <v>GEOTEXTIL NT 7000 PARA SEPARACION SUBRASANTE/CAPAS GRANULARES (INCLUYE SUMINISTRO E INSTALACIÓN)</v>
          </cell>
          <cell r="F517" t="str">
            <v>M2</v>
          </cell>
          <cell r="G517">
            <v>24883</v>
          </cell>
        </row>
        <row r="518">
          <cell r="D518">
            <v>4014</v>
          </cell>
          <cell r="E518" t="str">
            <v>GEOTEXTIL NT 3000 PARA SEPARACION SUBRASANTE/CAPAS GRANULARES (INCLUYE SUMINISTRO E INSTALACIÓN)</v>
          </cell>
          <cell r="F518" t="str">
            <v>M2</v>
          </cell>
          <cell r="G518">
            <v>10060</v>
          </cell>
        </row>
        <row r="519">
          <cell r="D519">
            <v>4015</v>
          </cell>
          <cell r="E519" t="str">
            <v>GEOTEXTIL NT 4000 PARA SEPARACION SUBRASANTE/CAPAS GRANULARES (INCLUYE SUMINISTRO E INSTALACIÓN)</v>
          </cell>
          <cell r="F519" t="str">
            <v>M2</v>
          </cell>
          <cell r="G519">
            <v>12647</v>
          </cell>
        </row>
        <row r="520">
          <cell r="D520">
            <v>4016</v>
          </cell>
          <cell r="E520" t="str">
            <v>GEOTEXTIL NT 5000 PARA SEPARACION SUBRASANTE/CAPAS GRANULARES (INCLUYE SUMINISTRO E INSTALACIÓN)</v>
          </cell>
          <cell r="F520" t="str">
            <v>M2</v>
          </cell>
          <cell r="G520">
            <v>17140</v>
          </cell>
        </row>
        <row r="521">
          <cell r="D521">
            <v>4017</v>
          </cell>
          <cell r="E521" t="str">
            <v>GEOTEXTIL NT 6000 PARA SEPARACION SUBRASANTE/CAPAS GRANULARES (INCLUYE SUMINISTRO E INSTALACIÓN)</v>
          </cell>
          <cell r="F521" t="str">
            <v>M2</v>
          </cell>
          <cell r="G521">
            <v>20345</v>
          </cell>
        </row>
        <row r="522">
          <cell r="D522">
            <v>4018</v>
          </cell>
          <cell r="E522" t="str">
            <v>GEOTEXTIL NT 7000 PARA SUBDRENES/FILTROS (INCLUYE SUMINISTRO E INSTALACIÓN)</v>
          </cell>
          <cell r="F522" t="str">
            <v>M2</v>
          </cell>
          <cell r="G522">
            <v>24883</v>
          </cell>
        </row>
        <row r="523">
          <cell r="D523">
            <v>4019</v>
          </cell>
          <cell r="E523" t="str">
            <v>GEOTEXTIL REPAV 400 PARA PAVIMENTACION Y REPAVIMENTACION (INCLUYE SUMINISTRO E INSTALACIÓN)</v>
          </cell>
          <cell r="F523" t="str">
            <v>M2</v>
          </cell>
          <cell r="G523">
            <v>8117</v>
          </cell>
        </row>
        <row r="524">
          <cell r="D524">
            <v>4020</v>
          </cell>
          <cell r="E524" t="str">
            <v>GEOTEXTIL REPAV 450 PARA PAVIMENTACION Y REPAVIMENTACION (INCLUYE SUMINISTRO E INSTALACIÓN)</v>
          </cell>
          <cell r="F524" t="str">
            <v>M2</v>
          </cell>
          <cell r="G524">
            <v>9244</v>
          </cell>
        </row>
        <row r="525">
          <cell r="D525">
            <v>4021</v>
          </cell>
          <cell r="E525" t="str">
            <v>GEOTEXTIL NT 4000 PARA ESTABILIZACION SUBRASANTE/CAPAS GRANULARES (INC. SUMINISTRO E INSTALACIÓN)</v>
          </cell>
          <cell r="F525" t="str">
            <v>M2</v>
          </cell>
          <cell r="G525">
            <v>12647</v>
          </cell>
        </row>
        <row r="526">
          <cell r="D526">
            <v>4022</v>
          </cell>
          <cell r="E526" t="str">
            <v>GEOTEXTIL NT 5000 PARA ESTABILIZACION SUBRASANTE/CAPAS GRANULARES (INC. SUMINISTRO E INSTALACIÓN)</v>
          </cell>
          <cell r="F526" t="str">
            <v>M2</v>
          </cell>
          <cell r="G526">
            <v>17140</v>
          </cell>
        </row>
        <row r="527">
          <cell r="D527">
            <v>4023</v>
          </cell>
          <cell r="E527" t="str">
            <v>GEOTEXTIL NT 6000 PARA ESTABILIZACION SUBRASANTE/CAPAS GRANULARES (INC. SUMINISTRO E INSTALACIÓN)</v>
          </cell>
          <cell r="F527" t="str">
            <v>M2</v>
          </cell>
          <cell r="G527">
            <v>20345</v>
          </cell>
        </row>
        <row r="528">
          <cell r="D528">
            <v>4024</v>
          </cell>
          <cell r="E528" t="str">
            <v>GEOTEXTIL NT 7000 PARA ESTABILIZACION SUBRASANTE/CAPAS GRANULARES (INC. SUMINISTRO E INSTALACIÓN)</v>
          </cell>
          <cell r="F528" t="str">
            <v>M2</v>
          </cell>
          <cell r="G528">
            <v>24883</v>
          </cell>
        </row>
        <row r="529">
          <cell r="D529">
            <v>4026</v>
          </cell>
          <cell r="E529" t="str">
            <v>GEOTEXTIL T, RESIST. ULTIMA (TIRA ANCHA)=30 KN/M PARA SUBDRENES/FILTROS (INCLUYE SUMINISTRO E INSTALACIÓN)</v>
          </cell>
          <cell r="F529" t="str">
            <v>M2</v>
          </cell>
          <cell r="G529">
            <v>9036</v>
          </cell>
        </row>
        <row r="530">
          <cell r="D530">
            <v>4027</v>
          </cell>
          <cell r="E530" t="str">
            <v>GEOTEXTIL T, RESIST. ULTIMA (TIRA ANCHA)=40 KN/M PARA SUBDRENES/FILTROS (INCLUYE SUMINISTRO E INSTALACIÓN)</v>
          </cell>
          <cell r="F530" t="str">
            <v>M2</v>
          </cell>
          <cell r="G530">
            <v>9749</v>
          </cell>
        </row>
        <row r="531">
          <cell r="D531">
            <v>4028</v>
          </cell>
          <cell r="E531" t="str">
            <v>GEOTEXTIL T, RESIST. ULTIMA (TIRA ANCHA)=60 KN/M PARA SUBDRENES/FILTROS (INCLUYE SUMINISTRO E INSTALACIÓN)</v>
          </cell>
          <cell r="F531" t="str">
            <v>M2</v>
          </cell>
          <cell r="G531">
            <v>16374</v>
          </cell>
        </row>
        <row r="532">
          <cell r="D532">
            <v>4029</v>
          </cell>
          <cell r="E532" t="str">
            <v>GEOTEXTIL T, RESIST. ULTIMA (TIRA ANCHA)=90 KN/M PARA SUBDRENES/FILTROS (INCLUYE SUMINISTRO E INSTALACIÓN)</v>
          </cell>
          <cell r="F532" t="str">
            <v>M2</v>
          </cell>
          <cell r="G532">
            <v>26447</v>
          </cell>
        </row>
        <row r="533">
          <cell r="D533">
            <v>4030</v>
          </cell>
          <cell r="E533" t="str">
            <v>GEOTEXTIL T, RESIST. ULTIMA (TIRA ANCHA)=30 KN/M PARA SEPARACION SUBRASANTE/CAPAS GRANULARES (INC. SUMIN. E INSTALACIÓN)</v>
          </cell>
          <cell r="F533" t="str">
            <v>M2</v>
          </cell>
          <cell r="G533">
            <v>9036</v>
          </cell>
        </row>
        <row r="534">
          <cell r="D534">
            <v>4032</v>
          </cell>
          <cell r="E534" t="str">
            <v>GEOTEXTIL T, RESIST. ULTIMA (TIRA ANCHA)=40 KN/M PARA SEPARACION SUBRASANTE/CAPAS GRANULARES (INC. SUMIN. E INSTALACIÓN)</v>
          </cell>
          <cell r="F534" t="str">
            <v>M2</v>
          </cell>
          <cell r="G534">
            <v>9749</v>
          </cell>
        </row>
        <row r="535">
          <cell r="D535">
            <v>4033</v>
          </cell>
          <cell r="E535" t="str">
            <v>GEOTEXTIL T, RESIST. ULTIMA (TIRA ANCHA)=60 KN/M PARA SEPARACION SUBRASANTE/CAPAS GRANULARES (INC. SUMIN. E INSTALACIÓN)</v>
          </cell>
          <cell r="F535" t="str">
            <v>M2</v>
          </cell>
          <cell r="G535">
            <v>16374</v>
          </cell>
        </row>
        <row r="536">
          <cell r="D536">
            <v>4034</v>
          </cell>
          <cell r="E536" t="str">
            <v>GEOTEXTIL T, RESIST. ULTIMA (TIRA ANCHA)=90 KN/M PARA SEPARACION SUBRASANTE/CAPAS GRANULARES (INC. SUMIN. E INSTALACIÓN)</v>
          </cell>
          <cell r="F536" t="str">
            <v>M2</v>
          </cell>
          <cell r="G536">
            <v>26447</v>
          </cell>
        </row>
        <row r="537">
          <cell r="D537">
            <v>4036</v>
          </cell>
          <cell r="E537" t="str">
            <v>GEOTEXTIL T, RESIST. ULTIMA (TIRA ANCHA)=40 KN/M PARA ESTABILIZACION SUBRASANTE/CAPAS GRANULARES (INC. SUMIN. E INST.)</v>
          </cell>
          <cell r="F537" t="str">
            <v>M2</v>
          </cell>
          <cell r="G537">
            <v>9749</v>
          </cell>
        </row>
        <row r="538">
          <cell r="D538">
            <v>4037</v>
          </cell>
          <cell r="E538" t="str">
            <v>GEOTEXTIL T, RESIST. ULTIMA (TIRA ANCHA)=60 KN/M PARA ESTABILIZACION SUBRASANTE/CAPAS GRANULARES (INC. SUMIN. E INST.)</v>
          </cell>
          <cell r="F538" t="str">
            <v>M2</v>
          </cell>
          <cell r="G538">
            <v>16374</v>
          </cell>
        </row>
        <row r="539">
          <cell r="D539">
            <v>4038</v>
          </cell>
          <cell r="E539" t="str">
            <v>GEOTEXTIL T, RESIST. ULTIMA (TIRA ANCHA)=90 KN/M PARA ESTABILIZACION SUBRASANTE/CAPAS GRANULARES (INC. SUMIN. E INST.)</v>
          </cell>
          <cell r="F539" t="str">
            <v>M2</v>
          </cell>
          <cell r="G539">
            <v>26447</v>
          </cell>
        </row>
        <row r="540">
          <cell r="D540">
            <v>4039</v>
          </cell>
          <cell r="E540" t="str">
            <v>SARDINEL H=0.20M, E=0.15M CONCRETO 3000 PSI (FUNDIDO EN SITIO, CONCRETO PREMEZCLADO. INC. SUMIN, FORMALET. Y CONST.)</v>
          </cell>
          <cell r="F540" t="str">
            <v>ML</v>
          </cell>
          <cell r="G540">
            <v>27765</v>
          </cell>
        </row>
        <row r="541">
          <cell r="D541">
            <v>4040</v>
          </cell>
          <cell r="E541" t="str">
            <v>SARDINEL H=0.25M, E=0.15M CONCRETO 3000 PSI (FUNDIDO EN SITIO, CONCRETO PREMEZCLADO. INC. SUMIN, FORMALET. Y CONST.)</v>
          </cell>
          <cell r="F541" t="str">
            <v>ML</v>
          </cell>
          <cell r="G541">
            <v>31639</v>
          </cell>
        </row>
        <row r="542">
          <cell r="D542">
            <v>4041</v>
          </cell>
          <cell r="E542" t="str">
            <v>SARDINEL H=0.40M, E=0.15M CONCRETO 3000 PSI (FUNDIDO EN SITIO, CONCRETO PREMEZCLADO. INC. SUMIN, FORMALET. Y CONST.)</v>
          </cell>
          <cell r="F542" t="str">
            <v>ML</v>
          </cell>
          <cell r="G542">
            <v>43209</v>
          </cell>
        </row>
        <row r="543">
          <cell r="D543">
            <v>4042</v>
          </cell>
          <cell r="E543" t="str">
            <v>SARDINEL H=0.30M, E=0.15M CONCRETO 3000 PSI (FUNDIDO EN SITIO, CONCRETO HECHO EN OBRA. INC. SUMIN, FORMALET. Y CONST.)</v>
          </cell>
          <cell r="F543" t="str">
            <v>ML</v>
          </cell>
          <cell r="G543">
            <v>35773</v>
          </cell>
        </row>
        <row r="544">
          <cell r="D544">
            <v>4043</v>
          </cell>
          <cell r="E544" t="str">
            <v>SARDINEL H=0.30M, E=0.15M CONCRETO 3000 PSI (FUNDIDO EN SITIO, CONCRETO PREMEZCLADO. INC. SUMIN, FORMALET. Y CONST.)</v>
          </cell>
          <cell r="F544" t="str">
            <v>ML</v>
          </cell>
          <cell r="G544">
            <v>35512</v>
          </cell>
        </row>
        <row r="545">
          <cell r="D545">
            <v>4044</v>
          </cell>
          <cell r="E545" t="str">
            <v>BORDE SEPARADOR VERDE TIPO A170 (SUMINISTRO E INSTALACIÓN. INCLUYE 3CM MORTERO 2000 PSI)</v>
          </cell>
          <cell r="F545" t="str">
            <v>ML</v>
          </cell>
          <cell r="G545">
            <v>457457</v>
          </cell>
        </row>
        <row r="546">
          <cell r="D546">
            <v>4045</v>
          </cell>
          <cell r="E546" t="str">
            <v>SEPARADOR 'NEW JERSEY' MONODIRECCIONAL 1.5M X 0.6M X 1.1M (PREFABRICADO. INCLUYE SUM. E INST. NO INC. MATERIAL DE BASE)</v>
          </cell>
          <cell r="F546" t="str">
            <v>ML</v>
          </cell>
          <cell r="G546">
            <v>334690</v>
          </cell>
        </row>
        <row r="547">
          <cell r="D547">
            <v>4046</v>
          </cell>
          <cell r="E547" t="str">
            <v>BORDE SEPARADOR VERDE TIPO A170 (SUMINISTRO E INSTALACIÓN. NO INCLUYE MATERIAL DE BASE)</v>
          </cell>
          <cell r="F547" t="str">
            <v>ML</v>
          </cell>
          <cell r="G547">
            <v>451303</v>
          </cell>
        </row>
        <row r="548">
          <cell r="D548">
            <v>4047</v>
          </cell>
          <cell r="E548" t="str">
            <v>BORDILLO PREFABRICADO A80 (SUMINISTRO E INSTALACIÓN. INCLUYE 3CM MORTERO DE NIVELACIÓN 1:5)</v>
          </cell>
          <cell r="F548" t="str">
            <v>ML</v>
          </cell>
          <cell r="G548">
            <v>62578</v>
          </cell>
        </row>
        <row r="549">
          <cell r="D549">
            <v>4048</v>
          </cell>
          <cell r="E549" t="str">
            <v>BORDILLO PREFABRICADO A80 (SUMINISTRO E INSTALACIÓN. NO INCLUYE MATERIAL DE BASE)</v>
          </cell>
          <cell r="F549" t="str">
            <v>ML</v>
          </cell>
          <cell r="G549">
            <v>60502</v>
          </cell>
        </row>
        <row r="550">
          <cell r="D550">
            <v>4049</v>
          </cell>
          <cell r="E550" t="str">
            <v>CAÑUELA TIPO A120 (SUMINISTRO E INSTALACIÓN. INCLUYE 3CM MORTERO 2000 PSI)</v>
          </cell>
          <cell r="F550" t="str">
            <v>ML</v>
          </cell>
          <cell r="G550">
            <v>69760</v>
          </cell>
        </row>
        <row r="551">
          <cell r="D551">
            <v>4050</v>
          </cell>
          <cell r="E551" t="str">
            <v>CAÑUELA TIPO A120 (SUMINISTRO E INSTALACIÓN. NO INCLUYE MATERIAL DE BASE)</v>
          </cell>
          <cell r="F551" t="str">
            <v>ML</v>
          </cell>
          <cell r="G551">
            <v>64552</v>
          </cell>
        </row>
        <row r="552">
          <cell r="D552">
            <v>4051</v>
          </cell>
          <cell r="E552" t="str">
            <v>ANDEN CONCRETO 3000 PSI (210 KG/CM2) HECHO EN OBRA E=0.10M (INCLUYE MEZCLA, FORMALETEO, FUNDIDA Y CURADO)</v>
          </cell>
          <cell r="F552" t="str">
            <v>M2</v>
          </cell>
          <cell r="G552">
            <v>72958</v>
          </cell>
        </row>
        <row r="553">
          <cell r="D553">
            <v>4052</v>
          </cell>
          <cell r="E553" t="str">
            <v>SARDINEL ESPECIAL A100 PARA RAMPA TIPO A (SUMINISTRO E INSTALACIÓN. INCLUYE 3CM MORTERO 2000 PSI)</v>
          </cell>
          <cell r="F553" t="str">
            <v>UN</v>
          </cell>
          <cell r="G553">
            <v>59911</v>
          </cell>
        </row>
        <row r="554">
          <cell r="D554">
            <v>4053</v>
          </cell>
          <cell r="E554" t="str">
            <v>SARDINEL ESPECIAL A100 PARA RAMPA TIPO A (SUMINISTRO E INSTALACIÓN. NO INCLUYE MATERIAL DE BASE)</v>
          </cell>
          <cell r="F554" t="str">
            <v>UN</v>
          </cell>
          <cell r="G554">
            <v>57807</v>
          </cell>
        </row>
        <row r="555">
          <cell r="D555">
            <v>4054</v>
          </cell>
          <cell r="E555" t="str">
            <v>SARDINEL TIPO A10 (SUMINISTRO E INSTALACIÓN. INCLUYE 3CM MORTERO 2000 PSI)</v>
          </cell>
          <cell r="F555" t="str">
            <v>ML</v>
          </cell>
          <cell r="G555">
            <v>79106</v>
          </cell>
        </row>
        <row r="556">
          <cell r="D556">
            <v>4055</v>
          </cell>
          <cell r="E556" t="str">
            <v>SARDINEL TIPO A10 (SUMINISTRO E INSTALACIÓN. NO INCLUYE MATERIAL DE BASE)</v>
          </cell>
          <cell r="F556" t="str">
            <v>ML</v>
          </cell>
          <cell r="G556">
            <v>75634</v>
          </cell>
        </row>
        <row r="557">
          <cell r="D557">
            <v>4061</v>
          </cell>
          <cell r="E557" t="str">
            <v>ADOQUIN DE ARCILLA TR. PESADO 20X10X8CM (SUMINISTRO E INSTALACIÓN. INCLUYE BASE 4CM ARENA NIVELACIÓN Y ARENA DE SELLO)</v>
          </cell>
          <cell r="F557" t="str">
            <v>M2</v>
          </cell>
          <cell r="G557">
            <v>84443</v>
          </cell>
        </row>
        <row r="558">
          <cell r="D558">
            <v>4064</v>
          </cell>
          <cell r="E558" t="str">
            <v>PISO EN ADOQUIN DE ARCILLA 20X10X6CM (SUMINISTRO E INSTALACIÓN. INCLUYE BASE 3CM ARENA NIVELACION Y ARENA DE SELLO)</v>
          </cell>
          <cell r="F558" t="str">
            <v>M2</v>
          </cell>
          <cell r="G558">
            <v>68321</v>
          </cell>
        </row>
        <row r="559">
          <cell r="D559">
            <v>4068</v>
          </cell>
          <cell r="E559" t="str">
            <v>PISO EN LOSETA PREFABRICADA A30 (SUMINISTRO E INSTALACIÓN. INCLUYE BASE 4CM MORTERO 1:5 Y ARENA DE SELLO)</v>
          </cell>
          <cell r="F559" t="str">
            <v>M2</v>
          </cell>
          <cell r="G559">
            <v>80553</v>
          </cell>
        </row>
        <row r="560">
          <cell r="D560">
            <v>4069</v>
          </cell>
          <cell r="E560" t="str">
            <v>PISO EN LOSETA PREFABRICADA A30 (SUMINISTRO E INSTALACIÓN. INCLUYE BASE 4CM MORTERO 2000 PSI Y ARENA DE SELLO)</v>
          </cell>
          <cell r="F560" t="str">
            <v>M2</v>
          </cell>
          <cell r="G560">
            <v>89859</v>
          </cell>
        </row>
        <row r="561">
          <cell r="D561">
            <v>4073</v>
          </cell>
          <cell r="E561" t="str">
            <v>PISO EN LOSETA PREFABRICADA A50 (SUMINISTRO E INSTALACIÓN. INCLUYE BASE 4CM MORTERO 2000 PSI Y ARENA DE SELLO)</v>
          </cell>
          <cell r="F561" t="str">
            <v>M2</v>
          </cell>
          <cell r="G561">
            <v>114420</v>
          </cell>
        </row>
        <row r="562">
          <cell r="D562">
            <v>4074</v>
          </cell>
          <cell r="E562" t="str">
            <v>PISO EN LOSETA PREFABRICADA A50 (SUMINISTRO E INSTALACIÓN. INCLUYE BASE 4CM ARENA NIVELACION Y ARENA DE SELLO)</v>
          </cell>
          <cell r="F562" t="str">
            <v>M2</v>
          </cell>
          <cell r="G562">
            <v>97702</v>
          </cell>
        </row>
        <row r="563">
          <cell r="D563">
            <v>4075</v>
          </cell>
          <cell r="E563" t="str">
            <v>PISO EN LOSETA PREFABRICADA A50 (SUMINISTRO E INSTALACIÓN. INCLUYE BASE 4CM MORTERO 1:5 Y ARENA DE SELLO)</v>
          </cell>
          <cell r="F563" t="str">
            <v>M2</v>
          </cell>
          <cell r="G563">
            <v>106166</v>
          </cell>
        </row>
        <row r="564">
          <cell r="D564">
            <v>4077</v>
          </cell>
          <cell r="E564" t="str">
            <v>PISO EN LOSETA PREFABRICADA A60 (SUMINISTRO E INSTALACIÓN. INCLUYE BASE 4CM ARENA NIVELACION Y ARENA DE SELLO)</v>
          </cell>
          <cell r="F564" t="str">
            <v>M2</v>
          </cell>
          <cell r="G564">
            <v>109602</v>
          </cell>
        </row>
        <row r="565">
          <cell r="D565">
            <v>4078</v>
          </cell>
          <cell r="E565" t="str">
            <v>PISO EN LOSETA PREFABRICADA A60 (SUMINISTRO E INSTALACIÓN. INCLUYE BASE 4CM MORTERO 1:5 Y ARENA DE SELLO)</v>
          </cell>
          <cell r="F565" t="str">
            <v>M2</v>
          </cell>
          <cell r="G565">
            <v>118066</v>
          </cell>
        </row>
        <row r="566">
          <cell r="D566">
            <v>4079</v>
          </cell>
          <cell r="E566" t="str">
            <v>PISO EN LOSETA PREFABRICADA A60 (SUMINISTRO E INSTALACIÓN. INCLUYE BASE 4CM MORTERO 2000 PSI Y ARENA DE SELLO)</v>
          </cell>
          <cell r="F566" t="str">
            <v>M2</v>
          </cell>
          <cell r="G566">
            <v>127372</v>
          </cell>
        </row>
        <row r="567">
          <cell r="D567">
            <v>4080</v>
          </cell>
          <cell r="E567" t="str">
            <v>BOLARDO EN CONCRETO TIPO M60 (SUMINISTRO E INSTALACIÓN. INCLUYE BASE EN CONCRETO 1500 PSI, HECHO EN OBRA)</v>
          </cell>
          <cell r="F567" t="str">
            <v>UN</v>
          </cell>
          <cell r="G567">
            <v>200116</v>
          </cell>
        </row>
        <row r="568">
          <cell r="D568">
            <v>4081</v>
          </cell>
          <cell r="E568" t="str">
            <v>BOLARDO EN CONCRETO TIPO M61 (SUMINISTRO E INSTALACIÓN. INCLUYE BASE EN CONCRETO 1500 PSI, HECHO EN OBRA)</v>
          </cell>
          <cell r="F568" t="str">
            <v>UN</v>
          </cell>
          <cell r="G568">
            <v>175331</v>
          </cell>
        </row>
        <row r="569">
          <cell r="D569">
            <v>4082</v>
          </cell>
          <cell r="E569" t="str">
            <v>BOLARDO EN HIERRO TIPO M62 (SUMINISTRO E INSTALACIÓN. INCLUYE BASE EN CONCRETO 1500 PSI, HECHO EN OBRA)</v>
          </cell>
          <cell r="F569" t="str">
            <v>UN</v>
          </cell>
          <cell r="G569">
            <v>212994</v>
          </cell>
        </row>
        <row r="570">
          <cell r="D570">
            <v>4083</v>
          </cell>
          <cell r="E570" t="str">
            <v>BOLARDO EN HIERRO TIPO M63 (SUMINISTRO E INSTALACIÓN. INCLUYE BASE EN CONCRETO 1500 PSI PREMEZCLADO)</v>
          </cell>
          <cell r="F570" t="str">
            <v>UN</v>
          </cell>
          <cell r="G570">
            <v>215451</v>
          </cell>
        </row>
        <row r="571">
          <cell r="D571">
            <v>4085</v>
          </cell>
          <cell r="E571" t="str">
            <v>PIEZA REMATE A105 PARA RAMPA TIPO A (SUMINISTRO E INSTALACIÓN. INCLUYE 3CM MORTERO 2000 PSI)</v>
          </cell>
          <cell r="F571" t="str">
            <v>UN</v>
          </cell>
          <cell r="G571">
            <v>100797</v>
          </cell>
        </row>
        <row r="572">
          <cell r="D572">
            <v>4086</v>
          </cell>
          <cell r="E572" t="str">
            <v>PIEZA REMATE A105 PARA RAMPA TIPO A (SUMINISTRO E INSTALACIÓN. NO INCLUYE MATERIAL DE BASE)</v>
          </cell>
          <cell r="F572" t="str">
            <v>UN</v>
          </cell>
          <cell r="G572">
            <v>95169</v>
          </cell>
        </row>
        <row r="573">
          <cell r="D573">
            <v>4087</v>
          </cell>
          <cell r="E573" t="str">
            <v>PIEZA REMATE A105 PARA RAMPA TIPO A (SUMINISTRO E INSTALACIÓN. INCLUYE 3CM MORTERO 1:5)</v>
          </cell>
          <cell r="F573" t="str">
            <v>UN</v>
          </cell>
          <cell r="G573">
            <v>98535</v>
          </cell>
        </row>
        <row r="574">
          <cell r="D574">
            <v>4088</v>
          </cell>
          <cell r="E574" t="str">
            <v>SARDINEL BAJO A85 PARA RAMPAS (SUMINISTRO E INSTALACIÓN. INCLUYE 3CM MORTERO 2000 PSI)</v>
          </cell>
          <cell r="F574" t="str">
            <v>ML</v>
          </cell>
          <cell r="G574">
            <v>70189</v>
          </cell>
        </row>
        <row r="575">
          <cell r="D575">
            <v>4089</v>
          </cell>
          <cell r="E575" t="str">
            <v>SARDINEL BAJO A85 PARA RAMPAS (SUMINISTRO E INSTALACIÓN. INCLUYE 3CM MORTERO 1:5)</v>
          </cell>
          <cell r="F575" t="str">
            <v>ML</v>
          </cell>
          <cell r="G575">
            <v>68793</v>
          </cell>
        </row>
        <row r="576">
          <cell r="D576">
            <v>4090</v>
          </cell>
          <cell r="E576" t="str">
            <v>SARDINEL BAJO A85 PARA RAMPAS (SUMINISTRO E INSTALACIÓN. NO INCLUYE MATERIAL DE BASE)</v>
          </cell>
          <cell r="F576" t="str">
            <v>ML</v>
          </cell>
          <cell r="G576">
            <v>66717</v>
          </cell>
        </row>
        <row r="577">
          <cell r="D577">
            <v>4091</v>
          </cell>
          <cell r="E577" t="str">
            <v>RAMPA TIPO A (B10) (BASE EN MORTERO 2000 PSI, DESARROLLO: 1 M.</v>
          </cell>
          <cell r="F577" t="str">
            <v>UN</v>
          </cell>
          <cell r="G577">
            <v>928857</v>
          </cell>
        </row>
        <row r="578">
          <cell r="D578">
            <v>4100</v>
          </cell>
          <cell r="E578" t="str">
            <v>TALA DE ARBOLES CLASE V (H&gt;30M. INCLUYE DESENRAÍCE, CARGUE, TRANSPORTE Y DISPOSICIÓN FINAL)</v>
          </cell>
          <cell r="F578" t="str">
            <v>UN</v>
          </cell>
          <cell r="G578">
            <v>985818</v>
          </cell>
        </row>
        <row r="579">
          <cell r="D579">
            <v>4101</v>
          </cell>
          <cell r="E579" t="str">
            <v>TALA DE ARBOLES CLASE II (5M &lt; H &lt; 10M. INCLUYE DESENRAÍCE, RETIRO Y DISPOSICIÓN FINAL)</v>
          </cell>
          <cell r="F579" t="str">
            <v>UN</v>
          </cell>
          <cell r="G579">
            <v>360545</v>
          </cell>
        </row>
        <row r="580">
          <cell r="D580">
            <v>4102</v>
          </cell>
          <cell r="E580" t="str">
            <v>3 DUCTOS D=4" Y 3 DUCTOS D=3" PVC-TDP (INCLUYE SUMINISTRO E INSTALACIÓN. NO INCLUYE RELLENOS) NORMA CS214</v>
          </cell>
          <cell r="F580" t="str">
            <v>ML</v>
          </cell>
          <cell r="G580">
            <v>132958</v>
          </cell>
        </row>
        <row r="581">
          <cell r="D581">
            <v>4103</v>
          </cell>
          <cell r="E581" t="str">
            <v>6 DUCTOS D=4" PVC-TDP (INCLUYE SUMINISTRO E INSTALACIÓN. NO INCLUYE RELLENOS) NORMA CS210.</v>
          </cell>
          <cell r="F581" t="str">
            <v>ML</v>
          </cell>
          <cell r="G581">
            <v>146741</v>
          </cell>
        </row>
        <row r="582">
          <cell r="D582">
            <v>4104</v>
          </cell>
          <cell r="E582" t="str">
            <v>CAJA DE INSPECCIÓN PARA ALUMBRADO PÚBLICO NORMA CODENSA CS 274 (ANDEN. INCLUYE BASE, MUROS, PAÑETE, MARCO Y TAPA). MEDIDAS EXTERNAS: 0.90 X 0.90M. MEDIDAS INTERNAS: 0.60 X 0.60M. ALTURA: 0.93M.</v>
          </cell>
          <cell r="F582" t="str">
            <v>UN</v>
          </cell>
          <cell r="G582">
            <v>682235</v>
          </cell>
        </row>
        <row r="583">
          <cell r="D583">
            <v>4105</v>
          </cell>
          <cell r="E583" t="str">
            <v>CAJA DE INSPECCIÓN SENCILLA PARA CANALIZACIÓN NORMA CODENSA CS 275 (ZVERDE. INCLUYE BASE, MUROS, PAÑETE, MARCO Y TAPA). MEDIDAS EXTERNAS: 1.49 X 0.99M. MEDIDAS INTERNAS: 1.19 X 0.69M. ALTURA: 1.37M.</v>
          </cell>
          <cell r="F583" t="str">
            <v>UN</v>
          </cell>
          <cell r="G583">
            <v>1202497</v>
          </cell>
        </row>
        <row r="584">
          <cell r="D584">
            <v>4106</v>
          </cell>
          <cell r="E584" t="str">
            <v>CAJA DE INSPECCIÓN SENCILLA PARA CANALIZACIÓN NORMA CODENSA CS 275 (ANDEN. INCLUYE BASE, MUROS, PAÑETE, MARCO Y TAPA). MEDIDAS EXTERNAS: 1.49 X 0.99M. MEDIDAS INTERNAS: 1.19 X 0.69M. ALTURA: 1.37M.</v>
          </cell>
          <cell r="F584" t="str">
            <v>UN</v>
          </cell>
          <cell r="G584">
            <v>1172247</v>
          </cell>
        </row>
        <row r="585">
          <cell r="D585">
            <v>4107</v>
          </cell>
          <cell r="E585" t="str">
            <v>CAJA DE INSPECCIÓN DOBLE PARA CANALIZACIÓN NORMA CODENSA CS 276 (ZVERDE. INCLUYE BASE, MUROS, PAÑETE, MARCO Y TAPAS). MEDIDAS EXTERNAS: 1.79 X 1.49M. MEDIDAS INTERNAS: 1.49 X 1.19M. ALTURA: 1.22M.</v>
          </cell>
          <cell r="F585" t="str">
            <v>UN</v>
          </cell>
          <cell r="G585">
            <v>1687447</v>
          </cell>
        </row>
        <row r="586">
          <cell r="D586">
            <v>4108</v>
          </cell>
          <cell r="E586" t="str">
            <v>CAJA DE INSPECCIÓN DOBLE PARA CANALIZACIÓN NORMA CODENSA CS 276 (ANDEN. INCLUYE BASE, MUROS, PAÑETE, MARCO Y TAPAS). MEDIDAS EXTERNAS: 1.79 X 1.49M. MEDIDAS INTERNAS: 1.49 X 1.19M. ALTURA: 1.22M.</v>
          </cell>
          <cell r="F586" t="str">
            <v>UN</v>
          </cell>
          <cell r="G586">
            <v>1590581</v>
          </cell>
        </row>
        <row r="587">
          <cell r="D587">
            <v>4110</v>
          </cell>
          <cell r="E587" t="str">
            <v>CAJA DE INSPECCIÓN TRIPLE PARA CANALIZACIÓN NORMA CODENSA CS 277 (INCLUYE BASE, MUROS, PAÑETE, MARCOS Y TAPAS). MEDIDAS EXTERNAS: 2.59 X 1.69M. MEDIDAS INTERNAS: 2.29 X 1.19M. ALTURA: 1.37M.</v>
          </cell>
          <cell r="F587" t="str">
            <v>UN</v>
          </cell>
          <cell r="G587">
            <v>2994800</v>
          </cell>
        </row>
        <row r="588">
          <cell r="D588">
            <v>4111</v>
          </cell>
          <cell r="E588" t="str">
            <v>MORTERO 1:4 IMPERMEABILIZADO (HECHO EN OBRA)</v>
          </cell>
          <cell r="F588" t="str">
            <v>M3</v>
          </cell>
          <cell r="G588">
            <v>551186</v>
          </cell>
        </row>
        <row r="589">
          <cell r="D589">
            <v>4113</v>
          </cell>
          <cell r="E589" t="str">
            <v>CIMENTACION DE POSTES H=10M, CR=1050KG (INCLUYE IZAJE, APLOMADO E HINCADO. INCLUYE RELLENOS) NORMA LA009.</v>
          </cell>
          <cell r="F589" t="str">
            <v>UN</v>
          </cell>
          <cell r="G589">
            <v>427835</v>
          </cell>
        </row>
        <row r="590">
          <cell r="D590">
            <v>4114</v>
          </cell>
          <cell r="E590" t="str">
            <v>CIMENTACION DE POSTES H=12M, CR=510KG (INCLUYE IZAJE, APLOMADO E HINCADO. INCLUYE RELLENOS) NORMA LA009.</v>
          </cell>
          <cell r="F590" t="str">
            <v>UN</v>
          </cell>
          <cell r="G590">
            <v>346374</v>
          </cell>
        </row>
        <row r="591">
          <cell r="D591">
            <v>4115</v>
          </cell>
          <cell r="E591" t="str">
            <v>CIMENTACION DE POSTES H=12M, CR=750KG (INCLUYE IZAJE, APLOMADO E HINCADO. INCLUYE RELLENOS) NORMA LA009.</v>
          </cell>
          <cell r="F591" t="str">
            <v>UN</v>
          </cell>
          <cell r="G591">
            <v>377941</v>
          </cell>
        </row>
        <row r="592">
          <cell r="D592">
            <v>4116</v>
          </cell>
          <cell r="E592" t="str">
            <v>CIMENTACION DE POSTES H=12M, CR=1050KG (INCLUYE IZAJE, APLOMADO E HINCADO. INCLUYE RELLENOS) NORMA LA009.</v>
          </cell>
          <cell r="F592" t="str">
            <v>UN</v>
          </cell>
          <cell r="G592">
            <v>443109</v>
          </cell>
        </row>
        <row r="593">
          <cell r="D593">
            <v>4117</v>
          </cell>
          <cell r="E593" t="str">
            <v>CIMENTACION DE POSTES H=12M, CR=1350KG (INCLUYE IZAJE, APLOMADO E HINCADO. INCLUYE RELLENOS) NORMA LA009.</v>
          </cell>
          <cell r="F593" t="str">
            <v>UN</v>
          </cell>
          <cell r="G593">
            <v>475694</v>
          </cell>
        </row>
        <row r="594">
          <cell r="D594">
            <v>4118</v>
          </cell>
          <cell r="E594" t="str">
            <v>CIMENTACION DE POSTES H=14M, CR=750KG (INCLUYE IZAJE, APLOMADO E HINCADO. INCLUYE RELLENOS) NORMA LA009.</v>
          </cell>
          <cell r="F594" t="str">
            <v>UN</v>
          </cell>
          <cell r="G594">
            <v>386087</v>
          </cell>
        </row>
        <row r="595">
          <cell r="D595">
            <v>4119</v>
          </cell>
          <cell r="E595" t="str">
            <v>CIMENTACION DE POSTES H=14M, CR=1050KG (INCLUYE IZAJE, APLOMADO E HINCADO. INCLUYE RELLENOS) NORMA LA009.</v>
          </cell>
          <cell r="F595" t="str">
            <v>UN</v>
          </cell>
          <cell r="G595">
            <v>459401</v>
          </cell>
        </row>
        <row r="596">
          <cell r="D596">
            <v>4120</v>
          </cell>
          <cell r="E596" t="str">
            <v>CIMENTACION DE POSTES H=14M, CR=1350KG (INCLUYE IZAJE, APLOMADO E HINCADO. INCLUYE RELLENOS) NORMA LA009.</v>
          </cell>
          <cell r="F596" t="str">
            <v>UN</v>
          </cell>
          <cell r="G596">
            <v>495040</v>
          </cell>
        </row>
        <row r="597">
          <cell r="D597">
            <v>4121</v>
          </cell>
          <cell r="E597" t="str">
            <v>CIMENTACION DE POSTES H=10M, CR=750KG (INCLUYE IZAJE, APLOMADO E HINCADO. INCLUYE RELLENOS) NORMA LA009.</v>
          </cell>
          <cell r="F597" t="str">
            <v>UN</v>
          </cell>
          <cell r="G597">
            <v>367758</v>
          </cell>
        </row>
        <row r="598">
          <cell r="D598">
            <v>4122</v>
          </cell>
          <cell r="E598" t="str">
            <v>CIMENTACION DE POSTES H=10M, CR=510KG (INCLUYE IZAJE, APLOMADO E HINCADO. INCLUYE RELLENOS) NORMA LA009.</v>
          </cell>
          <cell r="F598" t="str">
            <v>UN</v>
          </cell>
          <cell r="G598">
            <v>341283</v>
          </cell>
        </row>
        <row r="599">
          <cell r="D599">
            <v>4123</v>
          </cell>
          <cell r="E599" t="str">
            <v>CIMENTACION DE POSTES H=8M, CR=750KG (INCLUYE IZAJE, APLOMADO E HINCADO. INCLUYE RELLENOS) NORMA LA009.</v>
          </cell>
          <cell r="F599" t="str">
            <v>UN</v>
          </cell>
          <cell r="G599">
            <v>358594</v>
          </cell>
        </row>
        <row r="600">
          <cell r="D600">
            <v>4124</v>
          </cell>
          <cell r="E600" t="str">
            <v>CIMENTACION DE POSTES H=8M, CR=1050KG (INCLUYE IZAJE, APLOMADO E HINCADO. INCLUYE RELLENOS) NORMA LA009.</v>
          </cell>
          <cell r="F600" t="str">
            <v>UN</v>
          </cell>
          <cell r="G600">
            <v>411543</v>
          </cell>
        </row>
        <row r="601">
          <cell r="D601">
            <v>4125</v>
          </cell>
          <cell r="E601" t="str">
            <v>BASE EN CONCRETO 3000 PSI HECHO EN OBRA PARA POSTE METÁLICO H=12M (INCLUYE SUMINISTRO Y CONSTRUCCIÓN. INCLUYE REFUERZO) NORMA AP802.</v>
          </cell>
          <cell r="F601" t="str">
            <v>UN</v>
          </cell>
          <cell r="G601">
            <v>322289</v>
          </cell>
        </row>
        <row r="602">
          <cell r="D602">
            <v>4126</v>
          </cell>
          <cell r="E602" t="str">
            <v>BASE EN CONCRETO 3000 PSI HECHO EN OBRA PARA POSTE METÁLICO H=8, 9 Y 10M (INC. SUMINISTRO Y CONSTRUCCIÓN. INC. REFUERZO) NORMA AP802.</v>
          </cell>
          <cell r="F602" t="str">
            <v>UN</v>
          </cell>
          <cell r="G602">
            <v>288361</v>
          </cell>
        </row>
        <row r="603">
          <cell r="D603">
            <v>4127</v>
          </cell>
          <cell r="E603" t="str">
            <v>BASE EN CONCRETO 3000 PSI HECHO EN OBRA PARA POSTE METÁLICO H=14M (INCLUYE SUMINISTRO Y CONSTRUCCIÓN. INCLUYE REFUERZO) NORMA AP802.</v>
          </cell>
          <cell r="F603" t="str">
            <v>UN</v>
          </cell>
          <cell r="G603">
            <v>428501</v>
          </cell>
        </row>
        <row r="604">
          <cell r="D604">
            <v>4128</v>
          </cell>
          <cell r="E604" t="str">
            <v>4 DUCTOS D=4" PVC-TDP (INCLUYE SUMINISTRO E INSTALACIÓN. NO INCLUYE RELLENOS)</v>
          </cell>
          <cell r="F604" t="str">
            <v>ML</v>
          </cell>
          <cell r="G604">
            <v>99052</v>
          </cell>
        </row>
        <row r="605">
          <cell r="D605">
            <v>4129</v>
          </cell>
          <cell r="E605" t="str">
            <v>8 DUCTOS D=4" PVC-TDP (INCLUYE SUMINISTRO E INSTALACIÓN)</v>
          </cell>
          <cell r="F605" t="str">
            <v>ML</v>
          </cell>
          <cell r="G605">
            <v>200669</v>
          </cell>
        </row>
        <row r="606">
          <cell r="D606">
            <v>4130</v>
          </cell>
          <cell r="E606" t="str">
            <v>CAJA DE PASO SENCILLA ANDEN CONCRETO ETB (INCLUYE BASE, MUROS, PAÑETE, BORDILLO PERIMETRAL, MARCO Y TAPA). MEDIDAS EXTERNAS: 0.90 X 0.79M. MEDIDAS INTERNAS 0.60X0.50M. ALTURA: 0.96M.</v>
          </cell>
          <cell r="F606" t="str">
            <v>UN</v>
          </cell>
          <cell r="G606">
            <v>774787</v>
          </cell>
        </row>
        <row r="607">
          <cell r="D607">
            <v>4131</v>
          </cell>
          <cell r="E607" t="str">
            <v>CAJA DE PASO DOBLE ANDEN CONCRETO ETB (INCLUYE BASE, MUROS, PAÑETE, BORDILLO PERIMETRAL, MARCO Y TAPA). MEDIDAS EXTERNAS 1.36 X 0.89M. MEDIDAS INTERNAS: 1.06 X 0.60M. ALTURA: 0.96M.</v>
          </cell>
          <cell r="F607" t="str">
            <v>UN</v>
          </cell>
          <cell r="G607">
            <v>1233792</v>
          </cell>
        </row>
        <row r="608">
          <cell r="D608">
            <v>4132</v>
          </cell>
          <cell r="E608" t="str">
            <v>CAJA DE PASO SENCILLA EN CALZADA ETB (INCLUYE BASE, MUROS, PAÑETE, BORDILLO PERIMETRAL, MARCO Y TAPA). MEDIDAS EXTERNAS: 1.10 X 1.00M. MEDIDAS INTERNAS 0.60X0.50M. ALTURA: 1.33M.</v>
          </cell>
          <cell r="F608" t="str">
            <v>UN</v>
          </cell>
          <cell r="G608">
            <v>1393530</v>
          </cell>
        </row>
        <row r="609">
          <cell r="D609">
            <v>4133</v>
          </cell>
          <cell r="E609" t="str">
            <v>CAJA DE PASO DOBLE EN CALZADA ETB (INCLUYE BASE, MUROS, PAÑETE, BORDILLO PERIMETRAL, MARCO Y TAPA). MEDIDAS EXTERNAS: 1.80 X 1.01M. MEDIDAS INTERNAS: 1.30 X 0.50M. ALTURA: 1.33M.</v>
          </cell>
          <cell r="F609" t="str">
            <v>UN</v>
          </cell>
          <cell r="G609">
            <v>1903350</v>
          </cell>
        </row>
        <row r="610">
          <cell r="D610">
            <v>4134</v>
          </cell>
          <cell r="E610" t="str">
            <v>GROUTING 2000 PSI (INCLUYE SUMINISTRO Y COLOCACIÓN)</v>
          </cell>
          <cell r="F610" t="str">
            <v>M3</v>
          </cell>
          <cell r="G610">
            <v>586068</v>
          </cell>
        </row>
        <row r="611">
          <cell r="D611">
            <v>4135</v>
          </cell>
          <cell r="E611" t="str">
            <v>GROUTING 2500 PSI (INCLUYE SUMINISTRO Y COLOCACIÓN)</v>
          </cell>
          <cell r="F611" t="str">
            <v>M3</v>
          </cell>
          <cell r="G611">
            <v>604810</v>
          </cell>
        </row>
        <row r="612">
          <cell r="D612">
            <v>4136</v>
          </cell>
          <cell r="E612" t="str">
            <v>UNION PVC D=1/2" TIPO U.S. (SUMINISTRO E INSTALACIÓN)</v>
          </cell>
          <cell r="F612" t="str">
            <v>UN</v>
          </cell>
          <cell r="G612">
            <v>5729</v>
          </cell>
        </row>
        <row r="613">
          <cell r="D613">
            <v>4137</v>
          </cell>
          <cell r="E613" t="str">
            <v>ADOQUIN DE CONCRETO COLOR 20X10X8CM (SUMINISTRO E INSTALACIÓN. INCLUYE BASE 4CM ARENA NIVELACIÓN Y ARENA DE SELLO)</v>
          </cell>
          <cell r="F613" t="str">
            <v>M2</v>
          </cell>
          <cell r="G613">
            <v>114083</v>
          </cell>
        </row>
        <row r="614">
          <cell r="D614">
            <v>4138</v>
          </cell>
          <cell r="E614" t="str">
            <v>UNION DE REPARACION HD EL D=3" (SUMINISTRO E INSTALACIÓN)</v>
          </cell>
          <cell r="F614" t="str">
            <v>UN</v>
          </cell>
          <cell r="G614">
            <v>165882</v>
          </cell>
        </row>
        <row r="615">
          <cell r="D615">
            <v>4140</v>
          </cell>
          <cell r="E615" t="str">
            <v>BASE GRANULAR BG-A.  (SUMINISTRO, EXTENDIDO, NIVELACIÓN Y HUMEDECIMIENTO MECÁNICO,  COMPACTACIÓN MECÁNICA CON VIBROCOMPACTADOR TÁNDEM PEQUEÑO, INCLUYE OPERARIO  Y COMBUSTIBLE).</v>
          </cell>
          <cell r="F615" t="str">
            <v>M3</v>
          </cell>
          <cell r="G615">
            <v>177596</v>
          </cell>
        </row>
        <row r="616">
          <cell r="D616">
            <v>4142</v>
          </cell>
          <cell r="E616" t="str">
            <v>SUBBASE GRANULAR SBG-A (SUMINISTRO, EXTENDIDO, NIVELACIÓN, HUMEDECIMIENTO Y COMPACTACIÓN CON VIBROCOMPACTADOR)</v>
          </cell>
          <cell r="F616" t="str">
            <v>M3</v>
          </cell>
          <cell r="G616">
            <v>162337</v>
          </cell>
        </row>
        <row r="617">
          <cell r="D617">
            <v>4143</v>
          </cell>
          <cell r="E617" t="str">
            <v>TUBERIA PVC SANITARIA D=4" TIPO U.S. (INCLUYE SUMINISTRO E INSTALACIÓN)</v>
          </cell>
          <cell r="F617" t="str">
            <v>ML</v>
          </cell>
          <cell r="G617">
            <v>38322</v>
          </cell>
        </row>
        <row r="618">
          <cell r="D618">
            <v>4144</v>
          </cell>
          <cell r="E618" t="str">
            <v>TUBERIA PVC SANITARIA D=6" TIPO U.S. (INCLUYE SUMINISTRO E INSTALACIÓN)</v>
          </cell>
          <cell r="F618" t="str">
            <v>ML</v>
          </cell>
          <cell r="G618">
            <v>77454</v>
          </cell>
        </row>
        <row r="619">
          <cell r="D619">
            <v>4154</v>
          </cell>
          <cell r="E619" t="str">
            <v>DESCAPOTE A MAQUINA EN MATERIAL COMUN (E=0.1M. INCLUYE CARGUE)</v>
          </cell>
          <cell r="F619" t="str">
            <v>M2</v>
          </cell>
          <cell r="G619">
            <v>921</v>
          </cell>
        </row>
        <row r="620">
          <cell r="D620">
            <v>4155</v>
          </cell>
          <cell r="E620" t="str">
            <v>EXCAVACION MECANICA EN ROCA (INCLUYE CARGUE)</v>
          </cell>
          <cell r="F620" t="str">
            <v>M3</v>
          </cell>
          <cell r="G620">
            <v>86313</v>
          </cell>
        </row>
        <row r="621">
          <cell r="D621">
            <v>4156</v>
          </cell>
          <cell r="E621" t="str">
            <v>BASE GRANULAR CLASE C (BG_C) (SUMINISTRO, EXTENDIDO, NIVELACIÓN, HUMEDECIMIENTO Y COMPACTACIÓN CON VIBROCOMPACTADOR)</v>
          </cell>
          <cell r="F621" t="str">
            <v>M3</v>
          </cell>
          <cell r="G621">
            <v>158536</v>
          </cell>
        </row>
        <row r="622">
          <cell r="D622">
            <v>4157</v>
          </cell>
          <cell r="E622" t="str">
            <v>BASE GRANULAR CLASE B (BG_B) (SUMINISTRO, EXTENDIDO, NIVELACIÓN, HUMEDECIMIENTO Y COMPACTACIÓN CON VIBROCOMPACTADOR)</v>
          </cell>
          <cell r="F622" t="str">
            <v>M3</v>
          </cell>
          <cell r="G622">
            <v>174006</v>
          </cell>
        </row>
        <row r="623">
          <cell r="D623">
            <v>4158</v>
          </cell>
          <cell r="E623" t="str">
            <v>BASE GRANULAR CLASE A (BG_A) (SUMINISTRO, EXTENDIDO, NIVELACIÓN, HUMEDECIMIENTO Y COMPACTACIÓN CON VIBROCOMPACTADOR)</v>
          </cell>
          <cell r="F623" t="str">
            <v>M3</v>
          </cell>
          <cell r="G623">
            <v>164724</v>
          </cell>
        </row>
        <row r="624">
          <cell r="D624">
            <v>4159</v>
          </cell>
          <cell r="E624" t="str">
            <v>SUBBASE GRANULAR CLASE C (SBG_C) (SUMINISTRO, EXTENDIDO, NIVELACIÓN, HUMEDECIMIENTO Y COMPACTACIÓN CON VIBROCOMPACTADOR)</v>
          </cell>
          <cell r="F624" t="str">
            <v>M3</v>
          </cell>
          <cell r="G624">
            <v>146160</v>
          </cell>
        </row>
        <row r="625">
          <cell r="D625">
            <v>4160</v>
          </cell>
          <cell r="E625" t="str">
            <v>SUBBASE GRANULAR CLASE B (SBG_B) (SUMINISTRO, EXTENDIDO, NIVELACIÓN, HUMEDECIMIENTO Y COMPACTACIÓN CON VIBROCOMPACTADOR)</v>
          </cell>
          <cell r="F625" t="str">
            <v>M3</v>
          </cell>
          <cell r="G625">
            <v>155442</v>
          </cell>
        </row>
        <row r="626">
          <cell r="D626">
            <v>4161</v>
          </cell>
          <cell r="E626" t="str">
            <v>SUBBASE GRANULAR CLASE A (SBG_A) (SUMINISTRO, EXTENDIDO, NIVELACIÓN, HUMEDECIMIENTO Y COMPACTACIÓN CON VIBROCOMPACTADOR)</v>
          </cell>
          <cell r="F626" t="str">
            <v>M3</v>
          </cell>
          <cell r="G626">
            <v>149254</v>
          </cell>
        </row>
        <row r="627">
          <cell r="D627">
            <v>4195</v>
          </cell>
          <cell r="E627" t="str">
            <v>AGREGADO PÉTREO DE PROTECCIÓN. (SUMINISTRO Y EXTENDIDO MANUAL)</v>
          </cell>
          <cell r="F627" t="str">
            <v>M2</v>
          </cell>
          <cell r="G627">
            <v>543</v>
          </cell>
        </row>
        <row r="628">
          <cell r="D628">
            <v>4197</v>
          </cell>
          <cell r="E628" t="str">
            <v>RIEGO DE LIGA CON EMULSION MODIFICADA CON POLIMEROS CRR-1M (SUMINISTRO, BARRIDO SUPERFICIE Y RIEGO MECANICO)</v>
          </cell>
          <cell r="F628" t="str">
            <v>M2</v>
          </cell>
          <cell r="G628">
            <v>3752</v>
          </cell>
        </row>
        <row r="629">
          <cell r="D629">
            <v>4198</v>
          </cell>
          <cell r="E629" t="str">
            <v>RIEGO DE LIGA CON EMULSION MODIFICADA CON POLIMEROS CRR-2M (SUMINISTRO, BARRIDO SUPERFICIE Y RIEGO MECANICO)</v>
          </cell>
          <cell r="F629" t="str">
            <v>M2</v>
          </cell>
          <cell r="G629">
            <v>3975</v>
          </cell>
        </row>
        <row r="630">
          <cell r="D630">
            <v>4200</v>
          </cell>
          <cell r="E630" t="str">
            <v>MEZCLA ASFÁLTICA EN CALIENTE TIPO DENSO MD20 ASFALTO CONVENCIONAL 60-70 (SUMINISTRO, EXTENDIDO, NIVELACIÓN Y COMPACTACIÓN  MECANICA CON VIBROCOMPACTADOR Y COMPACTADOR DE LLANTAS)</v>
          </cell>
          <cell r="F630" t="str">
            <v>M3</v>
          </cell>
          <cell r="G630">
            <v>1030747</v>
          </cell>
        </row>
        <row r="631">
          <cell r="D631">
            <v>4203</v>
          </cell>
          <cell r="E631" t="str">
            <v>MEZCLA ASFÁLTICA EN CALIENTE TIPO DENSO MD12 ASFALTO CONVENCIONAL 80-100 (CEMENTO ASFÁLTICO 80-100) (SUMINISTRO, EXTENDIDO, NIVELACIÓN Y COMPACTACIÓN MECANICA CON VIBROCOMPACTADOR Y COMPACTADOR DE LLANTAS)</v>
          </cell>
          <cell r="F631" t="str">
            <v>M3</v>
          </cell>
          <cell r="G631">
            <v>1064721</v>
          </cell>
        </row>
        <row r="632">
          <cell r="D632">
            <v>4207</v>
          </cell>
          <cell r="E632" t="str">
            <v>MEZCLA ASFÁLTICA EN CALIENTE TIPO DENSO MD10 ASFALTO CONVENCIONAL (CEMENTO ASFÁLTICO 80-100) (SUMINISTRO, EXTENDIDO, NIVELACIÓN Y COMPACTACIÓN MECANICA CON VIBROCOMPACTADOR Y COMPACTADOR DE LLANTAS)</v>
          </cell>
          <cell r="F632" t="str">
            <v>M3</v>
          </cell>
          <cell r="G632">
            <v>1163084</v>
          </cell>
        </row>
        <row r="633">
          <cell r="D633">
            <v>4229</v>
          </cell>
          <cell r="E633" t="str">
            <v>LOSA DE CONCRETO MR39 (SUMINISTRO, FORMALETEADO, COLOCACIÓN Y ACABADO. NO INCLUYE ACERO, CURADO, JUNTAS)</v>
          </cell>
          <cell r="F633" t="str">
            <v>M3</v>
          </cell>
          <cell r="G633">
            <v>678312</v>
          </cell>
        </row>
        <row r="634">
          <cell r="D634">
            <v>4230</v>
          </cell>
          <cell r="E634" t="str">
            <v>LOSA DE CONCRETO MR36 (SUMINISTRO, FORMALETEADO, COLOCACIÓN Y ACABADO. NO INCLUYE ACERO, CURADO, JUNTAS)</v>
          </cell>
          <cell r="F634" t="str">
            <v>M3</v>
          </cell>
          <cell r="G634">
            <v>675813</v>
          </cell>
        </row>
        <row r="635">
          <cell r="D635">
            <v>4232</v>
          </cell>
          <cell r="E635" t="str">
            <v>MALLA ELECTROSOLDADA 0.15X0.15M, D=5MM, 5MM (INCLUYE SUMINISTRO, FIJACIÓN E INSTALACIÓN)</v>
          </cell>
          <cell r="F635" t="str">
            <v>KG</v>
          </cell>
          <cell r="G635">
            <v>6657</v>
          </cell>
        </row>
        <row r="636">
          <cell r="D636">
            <v>4233</v>
          </cell>
          <cell r="E636" t="str">
            <v>MALLA ELECTROSOLDADA 0.15X0.15M, D=6MM, 6MM (INCLUYE SUMINISTRO, FIJACIÓN E INSTALACIÓN)</v>
          </cell>
          <cell r="F636" t="str">
            <v>KG</v>
          </cell>
          <cell r="G636">
            <v>6657</v>
          </cell>
        </row>
        <row r="637">
          <cell r="D637">
            <v>4234</v>
          </cell>
          <cell r="E637" t="str">
            <v>MALLA ELECTROSOLDADA 0.15X0.15M, D=7MM, 7MM (INCLUYE SUMINISTRO, FIJACIÓN E INSTALACIÓN)</v>
          </cell>
          <cell r="F637" t="str">
            <v>KG</v>
          </cell>
          <cell r="G637">
            <v>6657</v>
          </cell>
        </row>
        <row r="638">
          <cell r="D638">
            <v>4235</v>
          </cell>
          <cell r="E638" t="str">
            <v>MALLA ELECTROSOLDADA 0.15X0.15M, D=8MM, 8MM (INCLUYE SUMINISTRO, FIJACIÓN E INSTALACIÓN)</v>
          </cell>
          <cell r="F638" t="str">
            <v>KG</v>
          </cell>
          <cell r="G638">
            <v>6657</v>
          </cell>
        </row>
        <row r="639">
          <cell r="D639">
            <v>4236</v>
          </cell>
          <cell r="E639" t="str">
            <v>MALLA ELECTROSOLDADA 0.15X0.15M, D=4MM, 4MM (INCLUYE SUMINISTRO, FIJACIÓN E INSTALACIÓN)</v>
          </cell>
          <cell r="F639" t="str">
            <v>KG</v>
          </cell>
          <cell r="G639">
            <v>6657</v>
          </cell>
        </row>
        <row r="640">
          <cell r="D640">
            <v>4237</v>
          </cell>
          <cell r="E640" t="str">
            <v>MALLA ELECTROSOLDADA 0.20X0.20M, D=4MM, 4MM (INCLUYE SUMINISTRO, FIJACIÓN E INSTALACIÓN)</v>
          </cell>
          <cell r="F640" t="str">
            <v>KG</v>
          </cell>
          <cell r="G640">
            <v>6657</v>
          </cell>
        </row>
        <row r="641">
          <cell r="D641">
            <v>4238</v>
          </cell>
          <cell r="E641" t="str">
            <v>MALLA ELECTROSOLDADA 0.25X0.25M, D=4MM, 4MM (INCLUYE SUMINISTRO, FIJACIÓN E INSTALACIÓN)</v>
          </cell>
          <cell r="F641" t="str">
            <v>KG</v>
          </cell>
          <cell r="G641">
            <v>6657</v>
          </cell>
        </row>
        <row r="642">
          <cell r="D642">
            <v>4239</v>
          </cell>
          <cell r="E642" t="str">
            <v>CORTE Y AMPLIACIÓN DE JUNTA EN PAVIMENTO DE CONCRETO HIDRAULICO</v>
          </cell>
          <cell r="F642" t="str">
            <v>ML</v>
          </cell>
          <cell r="G642">
            <v>6233</v>
          </cell>
        </row>
        <row r="643">
          <cell r="D643">
            <v>4240</v>
          </cell>
          <cell r="E643" t="str">
            <v>DEMARCACION LINEA CONTINUA A=0.12M (E=2.3MM,TERMOPLÁSTICA. INC. SUMINISTRO Y APLICACIÓN CON EQUIPO. INCL. MICROESFERAS)</v>
          </cell>
          <cell r="F643" t="str">
            <v>ML</v>
          </cell>
          <cell r="G643">
            <v>16824</v>
          </cell>
        </row>
        <row r="644">
          <cell r="D644">
            <v>4241</v>
          </cell>
          <cell r="E644" t="str">
            <v>DEMARCACION LINEA DISCONTINUA A=0.12M (E=2.3MM,TERMOPLÁSTICA. INC. SUMINISTRO Y APLICACIÓN CON EQUIPO. INCL. MICROESFERA</v>
          </cell>
          <cell r="F644" t="str">
            <v>ML</v>
          </cell>
          <cell r="G644">
            <v>16824</v>
          </cell>
        </row>
        <row r="645">
          <cell r="D645">
            <v>4242</v>
          </cell>
          <cell r="E645" t="str">
            <v>DEMARCACION LINEA CONTINUA A=0.15M (E=2.3MM,TERMOPLÁSTICA. INC. SUMINISTRO Y APLICACIÓN CON EQUIPO. INCL. MICROESFERAS)</v>
          </cell>
          <cell r="F645" t="str">
            <v>ML</v>
          </cell>
          <cell r="G645">
            <v>21029</v>
          </cell>
        </row>
        <row r="646">
          <cell r="D646">
            <v>4243</v>
          </cell>
          <cell r="E646" t="str">
            <v>DEMARCACION LINEA DISCONTINUA A=0.15M (E=2.3MM,TERMOPLÁSTICA. INC. SUMINISTRO Y APLICACIÓN CON EQUIPO. INC MICROESFERAS)</v>
          </cell>
          <cell r="F646" t="str">
            <v>ML</v>
          </cell>
          <cell r="G646">
            <v>21029</v>
          </cell>
        </row>
        <row r="647">
          <cell r="D647">
            <v>4244</v>
          </cell>
          <cell r="E647" t="str">
            <v>FLECHA DIRECCIONAL "A LA DERECHA" (E=2.3MM,TERMOPLÁSTICA. INC. SUMINISTRO Y APLICACIÓN CON EQUIPO. INC MICROESFERAS). MARCA VIAL PARA VELOCIDADES MENORES O IGUALES A 60 KM/H AREA DE LA MARCA: 1.51M2</v>
          </cell>
          <cell r="F647" t="str">
            <v>UN</v>
          </cell>
          <cell r="G647">
            <v>211690</v>
          </cell>
        </row>
        <row r="648">
          <cell r="D648">
            <v>4245</v>
          </cell>
          <cell r="E648" t="str">
            <v>FLECHA DIRECCIONAL "DE FRENTE A LA DERECHA" (E=2.3MM,TERMOPLÁSTICA. INC. SUMIN. Y APLIC. CON EQUIPO. INC. MICROESFERAS). MARCA VIAL PARA VELOCIDADES MENORES O IGUALES A 60 KM/H AREA DE LA MARCA: 2.18M2</v>
          </cell>
          <cell r="F648" t="str">
            <v>UN</v>
          </cell>
          <cell r="G648">
            <v>305619</v>
          </cell>
        </row>
        <row r="649">
          <cell r="D649">
            <v>4246</v>
          </cell>
          <cell r="E649" t="str">
            <v>FLECHA DIRECCIONAL "DE FRENTE" (E=2.3MM,TERMOPLÁSTICA. INC. SUMINISTRO Y APLICACIÓN CON EQUIPO. INC MICROESFERAS). MARCA VIAL PARA VELOCIDADES MENORES O IGUALES A 60 KM/H AREA DE LA MARCA: 1.20 M2.</v>
          </cell>
          <cell r="F649" t="str">
            <v>UN</v>
          </cell>
          <cell r="G649">
            <v>168231</v>
          </cell>
        </row>
        <row r="650">
          <cell r="D650">
            <v>4247</v>
          </cell>
          <cell r="E650" t="str">
            <v>PINTURA TERMOPLASTICA (E=2.3MM. INCLUYE SUMINISTRO Y APLICACIÓN CON EQUIPO. INCLUYE MICROESFERAS)</v>
          </cell>
          <cell r="F650" t="str">
            <v>M2</v>
          </cell>
          <cell r="G650">
            <v>140192</v>
          </cell>
        </row>
        <row r="651">
          <cell r="D651">
            <v>4248</v>
          </cell>
          <cell r="E651" t="str">
            <v>DEMARCACION PASO PEATONAL-CEBRA (E=2.3MM,TERMOPLÁSTICA. INC. SUMINISTRO Y APLICACIÓN CON EQUIPO. INC MICROESFERAS)</v>
          </cell>
          <cell r="F651" t="str">
            <v>M2</v>
          </cell>
          <cell r="G651">
            <v>140192</v>
          </cell>
        </row>
        <row r="652">
          <cell r="D652">
            <v>4249</v>
          </cell>
          <cell r="E652" t="str">
            <v>DEMARCACION PASO PEATONAL-LINEA CONT. A=0.15M (E=2.3MM,TERMOPLÁSTICA. INC. SUMIN. Y APLIC. CON EQUIPO. INC MICROESFERAS)</v>
          </cell>
          <cell r="F652" t="str">
            <v>ML</v>
          </cell>
          <cell r="G652">
            <v>21029</v>
          </cell>
        </row>
        <row r="653">
          <cell r="D653">
            <v>4252</v>
          </cell>
          <cell r="E653" t="str">
            <v>PLACA CUBIERTA D=1.70M POZO INSPEC. (FUNDIDA EN SITIO. INC. SUM, FORMALET., REFUERZO E INST. INCL.TAPA EN POLIPROPILENO)</v>
          </cell>
          <cell r="F653" t="str">
            <v>UN</v>
          </cell>
          <cell r="G653">
            <v>1983514</v>
          </cell>
        </row>
        <row r="654">
          <cell r="D654">
            <v>4253</v>
          </cell>
          <cell r="E654" t="str">
            <v>PLACA CUBIERTA D=1.70M POZO INSPEC. (FUNDIDA EN SITIO. INC. SUMIN, FORMALET., REFUERZO E INST. INC. TAPA EN CONCRETO)</v>
          </cell>
          <cell r="F654" t="str">
            <v>UN</v>
          </cell>
          <cell r="G654">
            <v>818075</v>
          </cell>
        </row>
        <row r="655">
          <cell r="D655">
            <v>4261</v>
          </cell>
          <cell r="E655" t="str">
            <v>MORTERO 1:3 IMPERMEABILIZADO (HECHO EN OBRA)</v>
          </cell>
          <cell r="F655" t="str">
            <v>M3</v>
          </cell>
          <cell r="G655">
            <v>646425</v>
          </cell>
        </row>
        <row r="656">
          <cell r="D656">
            <v>4262</v>
          </cell>
          <cell r="E656" t="str">
            <v>EXCAVACION MECANICA PARA REDES PROFUNDIDAD 0M - 3.5M (INCLUYE CARGUE)</v>
          </cell>
          <cell r="F656" t="str">
            <v>M3</v>
          </cell>
          <cell r="G656">
            <v>5499</v>
          </cell>
        </row>
        <row r="657">
          <cell r="D657">
            <v>4264</v>
          </cell>
          <cell r="E657" t="str">
            <v>TUBERIA CONCRETO D=6" CL.I SIN REFUERZO (INCLUYE SUMINISTRO E INSTALACIÓN)</v>
          </cell>
          <cell r="F657" t="str">
            <v>ML</v>
          </cell>
          <cell r="G657">
            <v>54281</v>
          </cell>
        </row>
        <row r="658">
          <cell r="D658">
            <v>4265</v>
          </cell>
          <cell r="E658" t="str">
            <v>TUBERIA CONCRETO D=10" CL. II SIN REFUERZO (INCLUYE SUMINISTRO E INSTALACIÓN)</v>
          </cell>
          <cell r="F658" t="str">
            <v>ML</v>
          </cell>
          <cell r="G658">
            <v>120742</v>
          </cell>
        </row>
        <row r="659">
          <cell r="D659">
            <v>4266</v>
          </cell>
          <cell r="E659" t="str">
            <v>EXCAVACION MANUAL PARA REDES PROFUNDIDAD 2M - 3.50M (INCLUYE CARGUE)</v>
          </cell>
          <cell r="F659" t="str">
            <v>M3</v>
          </cell>
          <cell r="G659">
            <v>54475</v>
          </cell>
        </row>
        <row r="660">
          <cell r="D660">
            <v>4273</v>
          </cell>
          <cell r="E660" t="str">
            <v>CUADRILLA (OFICIAL + AYUDANTE).</v>
          </cell>
          <cell r="F660" t="str">
            <v>JR</v>
          </cell>
          <cell r="G660">
            <v>174532</v>
          </cell>
        </row>
        <row r="661">
          <cell r="D661">
            <v>4274</v>
          </cell>
          <cell r="E661" t="str">
            <v>CUADRILLA (OFICIAL + 2 AYUDANTES).</v>
          </cell>
          <cell r="F661" t="str">
            <v>JR</v>
          </cell>
          <cell r="G661">
            <v>246112</v>
          </cell>
        </row>
        <row r="662">
          <cell r="D662">
            <v>4275</v>
          </cell>
          <cell r="E662" t="str">
            <v>CUADRILLA (TUBERO + AYUDANTE)</v>
          </cell>
          <cell r="F662" t="str">
            <v>JR</v>
          </cell>
          <cell r="G662">
            <v>190218</v>
          </cell>
        </row>
        <row r="663">
          <cell r="D663">
            <v>4276</v>
          </cell>
          <cell r="E663" t="str">
            <v>CUADRILLA (TUBERO + 2 AYUDANTES).</v>
          </cell>
          <cell r="F663" t="str">
            <v>JR</v>
          </cell>
          <cell r="G663">
            <v>261798</v>
          </cell>
        </row>
        <row r="664">
          <cell r="D664">
            <v>4277</v>
          </cell>
          <cell r="E664" t="str">
            <v>CUADRILLA (TECNICO ELECTRICO + AYUDANTE).</v>
          </cell>
          <cell r="F664" t="str">
            <v>JR</v>
          </cell>
          <cell r="G664">
            <v>190218</v>
          </cell>
        </row>
        <row r="665">
          <cell r="D665">
            <v>4278</v>
          </cell>
          <cell r="E665" t="str">
            <v>CUADRILLA (OFICIAL + AYUDANTE)</v>
          </cell>
          <cell r="F665" t="str">
            <v>HR</v>
          </cell>
          <cell r="G665">
            <v>22281</v>
          </cell>
        </row>
        <row r="666">
          <cell r="D666">
            <v>4279</v>
          </cell>
          <cell r="E666" t="str">
            <v>CUADRILLA (OFICIAL + 2 AYUDANTES)</v>
          </cell>
          <cell r="F666" t="str">
            <v>HR</v>
          </cell>
          <cell r="G666">
            <v>31419</v>
          </cell>
        </row>
        <row r="667">
          <cell r="D667">
            <v>4280</v>
          </cell>
          <cell r="E667" t="str">
            <v>CUADRILLA (TUBERO + AYUDANTE).</v>
          </cell>
          <cell r="F667" t="str">
            <v>HR</v>
          </cell>
          <cell r="G667">
            <v>24284</v>
          </cell>
        </row>
        <row r="668">
          <cell r="D668">
            <v>4281</v>
          </cell>
          <cell r="E668" t="str">
            <v>CUADRILLA (TUBERO + 2 AYUDANTES)</v>
          </cell>
          <cell r="F668" t="str">
            <v>HR</v>
          </cell>
          <cell r="G668">
            <v>33422</v>
          </cell>
        </row>
        <row r="669">
          <cell r="D669">
            <v>4282</v>
          </cell>
          <cell r="E669" t="str">
            <v>CUADRILLA (TECNICO ELECTRICO + AYUDANTE)</v>
          </cell>
          <cell r="F669" t="str">
            <v>HR</v>
          </cell>
          <cell r="G669">
            <v>24284</v>
          </cell>
        </row>
        <row r="670">
          <cell r="D670">
            <v>4283</v>
          </cell>
          <cell r="E670" t="str">
            <v>CUADRILLA (TECNICO ELECTRICO + 2 AYUDANTES)</v>
          </cell>
          <cell r="F670" t="str">
            <v>JR</v>
          </cell>
          <cell r="G670">
            <v>261798</v>
          </cell>
        </row>
        <row r="671">
          <cell r="D671">
            <v>4284</v>
          </cell>
          <cell r="E671" t="str">
            <v>CUADRILLA (OFICIAL + 4 AYUDANTES).</v>
          </cell>
          <cell r="F671" t="str">
            <v>HR</v>
          </cell>
          <cell r="G671">
            <v>49692</v>
          </cell>
        </row>
        <row r="672">
          <cell r="D672">
            <v>4285</v>
          </cell>
          <cell r="E672" t="str">
            <v>CUADRILLA (OFICIAL + 4 AYUDANTES)</v>
          </cell>
          <cell r="F672" t="str">
            <v>JR</v>
          </cell>
          <cell r="G672">
            <v>389272</v>
          </cell>
        </row>
        <row r="673">
          <cell r="D673">
            <v>4286</v>
          </cell>
          <cell r="E673" t="str">
            <v>CUADRILLA (3 OFICIALES + 6 AYUDANTES).</v>
          </cell>
          <cell r="F673" t="str">
            <v>JR</v>
          </cell>
          <cell r="G673">
            <v>738334</v>
          </cell>
        </row>
        <row r="674">
          <cell r="D674">
            <v>4287</v>
          </cell>
          <cell r="E674" t="str">
            <v>CUADRILLA (OFICIAL + 3 AYUDANTES)</v>
          </cell>
          <cell r="F674" t="str">
            <v>HR</v>
          </cell>
          <cell r="G674">
            <v>40557</v>
          </cell>
        </row>
        <row r="675">
          <cell r="D675">
            <v>4288</v>
          </cell>
          <cell r="E675" t="str">
            <v>CUADRILLA (OFICIAL + 3 AYUDANTES).</v>
          </cell>
          <cell r="F675" t="str">
            <v>JR</v>
          </cell>
          <cell r="G675">
            <v>317692</v>
          </cell>
        </row>
        <row r="676">
          <cell r="D676">
            <v>4289</v>
          </cell>
          <cell r="E676" t="str">
            <v>DEMOLICIÓN MUROS E=0.15M (INCLUYE CARGUE)</v>
          </cell>
          <cell r="F676" t="str">
            <v>M2</v>
          </cell>
          <cell r="G676">
            <v>26126</v>
          </cell>
        </row>
        <row r="677">
          <cell r="D677">
            <v>4290</v>
          </cell>
          <cell r="E677" t="str">
            <v>DEMOLICIÓN MUROS E=0.25M (INCLUYE CARGUE)</v>
          </cell>
          <cell r="F677" t="str">
            <v>M2</v>
          </cell>
          <cell r="G677">
            <v>36905</v>
          </cell>
        </row>
        <row r="678">
          <cell r="D678">
            <v>4291</v>
          </cell>
          <cell r="E678" t="str">
            <v>CARCAMO PROTECCIÓN DE TUBERÍA Ø 8" NORMA EAAB NS-090 . 3V.2</v>
          </cell>
          <cell r="F678" t="str">
            <v>ML</v>
          </cell>
          <cell r="G678">
            <v>563985</v>
          </cell>
        </row>
        <row r="679">
          <cell r="D679">
            <v>4292</v>
          </cell>
          <cell r="E679" t="str">
            <v>CARCAMO DE PROTECCIÓN DE TUBERÍA Ø 10" NORMA EAAB NS-090 V. 1.2</v>
          </cell>
          <cell r="F679" t="str">
            <v>ML</v>
          </cell>
          <cell r="G679">
            <v>586833</v>
          </cell>
        </row>
        <row r="680">
          <cell r="D680">
            <v>4294</v>
          </cell>
          <cell r="E680" t="str">
            <v>CARCAMO DE PROTECCIÓN DE TUBERÍA Ø 16" NORMA EAAB NS-090 V. 1.2</v>
          </cell>
          <cell r="F680" t="str">
            <v>ML</v>
          </cell>
          <cell r="G680">
            <v>712483</v>
          </cell>
        </row>
        <row r="681">
          <cell r="D681">
            <v>4295</v>
          </cell>
          <cell r="E681" t="str">
            <v>CARCAMO DE PROTECCIÓN DE TUBERÍA Ø 18" NORMA EAAB NS-090 V. 1.2</v>
          </cell>
          <cell r="F681" t="str">
            <v>ML</v>
          </cell>
          <cell r="G681">
            <v>737175</v>
          </cell>
        </row>
        <row r="682">
          <cell r="D682">
            <v>4296</v>
          </cell>
          <cell r="E682" t="str">
            <v>CARCAMO DE PROTECCIÓN DE TUBERÍA Ø 20" NORMA EAAB NS-090 V. 1.2</v>
          </cell>
          <cell r="F682" t="str">
            <v>ML</v>
          </cell>
          <cell r="G682">
            <v>772537</v>
          </cell>
        </row>
        <row r="683">
          <cell r="D683">
            <v>4297</v>
          </cell>
          <cell r="E683" t="str">
            <v>CARCAMO DE PROTECCIÓN DE TUBERÍA Ø 24" NORMA EAAB NS-090 V. 1.2</v>
          </cell>
          <cell r="F683" t="str">
            <v>ML</v>
          </cell>
          <cell r="G683">
            <v>1016664</v>
          </cell>
        </row>
        <row r="684">
          <cell r="D684">
            <v>4298</v>
          </cell>
          <cell r="E684" t="str">
            <v>CARCAMO DE PROTECCIÓN DE TUBERÍA Ø 27" NORMA EAAB NS-090 V. 1.2</v>
          </cell>
          <cell r="F684" t="str">
            <v>ML</v>
          </cell>
          <cell r="G684">
            <v>1385074</v>
          </cell>
        </row>
        <row r="685">
          <cell r="D685">
            <v>4299</v>
          </cell>
          <cell r="E685" t="str">
            <v>CARCAMO DE PROTECCIÓN DE TUBERÍA Ø 30" NORMA EAAB NS-090 V. 1.2</v>
          </cell>
          <cell r="F685" t="str">
            <v>ML</v>
          </cell>
          <cell r="G685">
            <v>1552586</v>
          </cell>
        </row>
        <row r="686">
          <cell r="D686">
            <v>4300</v>
          </cell>
          <cell r="E686" t="str">
            <v>CARCAMO 2 A 4 VIAS COLOMBIA TELECOMUNICACIONES</v>
          </cell>
          <cell r="F686" t="str">
            <v>ML</v>
          </cell>
          <cell r="G686">
            <v>382129</v>
          </cell>
        </row>
        <row r="687">
          <cell r="D687">
            <v>4301</v>
          </cell>
          <cell r="E687" t="str">
            <v>CARCAMO 6 A 9 VIAS COLOMBIA TELECOMUNICACIONES</v>
          </cell>
          <cell r="F687" t="str">
            <v>ML</v>
          </cell>
          <cell r="G687">
            <v>423959</v>
          </cell>
        </row>
        <row r="688">
          <cell r="D688">
            <v>4302</v>
          </cell>
          <cell r="E688" t="str">
            <v>CARCAMO 12 A 20 VIAS COLOMBIA TELECOMUNICACIONES</v>
          </cell>
          <cell r="F688" t="str">
            <v>ML</v>
          </cell>
          <cell r="G688">
            <v>497039</v>
          </cell>
        </row>
        <row r="689">
          <cell r="D689">
            <v>4303</v>
          </cell>
          <cell r="E689" t="str">
            <v>CARCAMO 20 A 24 VIAS COLOMBIA TELECOMUNICACIONES</v>
          </cell>
          <cell r="F689" t="str">
            <v>ML</v>
          </cell>
          <cell r="G689">
            <v>571742</v>
          </cell>
        </row>
        <row r="690">
          <cell r="D690">
            <v>4304</v>
          </cell>
          <cell r="E690" t="str">
            <v>CARCAMO 24 A 36 VIAS COLOMBIA TELECOMUNICACIONES</v>
          </cell>
          <cell r="F690" t="str">
            <v>ML</v>
          </cell>
          <cell r="G690">
            <v>591020</v>
          </cell>
        </row>
        <row r="691">
          <cell r="D691">
            <v>4305</v>
          </cell>
          <cell r="E691" t="str">
            <v>CAMARA DOBLE TIPO "FS" COLOMBIA TELECOMUNICACIONES ESQUEMA CT-018</v>
          </cell>
          <cell r="F691" t="str">
            <v>UN</v>
          </cell>
          <cell r="G691">
            <v>389906</v>
          </cell>
        </row>
        <row r="692">
          <cell r="D692">
            <v>4306</v>
          </cell>
          <cell r="E692" t="str">
            <v>CAMARA TIPO "2FR" COLOMBIA TELECOMUNICACIONES DIBUJO CT-019</v>
          </cell>
          <cell r="F692" t="str">
            <v>UN</v>
          </cell>
          <cell r="G692">
            <v>935373</v>
          </cell>
        </row>
        <row r="693">
          <cell r="D693">
            <v>4307</v>
          </cell>
          <cell r="E693" t="str">
            <v>CAMARA TIPO "FR" COLOMBIA TELECOMUNICACIONES ESQUEMA CT-021</v>
          </cell>
          <cell r="F693" t="str">
            <v>UN</v>
          </cell>
          <cell r="G693">
            <v>575380</v>
          </cell>
        </row>
        <row r="694">
          <cell r="D694">
            <v>4308</v>
          </cell>
          <cell r="E694" t="str">
            <v>CAMARA TIPO "A" COLOMBIA TELECOMUNICACIONES DIBUJO CT-022</v>
          </cell>
          <cell r="F694" t="str">
            <v>UN</v>
          </cell>
          <cell r="G694">
            <v>5056756</v>
          </cell>
        </row>
        <row r="695">
          <cell r="D695">
            <v>4309</v>
          </cell>
          <cell r="E695" t="str">
            <v>CAMARA TIPO "LA" COLOMBIA TELECOMUNICACIONES DIBUJO CT-023</v>
          </cell>
          <cell r="F695" t="str">
            <v>UN</v>
          </cell>
          <cell r="G695">
            <v>5056756</v>
          </cell>
        </row>
        <row r="696">
          <cell r="D696">
            <v>4310</v>
          </cell>
          <cell r="E696" t="str">
            <v>CAMARA TIPO "ZA" COLOMBIA TELECOMUNICACIONES DIBUJO CT-024</v>
          </cell>
          <cell r="F696" t="str">
            <v>UN</v>
          </cell>
          <cell r="G696">
            <v>5454120</v>
          </cell>
        </row>
        <row r="697">
          <cell r="D697">
            <v>4311</v>
          </cell>
          <cell r="E697" t="str">
            <v>CAMARA TIPO "JA" COLOMBIA TELECOMUNICACIONES DIBUJO CT-025</v>
          </cell>
          <cell r="F697" t="str">
            <v>UN</v>
          </cell>
          <cell r="G697">
            <v>5055216</v>
          </cell>
        </row>
        <row r="698">
          <cell r="D698">
            <v>4312</v>
          </cell>
          <cell r="E698" t="str">
            <v>CAMARA TIPO "TA" COLOMBIA TELECOMUNICACIONES DIBUJO CT-026</v>
          </cell>
          <cell r="F698" t="str">
            <v>UN</v>
          </cell>
          <cell r="G698">
            <v>5055216</v>
          </cell>
        </row>
        <row r="699">
          <cell r="D699">
            <v>4313</v>
          </cell>
          <cell r="E699" t="str">
            <v>CAMARA TIPO "XA" COLOMBIA TELECOMUNICACIONES DIBUJO CT-027</v>
          </cell>
          <cell r="F699" t="str">
            <v>UN</v>
          </cell>
          <cell r="G699">
            <v>5053676</v>
          </cell>
        </row>
        <row r="700">
          <cell r="D700">
            <v>4314</v>
          </cell>
          <cell r="E700" t="str">
            <v>CAMARA TIPO "B" COLOMBIA TELECOMUNICACIONES DIBUJO CT-028</v>
          </cell>
          <cell r="F700" t="str">
            <v>UN</v>
          </cell>
          <cell r="G700">
            <v>4596822</v>
          </cell>
        </row>
        <row r="701">
          <cell r="D701">
            <v>4315</v>
          </cell>
          <cell r="E701" t="str">
            <v>CAMARA TIPO "LB" COLOMBIA TELECOMUNICACIONES DIBUJO CT-029</v>
          </cell>
          <cell r="F701" t="str">
            <v>UN</v>
          </cell>
          <cell r="G701">
            <v>4596822</v>
          </cell>
        </row>
        <row r="702">
          <cell r="D702">
            <v>4316</v>
          </cell>
          <cell r="E702" t="str">
            <v>CAMARA TIPO "ZB" COLOMBIA TELECOMUNICACIONES DIBUJO CT-030</v>
          </cell>
          <cell r="F702" t="str">
            <v>UN</v>
          </cell>
          <cell r="G702">
            <v>5026210</v>
          </cell>
        </row>
        <row r="703">
          <cell r="D703">
            <v>4317</v>
          </cell>
          <cell r="E703" t="str">
            <v>CAMARA TIPO "JB" COLOMBIA TELECOMUNICACIONES DIBUJO CT-031</v>
          </cell>
          <cell r="F703" t="str">
            <v>UN</v>
          </cell>
          <cell r="G703">
            <v>4585485</v>
          </cell>
        </row>
        <row r="704">
          <cell r="D704">
            <v>4318</v>
          </cell>
          <cell r="E704" t="str">
            <v>CAMARA TIPO "TB" COLOMBIA TELECOMUNICACIONES DIBUJO CT-032</v>
          </cell>
          <cell r="F704" t="str">
            <v>UN</v>
          </cell>
          <cell r="G704">
            <v>4585485</v>
          </cell>
        </row>
        <row r="705">
          <cell r="D705">
            <v>4319</v>
          </cell>
          <cell r="E705" t="str">
            <v>CAMARA TIPO "XB" COLOMBIA TELECOMUNICACIONES DIBUJO CT-033</v>
          </cell>
          <cell r="F705" t="str">
            <v>UN</v>
          </cell>
          <cell r="G705">
            <v>4583572</v>
          </cell>
        </row>
        <row r="706">
          <cell r="D706">
            <v>4320</v>
          </cell>
          <cell r="E706" t="str">
            <v>CAMARA TIPO "C" COLOMBIA TELECOMUNICACIONES DIBUJO CT-034</v>
          </cell>
          <cell r="F706" t="str">
            <v>UN</v>
          </cell>
          <cell r="G706">
            <v>3866155</v>
          </cell>
        </row>
        <row r="707">
          <cell r="D707">
            <v>4321</v>
          </cell>
          <cell r="E707" t="str">
            <v>CAMARA TIPO "LC" COLOMBIA TELECOMUNICACIONES DIBUJO CT-035</v>
          </cell>
          <cell r="F707" t="str">
            <v>UN</v>
          </cell>
          <cell r="G707">
            <v>3866155</v>
          </cell>
        </row>
        <row r="708">
          <cell r="D708">
            <v>4322</v>
          </cell>
          <cell r="E708" t="str">
            <v>CAMARA TIPO "ZC" COLOMBIA TELECOMUNICACIONES DIBUJO CT-036</v>
          </cell>
          <cell r="F708" t="str">
            <v>UN</v>
          </cell>
          <cell r="G708">
            <v>3866155</v>
          </cell>
        </row>
        <row r="709">
          <cell r="D709">
            <v>4323</v>
          </cell>
          <cell r="E709" t="str">
            <v>CAMARA TIPO "JC" COLOMBIA TELECOMUNICACIONES DIBUJO CT-037</v>
          </cell>
          <cell r="F709" t="str">
            <v>UN</v>
          </cell>
          <cell r="G709">
            <v>3849915</v>
          </cell>
        </row>
        <row r="710">
          <cell r="D710">
            <v>4324</v>
          </cell>
          <cell r="E710" t="str">
            <v>CAMARA TIPO "TC" COLOMBIA TELECOMUNICACIONES DIBUJO CT-038</v>
          </cell>
          <cell r="F710" t="str">
            <v>UN</v>
          </cell>
          <cell r="G710">
            <v>3849915</v>
          </cell>
        </row>
        <row r="711">
          <cell r="D711">
            <v>4325</v>
          </cell>
          <cell r="E711" t="str">
            <v>CAMARA TIPO "XC" COLOMBIA TELECOMUNICACIONES DIBUJO CT-039</v>
          </cell>
          <cell r="F711" t="str">
            <v>UN</v>
          </cell>
          <cell r="G711">
            <v>3848002</v>
          </cell>
        </row>
        <row r="712">
          <cell r="D712">
            <v>4326</v>
          </cell>
          <cell r="E712" t="str">
            <v>CAMARA TIPO "2XA" COLOMBIA TELECOMUNICACIONES DIBUJO CT-040</v>
          </cell>
          <cell r="F712" t="str">
            <v>UN</v>
          </cell>
          <cell r="G712">
            <v>6445670</v>
          </cell>
        </row>
        <row r="713">
          <cell r="D713">
            <v>4327</v>
          </cell>
          <cell r="E713" t="str">
            <v>CAMARA TIPO "2TA" COLOMBIA TELECOMUNICACIONES DIBUJO CT-041</v>
          </cell>
          <cell r="F713" t="str">
            <v>UN</v>
          </cell>
          <cell r="G713">
            <v>6403207</v>
          </cell>
        </row>
        <row r="714">
          <cell r="D714">
            <v>4328</v>
          </cell>
          <cell r="E714" t="str">
            <v>CAMARA TIPO "D" COLOMBIA TELECOMUNICACIONES DIBUJO CT-042</v>
          </cell>
          <cell r="F714" t="str">
            <v>UN</v>
          </cell>
          <cell r="G714">
            <v>3518408</v>
          </cell>
        </row>
        <row r="715">
          <cell r="D715">
            <v>4329</v>
          </cell>
          <cell r="E715" t="str">
            <v>CAMARA TIPO "F1" COLOMBIA TELECOMUNICACIONES DIBUJO CT-050</v>
          </cell>
          <cell r="F715" t="str">
            <v>UN</v>
          </cell>
          <cell r="G715">
            <v>784760</v>
          </cell>
        </row>
        <row r="716">
          <cell r="D716">
            <v>4330</v>
          </cell>
          <cell r="E716" t="str">
            <v>CAMARA DOBLE TIPO "F1" COLOMBIA TELECOMUNICACIONES ESQUEMA CT-049</v>
          </cell>
          <cell r="F716" t="str">
            <v>UN</v>
          </cell>
          <cell r="G716">
            <v>938127</v>
          </cell>
        </row>
        <row r="717">
          <cell r="D717">
            <v>4331</v>
          </cell>
          <cell r="E717" t="str">
            <v>CAMARA DOBLE TIPO "2FS" COLOMBIA TELECOMUNICACIONES ESQUEMA CT-055</v>
          </cell>
          <cell r="F717" t="str">
            <v>UN</v>
          </cell>
          <cell r="G717">
            <v>971986</v>
          </cell>
        </row>
        <row r="718">
          <cell r="D718">
            <v>4332</v>
          </cell>
          <cell r="E718" t="str">
            <v>CAMARA TIPO "JD" COLOMBIA TELECOMUNICACIONES DIBUJO CT-045</v>
          </cell>
          <cell r="F718" t="str">
            <v>UN</v>
          </cell>
          <cell r="G718">
            <v>3321559</v>
          </cell>
        </row>
        <row r="719">
          <cell r="D719">
            <v>4333</v>
          </cell>
          <cell r="E719" t="str">
            <v>CAMARA TIPO "LD" COLOMBIA TELECOMUNICACIONES DIBUJO CT-043</v>
          </cell>
          <cell r="F719" t="str">
            <v>UN</v>
          </cell>
          <cell r="G719">
            <v>3303471</v>
          </cell>
        </row>
        <row r="720">
          <cell r="D720">
            <v>4334</v>
          </cell>
          <cell r="E720" t="str">
            <v>CAMARA TIPO "XD" COLOMBIA TELECOMUNICACIONES ESQUEMA CT-047</v>
          </cell>
          <cell r="F720" t="str">
            <v>UN</v>
          </cell>
          <cell r="G720">
            <v>3324541</v>
          </cell>
        </row>
        <row r="721">
          <cell r="D721">
            <v>4335</v>
          </cell>
          <cell r="E721" t="str">
            <v>CAMARA TIPO "TD" COLOMBIA TELECOMUNICACIONES DIBUJO CT-046</v>
          </cell>
          <cell r="F721" t="str">
            <v>UN</v>
          </cell>
          <cell r="G721">
            <v>3311745</v>
          </cell>
        </row>
        <row r="722">
          <cell r="D722">
            <v>4336</v>
          </cell>
          <cell r="E722" t="str">
            <v>CAMARA TIPO "D/2" COLOMBIA TELECOMUNICACIONES DIBUJO CT-048</v>
          </cell>
          <cell r="F722" t="str">
            <v>UN</v>
          </cell>
          <cell r="G722">
            <v>2079591</v>
          </cell>
        </row>
        <row r="723">
          <cell r="D723">
            <v>4337</v>
          </cell>
          <cell r="E723" t="str">
            <v>CAMARA TIPO "F2" COLOMBIA TELECOMUNICACIONES DIBUJO CT-051</v>
          </cell>
          <cell r="F723" t="str">
            <v>UN</v>
          </cell>
          <cell r="G723">
            <v>409456</v>
          </cell>
        </row>
        <row r="724">
          <cell r="D724">
            <v>4338</v>
          </cell>
          <cell r="E724" t="str">
            <v>CAMARA TIPO "ZD" COLOMBIA TELECOMUNICACIONES DIBUJO CT-044</v>
          </cell>
          <cell r="F724" t="str">
            <v>UN</v>
          </cell>
          <cell r="G724">
            <v>3303471</v>
          </cell>
        </row>
        <row r="725">
          <cell r="D725">
            <v>4340</v>
          </cell>
          <cell r="E725" t="str">
            <v>INSTALACIÓN DUCTO DE PVC TIPOS DB O TDP Ø 4" A Ø 6"</v>
          </cell>
          <cell r="F725" t="str">
            <v>ML</v>
          </cell>
          <cell r="G725">
            <v>3789</v>
          </cell>
        </row>
        <row r="726">
          <cell r="D726">
            <v>4341</v>
          </cell>
          <cell r="E726"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F726" t="str">
            <v>ML</v>
          </cell>
          <cell r="G726">
            <v>210373</v>
          </cell>
        </row>
        <row r="727">
          <cell r="D727">
            <v>4342</v>
          </cell>
          <cell r="E727"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F727" t="str">
            <v>ML</v>
          </cell>
          <cell r="G727">
            <v>285703</v>
          </cell>
        </row>
        <row r="728">
          <cell r="D728">
            <v>4343</v>
          </cell>
          <cell r="E728"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F728" t="str">
            <v>ML</v>
          </cell>
          <cell r="G728">
            <v>465590</v>
          </cell>
        </row>
        <row r="729">
          <cell r="D729">
            <v>4344</v>
          </cell>
          <cell r="E729"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F729" t="str">
            <v>ML</v>
          </cell>
          <cell r="G729">
            <v>524072</v>
          </cell>
        </row>
        <row r="730">
          <cell r="D730">
            <v>4345</v>
          </cell>
          <cell r="E730"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F730" t="str">
            <v>ML</v>
          </cell>
          <cell r="G730">
            <v>547343</v>
          </cell>
        </row>
        <row r="731">
          <cell r="D731">
            <v>4346</v>
          </cell>
          <cell r="E731"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F731" t="str">
            <v>ML</v>
          </cell>
          <cell r="G731">
            <v>744170</v>
          </cell>
        </row>
        <row r="732">
          <cell r="D732">
            <v>4347</v>
          </cell>
          <cell r="E732"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F732" t="str">
            <v>ML</v>
          </cell>
          <cell r="G732">
            <v>973588</v>
          </cell>
        </row>
        <row r="733">
          <cell r="D733">
            <v>4348</v>
          </cell>
          <cell r="E733"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F733" t="str">
            <v>ML</v>
          </cell>
          <cell r="G733">
            <v>1033558</v>
          </cell>
        </row>
        <row r="734">
          <cell r="D734">
            <v>4349</v>
          </cell>
          <cell r="E734"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F734" t="str">
            <v>ML</v>
          </cell>
          <cell r="G734">
            <v>1225599</v>
          </cell>
        </row>
        <row r="735">
          <cell r="D735">
            <v>4350</v>
          </cell>
          <cell r="E735"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F735" t="str">
            <v>ML</v>
          </cell>
          <cell r="G735">
            <v>1735696</v>
          </cell>
        </row>
        <row r="736">
          <cell r="D736">
            <v>4351</v>
          </cell>
          <cell r="E736"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F736" t="str">
            <v>ML</v>
          </cell>
          <cell r="G736">
            <v>299841</v>
          </cell>
        </row>
        <row r="737">
          <cell r="D737">
            <v>4352</v>
          </cell>
          <cell r="E737"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F737" t="str">
            <v>ML</v>
          </cell>
          <cell r="G737">
            <v>323621</v>
          </cell>
        </row>
        <row r="738">
          <cell r="D738">
            <v>4353</v>
          </cell>
          <cell r="E738"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F738" t="str">
            <v>ML</v>
          </cell>
          <cell r="G738">
            <v>448483</v>
          </cell>
        </row>
        <row r="739">
          <cell r="D739">
            <v>4354</v>
          </cell>
          <cell r="E739"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F739" t="str">
            <v>ML</v>
          </cell>
          <cell r="G739">
            <v>598167</v>
          </cell>
        </row>
        <row r="740">
          <cell r="D740">
            <v>4355</v>
          </cell>
          <cell r="E740"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F740" t="str">
            <v>ML</v>
          </cell>
          <cell r="G740">
            <v>571564</v>
          </cell>
        </row>
        <row r="741">
          <cell r="D741">
            <v>4356</v>
          </cell>
          <cell r="E741"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F741" t="str">
            <v>ML</v>
          </cell>
          <cell r="G741">
            <v>758084</v>
          </cell>
        </row>
        <row r="742">
          <cell r="D742">
            <v>4357</v>
          </cell>
          <cell r="E742"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F742" t="str">
            <v>ML</v>
          </cell>
          <cell r="G742">
            <v>423389</v>
          </cell>
        </row>
        <row r="743">
          <cell r="D743">
            <v>4358</v>
          </cell>
          <cell r="E743"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F743" t="str">
            <v>ML</v>
          </cell>
          <cell r="G743">
            <v>572987</v>
          </cell>
        </row>
        <row r="744">
          <cell r="D744">
            <v>4359</v>
          </cell>
          <cell r="E744"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F744" t="str">
            <v>ML</v>
          </cell>
          <cell r="G744">
            <v>451483</v>
          </cell>
        </row>
        <row r="745">
          <cell r="D745">
            <v>4360</v>
          </cell>
          <cell r="E745"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F745" t="str">
            <v>ML</v>
          </cell>
          <cell r="G745">
            <v>652639</v>
          </cell>
        </row>
        <row r="746">
          <cell r="D746">
            <v>4361</v>
          </cell>
          <cell r="E746"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F746" t="str">
            <v>ML</v>
          </cell>
          <cell r="G746">
            <v>672818</v>
          </cell>
        </row>
        <row r="747">
          <cell r="D747">
            <v>4362</v>
          </cell>
          <cell r="E747"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F747" t="str">
            <v>ML</v>
          </cell>
          <cell r="G747">
            <v>869030</v>
          </cell>
        </row>
        <row r="748">
          <cell r="D748">
            <v>4363</v>
          </cell>
          <cell r="E748"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F748" t="str">
            <v>ML</v>
          </cell>
          <cell r="G748">
            <v>700159</v>
          </cell>
        </row>
        <row r="749">
          <cell r="D749">
            <v>4384</v>
          </cell>
          <cell r="E749" t="str">
            <v>UNION DRESSER D=3" (SUMINISTRO E INSTALACIÓN)</v>
          </cell>
          <cell r="F749" t="str">
            <v>UN</v>
          </cell>
          <cell r="G749">
            <v>170131</v>
          </cell>
        </row>
        <row r="750">
          <cell r="D750">
            <v>4385</v>
          </cell>
          <cell r="E750" t="str">
            <v>UNION DRESSER D=4" (SUMINISTRO E INSTALACIÓN)</v>
          </cell>
          <cell r="F750" t="str">
            <v>UN</v>
          </cell>
          <cell r="G750">
            <v>181339</v>
          </cell>
        </row>
        <row r="751">
          <cell r="D751">
            <v>4386</v>
          </cell>
          <cell r="E751" t="str">
            <v>UNION DRESSER D=6" (SUMINISTRO E INSTALACIÓN)</v>
          </cell>
          <cell r="F751" t="str">
            <v>UN</v>
          </cell>
          <cell r="G751">
            <v>333234</v>
          </cell>
        </row>
        <row r="752">
          <cell r="D752">
            <v>4387</v>
          </cell>
          <cell r="E752" t="str">
            <v>UNION DRESSER D=8" (SUMINISTRO E INSTALACIÓN)</v>
          </cell>
          <cell r="F752" t="str">
            <v>UN</v>
          </cell>
          <cell r="G752">
            <v>429034</v>
          </cell>
        </row>
        <row r="753">
          <cell r="D753">
            <v>4388</v>
          </cell>
          <cell r="E753" t="str">
            <v>UNION DRESSER D=10" (SUMINISTRO E INSTALACIÓN)</v>
          </cell>
          <cell r="F753" t="str">
            <v>UN</v>
          </cell>
          <cell r="G753">
            <v>657323</v>
          </cell>
        </row>
        <row r="754">
          <cell r="D754">
            <v>4389</v>
          </cell>
          <cell r="E754" t="str">
            <v>UNION DRESSER D=12" (SUMINISTRO E INSTALACIÓN)</v>
          </cell>
          <cell r="F754" t="str">
            <v>UN</v>
          </cell>
          <cell r="G754">
            <v>956675</v>
          </cell>
        </row>
        <row r="755">
          <cell r="D755">
            <v>4390</v>
          </cell>
          <cell r="E755" t="str">
            <v>EXCAVACIÓN MANUAL EN MATERIAL COMÚN (INCL CARGUE, TRANSPORTE Y DISPOSICION FINAL)</v>
          </cell>
          <cell r="F755" t="str">
            <v>M3</v>
          </cell>
          <cell r="G755">
            <v>91037</v>
          </cell>
        </row>
        <row r="756">
          <cell r="D756">
            <v>4391</v>
          </cell>
          <cell r="E756" t="str">
            <v>ARENA LAVADA DE PEÑA PARA EMBOQUILLADO (INCLUYE SUMINISTRO, BARRIDO PARA SELLADO DE JUNTAS Y COMPACTACIÓN)</v>
          </cell>
          <cell r="F756" t="str">
            <v>M3</v>
          </cell>
          <cell r="G756">
            <v>149674</v>
          </cell>
        </row>
        <row r="757">
          <cell r="D757">
            <v>4392</v>
          </cell>
          <cell r="E757" t="str">
            <v>CUADRILLA (OFICIAL + 6 AYUDANTES)</v>
          </cell>
          <cell r="F757" t="str">
            <v>HR</v>
          </cell>
          <cell r="G757">
            <v>67967</v>
          </cell>
        </row>
        <row r="758">
          <cell r="D758">
            <v>4393</v>
          </cell>
          <cell r="E758" t="str">
            <v>CUADRILLA (3 OFICIALES + 6 AYUDANTES)</v>
          </cell>
          <cell r="F758" t="str">
            <v>HR</v>
          </cell>
          <cell r="G758">
            <v>94254</v>
          </cell>
        </row>
        <row r="759">
          <cell r="D759">
            <v>4394</v>
          </cell>
          <cell r="E759" t="str">
            <v>ADOQUIN DE CONCRETO TR. PESADO 20X10X8CM (SUMINISTRO E INSTALACIÓN. INCLUYE BASE 4CM ARENA NIVELACIÓN Y ARENA DE SELLO)</v>
          </cell>
          <cell r="F759" t="str">
            <v>M2</v>
          </cell>
          <cell r="G759">
            <v>110911</v>
          </cell>
        </row>
        <row r="760">
          <cell r="D760">
            <v>4395</v>
          </cell>
          <cell r="E760" t="str">
            <v>ADOQUIN DE CONCRETO TR. LIVIANO 20X10X6CM (SUMINISTRO E INSTALACIÓN. INCLUYE BASE 4CM ARENA NIVELACIÓN Y ARENA DE SELLO)</v>
          </cell>
          <cell r="F760" t="str">
            <v>M2</v>
          </cell>
          <cell r="G760">
            <v>91983</v>
          </cell>
        </row>
        <row r="761">
          <cell r="D761">
            <v>4396</v>
          </cell>
          <cell r="E761" t="str">
            <v>ADOQUIN DE ARCILLA TR. LIVIANO 20X10X6CM (SUMINISTRO E INSTALACIÓN. INCLUYE BASE 4CM ARENA NIVELACION Y ARENA DE SELLO)</v>
          </cell>
          <cell r="F761" t="str">
            <v>M2</v>
          </cell>
          <cell r="G761">
            <v>69363</v>
          </cell>
        </row>
        <row r="762">
          <cell r="D762">
            <v>4402</v>
          </cell>
          <cell r="E762" t="str">
            <v>VALVULA COMPUERTA ELASTICA VASTAGO NO ASCENDENTE EXTREMO LISO D=4" (SUMINISTRO E INSTALACIÓN)</v>
          </cell>
          <cell r="F762" t="str">
            <v>UN</v>
          </cell>
          <cell r="G762">
            <v>1080978</v>
          </cell>
        </row>
        <row r="763">
          <cell r="D763">
            <v>4403</v>
          </cell>
          <cell r="E763" t="str">
            <v>VALVULA COMPUERTA ELASTICA VASTAGO NO ASCENDENTE EXTREMO LISO D=12" (SUMINISTRO E INSTALACIÓN)</v>
          </cell>
          <cell r="F763" t="str">
            <v>UN</v>
          </cell>
          <cell r="G763">
            <v>5928732</v>
          </cell>
        </row>
        <row r="764">
          <cell r="D764">
            <v>4404</v>
          </cell>
          <cell r="E764" t="str">
            <v>CODO HD 11.25° JUNTA HIDRAULICA PARA PVC D=2" (SUMINISTRO E INSTALACIÓN)</v>
          </cell>
          <cell r="F764" t="str">
            <v>UN</v>
          </cell>
          <cell r="G764">
            <v>128156</v>
          </cell>
        </row>
        <row r="765">
          <cell r="D765">
            <v>4405</v>
          </cell>
          <cell r="E765" t="str">
            <v>CODO HD 11.25° JUNTA HIDRAULICA PARA PVC D=3" (SUMINISTRO E INSTALACIÓN)</v>
          </cell>
          <cell r="F765" t="str">
            <v>UN</v>
          </cell>
          <cell r="G765">
            <v>201973</v>
          </cell>
        </row>
        <row r="766">
          <cell r="D766">
            <v>4406</v>
          </cell>
          <cell r="E766" t="str">
            <v>CODO HD 11.25° JUNTA HIDRAULICA PARA PVC D=6" (SUMINISTRO E INSTALACIÓN)</v>
          </cell>
          <cell r="F766" t="str">
            <v>UN</v>
          </cell>
          <cell r="G766">
            <v>459675</v>
          </cell>
        </row>
        <row r="767">
          <cell r="D767">
            <v>4407</v>
          </cell>
          <cell r="E767" t="str">
            <v>CODO HD 11.25° JUNTA HIDRAULICA PARA PVC D=4" (SUMINISTRO E INSTALACIÓN)</v>
          </cell>
          <cell r="F767" t="str">
            <v>UN</v>
          </cell>
          <cell r="G767">
            <v>276099</v>
          </cell>
        </row>
        <row r="768">
          <cell r="D768">
            <v>4408</v>
          </cell>
          <cell r="E768" t="str">
            <v>CODO HD 11.25° JUNTA HIDRAULICA PARA PVC D=8" (SUMINISTRO E INSTALACIÓN)</v>
          </cell>
          <cell r="F768" t="str">
            <v>UN</v>
          </cell>
          <cell r="G768">
            <v>677628</v>
          </cell>
        </row>
        <row r="769">
          <cell r="D769">
            <v>4409</v>
          </cell>
          <cell r="E769" t="str">
            <v>REDUCCION PVC TIPO U.M. 4"X2" (SUMINISTRO E INSTALACIÓN)</v>
          </cell>
          <cell r="F769" t="str">
            <v>UN</v>
          </cell>
          <cell r="G769">
            <v>123174</v>
          </cell>
        </row>
        <row r="770">
          <cell r="D770">
            <v>4410</v>
          </cell>
          <cell r="E770" t="str">
            <v>REDUCCION PVC TIPO U.M. 4"X3" (SUMINISTRO E INSTALACIÓN)</v>
          </cell>
          <cell r="F770" t="str">
            <v>UN</v>
          </cell>
          <cell r="G770">
            <v>142214</v>
          </cell>
        </row>
        <row r="771">
          <cell r="D771">
            <v>4411</v>
          </cell>
          <cell r="E771" t="str">
            <v>REDUCCION PVC TIPO U.M. 6"X4" (SUMINISTRO E INSTALACIÓN)</v>
          </cell>
          <cell r="F771" t="str">
            <v>UN</v>
          </cell>
          <cell r="G771">
            <v>336601</v>
          </cell>
        </row>
        <row r="772">
          <cell r="D772">
            <v>4412</v>
          </cell>
          <cell r="E772" t="str">
            <v>REDUCCION CONCENTRICA HD 6"X3" (SUMINISTRO E INSTALACIÓN)</v>
          </cell>
          <cell r="F772" t="str">
            <v>UN</v>
          </cell>
          <cell r="G772">
            <v>394253</v>
          </cell>
        </row>
        <row r="773">
          <cell r="D773">
            <v>4413</v>
          </cell>
          <cell r="E773" t="str">
            <v>REDUCCION CONCENTRICA HD 12"X6" (SUMINISTRO E INSTALACIÓN)</v>
          </cell>
          <cell r="F773" t="str">
            <v>UN</v>
          </cell>
          <cell r="G773">
            <v>1278497</v>
          </cell>
        </row>
        <row r="774">
          <cell r="D774">
            <v>4414</v>
          </cell>
          <cell r="E774" t="str">
            <v>REDUCCION CONCENTRICA HD 12"X8" (SUMINISTRO E INSTALACIÓN)</v>
          </cell>
          <cell r="F774" t="str">
            <v>UN</v>
          </cell>
          <cell r="G774">
            <v>1278497</v>
          </cell>
        </row>
        <row r="775">
          <cell r="D775">
            <v>4415</v>
          </cell>
          <cell r="E775" t="str">
            <v>TAPON PVC TIPO U.M. D=3" (SUMINISTRO E INSTALACIÓN)</v>
          </cell>
          <cell r="F775" t="str">
            <v>UN</v>
          </cell>
          <cell r="G775">
            <v>70387</v>
          </cell>
        </row>
        <row r="776">
          <cell r="D776">
            <v>4416</v>
          </cell>
          <cell r="E776" t="str">
            <v>TAPON PVC TIPO U.M. D=4" (SUMINISTRO E INSTALACIÓN)</v>
          </cell>
          <cell r="F776" t="str">
            <v>UN</v>
          </cell>
          <cell r="G776">
            <v>89733</v>
          </cell>
        </row>
        <row r="777">
          <cell r="D777">
            <v>4417</v>
          </cell>
          <cell r="E777" t="str">
            <v>TAPON PVC TIPO U.M. D=6" (SUMINISTRO E INSTALACIÓN)</v>
          </cell>
          <cell r="F777" t="str">
            <v>UN</v>
          </cell>
          <cell r="G777">
            <v>199817</v>
          </cell>
        </row>
        <row r="778">
          <cell r="D778">
            <v>4418</v>
          </cell>
          <cell r="E778" t="str">
            <v>UNION DE REPARACION PVC TIPO U.M. D=2" (SUMINISTRO E INSTALACIÓN)</v>
          </cell>
          <cell r="F778" t="str">
            <v>UN</v>
          </cell>
          <cell r="G778">
            <v>44185</v>
          </cell>
        </row>
        <row r="779">
          <cell r="D779">
            <v>4419</v>
          </cell>
          <cell r="E779" t="str">
            <v>UNION DE REPARACION PVC TIPO U.M. D=3" (SUMINISTRO E INSTALACIÓN)</v>
          </cell>
          <cell r="F779" t="str">
            <v>UN</v>
          </cell>
          <cell r="G779">
            <v>67706</v>
          </cell>
        </row>
        <row r="780">
          <cell r="D780">
            <v>4420</v>
          </cell>
          <cell r="E780" t="str">
            <v>UNION DE REPARACION PVC TIPO U.M. D=4" (SUMINISTRO E INSTALACIÓN)</v>
          </cell>
          <cell r="F780" t="str">
            <v>UN</v>
          </cell>
          <cell r="G780">
            <v>102785</v>
          </cell>
        </row>
        <row r="781">
          <cell r="D781">
            <v>4421</v>
          </cell>
          <cell r="E781" t="str">
            <v>ACOPLE UNIVERSAL, UNION ALFA O MULTIUSOS D=3" (SUMINISTRO E INSTALACIÓN)</v>
          </cell>
          <cell r="F781" t="str">
            <v>UN</v>
          </cell>
          <cell r="G781">
            <v>177599</v>
          </cell>
        </row>
        <row r="782">
          <cell r="D782">
            <v>4422</v>
          </cell>
          <cell r="E782" t="str">
            <v>ACOPLE UNIVERSAL, UNION ALFA O MULTIUSOS D=4" (SUMINISTRO E INSTALACIÓN)</v>
          </cell>
          <cell r="F782" t="str">
            <v>UN</v>
          </cell>
          <cell r="G782">
            <v>197447</v>
          </cell>
        </row>
        <row r="783">
          <cell r="D783">
            <v>4423</v>
          </cell>
          <cell r="E783" t="str">
            <v>ACOPLE UNIVERSAL, UNION ALFA O MULTIUSOS D=6" (SUMINISTRO E INSTALACIÓN)</v>
          </cell>
          <cell r="F783" t="str">
            <v>UN</v>
          </cell>
          <cell r="G783">
            <v>346746</v>
          </cell>
        </row>
        <row r="784">
          <cell r="D784">
            <v>4424</v>
          </cell>
          <cell r="E784" t="str">
            <v>ACOPLE UNIVERSAL, UNION ALFA O MULTIUSOS D=8" (SUMINISTRO E INSTALACIÓN)</v>
          </cell>
          <cell r="F784" t="str">
            <v>UN</v>
          </cell>
          <cell r="G784">
            <v>532694</v>
          </cell>
        </row>
        <row r="785">
          <cell r="D785">
            <v>4425</v>
          </cell>
          <cell r="E785" t="str">
            <v>ACOPLE UNIVERSAL, UNION ALFA O MULTIUSOS D=10" (SUMINISTRO E INSTALACIÓN)</v>
          </cell>
          <cell r="F785" t="str">
            <v>UN</v>
          </cell>
          <cell r="G785">
            <v>878081</v>
          </cell>
        </row>
        <row r="786">
          <cell r="D786">
            <v>4426</v>
          </cell>
          <cell r="E786" t="str">
            <v>ACOPLE UNIVERSAL, UNION ALFA O MULTIUSOS D=12" (SUMINISTRO E INSTALACIÓN)</v>
          </cell>
          <cell r="F786" t="str">
            <v>UN</v>
          </cell>
          <cell r="G786">
            <v>975326</v>
          </cell>
        </row>
        <row r="787">
          <cell r="D787">
            <v>4427</v>
          </cell>
          <cell r="E787" t="str">
            <v>ZAPATA EN CONCRETO PREMEZCLADO DE 3000 PSI (21Mpa), GRAVA COMÚN (Incluye Sumin., Formaleteo en madera, Colocación y Curado. No incl. Refuerzo ni bombeo).</v>
          </cell>
          <cell r="F787" t="str">
            <v>M3</v>
          </cell>
          <cell r="G787">
            <v>686999</v>
          </cell>
        </row>
        <row r="788">
          <cell r="D788">
            <v>4428</v>
          </cell>
          <cell r="E788" t="str">
            <v>VIGA DE AMARRE EN CONCRETO DE 3000 PSI GRAVA COMÚN SECCIÓN 20X20 (Para cerramiento de predios lotes IDU)</v>
          </cell>
          <cell r="F788" t="str">
            <v>ML</v>
          </cell>
          <cell r="G788">
            <v>42095</v>
          </cell>
        </row>
        <row r="789">
          <cell r="D789">
            <v>4429</v>
          </cell>
          <cell r="E789" t="str">
            <v>COLUMNA EN CONCRETO DE 3000 PSI GRAVA COMÚN SECCIÓN 20X20 (Para cerramiento de predios lotes IDU)</v>
          </cell>
          <cell r="F789" t="str">
            <v>ML</v>
          </cell>
          <cell r="G789">
            <v>49150</v>
          </cell>
        </row>
        <row r="790">
          <cell r="D790">
            <v>4431</v>
          </cell>
          <cell r="E790" t="str">
            <v>PAÑETE LISO MURO 1:3 (NO INCLUYE ANDAMIO)</v>
          </cell>
          <cell r="F790" t="str">
            <v>M2</v>
          </cell>
          <cell r="G790">
            <v>27172</v>
          </cell>
        </row>
        <row r="791">
          <cell r="D791">
            <v>4433</v>
          </cell>
          <cell r="E791"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F791" t="str">
            <v>ML</v>
          </cell>
          <cell r="G791">
            <v>857240</v>
          </cell>
        </row>
        <row r="792">
          <cell r="D792">
            <v>4434</v>
          </cell>
          <cell r="E792"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F792" t="str">
            <v>ML</v>
          </cell>
          <cell r="G792">
            <v>856633</v>
          </cell>
        </row>
        <row r="793">
          <cell r="D793">
            <v>4435</v>
          </cell>
          <cell r="E793"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F793" t="str">
            <v>ML</v>
          </cell>
          <cell r="G793">
            <v>1100834</v>
          </cell>
        </row>
        <row r="794">
          <cell r="D794">
            <v>4436</v>
          </cell>
          <cell r="E794"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F794" t="str">
            <v>ML</v>
          </cell>
          <cell r="G794">
            <v>958086</v>
          </cell>
        </row>
        <row r="795">
          <cell r="D795">
            <v>4437</v>
          </cell>
          <cell r="E795"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F795" t="str">
            <v>ML</v>
          </cell>
          <cell r="G795">
            <v>1163110</v>
          </cell>
        </row>
        <row r="796">
          <cell r="D796">
            <v>4438</v>
          </cell>
          <cell r="E796"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F796" t="str">
            <v>ML</v>
          </cell>
          <cell r="G796">
            <v>1232308</v>
          </cell>
        </row>
        <row r="797">
          <cell r="D797">
            <v>4439</v>
          </cell>
          <cell r="E797"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F797" t="str">
            <v>ML</v>
          </cell>
          <cell r="G797">
            <v>1488099</v>
          </cell>
        </row>
        <row r="798">
          <cell r="D798">
            <v>4440</v>
          </cell>
          <cell r="E798"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F798" t="str">
            <v>ML</v>
          </cell>
          <cell r="G798">
            <v>1242239</v>
          </cell>
        </row>
        <row r="799">
          <cell r="D799">
            <v>4441</v>
          </cell>
          <cell r="E799"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F799" t="str">
            <v>ML</v>
          </cell>
          <cell r="G799">
            <v>1606686</v>
          </cell>
        </row>
        <row r="800">
          <cell r="D800">
            <v>4442</v>
          </cell>
          <cell r="E800"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F800" t="str">
            <v>ML</v>
          </cell>
          <cell r="G800">
            <v>377732</v>
          </cell>
        </row>
        <row r="801">
          <cell r="D801">
            <v>4447</v>
          </cell>
          <cell r="E801" t="str">
            <v>CANALIZACION ZONA VERDE CUATRO (4) DUCTOS PVC TIPO DB-60 Ø6" DISPOSICIÓN LINEAL EPM NORMA RS1-005. DISPOSICIÓN LINEAL. INCLUYE: EXCAVACIÓN, RELLENOS, SIEMBRA DE GRAMA Y TRANSPORTE Y DISPOSICIÓN FINAL DE ESCOMBROS. NO INCLUYE: ENTIBADOS.</v>
          </cell>
          <cell r="F801" t="str">
            <v>ML</v>
          </cell>
          <cell r="G801">
            <v>539017</v>
          </cell>
        </row>
        <row r="802">
          <cell r="D802">
            <v>4461</v>
          </cell>
          <cell r="E802" t="str">
            <v>CANALIZACION ZONA VERDE TRES (3) DUCTOS PVC TIPO DB-60 Ø4" MAS DOS (2) DUCTOS PVC TIPO DB-60 Ø6" EPM NORMA RS1-019. INCLUYE: EXCAVACIÓN, RELLENOS, SIEMBRA DE GRAMA Y TRANSPORTE Y DISPOSICIÓN FINAL DE ESCOMBROS. NO INCLUYE: ENTIBADOS.</v>
          </cell>
          <cell r="F802" t="str">
            <v>ML</v>
          </cell>
          <cell r="G802">
            <v>454183</v>
          </cell>
        </row>
        <row r="803">
          <cell r="D803">
            <v>4477</v>
          </cell>
          <cell r="E803" t="str">
            <v>SUBBASE GRANULAR B-400 (SUMINISTRO, EXTENDIDO, NIVELACIÓN, HUMEDECIMIENTO Y COMPACTACIÓN CON VIBROCOMPACTADOR)</v>
          </cell>
          <cell r="F803" t="str">
            <v>M3</v>
          </cell>
          <cell r="G803">
            <v>93562</v>
          </cell>
        </row>
        <row r="804">
          <cell r="D804">
            <v>4478</v>
          </cell>
          <cell r="E804" t="str">
            <v>CUADRILLA (2 AYUDANTES).</v>
          </cell>
          <cell r="F804" t="str">
            <v>JR</v>
          </cell>
          <cell r="G804">
            <v>143160</v>
          </cell>
        </row>
        <row r="805">
          <cell r="D805">
            <v>4479</v>
          </cell>
          <cell r="E805" t="str">
            <v>CUADRILLA (2 AYUDANTES)</v>
          </cell>
          <cell r="F805" t="str">
            <v>HR</v>
          </cell>
          <cell r="G805">
            <v>18276</v>
          </cell>
        </row>
        <row r="806">
          <cell r="D806">
            <v>4481</v>
          </cell>
          <cell r="E806" t="str">
            <v>CARCAMO DOCE DUCTOS ETB</v>
          </cell>
          <cell r="F806" t="str">
            <v>ML</v>
          </cell>
          <cell r="G806">
            <v>309037</v>
          </cell>
        </row>
        <row r="807">
          <cell r="D807">
            <v>4485</v>
          </cell>
          <cell r="E807" t="str">
            <v>MEZCLA ASFÁLTICA EN CALIENTE TIPO DENSO MD20 ASF CONVENCIONAL 80-100.  (SUMINISTRO, EXTENDIDO, NIVELACIÓN MANUAL Y COMPACTACIÓN MECÁNICA CON VIBROCOMPACTADOR TÁNDEM PEQUEÑO, INCLUYE OPERARIO Y COMBUSTIBLE).</v>
          </cell>
          <cell r="F807" t="str">
            <v>M3</v>
          </cell>
          <cell r="G807">
            <v>1073915</v>
          </cell>
        </row>
        <row r="808">
          <cell r="D808">
            <v>4486</v>
          </cell>
          <cell r="E808" t="str">
            <v>MEZCLA ASFÁLTICA EN CALIENTE TIPO DENSO MD10 ASF CONVENCIONAL (CEMENTO ASFÁLTICO 80-100) (SUMINISTRO, EXTENDIDO, NIVELACIÓN MANUAL Y COMPACTACIÓN MECÁNICA CON VIBROCOMPACTADOR TÁNDEM PEQUEÑO, INCLUYE OPERARIO Y COMBUSTIBLE).</v>
          </cell>
          <cell r="F808" t="str">
            <v>M3</v>
          </cell>
          <cell r="G808">
            <v>1168337</v>
          </cell>
        </row>
        <row r="809">
          <cell r="D809">
            <v>4487</v>
          </cell>
          <cell r="E809" t="str">
            <v>BASE GRANULAR CLASE A (BG_A) (SUMINISTRO, EXTENDIDO MANUAL, HUMEDECIMIENTO Y COMPACTACIÓN)</v>
          </cell>
          <cell r="F809" t="str">
            <v>M3</v>
          </cell>
          <cell r="G809">
            <v>170537</v>
          </cell>
        </row>
        <row r="810">
          <cell r="D810">
            <v>4488</v>
          </cell>
          <cell r="E810" t="str">
            <v>BASE GRANULAR CLASE B (BG_B) (SUMINISTRO, EXTENDIDO MANUAL, HUMEDECIMIENTO Y COMPACTACIÓN)</v>
          </cell>
          <cell r="F810" t="str">
            <v>M3</v>
          </cell>
          <cell r="G810">
            <v>179819</v>
          </cell>
        </row>
        <row r="811">
          <cell r="D811">
            <v>4489</v>
          </cell>
          <cell r="E811" t="str">
            <v>SUBBASE GRANULAR CLASE B (SBG_B) (SUMINISTRO, EXTENDIDO MANUAL, HUMEDECIMIENTO Y COMPACTACIÓN)</v>
          </cell>
          <cell r="F811" t="str">
            <v>M3</v>
          </cell>
          <cell r="G811">
            <v>161255</v>
          </cell>
        </row>
        <row r="812">
          <cell r="D812">
            <v>4490</v>
          </cell>
          <cell r="E812" t="str">
            <v>BACHEO EN PAVIMENTO FLEXIBLE E= 0.12M. (INCLUYE DEMOLICIÓN MANUAL Y CARGUE DE PAVIMENTO FLEXIBLE DE E=0.12M, TRANSPORTE Y DISPOSICIÓN FINAL DE ESCOMBROS, EXCAVACIÓN Y REPOSICIÓN BASE GRANULAR CLASE B (BG_B) E=0.25M, BASE ASFALTICA MD10)</v>
          </cell>
          <cell r="F812" t="str">
            <v>M2</v>
          </cell>
          <cell r="G812">
            <v>218833</v>
          </cell>
        </row>
        <row r="813">
          <cell r="D813">
            <v>4491</v>
          </cell>
          <cell r="E813" t="str">
            <v>REHABILITACIÓN DE PAVIMENTO FLEXIBLE E= 0.12M</v>
          </cell>
          <cell r="F813" t="str">
            <v>M2</v>
          </cell>
          <cell r="G813">
            <v>282426</v>
          </cell>
        </row>
        <row r="814">
          <cell r="D814">
            <v>4501</v>
          </cell>
          <cell r="E814" t="str">
            <v>FRESADO Y REPOSICIÓN DE PAVIMENTO FLEXIBLE E=0.12M</v>
          </cell>
          <cell r="F814" t="str">
            <v>M2</v>
          </cell>
          <cell r="G814">
            <v>154492</v>
          </cell>
        </row>
        <row r="815">
          <cell r="D815">
            <v>4502</v>
          </cell>
          <cell r="E815" t="str">
            <v>DEMOLICIÓN Y RECONSTRUCCIÓN DE LOSAS EN CONCRETO HIDRÁULICO MR45 E=0.18M</v>
          </cell>
          <cell r="F815" t="str">
            <v>M2</v>
          </cell>
          <cell r="G815">
            <v>241550</v>
          </cell>
        </row>
        <row r="816">
          <cell r="D816">
            <v>4503</v>
          </cell>
          <cell r="E816" t="str">
            <v>REHABILITACIÓN DE PAVIMENTO RÍGIDO: LOSAS EN CONCRETO HIDRÁULICO MR45 E=0.18M</v>
          </cell>
          <cell r="F816" t="str">
            <v>M2</v>
          </cell>
          <cell r="G816">
            <v>265930</v>
          </cell>
        </row>
        <row r="817">
          <cell r="D817">
            <v>4504</v>
          </cell>
          <cell r="E817" t="str">
            <v>CONSTRUCCIÓN DE PAVIMENTO RÍGIDO: LOSAS EN CONCRETO HIDRÁULICO MR45 E=0.18M</v>
          </cell>
          <cell r="F817" t="str">
            <v>M2</v>
          </cell>
          <cell r="G817">
            <v>309959</v>
          </cell>
        </row>
        <row r="818">
          <cell r="D818">
            <v>4505</v>
          </cell>
          <cell r="E818" t="str">
            <v>PARCHEO EN PAVIMENTO FLEXIBLE E=10CM. (INCLUYE DEMOLICIÓN MANUAL Y CARGUE DE PAVIMENTO FLEXIBLE DE E=0.10M, TRANSPORTE Y DISPOSICIÓN FINAL DE ESCOMBROS, IMPRIMACIÓN, COLOCACIÓN Y COMPACTACIÓN MD20 E=6CM Y MD12 E=4CM , RIEGO CRR-1, IMPRIMA CLR-0)</v>
          </cell>
          <cell r="F818" t="str">
            <v>M2</v>
          </cell>
          <cell r="G818">
            <v>138125</v>
          </cell>
        </row>
        <row r="819">
          <cell r="D819">
            <v>4506</v>
          </cell>
          <cell r="E819" t="str">
            <v>BACHEO EN PAVIMENTO FLEXIBLE E= 0.10M. (INCLUYE DEMOLICIÓN MANUAL Y CARGUE DE PAVIMENTO FLEXIBLE DE E=0.10M, TRANSPORTE Y DISPOSICIÓN FINAL DE ESCOMBROS, EXCAVACIÓN Y REPOSICIÓN BASE GRANULAR CLASE C (BG_C) E=0.25M, BASE ASFALTICA MD10)</v>
          </cell>
          <cell r="F819" t="str">
            <v>M2</v>
          </cell>
          <cell r="G819">
            <v>202900</v>
          </cell>
        </row>
        <row r="820">
          <cell r="D820">
            <v>4507</v>
          </cell>
          <cell r="E820" t="str">
            <v>DEMOLICIÓN Y RECONSTRUCCIÓN DE LOSAS EN CONCRETO HIDRÁULICO MR41 E=0.18M</v>
          </cell>
          <cell r="F820" t="str">
            <v>M2</v>
          </cell>
          <cell r="G820">
            <v>240033</v>
          </cell>
        </row>
        <row r="821">
          <cell r="D821">
            <v>4508</v>
          </cell>
          <cell r="E821" t="str">
            <v>REHABILITACIÓN DE PAVIMENTO FLEXIBLE E= 0.10M B= 0.20M SBG= 0.20M</v>
          </cell>
          <cell r="F821" t="str">
            <v>M2</v>
          </cell>
          <cell r="G821">
            <v>244459</v>
          </cell>
        </row>
        <row r="822">
          <cell r="D822">
            <v>4509</v>
          </cell>
          <cell r="E822" t="str">
            <v>REHABILITACIÓN DE PAVIMENTO RÍGIDO: LOSAS EN CONCRETO HIDRÁULICO MR41 E=0.18M. INCLUYE SARDINEL, GEOTEXTIL Y EXCAVACIÓN EN BASE E=30CM., BASE BG_A E=30CM</v>
          </cell>
          <cell r="F822" t="str">
            <v>M2</v>
          </cell>
          <cell r="G822">
            <v>287425</v>
          </cell>
        </row>
        <row r="823">
          <cell r="D823">
            <v>4510</v>
          </cell>
          <cell r="E823" t="str">
            <v>FRESADO Y REPOSICIÓN DE PAVIMENTO FLEXIBLE E=0.10M</v>
          </cell>
          <cell r="F823" t="str">
            <v>M2</v>
          </cell>
          <cell r="G823">
            <v>131040</v>
          </cell>
        </row>
        <row r="824">
          <cell r="D824">
            <v>4511</v>
          </cell>
          <cell r="E824" t="str">
            <v>CONSTRUCCIÓN DE PAVIMENTO FLEXIBLE E= 0.10M INCLUYE SARDINEL</v>
          </cell>
          <cell r="F824" t="str">
            <v>M2</v>
          </cell>
          <cell r="G824">
            <v>299509</v>
          </cell>
        </row>
        <row r="825">
          <cell r="D825">
            <v>4512</v>
          </cell>
          <cell r="E825" t="str">
            <v>CONSTRUCCIÓN DE PAVIMENTO RÍGIDO: LOSAS EN CONCRETO HIDRÁULICO MR41 E=0.18M</v>
          </cell>
          <cell r="F825" t="str">
            <v>M2</v>
          </cell>
          <cell r="G825">
            <v>317772</v>
          </cell>
        </row>
        <row r="826">
          <cell r="D826">
            <v>4513</v>
          </cell>
          <cell r="E826" t="str">
            <v>BASE GRANULAR CLASE C (BG_C) (SUMINISTRO, EXTENDIDO MANUAL, HUMEDECIMIENTO Y COMPACTACIÓN)</v>
          </cell>
          <cell r="F826" t="str">
            <v>M3</v>
          </cell>
          <cell r="G826">
            <v>164349</v>
          </cell>
        </row>
        <row r="827">
          <cell r="D827">
            <v>4514</v>
          </cell>
          <cell r="E827" t="str">
            <v>PARCHEO EN PAVIMENTO FLEXIBLE E=0.14M. (INCLUYE DEMOLICIÓN MANUAL Y CARGUE DE PAVIMENTO FLEXIBLE DE E=0.14M, TRANSPORTE Y DISPOSICIÓN FINAL DE ESCOMBROS, IMPRIMACIÓN, COLOCACIÓN Y COMPACTACIÓN MD20 E=10CM Y MD12 E=4CM , RIEGO CRR-1, IMPRIMA CLR-0)</v>
          </cell>
          <cell r="F827" t="str">
            <v>M2</v>
          </cell>
          <cell r="G827">
            <v>183044</v>
          </cell>
        </row>
        <row r="828">
          <cell r="D828">
            <v>4515</v>
          </cell>
          <cell r="E828" t="str">
            <v>BACHEO EN PAVIMENTO FLEXIBLE E= 0.14M. (INCLUYE DEMOLICIÓN MANUAL Y CARGUE DE PAVIMENTO FLEXIBLE DE E=0.14M, TRANSPORTE Y DISPOSICIÓN FINAL DE ESCOMBROS, EXCAVACIÓN Y REPOSICIÓN BASE GRANULAR CLASE A (BG_A) E=0.20M, BASE ASFALTICA MD10)</v>
          </cell>
          <cell r="F828" t="str">
            <v>M2</v>
          </cell>
          <cell r="G828">
            <v>238738</v>
          </cell>
        </row>
        <row r="829">
          <cell r="D829">
            <v>4516</v>
          </cell>
          <cell r="E829" t="str">
            <v>FRESADO Y REPOSICIÓN DE PAVIMENTO FLEXIBLE E=0.14M</v>
          </cell>
          <cell r="F829" t="str">
            <v>M2</v>
          </cell>
          <cell r="G829">
            <v>177945</v>
          </cell>
        </row>
        <row r="830">
          <cell r="D830">
            <v>4517</v>
          </cell>
          <cell r="E830" t="str">
            <v>DEMOLICIÓN Y RECONSTRUCCIÓN DE LOSAS EN CONCRETO HIDRÁULICO MR45 E=0.20M</v>
          </cell>
          <cell r="F830" t="str">
            <v>M2</v>
          </cell>
          <cell r="G830">
            <v>260295</v>
          </cell>
        </row>
        <row r="831">
          <cell r="D831">
            <v>4518</v>
          </cell>
          <cell r="E831" t="str">
            <v>SOBRECARPETA: RODADURA ASFÁLTICA E=0.04M</v>
          </cell>
          <cell r="F831" t="str">
            <v>M2</v>
          </cell>
          <cell r="G831">
            <v>50496</v>
          </cell>
        </row>
        <row r="832">
          <cell r="D832">
            <v>4519</v>
          </cell>
          <cell r="E832" t="str">
            <v>SOBRECARPETA: RODADURA ASFÁLTICA E=0.06M</v>
          </cell>
          <cell r="F832" t="str">
            <v>M2</v>
          </cell>
          <cell r="G832">
            <v>67856</v>
          </cell>
        </row>
        <row r="833">
          <cell r="D833">
            <v>4520</v>
          </cell>
          <cell r="E833" t="str">
            <v>SOBRECARPETA: RODADURA ASFÁLTICA e=0.08M</v>
          </cell>
          <cell r="F833" t="str">
            <v>M2</v>
          </cell>
          <cell r="G833">
            <v>86432</v>
          </cell>
        </row>
        <row r="834">
          <cell r="D834">
            <v>4522</v>
          </cell>
          <cell r="E834" t="str">
            <v>BACHEO EN PAVIMENTO FLEXIBLE E= 0.12M (ESTABILIZACIÓN DE BASE GRANULAR CON EMULSIÓN + CEMENTO 5% E=0.10M. INCLUYE DEMOLICIÓN Y CARGUE DE PAVIMENTO FLEXIBLE DE E=0.12M, TRANSPORTE Y DISPOSICIÓN ESCOMBROS, EXCAVACIÓN Y BASE (BG-B) E=0.10, MD 10)</v>
          </cell>
          <cell r="F834" t="str">
            <v>M2</v>
          </cell>
          <cell r="G834">
            <v>225237</v>
          </cell>
        </row>
        <row r="835">
          <cell r="D835">
            <v>4523</v>
          </cell>
          <cell r="E835" t="str">
            <v>CONSTRUCCIÓN PAVIMENTO ARTICULADO EN ADOQUIN DE ARCILLA - TRAFICO LIVIANO</v>
          </cell>
          <cell r="F835" t="str">
            <v>M2</v>
          </cell>
          <cell r="G835">
            <v>222145</v>
          </cell>
        </row>
        <row r="836">
          <cell r="D836">
            <v>4524</v>
          </cell>
          <cell r="E836" t="str">
            <v>CONSTRUCCIÓN PAVIMENTO ARTICULADO EN ADOQUIN DE ARCILLA - TRAFICO PESADO</v>
          </cell>
          <cell r="F836" t="str">
            <v>M2</v>
          </cell>
          <cell r="G836">
            <v>237335</v>
          </cell>
        </row>
        <row r="837">
          <cell r="D837">
            <v>4525</v>
          </cell>
          <cell r="E837" t="str">
            <v>SELLADO DE JUNTAS EN PAVIMENTO FLEXIBLE (INCLUYE LIMPIEZA, SUMINISTRO E INSTALACIÓN DE FONDO Y EMULSIÓN ASFÁLTICA CRR-1)</v>
          </cell>
          <cell r="F837" t="str">
            <v>ML</v>
          </cell>
          <cell r="G837">
            <v>7347</v>
          </cell>
        </row>
        <row r="838">
          <cell r="D838">
            <v>4541</v>
          </cell>
          <cell r="E838" t="str">
            <v>PARCHEO EN PAVIMENTO FLEXIBLE CON MD12. (INCLUYE DEMOLICIÓN MANUAL Y CARGUE DE PAVIMENTO FLEXIBLE, TRANSPORTE Y DISPOSICIÓN FINAL DE ESCOMBROS, IMPRIMACIÓN, COLOCACIÓN Y COMPACTACIÓN BASE ASFÁLTICA MD12, RIEGO CRR-1)</v>
          </cell>
          <cell r="F838" t="str">
            <v>M3</v>
          </cell>
          <cell r="G838">
            <v>1232369</v>
          </cell>
        </row>
        <row r="839">
          <cell r="D839">
            <v>4542</v>
          </cell>
          <cell r="E839" t="str">
            <v>PARCHEO EN PAVIMENTO FLEXIBLE CON MD-12. (INCLUYE DEMOLICIÓN MANUAL Y CARGUE DE PAVIMENTO FLEXIBLE, TRANSPORTE Y DISPOSICIÓN FINAL DE ESCOMBROS, IMPRIMACIÓN, COLOCACIÓN Y COMPACTACIÓN BASE ASFÁLTICA MD-12, RIEGO CRR-1)</v>
          </cell>
          <cell r="F839" t="str">
            <v>M3</v>
          </cell>
          <cell r="G839">
            <v>1232357</v>
          </cell>
        </row>
        <row r="840">
          <cell r="D840">
            <v>4543</v>
          </cell>
          <cell r="E840" t="str">
            <v>SARDINEL PREFABRICADO ALTO RAMPAS A86 (SUMINISTRO E INSTALACIÓN. INCLUYE 3CM MORTERO DE NIVELACIÓN 1:5)</v>
          </cell>
          <cell r="F840" t="str">
            <v>ML</v>
          </cell>
          <cell r="G840">
            <v>68793</v>
          </cell>
        </row>
        <row r="841">
          <cell r="D841">
            <v>4544</v>
          </cell>
          <cell r="E841" t="str">
            <v>SARDINEL PREFABRICADO ALTO RAMPAS A86 (SUMINISTRO E INSTALACIÓN. INCLUYE 3CM MORTERO DE NIVELACIÓN 2000 PSI)</v>
          </cell>
          <cell r="F841" t="str">
            <v>ML</v>
          </cell>
          <cell r="G841">
            <v>70189</v>
          </cell>
        </row>
        <row r="842">
          <cell r="D842">
            <v>4545</v>
          </cell>
          <cell r="E842" t="str">
            <v>SARDINEL PREFABRICADO ALTO RAMPAS A86 (SUMINISTRO E INSTALACIÓN. SIN MATERIAL DE BASE)</v>
          </cell>
          <cell r="F842" t="str">
            <v>ML</v>
          </cell>
          <cell r="G842">
            <v>66717</v>
          </cell>
        </row>
        <row r="843">
          <cell r="D843">
            <v>4549</v>
          </cell>
          <cell r="E843" t="str">
            <v>SUMIDERO ALCANTARILLADO COMBINADO EN ANDEN NS-047-1V4 EAAB</v>
          </cell>
          <cell r="F843" t="str">
            <v>UN</v>
          </cell>
          <cell r="G843">
            <v>6955251</v>
          </cell>
        </row>
        <row r="844">
          <cell r="D844">
            <v>4550</v>
          </cell>
          <cell r="E844" t="str">
            <v>SUMIDERO ALCANTARILLADO COMBINADO EN VIA NS-047-1V4 EAAB</v>
          </cell>
          <cell r="F844" t="str">
            <v>UN</v>
          </cell>
          <cell r="G844">
            <v>4893590</v>
          </cell>
        </row>
        <row r="845">
          <cell r="D845">
            <v>4551</v>
          </cell>
          <cell r="E845" t="str">
            <v>SUMIDERO ALCANTARILLADO PLUVIAL EN ANDEN NS-047-1V4 EAAB</v>
          </cell>
          <cell r="F845" t="str">
            <v>UN</v>
          </cell>
          <cell r="G845">
            <v>5479679</v>
          </cell>
        </row>
        <row r="846">
          <cell r="D846">
            <v>4553</v>
          </cell>
          <cell r="E846" t="str">
            <v>POZO DE INSPECCION D=1.7 M (INCL. SUMINISTRO E INSTALACION). INCLUYE CILINDRO POZO DE INSPECCION EN MAMPOSTERIA, CONO PREFABRICADO, PLACA FONDO.</v>
          </cell>
          <cell r="F846" t="str">
            <v>UN</v>
          </cell>
          <cell r="G846">
            <v>3489269</v>
          </cell>
        </row>
        <row r="847">
          <cell r="D847">
            <v>4555</v>
          </cell>
          <cell r="E847" t="str">
            <v>LOSA DE PAVIMENTO EN CONCRETO HIDRAULICO MR50 CON FORMALETA FIJA, HIERROS DE TRANSFERENCIA, HIERROS DE AMARRE, ADITIVOS</v>
          </cell>
          <cell r="F847" t="str">
            <v>M3</v>
          </cell>
          <cell r="G847">
            <v>778743</v>
          </cell>
        </row>
        <row r="848">
          <cell r="D848">
            <v>4556</v>
          </cell>
          <cell r="E848" t="str">
            <v>SUBBASE GRANULAR CLASE A (SBG_A) (SUMINISTRO, EXTENDIDO MANUAL, HUMEDECIMIENTO Y COMPACTACIÓN)</v>
          </cell>
          <cell r="F848" t="str">
            <v>M3</v>
          </cell>
          <cell r="G848">
            <v>155067</v>
          </cell>
        </row>
        <row r="849">
          <cell r="D849">
            <v>4557</v>
          </cell>
          <cell r="E849" t="str">
            <v>SUBBASE GRANULAR CLASE C (SBG_C) (SUMINISTRO, EXTENDIDO MANUAL, HUMEDECIMIENTO Y COMPACTACIÓN)</v>
          </cell>
          <cell r="F849" t="str">
            <v>M3</v>
          </cell>
          <cell r="G849">
            <v>151973</v>
          </cell>
        </row>
        <row r="850">
          <cell r="D850">
            <v>4558</v>
          </cell>
          <cell r="E850" t="str">
            <v>SUMIDERO ALCANTARILLADO PLUVIAL EN VIA NS-047-1V4 EAAB</v>
          </cell>
          <cell r="F850" t="str">
            <v>UN</v>
          </cell>
          <cell r="G850">
            <v>6976739</v>
          </cell>
        </row>
        <row r="851">
          <cell r="D851">
            <v>4559</v>
          </cell>
          <cell r="E851" t="str">
            <v>CONCRETO 1500 PSI (HECHO EN OBRA 1:3:5 CON ARENA Y GRAVILLA DE RÍO)</v>
          </cell>
          <cell r="F851" t="str">
            <v>M3</v>
          </cell>
          <cell r="G851">
            <v>395934</v>
          </cell>
        </row>
        <row r="852">
          <cell r="D852">
            <v>4560</v>
          </cell>
          <cell r="E852" t="str">
            <v>CONCRETO 2500 PSI (HECHO EN OBRA CON MATERIAL DE RÍO)</v>
          </cell>
          <cell r="F852" t="str">
            <v>M3</v>
          </cell>
          <cell r="G852">
            <v>430170</v>
          </cell>
        </row>
        <row r="853">
          <cell r="D853">
            <v>4561</v>
          </cell>
          <cell r="E853" t="str">
            <v>CONCRETO 3000 PSI (HECHO EN OBRA 1:2:2 CON MATERIAL DE RÍO)</v>
          </cell>
          <cell r="F853" t="str">
            <v>M3</v>
          </cell>
          <cell r="G853">
            <v>503691</v>
          </cell>
        </row>
        <row r="854">
          <cell r="D854">
            <v>4562</v>
          </cell>
          <cell r="E854" t="str">
            <v>RELLENO PARA ANDENES EN SUBBASE GRANULAR B-600 (SUMINISTRO, TRANSPORTE, EXTENDIDO, HUMEDECIMIENTO Y COMPACTACIÓN)</v>
          </cell>
          <cell r="F854" t="str">
            <v>M3</v>
          </cell>
          <cell r="G854">
            <v>128768</v>
          </cell>
        </row>
        <row r="855">
          <cell r="D855">
            <v>4563</v>
          </cell>
          <cell r="E855" t="str">
            <v>RELLENO PARA ANDENES EN SUBBASE GRANULAR B-200 (SUMINISTRO, EXTENDIDO, HUMEDECIMIENTO Y COMPACTACIÓN)</v>
          </cell>
          <cell r="F855" t="str">
            <v>M3</v>
          </cell>
          <cell r="G855">
            <v>93187</v>
          </cell>
        </row>
        <row r="856">
          <cell r="D856">
            <v>4564</v>
          </cell>
          <cell r="E856" t="str">
            <v>CONCRETO 2000 PSI (HECHO EN OBRA 1:3:3 CON MATERIAL DE RÍO)</v>
          </cell>
          <cell r="F856" t="str">
            <v>M3</v>
          </cell>
          <cell r="G856">
            <v>441234</v>
          </cell>
        </row>
        <row r="857">
          <cell r="D857">
            <v>4565</v>
          </cell>
          <cell r="E857" t="str">
            <v>CONCRETO 3500 PSI (HECHO EN OBRA CON MATERIAL DE RÍO)</v>
          </cell>
          <cell r="F857" t="str">
            <v>M3</v>
          </cell>
          <cell r="G857">
            <v>503161</v>
          </cell>
        </row>
        <row r="858">
          <cell r="D858">
            <v>4566</v>
          </cell>
          <cell r="E858" t="str">
            <v>CONCRETO 4000 PSI (HECHO EN OBRA CON MATERIAL DE RÍO)</v>
          </cell>
          <cell r="F858" t="str">
            <v>M3</v>
          </cell>
          <cell r="G858">
            <v>518355</v>
          </cell>
        </row>
        <row r="859">
          <cell r="D859">
            <v>4567</v>
          </cell>
          <cell r="E859" t="str">
            <v>MEZCLA ASFÁLTICA EN CALIENTE TIPO DENSO MD12 ASF CONVENCIONAL CON CEMENTO ASFÁLTICO 80-100. (SUMINISTRO, EXTENDIDO, NIVELACIÓN MANUAL Y COMPACTACIÓN MECÁNICA CON VIBROCOMPACTADOR TÁNDEM PEQUEÑO, INCLUYE OPERARIO Y COMBUSTIBLE).</v>
          </cell>
          <cell r="F859" t="str">
            <v>M3</v>
          </cell>
          <cell r="G859">
            <v>1083861</v>
          </cell>
        </row>
        <row r="860">
          <cell r="D860">
            <v>4568</v>
          </cell>
          <cell r="E860" t="str">
            <v>MEZCLA DENSA EN CALIENTE MD-12 ASFALTO 80-100. (SUMINISTRO, EXTENDIDO, NIVELACIÓN MANUAL Y COMPACTACIÓN MECÁNICA CON VIBROCOMPACTADOR TÁNDEM PEQUEÑO, INCLUYE OPERARIO Y COMBUSTIBLE).</v>
          </cell>
          <cell r="F860" t="str">
            <v>M3</v>
          </cell>
          <cell r="G860">
            <v>1083861</v>
          </cell>
        </row>
        <row r="861">
          <cell r="D861">
            <v>4569</v>
          </cell>
          <cell r="E861" t="str">
            <v>ESTOPEROLES DE 10 CM X 2.5 CM. SUMINISTRO E INSTALACION.</v>
          </cell>
          <cell r="F861" t="str">
            <v>UN</v>
          </cell>
          <cell r="G861">
            <v>10421</v>
          </cell>
        </row>
        <row r="862">
          <cell r="D862">
            <v>4575</v>
          </cell>
          <cell r="E862" t="str">
            <v>CONSTRUCCION DE ANDEN EN ADOQUIN DE ARCILLA SOBRE ARENA. NO INCLUYE BORDILLO. NO INCLUYE REDES</v>
          </cell>
          <cell r="F862" t="str">
            <v>M2</v>
          </cell>
          <cell r="G862">
            <v>187118</v>
          </cell>
        </row>
        <row r="863">
          <cell r="D863">
            <v>4576</v>
          </cell>
          <cell r="E863" t="str">
            <v>CONSTRUCCIÓN DE ANDEN EN LOSA DE CONCRETO DE 3000 PSI HECHO EN OBRA. NO INCLUYE BORDILLO. NO INCLUYE REDES.</v>
          </cell>
          <cell r="F863" t="str">
            <v>M2</v>
          </cell>
          <cell r="G863">
            <v>190713</v>
          </cell>
        </row>
        <row r="864">
          <cell r="D864">
            <v>4577</v>
          </cell>
          <cell r="E864" t="str">
            <v>CONSTRUCCION DE CICLORUTA. NO INCLUYE REDES.</v>
          </cell>
          <cell r="F864" t="str">
            <v>M2</v>
          </cell>
          <cell r="G864">
            <v>158697</v>
          </cell>
        </row>
        <row r="865">
          <cell r="D865">
            <v>4578</v>
          </cell>
          <cell r="E865" t="str">
            <v>CONSTRUCCION DE BORDILLO PREFABRICADO A80. NO INCLUYE REDES</v>
          </cell>
          <cell r="F865" t="str">
            <v>ML</v>
          </cell>
          <cell r="G865">
            <v>87101</v>
          </cell>
        </row>
        <row r="866">
          <cell r="D866">
            <v>4579</v>
          </cell>
          <cell r="E866" t="str">
            <v>REHABILITACION ANDEN ADOQUIN ARCILLA TR LIVIANO SOBRE MORTERO. NO INCL BORDILLO. INCL. RETIRO ADOQUIN E INSTALAR NUEVO. NO INCLUYE REDES.</v>
          </cell>
          <cell r="F866" t="str">
            <v>M2</v>
          </cell>
          <cell r="G866">
            <v>146846</v>
          </cell>
        </row>
        <row r="867">
          <cell r="D867">
            <v>4581</v>
          </cell>
          <cell r="E867" t="str">
            <v>RETIRO DE ADOQUIN SOBRE MORTERO</v>
          </cell>
          <cell r="F867" t="str">
            <v>M2</v>
          </cell>
          <cell r="G867">
            <v>2697</v>
          </cell>
        </row>
        <row r="868">
          <cell r="D868">
            <v>4582</v>
          </cell>
          <cell r="E868" t="str">
            <v>REHABILITACIÓN DE ANDEN EN LOSA DE CONCRETO DE 3000 PSI HECHO EN OBRA. NO INCLUYE BORDILLO. NO INCLUYE REDES.</v>
          </cell>
          <cell r="F868" t="str">
            <v>M2</v>
          </cell>
          <cell r="G868">
            <v>134845</v>
          </cell>
        </row>
        <row r="869">
          <cell r="D869">
            <v>4583</v>
          </cell>
          <cell r="E869" t="str">
            <v>REHABILITACION ZONA VERDE E=10 CM. INCLUYE DESCAPOTE, SIEMBRA DE GRAMA, TIERRA NEGRA Y RETIRO DE MATERIAL ORGANICO. NO INCLUYE REDES.</v>
          </cell>
          <cell r="F869" t="str">
            <v>M2</v>
          </cell>
          <cell r="G869">
            <v>28805</v>
          </cell>
        </row>
        <row r="870">
          <cell r="D870">
            <v>4584</v>
          </cell>
          <cell r="E870" t="str">
            <v>REHABILITACION DE CICLORUTA. NO INCLUYE REDES.</v>
          </cell>
          <cell r="F870" t="str">
            <v>M2</v>
          </cell>
          <cell r="G870">
            <v>104677</v>
          </cell>
        </row>
        <row r="871">
          <cell r="D871">
            <v>4585</v>
          </cell>
          <cell r="E871" t="str">
            <v>REHABILITACIÓN DE PAVIMENTO RÍGIDO: LOSAS EN CONCRETO HIDRÁULICO MR41 E=0.18M. EXCAVACIÓN EN BASE E=15CM., BASE BG_B E=15CM. NO INCLUYE SARDINEL, GEOTEXTIL.</v>
          </cell>
          <cell r="F871" t="str">
            <v>M2</v>
          </cell>
          <cell r="G871">
            <v>220143</v>
          </cell>
        </row>
        <row r="872">
          <cell r="D872">
            <v>4586</v>
          </cell>
          <cell r="E872" t="str">
            <v>REHABILITACION PAVIMENTO ARTICULADO EN ADOQUIN DE ARCILLA - TRAFICO PESADO</v>
          </cell>
          <cell r="F872" t="str">
            <v>M2</v>
          </cell>
          <cell r="G872">
            <v>121613</v>
          </cell>
        </row>
        <row r="873">
          <cell r="D873">
            <v>4588</v>
          </cell>
          <cell r="E873" t="str">
            <v>CONSTRUCCIÓN DE ESCALERAS EN CONCRETO 3000 PSI GRAVA COMÚN. INCLUYE EXCAVACIÓN MANUAL, SUBBASE GRANULAR CLASE B, ACERO DE REFUERZO Y TRANSPORTE Y DISPOSICIÓN FINAL DE ESCOMBROS.</v>
          </cell>
          <cell r="F873" t="str">
            <v>M2</v>
          </cell>
          <cell r="G873">
            <v>400326</v>
          </cell>
        </row>
        <row r="874">
          <cell r="D874">
            <v>4589</v>
          </cell>
          <cell r="E874" t="str">
            <v>MANTENIMIENTO PREVENTIVO ESPACIO PUBLICO EN ADOQUIN INCLUYE SELLO DE JUNTAS, BARRIDO, Y RETIRO MANUAL DE CAPA VEGETAL</v>
          </cell>
          <cell r="F874" t="str">
            <v>M2</v>
          </cell>
          <cell r="G874">
            <v>1963</v>
          </cell>
        </row>
        <row r="875">
          <cell r="D875">
            <v>4592</v>
          </cell>
          <cell r="E875" t="str">
            <v>RETIRO DE ADOQUIN SOBRE ARENA</v>
          </cell>
          <cell r="F875" t="str">
            <v>M2</v>
          </cell>
          <cell r="G875">
            <v>1648</v>
          </cell>
        </row>
        <row r="876">
          <cell r="D876">
            <v>4593</v>
          </cell>
          <cell r="E876" t="str">
            <v>ADOQUIN DE ARCILLA TR. LIVIANO 20X10X6CM (SUMINISTRO E INSTALACIÓN. INCLUYE BASE 4CM MORTERO 2000 Y ARENA DE SELLO)</v>
          </cell>
          <cell r="F876" t="str">
            <v>M2</v>
          </cell>
          <cell r="G876">
            <v>91211</v>
          </cell>
        </row>
        <row r="877">
          <cell r="D877">
            <v>4594</v>
          </cell>
          <cell r="E877" t="str">
            <v>REHABILITACION ANDEN ADOQUIN ARCILLA TR LIVIANO SOBRE ARENA NO INCL BORDILLO. INCL. DEMOLICION ADOQUIN E INSTALAR NUEVO. NO INCLUYE REDES.</v>
          </cell>
          <cell r="F877" t="str">
            <v>M2</v>
          </cell>
          <cell r="G877">
            <v>126892</v>
          </cell>
        </row>
        <row r="878">
          <cell r="D878">
            <v>4595</v>
          </cell>
          <cell r="E878" t="str">
            <v>MANTENIMIENTO CORRECTIVO DE ESPACIO PUBLICO ADOQUIN DE ARCILLA LIVIANO SOBRE MORTERO. INCL. RETIRO ADOQUIN E INSTALAR NUEVO. NO INCLUYE REDES.</v>
          </cell>
          <cell r="F878" t="str">
            <v>M2</v>
          </cell>
          <cell r="G878">
            <v>97681</v>
          </cell>
        </row>
        <row r="879">
          <cell r="D879">
            <v>4596</v>
          </cell>
          <cell r="E879" t="str">
            <v>MANTENIMIENTO CORRECTIVO ESPACIO PUBLICO EN ADOQUIN DE ARCILLA LIVIANO SOBRE ARENA. INCL. RETIRO ADOQUIN E INSTALAR NUEVO. NO INCLUYE REDES.</v>
          </cell>
          <cell r="F879" t="str">
            <v>M2</v>
          </cell>
          <cell r="G879">
            <v>74784</v>
          </cell>
        </row>
        <row r="880">
          <cell r="D880">
            <v>4597</v>
          </cell>
          <cell r="E880" t="str">
            <v>MANTENIMIENTO PREVENTIVO PARA CICLORUTAS</v>
          </cell>
          <cell r="F880" t="str">
            <v>M2</v>
          </cell>
          <cell r="G880">
            <v>16946</v>
          </cell>
        </row>
        <row r="881">
          <cell r="D881">
            <v>4598</v>
          </cell>
          <cell r="E881" t="str">
            <v>SELLO DE GRIETAS</v>
          </cell>
          <cell r="F881" t="str">
            <v>ML</v>
          </cell>
          <cell r="G881">
            <v>10766</v>
          </cell>
        </row>
        <row r="882">
          <cell r="D882">
            <v>4599</v>
          </cell>
          <cell r="E882" t="str">
            <v>TRATAMIENTO SUPERFICIAL SIMPLE</v>
          </cell>
          <cell r="F882" t="str">
            <v>M2</v>
          </cell>
          <cell r="G882">
            <v>56864</v>
          </cell>
        </row>
        <row r="883">
          <cell r="D883">
            <v>4600</v>
          </cell>
          <cell r="E883" t="str">
            <v>TRATAMIENTO SUPERFICIAL DOBLE</v>
          </cell>
          <cell r="F883" t="str">
            <v>M2</v>
          </cell>
          <cell r="G883">
            <v>124549</v>
          </cell>
        </row>
        <row r="884">
          <cell r="D884">
            <v>4601</v>
          </cell>
          <cell r="E884" t="str">
            <v>SOBRECARPETA: RODADURA ASFÁLTICA E=0.05M</v>
          </cell>
          <cell r="F884" t="str">
            <v>M2</v>
          </cell>
          <cell r="G884">
            <v>57209</v>
          </cell>
        </row>
        <row r="885">
          <cell r="D885">
            <v>4602</v>
          </cell>
          <cell r="E885" t="str">
            <v>RECONSTRUCCION TRATAMIENTO SUPERFICIAL DOBLE</v>
          </cell>
          <cell r="F885" t="str">
            <v>M2</v>
          </cell>
          <cell r="G885">
            <v>144836</v>
          </cell>
        </row>
        <row r="886">
          <cell r="D886">
            <v>4603</v>
          </cell>
          <cell r="E886" t="str">
            <v>CONSTRUCCION DE CAMINO EN GRAVA</v>
          </cell>
          <cell r="F886" t="str">
            <v>M2</v>
          </cell>
          <cell r="G886">
            <v>1631</v>
          </cell>
        </row>
        <row r="887">
          <cell r="D887">
            <v>4604</v>
          </cell>
          <cell r="E887" t="str">
            <v>DESCAPOTE A MAQUINA EN MATERIAL COMUN (E=0.1M. INCLUYE CARGUE). INCLUYE DISPOSICION FINAL DE ESCOMBROS</v>
          </cell>
          <cell r="F887" t="str">
            <v>M2</v>
          </cell>
          <cell r="G887">
            <v>5825</v>
          </cell>
        </row>
        <row r="888">
          <cell r="D888">
            <v>4605</v>
          </cell>
          <cell r="E888" t="str">
            <v>CONSTRUCCIÓN DE PAVIMENTO FLEXIBLE E= 0.10M (NO INCLUYE SARDINEL)</v>
          </cell>
          <cell r="F888" t="str">
            <v>M2</v>
          </cell>
          <cell r="G888">
            <v>270854</v>
          </cell>
        </row>
        <row r="889">
          <cell r="D889">
            <v>4606</v>
          </cell>
          <cell r="E889" t="str">
            <v>TRITURADO 3/4" E=0.1M. SUMINISTRO E INSTALACION.</v>
          </cell>
          <cell r="F889" t="str">
            <v>M2</v>
          </cell>
          <cell r="G889">
            <v>25808</v>
          </cell>
        </row>
        <row r="890">
          <cell r="D890">
            <v>4607</v>
          </cell>
          <cell r="E890" t="str">
            <v>CONSTRUCCION DE CAMINO CON SUBBASE GRANULAR TIPO C SBG-C E=0.30MT</v>
          </cell>
          <cell r="F890" t="str">
            <v>M2</v>
          </cell>
          <cell r="G890">
            <v>60211</v>
          </cell>
        </row>
        <row r="891">
          <cell r="D891">
            <v>4608</v>
          </cell>
          <cell r="E891" t="str">
            <v>REHABILITACION DE CAMINO CON SUBBASE GRANULAR TIPO C SBG-C E=0.30MT</v>
          </cell>
          <cell r="F891" t="str">
            <v>M2</v>
          </cell>
          <cell r="G891">
            <v>30106</v>
          </cell>
        </row>
        <row r="892">
          <cell r="D892">
            <v>4609</v>
          </cell>
          <cell r="E892" t="str">
            <v>CONSTRUCCIÓN DE CAMINO CON SUBBASE GRANULAR TIPO C SBG-C E=0.30MT INCLUYE TRANSPORTE Y DISPOSICIÓN DE ESCOMBRO Y TRATAMIENTO SUPERFICIAL SIMPLE</v>
          </cell>
          <cell r="F892" t="str">
            <v>M2</v>
          </cell>
          <cell r="G892">
            <v>118165</v>
          </cell>
        </row>
        <row r="893">
          <cell r="D893">
            <v>4610</v>
          </cell>
          <cell r="E893" t="str">
            <v>MANTENIMIENTO CORRECTIVO DE CICLORUTAS (SOBRECARPETA: RODADURA ASFÁLTICA E=0.04M)</v>
          </cell>
          <cell r="F893" t="str">
            <v>M2</v>
          </cell>
          <cell r="G893">
            <v>59398</v>
          </cell>
        </row>
        <row r="894">
          <cell r="D894">
            <v>4611</v>
          </cell>
          <cell r="E894" t="str">
            <v>CARCAMO TIPO PLACA DE PROTECCIÓN PARA TUBERÍA Ø 8" NORMA EAAB NS-090 . 3V.2. INCLUYE: DESPERDICIOS, COMPACTACIÓN Y DESPUNTES.</v>
          </cell>
          <cell r="F894" t="str">
            <v>ML</v>
          </cell>
          <cell r="G894">
            <v>173966</v>
          </cell>
        </row>
        <row r="895">
          <cell r="D895">
            <v>4612</v>
          </cell>
          <cell r="E895" t="str">
            <v>CARCAMO TIPO PLACA DE PROTECCIÓN PARA TUBERÍA Ø 10" NORMA EAAB NS-090 . 3V.2. INCLUYE: DESPERDICIOS, COMPACTACIÓN Y DESPUNTES.</v>
          </cell>
          <cell r="F895" t="str">
            <v>ML</v>
          </cell>
          <cell r="G895">
            <v>174465</v>
          </cell>
        </row>
        <row r="896">
          <cell r="D896">
            <v>4613</v>
          </cell>
          <cell r="E896" t="str">
            <v>TRANSPORTE Y DISPOSICION FINAL DE ESCOMBROS EN SITIO AUTORIZADO (DISTANCIA DE TRANSPORTE 28 KM)</v>
          </cell>
          <cell r="F896" t="str">
            <v>M3</v>
          </cell>
          <cell r="G896">
            <v>48739</v>
          </cell>
        </row>
        <row r="897">
          <cell r="D897">
            <v>4614</v>
          </cell>
          <cell r="E897" t="str">
            <v>CARCAMO TIPO PLACA DE PROTECCIÓN PARA TUBERÍA Ø 12" NORMA EAAB NS-090 . 3V.2. INCLUYE: DESPERDICIOS, COMPACTACIÓN Y DESPUNTES.</v>
          </cell>
          <cell r="F897" t="str">
            <v>ML</v>
          </cell>
          <cell r="G897">
            <v>174955</v>
          </cell>
        </row>
        <row r="898">
          <cell r="D898">
            <v>4615</v>
          </cell>
          <cell r="E898" t="str">
            <v>CARCAMO TIPO PLACA DE PROTECCIÓN PARA TUBERÍA Ø 16" NORMA EAAB NS-090 . 3V.2. INCLUYE: DESPERDICIOS, COMPACTACIÓN Y DESPUNTES.</v>
          </cell>
          <cell r="F898" t="str">
            <v>ML</v>
          </cell>
          <cell r="G898">
            <v>223246</v>
          </cell>
        </row>
        <row r="899">
          <cell r="D899">
            <v>4616</v>
          </cell>
          <cell r="E899" t="str">
            <v>CARCAMO TIPO PLACA DE PROTECCIÓN PARA TUBERÍA Ø 18" NORMA EAAB NS-090 . 3V.2. INCLUYE: DESPERDICIOS, COMPACTACIÓN Y DESPUNTES.</v>
          </cell>
          <cell r="F899" t="str">
            <v>ML</v>
          </cell>
          <cell r="G899">
            <v>223741</v>
          </cell>
        </row>
        <row r="900">
          <cell r="D900">
            <v>4617</v>
          </cell>
          <cell r="E900" t="str">
            <v>CARCAMO TIPO PLACA DE PROTECCIÓN PARA TUBERÍA Ø 20" NORMA EAAB NS-090 . 3V.2. INCLUYE: DESPERDICIOS, COMPACTACIÓN Y DESPUNTES.</v>
          </cell>
          <cell r="F900" t="str">
            <v>ML</v>
          </cell>
          <cell r="G900">
            <v>266385</v>
          </cell>
        </row>
        <row r="901">
          <cell r="D901">
            <v>4618</v>
          </cell>
          <cell r="E901" t="str">
            <v>CARCAMO TIPO PLACA DE PROTECCIÓN PARA TUBERÍA Ø 24" NORMA EAAB NS-090 . 3V.2. INCLUYE: DESPERDICIOS, COMPACTACIÓN Y DESPUNTES.</v>
          </cell>
          <cell r="F901" t="str">
            <v>ML</v>
          </cell>
          <cell r="G901">
            <v>276721</v>
          </cell>
        </row>
        <row r="902">
          <cell r="D902">
            <v>4619</v>
          </cell>
          <cell r="E902" t="str">
            <v>CARCAMO TIPO PLACA DE PROTECCIÓN PARA TUBERÍA Ø 27" NORMA EAAB NS-090 . 3V.2. INCLUYE: DESPERDICIOS, COMPACTACIÓN Y DESPUNTES.</v>
          </cell>
          <cell r="F902" t="str">
            <v>ML</v>
          </cell>
          <cell r="G902">
            <v>303738</v>
          </cell>
        </row>
        <row r="903">
          <cell r="D903">
            <v>4620</v>
          </cell>
          <cell r="E903" t="str">
            <v>CARCAMO TIPO PLACA DE PROTECCIÓN PARA TUBERÍA Ø 30" NORMA EAAB NS-090 . 3V.2. INCLUYE: DESPERDICIOS, COMPACTACIÓN Y DESPUNTES.</v>
          </cell>
          <cell r="F903" t="str">
            <v>ML</v>
          </cell>
          <cell r="G903">
            <v>327589</v>
          </cell>
        </row>
        <row r="904">
          <cell r="D904">
            <v>4621</v>
          </cell>
          <cell r="E904" t="str">
            <v>CARCAMO TIPO PLACA DE PROTECCIÓN PARA TUBERÍA Ø 32" NORMA EAAB NS-090 . 3V.2. INCLUYE: DESPERDICIOS, COMPACTACIÓN Y DESPUNTES.</v>
          </cell>
          <cell r="F904" t="str">
            <v>ML</v>
          </cell>
          <cell r="G904">
            <v>364002</v>
          </cell>
        </row>
        <row r="905">
          <cell r="D905">
            <v>4622</v>
          </cell>
          <cell r="E905" t="str">
            <v>CARCAMO TIPO PLACA DE PROTECCIÓN PARA TUBERÍA Ø 36" NORMA EAAB NS-090 . 3V.2. INCLUYE: DESPERDICIOS, COMPACTACIÓN Y DESPUNTES.</v>
          </cell>
          <cell r="F905" t="str">
            <v>ML</v>
          </cell>
          <cell r="G905">
            <v>382600</v>
          </cell>
        </row>
        <row r="906">
          <cell r="D906">
            <v>4624</v>
          </cell>
          <cell r="E906" t="str">
            <v>TUBERIA GRP 300MM (INCLUYE TRANSPORTE). SUMINISTRO E INSTALACION.</v>
          </cell>
          <cell r="F906" t="str">
            <v>ML</v>
          </cell>
          <cell r="G906">
            <v>422504</v>
          </cell>
        </row>
        <row r="907">
          <cell r="D907">
            <v>4625</v>
          </cell>
          <cell r="E907" t="str">
            <v>TUBERIA GRP 400MM (INCLUYE TRANSPORTE). SUMINISTRO E INSTALACION.</v>
          </cell>
          <cell r="F907" t="str">
            <v>ML</v>
          </cell>
          <cell r="G907">
            <v>548847</v>
          </cell>
        </row>
        <row r="908">
          <cell r="D908">
            <v>4626</v>
          </cell>
          <cell r="E908" t="str">
            <v>TUBERIA GRP 500MM (INCLUYE TRANSPORTE). SUMINISTRO E INSTALACION.</v>
          </cell>
          <cell r="F908" t="str">
            <v>ML</v>
          </cell>
          <cell r="G908">
            <v>704348</v>
          </cell>
        </row>
        <row r="909">
          <cell r="D909">
            <v>4627</v>
          </cell>
          <cell r="E909" t="str">
            <v>TUBERIA GRP 600MM (INCLUYE TRANSPORTE). SUMINISTRO E INSTALACION.</v>
          </cell>
          <cell r="F909" t="str">
            <v>ML</v>
          </cell>
          <cell r="G909">
            <v>811490</v>
          </cell>
        </row>
        <row r="910">
          <cell r="D910">
            <v>4628</v>
          </cell>
          <cell r="E910" t="str">
            <v>TUBERIA GRP 700MM (INCLUYE TRANSPORTE). SUMINISTRO E INSTALACION.</v>
          </cell>
          <cell r="F910" t="str">
            <v>ML</v>
          </cell>
          <cell r="G910">
            <v>1008245</v>
          </cell>
        </row>
        <row r="911">
          <cell r="D911">
            <v>4629</v>
          </cell>
          <cell r="E911" t="str">
            <v>TUBERIA GRP 800MM (INCLUYE TRANSPORTE). SUMINISTRO E INSTALACION.</v>
          </cell>
          <cell r="F911" t="str">
            <v>ML</v>
          </cell>
          <cell r="G911">
            <v>1211511</v>
          </cell>
        </row>
        <row r="912">
          <cell r="D912">
            <v>4630</v>
          </cell>
          <cell r="E912" t="str">
            <v>TUBERIA GRP 900MM (INCLUYE TRANSPORTE). SUMINISTRO E INSTALACION.</v>
          </cell>
          <cell r="F912" t="str">
            <v>ML</v>
          </cell>
          <cell r="G912">
            <v>1453651</v>
          </cell>
        </row>
        <row r="913">
          <cell r="D913">
            <v>4631</v>
          </cell>
          <cell r="E913" t="str">
            <v>TUBERIA GRP 1000MM (INCLUYE TRANSPORTE). SUMINISTRO E INSTALACION.</v>
          </cell>
          <cell r="F913" t="str">
            <v>ML</v>
          </cell>
          <cell r="G913">
            <v>1548698</v>
          </cell>
        </row>
        <row r="914">
          <cell r="D914">
            <v>4632</v>
          </cell>
          <cell r="E914" t="str">
            <v>TUBERIA GRP 1100MM (INCLUYE TRANSPORTE). SUMINISTRO E INSTALACION.</v>
          </cell>
          <cell r="F914" t="str">
            <v>ML</v>
          </cell>
          <cell r="G914">
            <v>1792236</v>
          </cell>
        </row>
        <row r="915">
          <cell r="D915">
            <v>4633</v>
          </cell>
          <cell r="E915" t="str">
            <v>TUBERIA GRP 1200MM (INCLUYE TRANSPORTE). SUMINISTRO E INSTALACION.</v>
          </cell>
          <cell r="F915" t="str">
            <v>ML</v>
          </cell>
          <cell r="G915">
            <v>2045390</v>
          </cell>
        </row>
        <row r="916">
          <cell r="D916">
            <v>4634</v>
          </cell>
          <cell r="E916" t="str">
            <v>TUBERIA GRP 1300MM (INCLUYE TRANSPORTE). SUMINISTRO E INSTALACION.</v>
          </cell>
          <cell r="F916" t="str">
            <v>ML</v>
          </cell>
          <cell r="G916">
            <v>2316751</v>
          </cell>
        </row>
        <row r="917">
          <cell r="D917">
            <v>4635</v>
          </cell>
          <cell r="E917" t="str">
            <v>TUBERIA GRP 1400MM (INCLUYE TRANSPORTE). SUMINISTRO E INSTALACION.</v>
          </cell>
          <cell r="F917" t="str">
            <v>ML</v>
          </cell>
          <cell r="G917">
            <v>2585513</v>
          </cell>
        </row>
        <row r="918">
          <cell r="D918">
            <v>4636</v>
          </cell>
          <cell r="E918" t="str">
            <v>TUBERIA GRP 1500MM (INCLUYE TRANSPORTE). SUMINISTRO E INSTALACION.</v>
          </cell>
          <cell r="F918" t="str">
            <v>ML</v>
          </cell>
          <cell r="G918">
            <v>2936273</v>
          </cell>
        </row>
        <row r="919">
          <cell r="D919">
            <v>4637</v>
          </cell>
          <cell r="E919" t="str">
            <v>TUBERIA GRP 1600MM (INCLUYE TRANSPORTE). SUMINISTRO E INSTALACION.</v>
          </cell>
          <cell r="F919" t="str">
            <v>ML</v>
          </cell>
          <cell r="G919">
            <v>3285356</v>
          </cell>
        </row>
        <row r="920">
          <cell r="D920">
            <v>4638</v>
          </cell>
          <cell r="E920" t="str">
            <v>TUBERIA GRP 1700MM (INCLUYE TRANSPORTE). SUMINISTRO E INSTALACION.</v>
          </cell>
          <cell r="F920" t="str">
            <v>ML</v>
          </cell>
          <cell r="G920">
            <v>3663547</v>
          </cell>
        </row>
        <row r="921">
          <cell r="D921">
            <v>4639</v>
          </cell>
          <cell r="E921" t="str">
            <v>CONSTRUCCIÓN DE PAVIMENTO FLEXIBLE MD10 E=0.08M Y MD20 E= 0.18M (NO INCLUYE SARDINEL)</v>
          </cell>
          <cell r="F921" t="str">
            <v>M2</v>
          </cell>
          <cell r="G921">
            <v>420937</v>
          </cell>
        </row>
        <row r="922">
          <cell r="D922">
            <v>4640</v>
          </cell>
          <cell r="E922" t="str">
            <v>CONSTRUCCIÓN DE PAVIMENTO FLEXIBLE MD10 E=0.06M Y MD20 E= 0.18M (NO INCLUYE SARDINEL)</v>
          </cell>
          <cell r="F922" t="str">
            <v>M2</v>
          </cell>
          <cell r="G922">
            <v>394840</v>
          </cell>
        </row>
        <row r="923">
          <cell r="D923">
            <v>4641</v>
          </cell>
          <cell r="E923" t="str">
            <v>ACOPLE GRP 300MM. SUMINISTRO E INSTALACION.</v>
          </cell>
          <cell r="F923" t="str">
            <v>UN</v>
          </cell>
          <cell r="G923">
            <v>621283</v>
          </cell>
        </row>
        <row r="924">
          <cell r="D924">
            <v>4642</v>
          </cell>
          <cell r="E924" t="str">
            <v>ACOPLE GRP 350MM. SUMINISTRO E INSTALACION.</v>
          </cell>
          <cell r="F924" t="str">
            <v>UN</v>
          </cell>
          <cell r="G924">
            <v>654824</v>
          </cell>
        </row>
        <row r="925">
          <cell r="D925">
            <v>4643</v>
          </cell>
          <cell r="E925" t="str">
            <v>ACOPLE GRP 400MM. SUMINISTRO E INSTALACION.</v>
          </cell>
          <cell r="F925" t="str">
            <v>UN</v>
          </cell>
          <cell r="G925">
            <v>693314</v>
          </cell>
        </row>
        <row r="926">
          <cell r="D926">
            <v>4644</v>
          </cell>
          <cell r="E926" t="str">
            <v>ACOPLE GRP 500MM. SUMINISTRO E INSTALACION.</v>
          </cell>
          <cell r="F926" t="str">
            <v>UN</v>
          </cell>
          <cell r="G926">
            <v>744998</v>
          </cell>
        </row>
        <row r="927">
          <cell r="D927">
            <v>4645</v>
          </cell>
          <cell r="E927" t="str">
            <v>ACOPLE GRP 600MM. SUMINISTRO E INSTALACION.</v>
          </cell>
          <cell r="F927" t="str">
            <v>UN</v>
          </cell>
          <cell r="G927">
            <v>995716</v>
          </cell>
        </row>
        <row r="928">
          <cell r="D928">
            <v>4646</v>
          </cell>
          <cell r="E928" t="str">
            <v>ACOPLE GRP 700MM. SUMINISTRO E INSTALACION.</v>
          </cell>
          <cell r="F928" t="str">
            <v>UN</v>
          </cell>
          <cell r="G928">
            <v>1087657</v>
          </cell>
        </row>
        <row r="929">
          <cell r="D929">
            <v>4647</v>
          </cell>
          <cell r="E929" t="str">
            <v>ACOPLE GRP 800MM. SUMINISTRO E INSTALACION.</v>
          </cell>
          <cell r="F929" t="str">
            <v>UN</v>
          </cell>
          <cell r="G929">
            <v>1204802</v>
          </cell>
        </row>
        <row r="930">
          <cell r="D930">
            <v>4648</v>
          </cell>
          <cell r="E930" t="str">
            <v>ACOPLE GRP 900MM. SUMINISTRO E INSTALACION.</v>
          </cell>
          <cell r="F930" t="str">
            <v>UN</v>
          </cell>
          <cell r="G930">
            <v>1324216</v>
          </cell>
        </row>
        <row r="931">
          <cell r="D931">
            <v>4649</v>
          </cell>
          <cell r="E931" t="str">
            <v>ACOPLE GRP 1000MM. SUMINISTRO E INSTALACION.</v>
          </cell>
          <cell r="F931" t="str">
            <v>UN</v>
          </cell>
          <cell r="G931">
            <v>978162</v>
          </cell>
        </row>
        <row r="932">
          <cell r="D932">
            <v>4650</v>
          </cell>
          <cell r="E932" t="str">
            <v>ACOPLE GRP 1100MM. SUMINISTRO E INSTALACION.</v>
          </cell>
          <cell r="F932" t="str">
            <v>UN</v>
          </cell>
          <cell r="G932">
            <v>1029887</v>
          </cell>
        </row>
        <row r="933">
          <cell r="D933">
            <v>4651</v>
          </cell>
          <cell r="E933" t="str">
            <v>ACOPLE GRP 1200MM. SUMINISTRO E INSTALACION.</v>
          </cell>
          <cell r="F933" t="str">
            <v>UN</v>
          </cell>
          <cell r="G933">
            <v>1178597</v>
          </cell>
        </row>
        <row r="934">
          <cell r="D934">
            <v>4652</v>
          </cell>
          <cell r="E934" t="str">
            <v>ACOPLE GRP 1300MM. SUMINISTRO E INSTALACION.</v>
          </cell>
          <cell r="F934" t="str">
            <v>UN</v>
          </cell>
          <cell r="G934">
            <v>1500912</v>
          </cell>
        </row>
        <row r="935">
          <cell r="D935">
            <v>4653</v>
          </cell>
          <cell r="E935" t="str">
            <v>ACOPLE GRP 1400MM. SUMINISTRO E INSTALACION.</v>
          </cell>
          <cell r="F935" t="str">
            <v>UN</v>
          </cell>
          <cell r="G935">
            <v>1583451</v>
          </cell>
        </row>
        <row r="936">
          <cell r="D936">
            <v>4654</v>
          </cell>
          <cell r="E936" t="str">
            <v>ACOPLE GRP 1500MM. SUMINISTRO E INSTALACION.</v>
          </cell>
          <cell r="F936" t="str">
            <v>UN</v>
          </cell>
          <cell r="G936">
            <v>1707442</v>
          </cell>
        </row>
        <row r="937">
          <cell r="D937">
            <v>4655</v>
          </cell>
          <cell r="E937" t="str">
            <v>ACOPLE GRP 1600MM. SUMINISTRO E INSTALACION.</v>
          </cell>
          <cell r="F937" t="str">
            <v>UN</v>
          </cell>
          <cell r="G937">
            <v>1896027</v>
          </cell>
        </row>
        <row r="938">
          <cell r="D938">
            <v>4656</v>
          </cell>
          <cell r="E938" t="str">
            <v>ACOPLE GRP 1700MM. SUMINISTRO E INSTALACION.</v>
          </cell>
          <cell r="F938" t="str">
            <v>UN</v>
          </cell>
          <cell r="G938">
            <v>1994334</v>
          </cell>
        </row>
        <row r="939">
          <cell r="D939">
            <v>4657</v>
          </cell>
          <cell r="E939" t="str">
            <v>ACOPLE GRP 1800MM. SUMINISTRO E INSTALACION.</v>
          </cell>
          <cell r="F939" t="str">
            <v>UN</v>
          </cell>
          <cell r="G939">
            <v>2250690</v>
          </cell>
        </row>
        <row r="940">
          <cell r="D940">
            <v>4658</v>
          </cell>
          <cell r="E940" t="str">
            <v>ACOPLE GRP 2000MM. SUMINISTRO E INSTALACION.</v>
          </cell>
          <cell r="F940" t="str">
            <v>UN</v>
          </cell>
          <cell r="G940">
            <v>2427350</v>
          </cell>
        </row>
        <row r="941">
          <cell r="D941">
            <v>4659</v>
          </cell>
          <cell r="E941" t="str">
            <v>TUBERIA GRP 1800MM (INCLUYE TRANSPORTE). SUMINISTRO E INSTALACION.</v>
          </cell>
          <cell r="F941" t="str">
            <v>ML</v>
          </cell>
          <cell r="G941">
            <v>4068116</v>
          </cell>
        </row>
        <row r="942">
          <cell r="D942">
            <v>4660</v>
          </cell>
          <cell r="E942" t="str">
            <v>TUBERIA GRP 2000MM (INCLUYE TRANSPORTE). SUMINISTRO E INSTALACION.</v>
          </cell>
          <cell r="F942" t="str">
            <v>ML</v>
          </cell>
          <cell r="G942">
            <v>4888674</v>
          </cell>
        </row>
        <row r="943">
          <cell r="D943">
            <v>4661</v>
          </cell>
          <cell r="E943" t="str">
            <v>TUBERIA GRP 2400MM (INCLUYE TRANSPORTE). SUMINISTRO E INSTALACION.</v>
          </cell>
          <cell r="F943" t="str">
            <v>ML</v>
          </cell>
          <cell r="G943">
            <v>6793716</v>
          </cell>
        </row>
        <row r="944">
          <cell r="D944">
            <v>4662</v>
          </cell>
          <cell r="E944" t="str">
            <v>ACOPLE GRP 2400MM. SUMINISTRO E INSTALACION.</v>
          </cell>
          <cell r="F944" t="str">
            <v>UN</v>
          </cell>
          <cell r="G944">
            <v>2856638</v>
          </cell>
        </row>
        <row r="945">
          <cell r="D945">
            <v>4663</v>
          </cell>
          <cell r="E945" t="str">
            <v>PARCHEO EN PAVIMENTO FLEXIBLE E=0.12M. (INCLUYE DEMOLICIÓN MANUAL Y CARGUE DE PAVIMENTO FLEXIBLE DE E=0.12M, TRANSPORTE Y DISPOSICIÓN FINAL DE ESCOMBROS, IMPRIMACIÓN, COLOCACIÓN Y COMPACTACIÓN MD20 E=8CM Y MD12 E=4CM , RIEGO CRR-1, IMPRIMA CLR-0)</v>
          </cell>
          <cell r="F945" t="str">
            <v>M2</v>
          </cell>
          <cell r="G945">
            <v>160585</v>
          </cell>
        </row>
        <row r="946">
          <cell r="D946">
            <v>4664</v>
          </cell>
          <cell r="E946" t="str">
            <v>CONSTRUCCIÓN DE PAVIMENTO FLEXIBLE E= 0.15M (NO INCLUYE SARDINEL)</v>
          </cell>
          <cell r="F946" t="str">
            <v>M2</v>
          </cell>
          <cell r="G946">
            <v>343463</v>
          </cell>
        </row>
        <row r="947">
          <cell r="D947">
            <v>4665</v>
          </cell>
          <cell r="E947" t="str">
            <v>REHABILITACIÓN DE PAVIMENTO FLEXIBLE E= 0.18M BG=25CM, SBG=30CM</v>
          </cell>
          <cell r="F947" t="str">
            <v>M2</v>
          </cell>
          <cell r="G947">
            <v>374494</v>
          </cell>
        </row>
        <row r="948">
          <cell r="D948">
            <v>4666</v>
          </cell>
          <cell r="E948" t="str">
            <v>REHABILITACIÓN DE PAVIMENTO RÍGIDO: LOSAS EN CONCRETO HIDRÁULICO MR45 E=0.20M</v>
          </cell>
          <cell r="F948" t="str">
            <v>M2</v>
          </cell>
          <cell r="G948">
            <v>272359</v>
          </cell>
        </row>
        <row r="949">
          <cell r="D949">
            <v>4667</v>
          </cell>
          <cell r="E949" t="str">
            <v>CONSTRUCCIÓN DE PAVIMENTO RÍGIDO: LOSAS EN CONCRETO HIDRÁULICO MR45 E=0.20M (NO INCLUYE SARDINEL)</v>
          </cell>
          <cell r="F949" t="str">
            <v>M2</v>
          </cell>
          <cell r="G949">
            <v>325003</v>
          </cell>
        </row>
        <row r="950">
          <cell r="D950">
            <v>4668</v>
          </cell>
          <cell r="E950" t="str">
            <v>GEOTEXTIL NT 1600 PARA SEPARACION SUBRASANTE/CAPAS GRANULARES (INCLUYE SUMINISTRO E INSTALACIÓN)</v>
          </cell>
          <cell r="F950" t="str">
            <v>M2</v>
          </cell>
          <cell r="G950">
            <v>6365</v>
          </cell>
        </row>
        <row r="951">
          <cell r="D951">
            <v>4669</v>
          </cell>
          <cell r="E951" t="str">
            <v>GEOTEXTIL NT 1800 PARA SEPARACION SUBRASANTE/CAPAS GRANULARES (INCLUYE SUMINISTRO E INSTALACIÓN)</v>
          </cell>
          <cell r="F951" t="str">
            <v>M2</v>
          </cell>
          <cell r="G951">
            <v>7585</v>
          </cell>
        </row>
        <row r="952">
          <cell r="D952">
            <v>4670</v>
          </cell>
          <cell r="E952" t="str">
            <v>GEOTEXTIL NT 2000 PARA SEPARACION SUBRASANTE/CAPAS GRANULARES (INCLUYE SUMINISTRO E INSTALACIÓN)</v>
          </cell>
          <cell r="F952" t="str">
            <v>M2</v>
          </cell>
          <cell r="G952">
            <v>7357</v>
          </cell>
        </row>
        <row r="953">
          <cell r="D953">
            <v>4671</v>
          </cell>
          <cell r="E953" t="str">
            <v>GEOTEXTIL NT 2500 PARA SEPARACION SUBRASANTE/CAPAS GRANULARES (INCLUYE SUMINISTRO E INSTALACIÓN)</v>
          </cell>
          <cell r="F953" t="str">
            <v>M2</v>
          </cell>
          <cell r="G953">
            <v>8834</v>
          </cell>
        </row>
        <row r="954">
          <cell r="D954">
            <v>4672</v>
          </cell>
          <cell r="E954" t="str">
            <v>GEOTEXTIL NT 1600 PARA SUBDRENES/FILTROS (INCLUYE SUMINISTRO E INSTALACIÓN)</v>
          </cell>
          <cell r="F954" t="str">
            <v>M2</v>
          </cell>
          <cell r="G954">
            <v>6365</v>
          </cell>
        </row>
        <row r="955">
          <cell r="D955">
            <v>4673</v>
          </cell>
          <cell r="E955" t="str">
            <v>GEOTEXTIL NT 1800 PARA SUBDRENES/FILTROS (INCLUYE SUMINISTRO E INSTALACIÓN)</v>
          </cell>
          <cell r="F955" t="str">
            <v>M2</v>
          </cell>
          <cell r="G955">
            <v>7585</v>
          </cell>
        </row>
        <row r="956">
          <cell r="D956">
            <v>4674</v>
          </cell>
          <cell r="E956" t="str">
            <v>GEOTEXTIL NT 2000 PARA SUBDRENES/FILTROS (INCLUYE SUMINISTRO E INSTALACIÓN)</v>
          </cell>
          <cell r="F956" t="str">
            <v>M2</v>
          </cell>
          <cell r="G956">
            <v>8144</v>
          </cell>
        </row>
        <row r="957">
          <cell r="D957">
            <v>4675</v>
          </cell>
          <cell r="E957" t="str">
            <v>CANECA TIPO M120 (EN MALLA METÁLICA. INCLUYE SUMINISTRO E INSTALACIÓN. INCLUYE BASE EN CONCRETO 3000 PSI, PREMEZCLADO</v>
          </cell>
          <cell r="F957" t="str">
            <v>UN</v>
          </cell>
          <cell r="G957">
            <v>410524</v>
          </cell>
        </row>
        <row r="958">
          <cell r="D958">
            <v>4676</v>
          </cell>
          <cell r="E958" t="str">
            <v>GEOTEXTIL NT 2500 PARA SUBDRENES/FILTROS (INCLUYE SUMINISTRO E INSTALACIÓN)</v>
          </cell>
          <cell r="F958" t="str">
            <v>M2</v>
          </cell>
          <cell r="G958">
            <v>8834</v>
          </cell>
        </row>
        <row r="959">
          <cell r="D959">
            <v>4677</v>
          </cell>
          <cell r="E959" t="str">
            <v>MANTENIMIENTO CORRECTIVO DE ESPACIO PUBLICO ADOQUIN DE ARCILLA PESADO SOBRE MORTER. INCL. RETIRO ADOQUIN E INSTALAR NUEVO</v>
          </cell>
          <cell r="F959" t="str">
            <v>M2</v>
          </cell>
          <cell r="G959">
            <v>112761</v>
          </cell>
        </row>
        <row r="960">
          <cell r="D960">
            <v>4678</v>
          </cell>
          <cell r="E960" t="str">
            <v>ADOQUIN DE ARCILLA TR.PESADO 0.20X10X8CM (SUMINISTRO E INSTALACIÓN. INCLUYE BASE 4CM MORTERO 2000 Y ARENA DE SELLO)</v>
          </cell>
          <cell r="F960" t="str">
            <v>M2</v>
          </cell>
          <cell r="G960">
            <v>106291</v>
          </cell>
        </row>
        <row r="961">
          <cell r="D961">
            <v>4679</v>
          </cell>
          <cell r="E961" t="str">
            <v>MANTENIMIENTO CORRECTIVO ESPACIO PUBLICO EN ADOQUIN DE ARCILLA TRAFICO PESADO SOBRE ARENA. INCL. RETIRO ADOQUIN E INSTALAR NUEVO</v>
          </cell>
          <cell r="F961" t="str">
            <v>M2</v>
          </cell>
          <cell r="G961">
            <v>89864</v>
          </cell>
        </row>
        <row r="962">
          <cell r="D962">
            <v>4680</v>
          </cell>
          <cell r="E962" t="str">
            <v>MANTENIMIENTO CORRECTIVO ESPACIO PUBLICO EN ADOQUIN DE CONCRETO TRAFICO LIVIANO SOBRE ARENA. INCL. RETIRO ADOQUIN E INSTALAR NUEVO</v>
          </cell>
          <cell r="F962" t="str">
            <v>M2</v>
          </cell>
          <cell r="G962">
            <v>97404</v>
          </cell>
        </row>
        <row r="963">
          <cell r="D963">
            <v>4681</v>
          </cell>
          <cell r="E963" t="str">
            <v>MANTENIMIENTO CORRECTIVO ESPACIO PUBLICO EN ADOQUIN DE CONCRETO TRAFICO PESADO 20X10X8CM SOBRE ARENA. INCL. RETIRO ADOQUIN E INSTALAR NUEVO</v>
          </cell>
          <cell r="F963" t="str">
            <v>M2</v>
          </cell>
          <cell r="G963">
            <v>116332</v>
          </cell>
        </row>
        <row r="964">
          <cell r="D964">
            <v>4682</v>
          </cell>
          <cell r="E964" t="str">
            <v>REHABILITACION ANDEN ADOQUIN ARCILLA TR. PESADO SOBRE ARENA NO INCL BORDILLO. INCL. DEMOLICION ADOQUIN E INSTALAR NUEVO</v>
          </cell>
          <cell r="F964" t="str">
            <v>M2</v>
          </cell>
          <cell r="G964">
            <v>141972</v>
          </cell>
        </row>
        <row r="965">
          <cell r="D965">
            <v>4683</v>
          </cell>
          <cell r="E965" t="str">
            <v>REHABILITACION DE ANDEN EN ADOQUIN DE ARCILLA SOBRE MORTER. NO INCL BORDILLO. INCL. RETIRO ADOQUIN E INSTALAR NUEVO</v>
          </cell>
          <cell r="F965" t="str">
            <v>M2</v>
          </cell>
          <cell r="G965">
            <v>161926</v>
          </cell>
        </row>
        <row r="966">
          <cell r="D966">
            <v>4684</v>
          </cell>
          <cell r="E966" t="str">
            <v>REHABILITACIÓN DE ANDEN EN ADOQUIN DE CONCRETO TRAFICO PESADO (20X10X8CM) BASE ARENA. NO INCL BORDILLO. INCL. DEMOLICIÓN ADOQUIN E INSTALAR NUEVO</v>
          </cell>
          <cell r="F966" t="str">
            <v>M2</v>
          </cell>
          <cell r="G966">
            <v>168440</v>
          </cell>
        </row>
        <row r="967">
          <cell r="D967">
            <v>4685</v>
          </cell>
          <cell r="E967" t="str">
            <v>REHABILITACION DE ANDEN EN ADOQUIN DE CONCRETO L BASE ARENA. NO INCL BORDILLO. INCL. DEMOLICION ADOQUIN E INSTALAR NUEVO</v>
          </cell>
          <cell r="F967" t="str">
            <v>M2</v>
          </cell>
          <cell r="G967">
            <v>149512</v>
          </cell>
        </row>
        <row r="968">
          <cell r="D968">
            <v>4686</v>
          </cell>
          <cell r="E968" t="str">
            <v>REPOSICION BOLARDO M63 INCLUYE EXCAVACION CARGUE Y DISPOSICION FINAL DE ESCOMBROS Y BASE EN CONCRETO DE 1500PSI</v>
          </cell>
          <cell r="F968" t="str">
            <v>UN</v>
          </cell>
          <cell r="G968">
            <v>232061</v>
          </cell>
        </row>
        <row r="969">
          <cell r="D969">
            <v>4687</v>
          </cell>
          <cell r="E969" t="str">
            <v>REPOSICION BOLARDO M61 INCLUYE EXCAVACION CARGUE Y DISPOSICION FINAL DE ESCOMBROS Y BASE EN CONCRETO DE 1500PSI</v>
          </cell>
          <cell r="F969" t="str">
            <v>UN</v>
          </cell>
          <cell r="G969">
            <v>145235</v>
          </cell>
        </row>
        <row r="970">
          <cell r="D970">
            <v>4688</v>
          </cell>
          <cell r="E970" t="str">
            <v>REPOSICION DE PROTECTOR DE ARBOL DE UN TUBO M91. INCLUYE EXCAVACION. TRANSPORTE Y DISPOSICION FINAL, INSTALA. NUEVO PROT</v>
          </cell>
          <cell r="F970" t="str">
            <v>UN</v>
          </cell>
          <cell r="G970">
            <v>257330</v>
          </cell>
        </row>
        <row r="971">
          <cell r="D971">
            <v>4689</v>
          </cell>
          <cell r="E971" t="str">
            <v>BOLARDO EN CONCRETO TIPO M60 (SUMINISTRO E INSTALACIÓN. INCLUYE BASE EN CONCRETO 3000 PSI, HECHO EN OBRA)</v>
          </cell>
          <cell r="F971" t="str">
            <v>UN</v>
          </cell>
          <cell r="G971">
            <v>209082</v>
          </cell>
        </row>
        <row r="972">
          <cell r="D972">
            <v>4690</v>
          </cell>
          <cell r="E972" t="str">
            <v>BOLARDO EN CONCRETO TIPO M60 (SUMINISTRO E INSTALACIÓN. INCLUYE BASE EN CONCRETO 3000 PSI, PREMEZCLADO)</v>
          </cell>
          <cell r="F972" t="str">
            <v>UN</v>
          </cell>
          <cell r="G972">
            <v>208068</v>
          </cell>
        </row>
        <row r="973">
          <cell r="D973">
            <v>4691</v>
          </cell>
          <cell r="E973" t="str">
            <v>BOLARDO EN CONCRETO TIPO M60 (SUMINISTRO E INSTALACIÓN. NO INCLUYE BASE EN CONCRETO)</v>
          </cell>
          <cell r="F973" t="str">
            <v>UN</v>
          </cell>
          <cell r="G973">
            <v>164318</v>
          </cell>
        </row>
        <row r="974">
          <cell r="D974">
            <v>4692</v>
          </cell>
          <cell r="E974" t="str">
            <v>BOLARDO EN CONCRETO TIPO M61 (SUMINISTRO E INSTALACIÓN. INCLUYE BASE EN CONCRETO 3000 PSI, HECHO EN OBRA)</v>
          </cell>
          <cell r="F974" t="str">
            <v>UN</v>
          </cell>
          <cell r="G974">
            <v>184297</v>
          </cell>
        </row>
        <row r="975">
          <cell r="D975">
            <v>4693</v>
          </cell>
          <cell r="E975" t="str">
            <v>BOLARDO EN CONCRETO TIPO M61 (SUMINISTRO E INSTALACIÓN. INCLUYE BASE EN CONCRETO 3000 PSI, PREMEZCLADO)</v>
          </cell>
          <cell r="F975" t="str">
            <v>UN</v>
          </cell>
          <cell r="G975">
            <v>183283</v>
          </cell>
        </row>
        <row r="976">
          <cell r="D976">
            <v>4694</v>
          </cell>
          <cell r="E976" t="str">
            <v>BOLARDO EN CONCRETO TIPO M61 (SUMINISTRO E INSTALACIÓN. NO INCLUYE BASE EN CONCRETO 3000)</v>
          </cell>
          <cell r="F976" t="str">
            <v>UN</v>
          </cell>
          <cell r="G976">
            <v>146217</v>
          </cell>
        </row>
        <row r="977">
          <cell r="D977">
            <v>4695</v>
          </cell>
          <cell r="E977" t="str">
            <v>PINTURA SOBRE ESTRUCTURA METÁLICA GALVANIZADA. INCLUYE LIMPIEZA SSPC-SP3, BARRERA EPOXICA e=3mils, ACABADO URETANO e=3mils</v>
          </cell>
          <cell r="F977" t="str">
            <v>KG</v>
          </cell>
          <cell r="G977">
            <v>2930</v>
          </cell>
        </row>
        <row r="978">
          <cell r="D978">
            <v>4696</v>
          </cell>
          <cell r="E978" t="str">
            <v>PINTURA SOBRE ESTRUCTURA METÁLICA . INCLUYE LIMPIEZA SSPC-SP5, IMPRIMANTE EPOXICO RICO ZINC Y BARRERA EPOXICA, ACABADO URETANO e=3mils POR CAPA</v>
          </cell>
          <cell r="F978" t="str">
            <v>KG</v>
          </cell>
          <cell r="G978">
            <v>3095</v>
          </cell>
        </row>
        <row r="979">
          <cell r="D979">
            <v>4697</v>
          </cell>
          <cell r="E979" t="str">
            <v>BOLARDO EN HIERRO TIPO M62 (SUMINISTRO E INSTALACIÓN. INCLUYE BASE EN CONCRETO 3000 PSI, PREMEZCLADO)</v>
          </cell>
          <cell r="F979" t="str">
            <v>UN</v>
          </cell>
          <cell r="G979">
            <v>214761</v>
          </cell>
        </row>
        <row r="980">
          <cell r="D980">
            <v>4698</v>
          </cell>
          <cell r="E980" t="str">
            <v>BOLARDO EN HIERRO TIPO M62 (SUMINISTRO E INSTALACIÓN. INCLUYE BASE EN CONCRETO 3000 PSI, HECHO EN OBRA)</v>
          </cell>
          <cell r="F980" t="str">
            <v>UN</v>
          </cell>
          <cell r="G980">
            <v>214854</v>
          </cell>
        </row>
        <row r="981">
          <cell r="D981">
            <v>4699</v>
          </cell>
          <cell r="E981" t="str">
            <v>BOLARDO EN HIERRO TIPO M63 (SUMINISTRO E INSTALACIÓN. INCLUYE BASE EN CONCRETO 3000 PSI PREMEZCLADO)</v>
          </cell>
          <cell r="F981" t="str">
            <v>UN</v>
          </cell>
          <cell r="G981">
            <v>221104</v>
          </cell>
        </row>
        <row r="982">
          <cell r="D982">
            <v>4700</v>
          </cell>
          <cell r="E982" t="str">
            <v>BOLARDO EN HIERRO TIPO M63 (SUMINISTRO E INSTALACIÓN. INCLUYE BASE EN CONCRETO 3000 PSI, HECHO EN OBRA)</v>
          </cell>
          <cell r="F982" t="str">
            <v>UN</v>
          </cell>
          <cell r="G982">
            <v>216356</v>
          </cell>
        </row>
        <row r="983">
          <cell r="D983">
            <v>4702</v>
          </cell>
          <cell r="E983" t="str">
            <v>MANTENIMIENTO PREVENTIVO ESPACIO PUBLICO. INCLUYE LIMPIEZA E INSTALACION DE SELLO DE ARENA</v>
          </cell>
          <cell r="F983" t="str">
            <v>M2</v>
          </cell>
          <cell r="G983">
            <v>2852</v>
          </cell>
        </row>
        <row r="984">
          <cell r="D984">
            <v>4703</v>
          </cell>
          <cell r="E984" t="str">
            <v>RETIRO DE LOSETA A-50 SOBRE ARENA</v>
          </cell>
          <cell r="F984" t="str">
            <v>M2</v>
          </cell>
          <cell r="G984">
            <v>2450</v>
          </cell>
        </row>
        <row r="985">
          <cell r="D985">
            <v>4704</v>
          </cell>
          <cell r="E985" t="str">
            <v>RETIRO DE LOSETA A-50 SOBRE MORTERO</v>
          </cell>
          <cell r="F985" t="str">
            <v>M2</v>
          </cell>
          <cell r="G985">
            <v>2629</v>
          </cell>
        </row>
        <row r="986">
          <cell r="D986">
            <v>4705</v>
          </cell>
          <cell r="E986" t="str">
            <v>MANTENIMIENTO CORRECTIVO DE ESPACIO PUBLICO LOSETA A-50 SOBRE ARENA. INCL. RETIRO LOSETA E INSTALAR NUEVA</v>
          </cell>
          <cell r="F986" t="str">
            <v>M2</v>
          </cell>
          <cell r="G986">
            <v>103925</v>
          </cell>
        </row>
        <row r="987">
          <cell r="D987">
            <v>4706</v>
          </cell>
          <cell r="E987" t="str">
            <v>MANTENIMIENTO CORRECTIVO DE ESPACIO PUBLICO LOSETA A-50 SOBRE MORTERO. INCL. RETIRO LOSETA E INSTALAR NUEVA</v>
          </cell>
          <cell r="F987" t="str">
            <v>M2</v>
          </cell>
          <cell r="G987">
            <v>104104</v>
          </cell>
        </row>
        <row r="988">
          <cell r="D988">
            <v>4708</v>
          </cell>
          <cell r="E988" t="str">
            <v>REHABILITACIÓN DE PAVIMENTO RÍGIDO: LOSAS EN CONCRETO HIDRÁULICO MR45 E=0.27M PARA TRONCAL</v>
          </cell>
          <cell r="F988" t="str">
            <v>M2</v>
          </cell>
          <cell r="G988">
            <v>431070</v>
          </cell>
        </row>
        <row r="989">
          <cell r="D989">
            <v>4709</v>
          </cell>
          <cell r="E989" t="str">
            <v>PARCHEO EN PAVIMENTO FLEXIBLE E=0.10M CON MD12. (INCLUYE DEMOLICIÓN MANUAL Y CARGUE DE PAVIMENTO FLEXIBLE DE E=0.10M, TRANSPORTE Y DISPOSICIÓN FINAL DE ESCOMBROS, IMPRIMACIÓN, COLOCACIÓN Y COMPACTACIÓN BASE ASFÁLTICA MD20, IMPRIMA CLR-0)</v>
          </cell>
          <cell r="F989" t="str">
            <v>M2</v>
          </cell>
          <cell r="G989">
            <v>135598</v>
          </cell>
        </row>
        <row r="990">
          <cell r="D990">
            <v>4710</v>
          </cell>
          <cell r="E990" t="str">
            <v>DEMARCACION CON PINTURA TERMOPLASTICA PARA CICLORUTAS (INCLUYE SUMINISTRO, APLICACION CON MICROESFERA) A=10 CM</v>
          </cell>
          <cell r="F990" t="str">
            <v>ML</v>
          </cell>
          <cell r="G990">
            <v>14020</v>
          </cell>
        </row>
        <row r="991">
          <cell r="D991">
            <v>4711</v>
          </cell>
          <cell r="E991" t="str">
            <v>FLECHA DE FRENTE PARA CICLORRUTA EN PINTURA TERMOPLASTICA. (INCLUYE SUMINISTRO, APLICACION CON MICROESFERA)</v>
          </cell>
          <cell r="F991" t="str">
            <v>UN</v>
          </cell>
          <cell r="G991">
            <v>41217</v>
          </cell>
        </row>
        <row r="992">
          <cell r="D992">
            <v>4712</v>
          </cell>
          <cell r="E992" t="str">
            <v>MEZCLA ASFALTICA CON ASFALTO CAUCHO (SUMINISTRO, EXTENDIDO, NIVELACIÓN Y COMPACTACIÓN MECANICA)</v>
          </cell>
          <cell r="F992" t="str">
            <v>M3</v>
          </cell>
          <cell r="G992">
            <v>1462780</v>
          </cell>
        </row>
        <row r="993">
          <cell r="D993">
            <v>4737</v>
          </cell>
          <cell r="E993" t="str">
            <v>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993" t="str">
            <v>ML</v>
          </cell>
          <cell r="G993">
            <v>902612</v>
          </cell>
        </row>
        <row r="994">
          <cell r="D994">
            <v>4738</v>
          </cell>
          <cell r="E994" t="str">
            <v>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994" t="str">
            <v>ML</v>
          </cell>
          <cell r="G994">
            <v>750227</v>
          </cell>
        </row>
        <row r="995">
          <cell r="D995">
            <v>4739</v>
          </cell>
          <cell r="E995" t="str">
            <v>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995" t="str">
            <v>ML</v>
          </cell>
          <cell r="G995">
            <v>1161743</v>
          </cell>
        </row>
        <row r="996">
          <cell r="D996">
            <v>4740</v>
          </cell>
          <cell r="E996" t="str">
            <v>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v>
          </cell>
          <cell r="F996" t="str">
            <v>ML</v>
          </cell>
          <cell r="G996">
            <v>1239972</v>
          </cell>
        </row>
        <row r="997">
          <cell r="D997">
            <v>4741</v>
          </cell>
          <cell r="E997" t="str">
            <v>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v>
          </cell>
          <cell r="F997" t="str">
            <v>ML</v>
          </cell>
          <cell r="G997">
            <v>1424947</v>
          </cell>
        </row>
        <row r="998">
          <cell r="D998">
            <v>4742</v>
          </cell>
          <cell r="E998" t="str">
            <v>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998" t="str">
            <v>ML</v>
          </cell>
          <cell r="G998">
            <v>1620783</v>
          </cell>
        </row>
        <row r="999">
          <cell r="D999">
            <v>4743</v>
          </cell>
          <cell r="E999" t="str">
            <v>BASE GRANULAR CLASE B (BG_B) CON RECICLADO DE CONCRETO (SUMINISTRO, EXTENDIDO, NIVELACIÓN, HUMEDECIMIENTO Y COMPACTACIÓN CON VIBROCOMPACTADOR)</v>
          </cell>
          <cell r="F999" t="str">
            <v>M3</v>
          </cell>
          <cell r="G999">
            <v>161012</v>
          </cell>
        </row>
        <row r="1000">
          <cell r="D1000">
            <v>4744</v>
          </cell>
          <cell r="E1000" t="str">
            <v>BASE GRANULAR CLASE A (BG_A) CON RECICLADO DE CONCRETO HIDRAULICO (SUMINISTRO, EXTENDIDO, NIVELACIÓN, HUMEDECIMIENTO Y COMPACTACIÓN CON VIBROCOMPACTADOR)</v>
          </cell>
          <cell r="F1000" t="str">
            <v>M3</v>
          </cell>
          <cell r="G1000">
            <v>169984</v>
          </cell>
        </row>
        <row r="1001">
          <cell r="D1001">
            <v>4745</v>
          </cell>
          <cell r="E1001" t="str">
            <v>BASE GRANULAR CLASE C (BG_C) CON RECICLADO DE CONCRETO (SUMINISTRO, EXTENDIDO, NIVELACIÓN, HUMEDECIMIENTO Y COMPACTACIÓN CON VIBROCOMPACTADOR)</v>
          </cell>
          <cell r="F1001" t="str">
            <v>M3</v>
          </cell>
          <cell r="G1001">
            <v>158536</v>
          </cell>
        </row>
        <row r="1002">
          <cell r="D1002">
            <v>4746</v>
          </cell>
          <cell r="E1002" t="str">
            <v>SUBBASE GRANULAR CLASE A (SBG_A) CON RECICLADO DE CONCRETO HIDRAULICO (SUMINISTRO, EXTENDIDO, NIVELACIÓN, HUMEDECIMIENTO Y COMPACTACIÓN CON VIBROCOMPACTADOR)</v>
          </cell>
          <cell r="F1002" t="str">
            <v>M3</v>
          </cell>
          <cell r="G1002">
            <v>155442</v>
          </cell>
        </row>
        <row r="1003">
          <cell r="D1003">
            <v>4747</v>
          </cell>
          <cell r="E1003" t="str">
            <v>SUBBASE GRANULAR CLASE B (SBG_B) CON RECICLADO DE CONCRETO (SUMINISTRO, EXTENDIDO, NIVELACIÓN, HUMEDECIMIENTO Y COMPACTACIÓN CON VIBROCOMPACTADOR)</v>
          </cell>
          <cell r="F1003" t="str">
            <v>M3</v>
          </cell>
          <cell r="G1003">
            <v>155442</v>
          </cell>
        </row>
        <row r="1004">
          <cell r="D1004">
            <v>4748</v>
          </cell>
          <cell r="E1004" t="str">
            <v>SUBBASE GRANULAR CLASE C (SBG_C) CON RECICLADO DE CONCRETO HIDRAULICO (SUMINISTRO, EXTENDIDO, NIVELACIÓN, HUMEDECIMIENTO Y COMPACTACIÓN CON VIBROCOMPACTADOR)</v>
          </cell>
          <cell r="F1004" t="str">
            <v>M3</v>
          </cell>
          <cell r="G1004">
            <v>147707</v>
          </cell>
        </row>
        <row r="1005">
          <cell r="D1005">
            <v>4749</v>
          </cell>
          <cell r="E1005" t="str">
            <v>SUBBASE GRANULAR CON RECICLADO DE CONCRETO ASFALTICO (SUMINISTRO, EXTENDIDO, NIVELACIÓN, HUMEDECIMIENTO Y COMPACTACIÓN CON VIBROCOMPACTADOR)</v>
          </cell>
          <cell r="F1005" t="str">
            <v>M3</v>
          </cell>
          <cell r="G1005">
            <v>165439</v>
          </cell>
        </row>
        <row r="1006">
          <cell r="D1006">
            <v>4750</v>
          </cell>
          <cell r="E1006" t="str">
            <v>REHABILITACION CON MATERIAL RECICLADO CON EMULSION Y SOBRECARPETA DE 5CM</v>
          </cell>
          <cell r="F1006" t="str">
            <v>M3</v>
          </cell>
          <cell r="G1006">
            <v>524423</v>
          </cell>
        </row>
        <row r="1007">
          <cell r="D1007">
            <v>4751</v>
          </cell>
          <cell r="E1007" t="str">
            <v>FRANJA DE AJUSTE EN CONCRETO 3000 PSI E= 10 CM ANCHO ENTRE 12-20CM</v>
          </cell>
          <cell r="F1007" t="str">
            <v>ML</v>
          </cell>
          <cell r="G1007">
            <v>13312</v>
          </cell>
        </row>
        <row r="1008">
          <cell r="D1008">
            <v>4752</v>
          </cell>
          <cell r="E1008" t="str">
            <v>CONSTRUCCION DE ANDEN EN LOSETA CON ESTRUCTURA EN MATERIAL RECICLADO DE CONCRETO HIDRAULICO</v>
          </cell>
          <cell r="F1008" t="str">
            <v>M2</v>
          </cell>
          <cell r="G1008">
            <v>145565</v>
          </cell>
        </row>
        <row r="1009">
          <cell r="D1009">
            <v>4753</v>
          </cell>
          <cell r="E1009" t="str">
            <v>SUBBASE GRANULAR CLASE A (SBG_A) CON RECICLADO DE CONCRETO HIDRAULICO (SUMINISTRO, EXTENDIDO MANUAL, HUMEDECIMIENTO Y COMPACTACIÓN CON VIBROCOMPACTADOR)</v>
          </cell>
          <cell r="F1009" t="str">
            <v>M3</v>
          </cell>
          <cell r="G1009">
            <v>161255</v>
          </cell>
        </row>
        <row r="1010">
          <cell r="D1010">
            <v>4754</v>
          </cell>
          <cell r="E1010" t="str">
            <v>SUBBASE GRANULAR CLASE B (SBG_B) CON RECICLADO DE CONCRETO HIDRAULICO (SUMINISTRO, EXTENDIDO MANUAL, HUMEDECIMIENTO Y COMPACTACIÓN)</v>
          </cell>
          <cell r="F1010" t="str">
            <v>M3</v>
          </cell>
          <cell r="G1010">
            <v>161255</v>
          </cell>
        </row>
        <row r="1011">
          <cell r="D1011">
            <v>4755</v>
          </cell>
          <cell r="E1011" t="str">
            <v>SUBBASE GRANULAR CLASE C (SBG_C) CON RECICLADO DE CONCRETO HIDRAULICO (SUMINISTRO, EXTENDIDO MANUAL, HUMEDECIMIENTO Y COMPACTACIÓN)</v>
          </cell>
          <cell r="F1011" t="str">
            <v>M3</v>
          </cell>
          <cell r="G1011">
            <v>153520</v>
          </cell>
        </row>
        <row r="1012">
          <cell r="D1012">
            <v>4756</v>
          </cell>
          <cell r="E1012" t="str">
            <v>CONSTRUCCION DE ANDEN EN ADOQUIN DE ARCILLA Y FRANJA DE AJUSTE CON ESTRUCTURA EN MATERIAL RECICLADO DE CONCRETO HIDRAULICO</v>
          </cell>
          <cell r="F1012" t="str">
            <v>M2</v>
          </cell>
          <cell r="G1012">
            <v>118118</v>
          </cell>
        </row>
        <row r="1013">
          <cell r="D1013">
            <v>4757</v>
          </cell>
          <cell r="E1013" t="str">
            <v>CONSTRUCCION DE ANDEN EN ADOQUIN DE ARCILLA Y FRANJA DE AJUSTE Y ZONA VERDE CON ESTRUCTURA EN MATERIAL RECICLADO DE CONCRETO HIDRAULICO</v>
          </cell>
          <cell r="F1013" t="str">
            <v>M2</v>
          </cell>
          <cell r="G1013">
            <v>103381</v>
          </cell>
        </row>
        <row r="1014">
          <cell r="D1014">
            <v>4758</v>
          </cell>
          <cell r="E1014" t="str">
            <v>SELLO DE FISURAS</v>
          </cell>
          <cell r="F1014" t="str">
            <v>ML</v>
          </cell>
          <cell r="G1014">
            <v>8231</v>
          </cell>
        </row>
        <row r="1015">
          <cell r="D1015">
            <v>4759</v>
          </cell>
          <cell r="E1015" t="str">
            <v>RETIRO DE PISO EN ALUMINIO EN PUENTE PEATONAL TIPO TRANSMILENIO PARA TABLERO Y ESCALERA</v>
          </cell>
          <cell r="F1015" t="str">
            <v>ML</v>
          </cell>
          <cell r="G1015">
            <v>48100</v>
          </cell>
        </row>
        <row r="1016">
          <cell r="D1016">
            <v>4760</v>
          </cell>
          <cell r="E1016" t="str">
            <v>PISO EN LAMINA DE ALUMINIO PARA TABLERO DE PUENTE PEATONAL TIPO TRANSMILENIO. SUMINISTRO E INSTALACION.</v>
          </cell>
          <cell r="F1016" t="str">
            <v>M2</v>
          </cell>
          <cell r="G1016">
            <v>543537</v>
          </cell>
        </row>
        <row r="1017">
          <cell r="D1017">
            <v>4761</v>
          </cell>
          <cell r="E1017" t="str">
            <v>PISO EN LAMINA DE ALUMINIO PARA ESCALERA DE PUENTE PEATONAL TIPO TRANSMILENIO. SUMINISTRO E INSTALACION.</v>
          </cell>
          <cell r="F1017" t="str">
            <v>ML</v>
          </cell>
          <cell r="G1017">
            <v>260485</v>
          </cell>
        </row>
        <row r="1018">
          <cell r="D1018">
            <v>4762</v>
          </cell>
          <cell r="E1018" t="str">
            <v>RETIRO DE PISOS EN PANELES PREFABRICADOS EN CONCRETO REFORZADO PARA ESTACIONES TRANSMILENIO</v>
          </cell>
          <cell r="F1018" t="str">
            <v>ML</v>
          </cell>
          <cell r="G1018">
            <v>41741</v>
          </cell>
        </row>
        <row r="1019">
          <cell r="D1019">
            <v>4764</v>
          </cell>
          <cell r="E1019" t="str">
            <v>AJUSTE DE TORNILLO EN PISO DE PUENTES PEATONALES METALICOS TIPO TRANSMILENIO</v>
          </cell>
          <cell r="F1019" t="str">
            <v>UN</v>
          </cell>
          <cell r="G1019">
            <v>1772</v>
          </cell>
        </row>
        <row r="1020">
          <cell r="D1020">
            <v>4765</v>
          </cell>
          <cell r="E1020" t="str">
            <v>TORNILLO EN PISO DE PUENTES PEATONALES METALICOS TIPO TRANSMILENIO. SUMINISTRO E INSTALACION.</v>
          </cell>
          <cell r="F1020" t="str">
            <v>UN</v>
          </cell>
          <cell r="G1020">
            <v>2089</v>
          </cell>
        </row>
        <row r="1021">
          <cell r="D1021">
            <v>4776</v>
          </cell>
          <cell r="E1021" t="str">
            <v>LIMPIEZA DE CUNETAS (INCLUYE CARGUE DE MATERIAL)</v>
          </cell>
          <cell r="F1021" t="str">
            <v>M2</v>
          </cell>
          <cell r="G1021">
            <v>2463</v>
          </cell>
        </row>
        <row r="1022">
          <cell r="D1022">
            <v>4777</v>
          </cell>
          <cell r="E1022" t="str">
            <v>LIMPIEZA DE VALLADOS (INCLUYE CARGUE DE MATERIAL)</v>
          </cell>
          <cell r="F1022" t="str">
            <v>M2</v>
          </cell>
          <cell r="G1022">
            <v>9898</v>
          </cell>
        </row>
        <row r="1023">
          <cell r="D1023">
            <v>4778</v>
          </cell>
          <cell r="E1023" t="str">
            <v>LIMPIEZA DE ALCANTARILLAS (INCLUYE LIMPIEZA DE TUBERIA DE 24", BOX, RECTIFICACION DE DESCOLES PARA UN ANCHO DE VIA PROMEDIO DE 10MT. (INCLUYE CARGUE DE MATERIAL)</v>
          </cell>
          <cell r="F1023" t="str">
            <v>UN</v>
          </cell>
          <cell r="G1023">
            <v>64962</v>
          </cell>
        </row>
        <row r="1024">
          <cell r="D1024">
            <v>4779</v>
          </cell>
          <cell r="E1024" t="str">
            <v>LIMPIEZA DE ALCANTARILLAS (INCLUYE LIMPIEZA DE TUBERIA DE 36", BOX, RECTIFICACION DE DESCOLES PARA UN ANCHO DE VIA PROMEDIO DE 10MT. (INCLUYE CARGUE DE MATERIAL)</v>
          </cell>
          <cell r="F1024" t="str">
            <v>UN</v>
          </cell>
          <cell r="G1024">
            <v>147151</v>
          </cell>
        </row>
        <row r="1025">
          <cell r="D1025">
            <v>4780</v>
          </cell>
          <cell r="E1025" t="str">
            <v>LIMPIEZA DE DERECHOS DE VIA (INCLUYE CARGUE)</v>
          </cell>
          <cell r="F1025" t="str">
            <v>KM</v>
          </cell>
          <cell r="G1025">
            <v>377029</v>
          </cell>
        </row>
        <row r="1026">
          <cell r="D1026">
            <v>4781</v>
          </cell>
          <cell r="E1026" t="str">
            <v>REMOCION DE DERRUMBES MENORES (INCLUYE CARGUE DE MATERIAL)</v>
          </cell>
          <cell r="F1026" t="str">
            <v>M3</v>
          </cell>
          <cell r="G1026">
            <v>14706</v>
          </cell>
        </row>
        <row r="1027">
          <cell r="D1027">
            <v>4782</v>
          </cell>
          <cell r="E1027" t="str">
            <v>CONFORMACION DE LA CALZADA EXISTENTE</v>
          </cell>
          <cell r="F1027" t="str">
            <v>M2</v>
          </cell>
          <cell r="G1027">
            <v>1060</v>
          </cell>
        </row>
        <row r="1028">
          <cell r="D1028">
            <v>4783</v>
          </cell>
          <cell r="E1028" t="str">
            <v>CONSTRUCCIÓN DE CUNETA EN CONCRETO 3000 PSI HECHO EN OBRA.</v>
          </cell>
          <cell r="F1028" t="str">
            <v>M3</v>
          </cell>
          <cell r="G1028">
            <v>678219</v>
          </cell>
        </row>
        <row r="1029">
          <cell r="D1029">
            <v>4784</v>
          </cell>
          <cell r="E1029" t="str">
            <v>PROCESO DE INSTALACION DE RECICLADO DE MATERIAL DE PAVIMENTO ASFALTICO (INCLUYE EXTENDIDO, NIVELACION Y COMPACTACION)</v>
          </cell>
          <cell r="F1029" t="str">
            <v>M3</v>
          </cell>
          <cell r="G1029">
            <v>20921</v>
          </cell>
        </row>
        <row r="1030">
          <cell r="D1030">
            <v>4786</v>
          </cell>
          <cell r="E1030" t="str">
            <v>CONSTRUCCIÓN CANALETA DE AGUAS LLUVIAS DE 0.4 X 0.4 MT EN CONCRETO DE 3000 PSI GRAVA COMÚN INCLUYE REJILLA PREFABRICADA.</v>
          </cell>
          <cell r="F1030" t="str">
            <v>ML</v>
          </cell>
          <cell r="G1030">
            <v>263814</v>
          </cell>
        </row>
        <row r="1031">
          <cell r="D1031">
            <v>4787</v>
          </cell>
          <cell r="E1031" t="str">
            <v>CODO PVC 45° D=1 1/2" (SUMINISTRO E INSTALACIÓN)</v>
          </cell>
          <cell r="F1031" t="str">
            <v>UN</v>
          </cell>
          <cell r="G1031">
            <v>16222</v>
          </cell>
        </row>
        <row r="1032">
          <cell r="D1032">
            <v>4788</v>
          </cell>
          <cell r="E1032" t="str">
            <v>GEODREN PLANAR H=1.0 M. SUMINISTRO E INSTALACION.</v>
          </cell>
          <cell r="F1032" t="str">
            <v>ML</v>
          </cell>
          <cell r="G1032">
            <v>45006</v>
          </cell>
        </row>
        <row r="1033">
          <cell r="D1033">
            <v>4789</v>
          </cell>
          <cell r="E1033" t="str">
            <v>1 DUCTO D=1 1/2" CONDUIT PVC (NO INCLUYE RELLENOS). SUMINISTRO E INSTALACION.</v>
          </cell>
          <cell r="F1033" t="str">
            <v>ML</v>
          </cell>
          <cell r="G1033">
            <v>11422</v>
          </cell>
        </row>
        <row r="1034">
          <cell r="D1034">
            <v>4790</v>
          </cell>
          <cell r="E1034" t="str">
            <v>1 DUCTO D= 2" PVC PESADO DB (NO INCLUYE RELLENOS). SUMINISTRO E INSTALACION.</v>
          </cell>
          <cell r="F1034" t="str">
            <v>ML</v>
          </cell>
          <cell r="G1034">
            <v>11693</v>
          </cell>
        </row>
        <row r="1035">
          <cell r="D1035">
            <v>4791</v>
          </cell>
          <cell r="E1035" t="str">
            <v>1 DUCTO D= 4" PVC TDP (NO INCLUYE RELLENOS). SUMINISTRO E INSTALACION.</v>
          </cell>
          <cell r="F1035" t="str">
            <v>ML</v>
          </cell>
          <cell r="G1035">
            <v>27177</v>
          </cell>
        </row>
        <row r="1036">
          <cell r="D1036">
            <v>4792</v>
          </cell>
          <cell r="E1036" t="str">
            <v>RELLENO EN RECEBO COMUN (SUMINISTRO E INSTALACIÓN EXTENDIDO MANUAL, HUMEDECIMIENTO Y COMPACTACIÓN TRANSPORTE A 28 KM).</v>
          </cell>
          <cell r="F1036" t="str">
            <v>M3</v>
          </cell>
          <cell r="G1036">
            <v>86396</v>
          </cell>
        </row>
        <row r="1037">
          <cell r="D1037">
            <v>4794</v>
          </cell>
          <cell r="E1037" t="str">
            <v>LLAMA AMARILLA (INCLUYE TIERRA NEGRA, TRANSPORTE Y DISPOSICIÓN FINA DE ESCOMBROS A 28 KM. SUMINISTRO Y PLANTACION.</v>
          </cell>
          <cell r="F1037" t="str">
            <v>M2</v>
          </cell>
          <cell r="G1037">
            <v>65526</v>
          </cell>
        </row>
        <row r="1038">
          <cell r="D1038">
            <v>4795</v>
          </cell>
          <cell r="E1038" t="str">
            <v>COLA DE ZORRO (INCLUYE TIERRA NEGRA, TRANSPORTE Y DISPOSICIÓN FINA DE ESCOMBROS A 28 KM). SUMINISTRO Y PLANTACION.</v>
          </cell>
          <cell r="F1038" t="str">
            <v>M2</v>
          </cell>
          <cell r="G1038">
            <v>59976</v>
          </cell>
        </row>
        <row r="1039">
          <cell r="D1039">
            <v>4797</v>
          </cell>
          <cell r="E1039" t="str">
            <v>EUCALIPTO POMARROSO H=1.5MT (INCLUYE SIEMBRA, CAJA, TIERRA, ABONO, TUTOR, TRANSPORTE Y DISPOSICIÓN FINA DE ESCOMBROS A 21 KM). SUMINISTRO Y PLANTACION.</v>
          </cell>
          <cell r="F1039" t="str">
            <v>UN</v>
          </cell>
          <cell r="G1039">
            <v>216828</v>
          </cell>
        </row>
        <row r="1040">
          <cell r="D1040">
            <v>4798</v>
          </cell>
          <cell r="E1040" t="str">
            <v>CHICALA H=1.5MT (INCLUYE SIEMBRA, CAJA, TIERRA, ABONO, TUTOR, TRANSPORTE Y DISPOSICIÓN FINAL DE ESCOMBROS 28 KM). SUMINISTRO Y PLANTACION.</v>
          </cell>
          <cell r="F1040" t="str">
            <v>UN</v>
          </cell>
          <cell r="G1040">
            <v>160861</v>
          </cell>
        </row>
        <row r="1041">
          <cell r="D1041">
            <v>4800</v>
          </cell>
          <cell r="E1041" t="str">
            <v>JAZMIN CHINO H=1.5MT (INCLUYE SIEMBRA, CAJA, TIERRA, ABONO, TUTOR, TRANSPORTE Y DISPOSICIÓN FINAL DE ESCOMBROS 28KM. SUMINISTRO Y PLANTACION.</v>
          </cell>
          <cell r="F1041" t="str">
            <v>UN</v>
          </cell>
          <cell r="G1041">
            <v>216276</v>
          </cell>
        </row>
        <row r="1042">
          <cell r="D1042">
            <v>4801</v>
          </cell>
          <cell r="E1042" t="str">
            <v>TUBERIA PVC PRESION E.L. D=1 1/2" RDE 21 PSI 200 (INCLUYE LIMPIEZA Y SOLDADURA). SUMINISTRO E INSTALACION.</v>
          </cell>
          <cell r="F1042" t="str">
            <v>ML</v>
          </cell>
          <cell r="G1042">
            <v>16967</v>
          </cell>
        </row>
        <row r="1043">
          <cell r="D1043">
            <v>4802</v>
          </cell>
          <cell r="E1043" t="str">
            <v>BLOQUEO Y TRANSPLANTE DE ARBOLES 1 - 5MT (INCLUYE TRANSPORTE, RECOLECCIÓN).</v>
          </cell>
          <cell r="F1043" t="str">
            <v>UN</v>
          </cell>
          <cell r="G1043">
            <v>1000000</v>
          </cell>
        </row>
        <row r="1044">
          <cell r="D1044">
            <v>4803</v>
          </cell>
          <cell r="E1044" t="str">
            <v>BLOQUEO Y TRANSPLANTE DE ARBOLES 5 - 10 MT (INCLUYE TRANSPORTE, RECOLECCIÓN).</v>
          </cell>
          <cell r="F1044" t="str">
            <v>UN</v>
          </cell>
          <cell r="G1044">
            <v>1500000</v>
          </cell>
        </row>
        <row r="1045">
          <cell r="D1045">
            <v>4804</v>
          </cell>
          <cell r="E1045" t="str">
            <v>BLOQUEO Y TRANSPLANTE DE ARBOLES 10 - 15 MT (INCLUYE TRANSPORTE, RECOLECCIÓN).</v>
          </cell>
          <cell r="F1045" t="str">
            <v>UN</v>
          </cell>
          <cell r="G1045">
            <v>2000000</v>
          </cell>
        </row>
        <row r="1046">
          <cell r="D1046">
            <v>4805</v>
          </cell>
          <cell r="E1046" t="str">
            <v>TUBERIA DE ACERO AL CARBON SIN COSTURA SCH40 D=3". SUMINISTRO E INSTALACION.</v>
          </cell>
          <cell r="F1046" t="str">
            <v>ML</v>
          </cell>
          <cell r="G1046">
            <v>150234</v>
          </cell>
        </row>
        <row r="1047">
          <cell r="D1047">
            <v>4806</v>
          </cell>
          <cell r="E1047" t="str">
            <v>CUADRILLA (TUBERO + 4 AYUDANTES).</v>
          </cell>
          <cell r="F1047" t="str">
            <v>JR</v>
          </cell>
          <cell r="G1047">
            <v>404958</v>
          </cell>
        </row>
        <row r="1048">
          <cell r="D1048">
            <v>4807</v>
          </cell>
          <cell r="E1048" t="str">
            <v>CUADRILLA (TUBERO + 4 AYUDANTES)</v>
          </cell>
          <cell r="F1048" t="str">
            <v>HR</v>
          </cell>
          <cell r="G1048">
            <v>51695</v>
          </cell>
        </row>
        <row r="1049">
          <cell r="D1049">
            <v>4808</v>
          </cell>
          <cell r="E1049" t="str">
            <v>TUBERIA DE ACERO AL CARBON SIN COSTURA SCH40 D=4". SUMINISTRO E INSTALACION.</v>
          </cell>
          <cell r="F1049" t="str">
            <v>ML</v>
          </cell>
          <cell r="G1049">
            <v>189504</v>
          </cell>
        </row>
        <row r="1050">
          <cell r="D1050">
            <v>4809</v>
          </cell>
          <cell r="E1050" t="str">
            <v>TUBERIA DE ACERO AL CARBON SIN COSTURA SCH40 D=6". SUMINISTRO E INSTALACION.</v>
          </cell>
          <cell r="F1050" t="str">
            <v>ML</v>
          </cell>
          <cell r="G1050">
            <v>377512</v>
          </cell>
        </row>
        <row r="1051">
          <cell r="D1051">
            <v>4810</v>
          </cell>
          <cell r="E1051" t="str">
            <v>TUBERIA DE ACERO AL CARBON SIN COSTURA SCH40 D=8". SUMINISTRO E INSTALACION.</v>
          </cell>
          <cell r="F1051" t="str">
            <v>ML</v>
          </cell>
          <cell r="G1051">
            <v>639070</v>
          </cell>
        </row>
        <row r="1052">
          <cell r="D1052">
            <v>4812</v>
          </cell>
          <cell r="E1052" t="str">
            <v>SARDINEL ESPECIAL A 110 PARA RAMPA TIPO B (SUMINISTRO E INSTALACION. INCLUYE 3CM MORTERO 1:5 HECHO EN OBRA).</v>
          </cell>
          <cell r="F1052" t="str">
            <v>ML</v>
          </cell>
          <cell r="G1052">
            <v>147588</v>
          </cell>
        </row>
        <row r="1053">
          <cell r="D1053">
            <v>4813</v>
          </cell>
          <cell r="E1053" t="str">
            <v>RETIRO DE BOLARDO EN CONCRETO TIPO M-60. INCLUYE REPARACION DEL SITIO CON CONCRETO DE 1500PSI HECHO EN OBRA (40X40X10CM) Y SUBBASE GRANULAR SBG_200 E=0.35. NO INCLUYE RETIRO DE ESCOMBROS. INCLUYE DEMOLICION Y EXCAVACION.</v>
          </cell>
          <cell r="F1053" t="str">
            <v>UN</v>
          </cell>
          <cell r="G1053">
            <v>28307</v>
          </cell>
        </row>
        <row r="1054">
          <cell r="D1054">
            <v>4814</v>
          </cell>
          <cell r="E1054" t="str">
            <v>FRANJA DE AJUSTE DE ANCHO VARIABLE ENTRE 0.10 A 0.18MT Y PROFUNDIDAD VARIABLE ENTRE 0.06 Y 0.15MT EN CONCRETO DE 2500 PSI PREMEZCLADO.</v>
          </cell>
          <cell r="F1054" t="str">
            <v>ML</v>
          </cell>
          <cell r="G1054">
            <v>10740</v>
          </cell>
        </row>
        <row r="1055">
          <cell r="D1055">
            <v>4815</v>
          </cell>
          <cell r="E1055" t="str">
            <v>MANTENIMIENTO RUTINARIO DE ANDENES EN ADOQUÍN O LOSETA INCLUYE SELLO DE JUNTAS, BARRIDO, RETIRO MANUAL DE CAPA VEGETAL Y TRANSPORTE Y DISPOSICION DE ESCOMBROS A 21KM.</v>
          </cell>
          <cell r="F1055" t="str">
            <v>M2</v>
          </cell>
          <cell r="G1055">
            <v>3095</v>
          </cell>
        </row>
        <row r="1056">
          <cell r="D1056">
            <v>4816</v>
          </cell>
          <cell r="E1056" t="str">
            <v>MANTENIMIENTO RUTINARIO PARA CICLORUTAS INCLUYE SELLO DE FISURAS, BARRIDO, RETIRO MANUAL DE CAPA VEGETAL. ANCHO DE CICLORRUTA 2.5MT. RETIRO Y TRANSPORTE Y DISPOSICIÓN FINAL DE ESCOMBROS A 21 KM.</v>
          </cell>
          <cell r="F1056" t="str">
            <v>ML</v>
          </cell>
          <cell r="G1056">
            <v>24735</v>
          </cell>
        </row>
        <row r="1057">
          <cell r="D1057">
            <v>4817</v>
          </cell>
          <cell r="E1057" t="str">
            <v>MANTENIMIENTO RUTINARIO DE ANDENES EN CONCRETO INCLUYE SELLO DE JUNTAS Y RETIRO MANUAL DE CAPA VEGETAL, TRANSPORTE Y DISPOSICION DE ESCOMBROS A 21KM.</v>
          </cell>
          <cell r="F1057" t="str">
            <v>M2</v>
          </cell>
          <cell r="G1057">
            <v>9827</v>
          </cell>
        </row>
        <row r="1058">
          <cell r="D1058">
            <v>4818</v>
          </cell>
          <cell r="E1058" t="str">
            <v>MANTENIMIENTO CORRECTIVO DE ANDENES EN CONCRETO INCLUYE CORTE RETIRO Y REEMPLAZO DEL MATERIAL, TRANSPORTE Y DISPOSICION DE ESCOMBROS A 21KM.</v>
          </cell>
          <cell r="F1058" t="str">
            <v>M2</v>
          </cell>
          <cell r="G1058">
            <v>86348</v>
          </cell>
        </row>
        <row r="1059">
          <cell r="D1059">
            <v>4819</v>
          </cell>
          <cell r="E1059" t="str">
            <v>MANTENIMIENTO CORRECTIVO DE CICLORUTAS EN PAVIMENTO ASFALTICO ANCHO 2.5MT. INCLUYE SELLO DE FISURAS EN EL 50% DEL AREA Y REPOSICION DE CARPETA EN EL 50% DEL AREA RESTANTE TRANSP. Y DISPOSICIÓN FINAL DE ESCOMBROS A 21 KM.</v>
          </cell>
          <cell r="F1059" t="str">
            <v>ML</v>
          </cell>
          <cell r="G1059">
            <v>163195</v>
          </cell>
        </row>
        <row r="1060">
          <cell r="D1060">
            <v>4820</v>
          </cell>
          <cell r="E1060" t="str">
            <v>REHABILITACION DE ANDENES EN ADOQUIN DE ARCILLA SOBRE ARENA, INCLUYE DEMOLICIONES, EXCAVACION, RELLENO DE MATERIAL. SELECCIONADO PARA UN ANDEN DE 3.5MT. INCLUYE MOBILIARIO. INCLUYE TRANSP. Y DISPOSIC. DE ESCOMBROS 21 KM.</v>
          </cell>
          <cell r="F1060" t="str">
            <v>M2</v>
          </cell>
          <cell r="G1060">
            <v>160041</v>
          </cell>
        </row>
        <row r="1061">
          <cell r="D1061">
            <v>4821</v>
          </cell>
          <cell r="E1061" t="str">
            <v>REHABILITACION DE ANDENES EN ADOQUIN DE ARCILLA SOBRE MORTERO, INCLUYE DEMOLICIONES, EXCAVACION, RELLENO DE MATERIAL SELECCIONADO PARA UN ANDEN DE 3.5MT. INCLUYE MOBILIARIO. INCLUYE TRANSP. Y DISP. DE ESCOMBROS A 21 KM.</v>
          </cell>
          <cell r="F1061" t="str">
            <v>M2</v>
          </cell>
          <cell r="G1061">
            <v>181909</v>
          </cell>
        </row>
        <row r="1062">
          <cell r="D1062">
            <v>4822</v>
          </cell>
          <cell r="E1062" t="str">
            <v>REHABILITACION DE ANDENES EN LOSETA SOBRE ARENA, INCLUYE DEMOLICIONES, EXCAVACION, RELLENO DE MATERIAL SELECCIONADO PARA UN ANDEN DE 3.5MT. INCLUYE MOBILIARIO. INCLUYE TRANSPORTE Y DISPOSICION DE ESCOMBROS A 21 KM.</v>
          </cell>
          <cell r="F1062" t="str">
            <v>M2</v>
          </cell>
          <cell r="G1062">
            <v>180216</v>
          </cell>
        </row>
        <row r="1063">
          <cell r="D1063">
            <v>4823</v>
          </cell>
          <cell r="E1063" t="str">
            <v>REHABILITACION DE ANDENES EN LOSETA SOBRE MORTERO, INCLUYE DEMOLICIONES, EXCAVACION, RELLENO DE MATERIAL SELECCIONADO PARA UN ANDEN DE 3.5MT. INCLUYE MOBILIARIO. INCLUYE TRANSPORTE Y DISPOSICION DE ESCOMBROS A 21 KM.</v>
          </cell>
          <cell r="F1063" t="str">
            <v>M2</v>
          </cell>
          <cell r="G1063">
            <v>198685</v>
          </cell>
        </row>
        <row r="1064">
          <cell r="D1064">
            <v>4824</v>
          </cell>
          <cell r="E1064" t="str">
            <v>REHABILITACION DE ANDENES EN CONCRETO, INCLUYE DEMOLICIONES, EXCAVACION, RELLENO DE MATERIAL SELECCIONADO PARA UN ANDEN DE 3.5MT. INCLUYE MOBILIARIO. INCLUYE TRANSPORTE Y DISPOSICION DE ESCOMBROS A 21 KM.</v>
          </cell>
          <cell r="F1064" t="str">
            <v>M2</v>
          </cell>
          <cell r="G1064">
            <v>170930</v>
          </cell>
        </row>
        <row r="1065">
          <cell r="D1065">
            <v>4825</v>
          </cell>
          <cell r="E1065" t="str">
            <v>REHABILITACIÓN DE CICLORRUTAS EN CONCRETO ASFÁLTICO MD 12. INCLUYE DEMOLICIONES, EXCAVACIÓN, RELLENOS EN MATERIAL SELECCIONADO. ANCHO CICLORRUTA 2.5MT. TRANSPORTE Y DISPOSICIÓN DE ESCOMBROS A 21KM.</v>
          </cell>
          <cell r="F1065" t="str">
            <v>ML</v>
          </cell>
          <cell r="G1065">
            <v>355153</v>
          </cell>
        </row>
        <row r="1066">
          <cell r="D1066">
            <v>4826</v>
          </cell>
          <cell r="E1066" t="str">
            <v>RESINA TERMOPLASTICA COLOR BLANCO PARA PICTOGRAMA BICICLETA (0.8X1.2MT) EN CICLORRUTAS. SUMINISTRO Y APLICACION.</v>
          </cell>
          <cell r="F1066" t="str">
            <v>UN</v>
          </cell>
          <cell r="G1066">
            <v>134585</v>
          </cell>
        </row>
        <row r="1067">
          <cell r="D1067">
            <v>4827</v>
          </cell>
          <cell r="E1067" t="str">
            <v>PINTURA ACRILICA DE TRAFICO COLOR BLANCA PARA CUADROS CRUCE CICLORRUTA DE 0.4MT X 0.4MT. SUMINISTRO Y APLICACION.</v>
          </cell>
          <cell r="F1067" t="str">
            <v>UN</v>
          </cell>
          <cell r="G1067">
            <v>6343</v>
          </cell>
        </row>
        <row r="1068">
          <cell r="D1068">
            <v>4828</v>
          </cell>
          <cell r="E1068" t="str">
            <v>PINTURA EN ESMALTE ALQUÍDICO DE 3 MILS ESP. DE PINTURA SECA PARA BARANDAS EXISTENTES, INCL. SUM. DE MATERIALES, ESMALTE, PREPAR. DE SUPERFICIE MEDIANTE LIMPIEZA MANUAL O MECÁNICA, EQUIPO DE PINTURA, M DE O HERRAMIENTA MENOR.</v>
          </cell>
          <cell r="F1068" t="str">
            <v>ML</v>
          </cell>
          <cell r="G1068">
            <v>36031</v>
          </cell>
        </row>
        <row r="1069">
          <cell r="D1069">
            <v>4829</v>
          </cell>
          <cell r="E1069" t="str">
            <v>PLACA EN CONCRETO MR41 ACELERADO A TRES DIAS PARA LOSAS REFORZADAS PARA PUENTES PEATONALES EN CONCRETO. SUMINISTRO E INSTALACION. INCLUYE CORTE Y SELLO DE JUNTAS.</v>
          </cell>
          <cell r="F1069" t="str">
            <v>M3</v>
          </cell>
          <cell r="G1069">
            <v>965804</v>
          </cell>
        </row>
        <row r="1070">
          <cell r="D1070">
            <v>4830</v>
          </cell>
          <cell r="E1070" t="str">
            <v>MANTENIMIENTO RUTINARIO PARA PUENTE PEATONAL, INCLUYE LAVADO DE ESTRUCTURAS EN CONCRETO Y/O METALICAS A PRESION, INCLUYE ALQUILER DE HIDROLAVADORA 1300W..</v>
          </cell>
          <cell r="F1070" t="str">
            <v>M2</v>
          </cell>
          <cell r="G1070">
            <v>10181</v>
          </cell>
        </row>
        <row r="1071">
          <cell r="D1071">
            <v>4831</v>
          </cell>
          <cell r="E1071" t="str">
            <v>MANTENIMIENTO CORRECTIVO PARA PUENTE PEATONAL EN CONCRETO, INCLUYE REEMPLAZO DE PELDAÑOS DE ESCALERAS Y PISO DE PUENTE, SELLO DE JUNTAS AJUSTE Y PINTURA DE BARANDAS Y PINTURA DEL PUENTE.</v>
          </cell>
          <cell r="F1071" t="str">
            <v>M2</v>
          </cell>
          <cell r="G1071">
            <v>162726</v>
          </cell>
        </row>
        <row r="1072">
          <cell r="D1072">
            <v>4832</v>
          </cell>
          <cell r="E1072" t="str">
            <v>SEGREGADOR BICICLETA (TACHON PLASTICO O CAUCHO ALTA RESISTENCIA COMO POLIPROPILENO DE ALTO IMPACTO, CON ESTRUCTURA DE REFUERZO, ELEMENTOS REFLECTIVOS DE ALTA EFICIENCIA. TIPO TRANSMILENIO 40.5CMX15CMX8.5CM). SUMIN. E INSTAL.</v>
          </cell>
          <cell r="F1072" t="str">
            <v>UN</v>
          </cell>
          <cell r="G1072">
            <v>50706</v>
          </cell>
        </row>
        <row r="1073">
          <cell r="D1073">
            <v>4833</v>
          </cell>
          <cell r="E1073" t="str">
            <v>RETIRO DE CANECAS, SEÑALES DE TRANSITO PROTECTORES DE ARBOLES. INCLUYE REPARACION DEL SITIO EN CONCRETO DE 1500 PSI HECHO EN OBRA Y SUBBASE GRANULAR B-200 E=0.35M DISTANCIA DE TRANSPORTE 21KM.</v>
          </cell>
          <cell r="F1073" t="str">
            <v>UN</v>
          </cell>
          <cell r="G1073">
            <v>12010</v>
          </cell>
        </row>
        <row r="1074">
          <cell r="D1074">
            <v>4834</v>
          </cell>
          <cell r="E1074" t="str">
            <v>PIEZA DE REMATE PARA RAMPA PEATONAL, LONGITUD 1,40MTS FUNDIDO EN SITIO EN CONCRETO PREMEZCLADO DE 3000 PSI (GRAVA COMUN) INCLUYE FORMALETA EN MADERA. SUMINISTRO Y CONSTRUCCION.</v>
          </cell>
          <cell r="F1074" t="str">
            <v>UN</v>
          </cell>
          <cell r="G1074">
            <v>135756</v>
          </cell>
        </row>
        <row r="1075">
          <cell r="D1075">
            <v>4835</v>
          </cell>
          <cell r="E1075" t="str">
            <v>BASE GRANULAR BG-A ESTABILIZADA CON CEMENTO AL 5% (INCLUYE SUMINISTRO TRANSPORTE, COLOCACIÓN Y COMPACTACION).</v>
          </cell>
          <cell r="F1075" t="str">
            <v>M3</v>
          </cell>
          <cell r="G1075">
            <v>275278</v>
          </cell>
        </row>
        <row r="1076">
          <cell r="D1076">
            <v>4836</v>
          </cell>
          <cell r="E1076" t="str">
            <v>BASE GRANULAR CLASE A (BG_A) ESTABILIZADA AL 4% CON EMULSIÓN ASFÁLTICA CRL-1 (INCLUYE SUMINISTRO TRANSPORTE, COLOCACION Y COMPACTACION).</v>
          </cell>
          <cell r="F1076" t="str">
            <v>M3</v>
          </cell>
          <cell r="G1076">
            <v>462854</v>
          </cell>
        </row>
        <row r="1077">
          <cell r="D1077">
            <v>4837</v>
          </cell>
          <cell r="E1077" t="str">
            <v>RELLENO CON MEZCLA DE GRAVILLA DE 3/4" Y ARENA DE RIO (RELACIÓN 1:1) SUMINISTRO Y COLOCACIÓN. (INCLUYE TRANSPORTE, SUMINISTRO, EXTENDIDO MANUAL Y COLOCACIÓN).</v>
          </cell>
          <cell r="F1077" t="str">
            <v>M3</v>
          </cell>
          <cell r="G1077">
            <v>194677</v>
          </cell>
        </row>
        <row r="1078">
          <cell r="D1078">
            <v>4838</v>
          </cell>
          <cell r="E1078" t="str">
            <v>RELLENO CON GRAVA ENTRE 3/4" Y 1/2" PARA FILTROS (RELACIÓN 1:1) SUMINISTRO Y COLOCACIÓN. (INCLUYE TRANSPORTE, SUMINISTRO, EXTENDIDO MANUAL Y COLOCACIÓN).</v>
          </cell>
          <cell r="F1078" t="str">
            <v>M3</v>
          </cell>
          <cell r="G1078">
            <v>159852</v>
          </cell>
        </row>
        <row r="1079">
          <cell r="D1079">
            <v>4839</v>
          </cell>
          <cell r="E1079" t="str">
            <v>EMPATES DE TUBERÍA EN PVC A PVC 6" LINEAL SEGÚN NORMA NS-023. SUMINISTRO E INSTALACIÓN. (INCLUYE ACCESORIOS).</v>
          </cell>
          <cell r="F1079" t="str">
            <v>UN</v>
          </cell>
          <cell r="G1079">
            <v>549108</v>
          </cell>
        </row>
        <row r="1080">
          <cell r="D1080">
            <v>4840</v>
          </cell>
          <cell r="E1080" t="str">
            <v>EMPATES DE TUBERÍA EN PVC A PVC 3" LINEAL SEGÚN NORMA NS-023 (INCLUYE ACCESORIOS). SUMINISTRO E INSTALACIÓN.</v>
          </cell>
          <cell r="F1080" t="str">
            <v>UN</v>
          </cell>
          <cell r="G1080">
            <v>168033</v>
          </cell>
        </row>
        <row r="1081">
          <cell r="D1081">
            <v>4841</v>
          </cell>
          <cell r="E1081" t="str">
            <v>EMPATES DE TUBERÍA EN PVC A PVC 4" LINEAL SEGÚN NORMA NS-023 (INCLUYE ACCESORIOS). SUMINISTRO E INSTALACIÓN.</v>
          </cell>
          <cell r="F1081" t="str">
            <v>UN</v>
          </cell>
          <cell r="G1081">
            <v>242014</v>
          </cell>
        </row>
        <row r="1082">
          <cell r="D1082">
            <v>4842</v>
          </cell>
          <cell r="E1082" t="str">
            <v>EMPATES DE TUBERÍA EN PVC A AC 4" LINEAL SEGÚN NORMA NS-023 SUMINISTRO E INSTALACIÓN. (INCLUYE ACCESORIOS).</v>
          </cell>
          <cell r="F1082" t="str">
            <v>UN</v>
          </cell>
          <cell r="G1082">
            <v>394921</v>
          </cell>
        </row>
        <row r="1083">
          <cell r="D1083">
            <v>4843</v>
          </cell>
          <cell r="E1083" t="str">
            <v>EMPATES DE TUBERÍA EN PVC A AC 3" LINEAL SEGÚN NORMA NS-023. SUMINISTRO E INSTALACIÓN. (INCLUYE ACCESORIOS).</v>
          </cell>
          <cell r="F1083" t="str">
            <v>UN</v>
          </cell>
          <cell r="G1083">
            <v>293392</v>
          </cell>
        </row>
        <row r="1084">
          <cell r="D1084">
            <v>4844</v>
          </cell>
          <cell r="E1084" t="str">
            <v>EMPATES DE TUBERÍA EN PVC A PVC 12" LINEAL SEGÚN NORMA NS-023 (INCLUYE ACCESORIOS). SUMINISTRO E INSTALACIÓN.</v>
          </cell>
          <cell r="F1084" t="str">
            <v>UN</v>
          </cell>
          <cell r="G1084">
            <v>2811556</v>
          </cell>
        </row>
        <row r="1085">
          <cell r="D1085">
            <v>4845</v>
          </cell>
          <cell r="E1085" t="str">
            <v>EMPATES DE TUBERÍA EN PVC A PVC 8" LINEAL SEGÚN NORMA NS-023. SUMINISTRO E INSTALACIÓN. (INCLUYE ACCESORIOS).</v>
          </cell>
          <cell r="F1085" t="str">
            <v>UN</v>
          </cell>
          <cell r="G1085">
            <v>997474</v>
          </cell>
        </row>
        <row r="1086">
          <cell r="D1086">
            <v>4846</v>
          </cell>
          <cell r="E1086" t="str">
            <v>DEMOLICIÓN MANUAL DE CAJA DOBLE CS 276 (INCLUYE DEMOLICIÓN DE PLACA PISO, TAPA, MUROS Y CAÑUELAS Y CARGUE).</v>
          </cell>
          <cell r="F1086" t="str">
            <v>UN</v>
          </cell>
          <cell r="G1086">
            <v>149553</v>
          </cell>
        </row>
        <row r="1087">
          <cell r="D1087">
            <v>4848</v>
          </cell>
          <cell r="E1087" t="str">
            <v>DEMOLICION DE TUBERIAS DE ACUEDUCTO Y ALCANTARILLADO Ø &lt; 36" (INCLUYE MARTILLO NEUMÁTICO DE 60 LB Y CARGUE).</v>
          </cell>
          <cell r="F1087" t="str">
            <v>ML</v>
          </cell>
          <cell r="G1087">
            <v>9860</v>
          </cell>
        </row>
        <row r="1088">
          <cell r="D1088">
            <v>4849</v>
          </cell>
          <cell r="E1088" t="str">
            <v>DEMOLICION O RETIRO MANUAL DE TUBERIAS DE AC Ø &lt; 12" (INCLUYE CARGUE).</v>
          </cell>
          <cell r="F1088" t="str">
            <v>ML</v>
          </cell>
          <cell r="G1088">
            <v>2993</v>
          </cell>
        </row>
        <row r="1089">
          <cell r="D1089">
            <v>4850</v>
          </cell>
          <cell r="E1089" t="str">
            <v>DEMOLICION DE POZOS, CAJAS Y CAMARAS DE EMPRESAS DE SERVICIOS PÚBLICOS (INCLUYE MARTILLO NEUMÁTICO DE 60 LB, COMPRESOR Y CARGUE).</v>
          </cell>
          <cell r="F1089" t="str">
            <v>M3</v>
          </cell>
          <cell r="G1089">
            <v>280453</v>
          </cell>
        </row>
        <row r="1090">
          <cell r="D1090">
            <v>4851</v>
          </cell>
          <cell r="E1090" t="str">
            <v>REPARACIÓN DE ACOMETIDA HIDRÁULICA DE LA CAJILLA HACIA EL PREDIO (INCLUYE EL RETIRO DE LA TUBERÍA EXISTENTE E INSTALACIÓN DE TUBERÍA NUEVA).</v>
          </cell>
          <cell r="F1090" t="str">
            <v>UN</v>
          </cell>
          <cell r="G1090">
            <v>29059</v>
          </cell>
        </row>
        <row r="1091">
          <cell r="D1091">
            <v>4853</v>
          </cell>
          <cell r="E1091" t="str">
            <v>CONCRETO GRAVA COMÚN 3500 PSI (245 KG/CM2) PARA ESTRIBOS Y SUPERESTRUCTURA, SUMINISTRO Y COLOCACIÓN. (INCLUYE FORMALETA. NO INCLUYE REFUERZO NI CURADO).</v>
          </cell>
          <cell r="F1091" t="str">
            <v>M3</v>
          </cell>
          <cell r="G1091">
            <v>633155</v>
          </cell>
        </row>
        <row r="1092">
          <cell r="D1092">
            <v>4854</v>
          </cell>
          <cell r="E1092" t="str">
            <v>CONCRETO GRAVA COMÚN 4000 PSI (280 KG/CM2) PARA ESTRIBOS Y SUPERESTRUCTURA, SUMINISTRO Y COLOCACIÓN. (INCLUYE FORMALETA. NO INCLUYE REFUERZO NI CURADO).</v>
          </cell>
          <cell r="F1092" t="str">
            <v>M3</v>
          </cell>
          <cell r="G1092">
            <v>645649</v>
          </cell>
        </row>
        <row r="1093">
          <cell r="D1093">
            <v>4855</v>
          </cell>
          <cell r="E1093" t="str">
            <v>CONSTRUCCIÓN DE FRANJA DE AJUSTE EN CONCRETO PREMEZCLADO GRAVA COMÚN 3000 PSI, ESPESOR PROMEDIO 10 CM..</v>
          </cell>
          <cell r="F1093" t="str">
            <v>M2</v>
          </cell>
          <cell r="G1093">
            <v>52323</v>
          </cell>
        </row>
        <row r="1094">
          <cell r="D1094">
            <v>4856</v>
          </cell>
          <cell r="E1094" t="str">
            <v>PISOS EN LOSETA PREFABRICADA A55 TÁCTIL ALERTA O A56 GUIA 40X40X6 CM. SUMINISTRO E INSTALACIÓN. (INCLUYE 4CM DE MORTERO 1:5 HECHO EN OBRA PARA BASE Y ARENA DE PEÑA PARA SELLO).</v>
          </cell>
          <cell r="F1094" t="str">
            <v>M2</v>
          </cell>
          <cell r="G1094">
            <v>106577</v>
          </cell>
        </row>
        <row r="1095">
          <cell r="D1095">
            <v>4857</v>
          </cell>
          <cell r="E1095" t="str">
            <v>IMPRIMACIÓN CON EMULSIÓN ASFÁLTICA CRL-1 (INCLUYE SUMINISTRO, BARRIDO DE SUPERFICIE Y RIEGO MECANICO).</v>
          </cell>
          <cell r="F1095" t="str">
            <v>M2</v>
          </cell>
          <cell r="G1095">
            <v>2867</v>
          </cell>
        </row>
        <row r="1096">
          <cell r="D1096">
            <v>4858</v>
          </cell>
          <cell r="E1096" t="str">
            <v>KIT DE NIVELACIÓN PARA HIDRANTE DE DIÁMETRO DE 6", LONGITUD 400MM. SUMINISTRO E INSTALACIÓN. (INCLUYE TRANSPORTE Y TODOS LOS ELEMENTOS NECESARIOS PARA SU INSTALACIÓN).</v>
          </cell>
          <cell r="F1096" t="str">
            <v>UN</v>
          </cell>
          <cell r="G1096">
            <v>1113815</v>
          </cell>
        </row>
        <row r="1097">
          <cell r="D1097">
            <v>4859</v>
          </cell>
          <cell r="E1097" t="str">
            <v>BORDE CONTENEDOR DE RAICES A 70 (INCLUYE SUMINISTRO E INSTALACIÓN, INCLUYE BASE DE 3CM EN MORTERO 1:3 HECHO EN OBRA)</v>
          </cell>
          <cell r="F1097" t="str">
            <v>ML</v>
          </cell>
          <cell r="G1097">
            <v>40529</v>
          </cell>
        </row>
        <row r="1098">
          <cell r="D1098">
            <v>4860</v>
          </cell>
          <cell r="E1098" t="str">
            <v>DEMARCACIÓN PICTOGRAMA TRIÁNGULOS CEDA EL PASO EN PINTURA TERMOPLÁSTICA. (E=2.3MM. INCLUYE SUMINISTRO Y APLICACIÓN CON EQUIPO. INCLUYE MICROESFERAS( (A= 1.434M2). INCLUYE PICTOGRAMA.</v>
          </cell>
          <cell r="F1098" t="str">
            <v>UN</v>
          </cell>
          <cell r="G1098">
            <v>201036</v>
          </cell>
        </row>
        <row r="1099">
          <cell r="D1099">
            <v>4861</v>
          </cell>
          <cell r="E1099" t="str">
            <v>GRAVILLA DE 3/4" PEGADA CON MORTERO 1:3, E= 0.20M PARA ENTREGA A CANAL (INCLUYE SUMINISTRO E INSTALACIÓN).</v>
          </cell>
          <cell r="F1099" t="str">
            <v>M2</v>
          </cell>
          <cell r="G1099">
            <v>123698</v>
          </cell>
        </row>
        <row r="1100">
          <cell r="D1100">
            <v>4862</v>
          </cell>
          <cell r="E1100" t="str">
            <v>TUBERÍA CONCRETO D= 32" CL. III REFORZADA. SUMINISTRO E INSTALACIÓN.</v>
          </cell>
          <cell r="F1100" t="str">
            <v>ML</v>
          </cell>
          <cell r="G1100">
            <v>1072104</v>
          </cell>
        </row>
        <row r="1101">
          <cell r="D1101">
            <v>4863</v>
          </cell>
          <cell r="E1101" t="str">
            <v>DEMARCACIÓN DE LINEA DE PASO PEATONAL CONTINUA A= 0.3MT, E= 2.3MM TERMOPLÁSTICA. INCLUYE SUMINISTRO Y APLICACIÓN CON EQUIPO. INCLUYE MICROESFERAS.</v>
          </cell>
          <cell r="F1101" t="str">
            <v>ML</v>
          </cell>
          <cell r="G1101">
            <v>42058</v>
          </cell>
        </row>
        <row r="1102">
          <cell r="D1102">
            <v>4864</v>
          </cell>
          <cell r="E1102" t="str">
            <v>DEMARCACIÓN DE LINEA SENDERO PEATONAL CONTINUA A= 0.4MT, E= 2.3MM TERMOPLÁSTICA. INCLUYE SUMINISTRO Y APLICACIÓN CON EQUIPO. INCLUYE MICROESFERAS.</v>
          </cell>
          <cell r="F1102" t="str">
            <v>ML</v>
          </cell>
          <cell r="G1102">
            <v>56077</v>
          </cell>
        </row>
        <row r="1103">
          <cell r="D1103">
            <v>4865</v>
          </cell>
          <cell r="E1103" t="str">
            <v>DEMARCACIÓN LINEA DE CANALIZACIÓN A= 0.2MT, E= 2.3MM TERMOPLÁSTICA. INCLUYE SUMINISTRO Y APLICACIÓN CON EQUIPO. INCLUYE MICROESFERAS.</v>
          </cell>
          <cell r="F1103" t="str">
            <v>ML</v>
          </cell>
          <cell r="G1103">
            <v>28039</v>
          </cell>
        </row>
        <row r="1104">
          <cell r="D1104">
            <v>4866</v>
          </cell>
          <cell r="E1104" t="str">
            <v>DEMARCACIÓN ZONA ANTIBLOQUEO A= 0.4MT, E= 2.3MM TERMOPLÁSTICA. INCLUYE SUMINISTRO Y APLICACIÓN CON EQUIPO. INCLUYE MICROESFERAS.</v>
          </cell>
          <cell r="F1104" t="str">
            <v>ML</v>
          </cell>
          <cell r="G1104">
            <v>56077</v>
          </cell>
        </row>
        <row r="1105">
          <cell r="D1105">
            <v>4867</v>
          </cell>
          <cell r="E1105" t="str">
            <v>DEMARCACIÓN LINEA DE PARE A= 0.6MT, E= 2.3MM TERMOPLÁSTICA. INCLUYE SUMINISTRO Y APLICACIÓN CON EQUIPO. INCLUYE MICROESFERAS.</v>
          </cell>
          <cell r="F1105" t="str">
            <v>ML</v>
          </cell>
          <cell r="G1105">
            <v>84116</v>
          </cell>
        </row>
        <row r="1106">
          <cell r="D1106">
            <v>4869</v>
          </cell>
          <cell r="E1106" t="str">
            <v>DEMOLICIÓN MANUAL DE CAJA SENCILLA CS 275 (INCLUYE DEMOLICIÓN DE PLACA PISO, TAPA, MUROS Y CAÑUELAS Y CARGUE).</v>
          </cell>
          <cell r="F1106" t="str">
            <v>UN</v>
          </cell>
          <cell r="G1106">
            <v>74778</v>
          </cell>
        </row>
        <row r="1107">
          <cell r="D1107">
            <v>4870</v>
          </cell>
          <cell r="E1107" t="str">
            <v>DEMOLICIÓN MANUAL DE CÁMARA T-14 (INCLUYE DEMOLICIÓN DE PLACA PISO, TAPA, MUROS Y CAÑUELAS Y CARGUE).</v>
          </cell>
          <cell r="F1107" t="str">
            <v>UN</v>
          </cell>
          <cell r="G1107">
            <v>74778</v>
          </cell>
        </row>
        <row r="1108">
          <cell r="D1108">
            <v>4871</v>
          </cell>
          <cell r="E1108" t="str">
            <v>DEMOLICIÓN MANUAL DE CÁMARA DE PASO SENCILLA ETB (INCLUYE DEMOLICIÓN DE PLACA PISO, TAPA, MUROS Y CAÑUELAS Y CARGUE).</v>
          </cell>
          <cell r="F1108" t="str">
            <v>UN</v>
          </cell>
          <cell r="G1108">
            <v>37390</v>
          </cell>
        </row>
        <row r="1109">
          <cell r="D1109">
            <v>4872</v>
          </cell>
          <cell r="E1109" t="str">
            <v>REDUCCIÓN CONCENTRICA HD EL 4" X 3". SUMINISTRO E INSTALACIÓN.</v>
          </cell>
          <cell r="F1109" t="str">
            <v>UN</v>
          </cell>
          <cell r="G1109">
            <v>204256</v>
          </cell>
        </row>
        <row r="1110">
          <cell r="D1110">
            <v>4873</v>
          </cell>
          <cell r="E1110" t="str">
            <v>REDUCCIÓN CONCENTRICA HD EL 8" X 6". SUMINISTRO E INSTALACIÓN.</v>
          </cell>
          <cell r="F1110" t="str">
            <v>UN</v>
          </cell>
          <cell r="G1110">
            <v>538974</v>
          </cell>
        </row>
        <row r="1111">
          <cell r="D1111">
            <v>4874</v>
          </cell>
          <cell r="E1111" t="str">
            <v>REDUCCIÓN HD 6" X 4" J.H. SUMINISTRO E INSTALACIÓN.</v>
          </cell>
          <cell r="F1111" t="str">
            <v>UN</v>
          </cell>
          <cell r="G1111">
            <v>478196</v>
          </cell>
        </row>
        <row r="1112">
          <cell r="D1112">
            <v>4875</v>
          </cell>
          <cell r="E1112" t="str">
            <v>REDUCCIÓN HD 4" X 2" J.H. SUMINISTRO E INSTALACIÓN.</v>
          </cell>
          <cell r="F1112" t="str">
            <v>UN</v>
          </cell>
          <cell r="G1112">
            <v>177220</v>
          </cell>
        </row>
        <row r="1113">
          <cell r="D1113">
            <v>4876</v>
          </cell>
          <cell r="E1113" t="str">
            <v>RELOCALIZACIÓN DE MEDIDOR DE ACUEDUCTO D= 3/4" (INCLUYE: 1MT TUBERÍA GALVANIZADA D= 3/4", SOLDADURA, CINTA DE TEFLON, REPOSICIÓN DE CAJILLA EN POLIPROPILENO DE ALTA RESISTENCIA CON TAPA. NO INCLUYE MEDIDOR).</v>
          </cell>
          <cell r="F1113" t="str">
            <v>UN</v>
          </cell>
          <cell r="G1113">
            <v>338989</v>
          </cell>
        </row>
        <row r="1114">
          <cell r="D1114">
            <v>4877</v>
          </cell>
          <cell r="E1114" t="str">
            <v>RELOCALIZACIÓN DE MEDIDOR DE ACUEDUCTO D= 1" (INCLUYE: 1MT TUBERÍA GALVANIZADA D= 1", SOLDADURA, CINTA DE TEFLON, REPOSICIÓN DE CAJILLA EN POLIPROPILENO DE ALTA RESISTENCIA CON TAPA. NO INCLUYE MEDIDOR).</v>
          </cell>
          <cell r="F1114" t="str">
            <v>UN</v>
          </cell>
          <cell r="G1114">
            <v>299933</v>
          </cell>
        </row>
        <row r="1115">
          <cell r="D1115">
            <v>4878</v>
          </cell>
          <cell r="E1115" t="str">
            <v>CONEXIONES KIT SILLA YEE 200 X 160 PVC. SUMINISTRO E INSTALACIÓN.</v>
          </cell>
          <cell r="F1115" t="str">
            <v>UN</v>
          </cell>
          <cell r="G1115">
            <v>118672</v>
          </cell>
        </row>
        <row r="1116">
          <cell r="D1116">
            <v>4879</v>
          </cell>
          <cell r="E1116" t="str">
            <v>CONEXIONES KIT SILLA YEE 315 X 160 PVC. SUMINISTRO E INSTALACIÓN.</v>
          </cell>
          <cell r="F1116" t="str">
            <v>UN</v>
          </cell>
          <cell r="G1116">
            <v>210433</v>
          </cell>
        </row>
        <row r="1117">
          <cell r="D1117">
            <v>4880</v>
          </cell>
          <cell r="E1117" t="str">
            <v>26 DUCTOS D= 4" DE PVC TDP. SUMINISTRO E INSTALACIÓN. (NO INCLUYE RELLENO).</v>
          </cell>
          <cell r="F1117" t="str">
            <v>ML</v>
          </cell>
          <cell r="G1117">
            <v>660817</v>
          </cell>
        </row>
        <row r="1118">
          <cell r="D1118">
            <v>4882</v>
          </cell>
          <cell r="E1118" t="str">
            <v>EUCALIPTO POMARROSO H= 1.5M (INCLUYE SIEMBRA, CAJA, TIERRA NEGRA, ABONO Y TUTOR. INCLUYE TRANSPORTE Y DISPOSICIÓN FINAL DE ESCOMBROS EN SITIO AUTORIZADO (DISTANCIA DE TRANSPORTE 28 KM). SUMINISTRO Y PLANTACION.</v>
          </cell>
          <cell r="F1118" t="str">
            <v>UN</v>
          </cell>
          <cell r="G1118">
            <v>231151</v>
          </cell>
        </row>
        <row r="1119">
          <cell r="D1119">
            <v>4883</v>
          </cell>
          <cell r="E1119" t="str">
            <v>PASTO KYKUYO CORTADO A MÁQUINA (INCLUYE SUMINISTRO Y RIEGO DE TIERRA FÉRTIL DE 10CM DE ESPESOR E INSTALACIÓN Y SIEMBRA DE PASTO Y SALADO Y NIVELACIÓN. SUMINISTRO Y PLANTACION.</v>
          </cell>
          <cell r="F1119" t="str">
            <v>M2</v>
          </cell>
          <cell r="G1119">
            <v>10500</v>
          </cell>
        </row>
        <row r="1120">
          <cell r="D1120">
            <v>4884</v>
          </cell>
          <cell r="E1120" t="str">
            <v>NOGAL H= 1.5M (INCLUYE SIEMBRA, CAJA, TIERRA NEGRA, ABONO Y TUTOR. INCLUYE TRANSPORTE Y DISPOSICIÓN FINAL DE ESCOMBROS EN SITIO AUTORIZADO (DISTANCIA DE TRANSPORTE 28 KM). SUMINISTRO Y PLANTACION.</v>
          </cell>
          <cell r="F1120" t="str">
            <v>UN</v>
          </cell>
          <cell r="G1120">
            <v>192261</v>
          </cell>
        </row>
        <row r="1121">
          <cell r="D1121">
            <v>4885</v>
          </cell>
          <cell r="E1121" t="str">
            <v>ROBLE H= 1.5M (INCLUYE SIEMBRA, CAJA, TIERRA NEGRA, ABONO Y TUTOR. INCLUYE TRANSPORTE Y DISPOSICIÓN FINAL DE ESCOMBROS EN SITIO AUTORIZADO (DISTANCIA DE TRANSPORTE 28 KM). SUMINISTRO Y PLANTACION.</v>
          </cell>
          <cell r="F1121" t="str">
            <v>UN</v>
          </cell>
          <cell r="G1121">
            <v>198861</v>
          </cell>
        </row>
        <row r="1122">
          <cell r="D1122">
            <v>4886</v>
          </cell>
          <cell r="E1122" t="str">
            <v>CAUCHO SABANERO H= 1.5M (INCLUYE SIEMBRA, CAJA, TIERRA NEGRA, ABONO Y TUTOR. INCLUYE TRANSPORTE Y DISPOSICIÓN FINAL DE ESCOMBROS EN SITIO AUTORIZADO (DISTANCIA DE TRANSPORTE 28 KM). SUMINISTRO Y PLANTACION.</v>
          </cell>
          <cell r="F1122" t="str">
            <v>UN</v>
          </cell>
          <cell r="G1122">
            <v>227581</v>
          </cell>
        </row>
        <row r="1123">
          <cell r="D1123">
            <v>4887</v>
          </cell>
          <cell r="E1123" t="str">
            <v>MAGNÓLIO H= 1.5M (INCLUYE SIEMBRA, CAJA, TIERRA NEGRA, ABONO Y TUTOR. INCLUYE TRANSPORTE Y DISPOSICIÓN FINAL DE ESCOMBROS EN SITIO AUTORIZADO (DISTANCIA DE TRANSPORTE 28 KM). SUMINISTRO Y PLANTACION.</v>
          </cell>
          <cell r="F1123" t="str">
            <v>UN</v>
          </cell>
          <cell r="G1123">
            <v>488361</v>
          </cell>
        </row>
        <row r="1124">
          <cell r="D1124">
            <v>4888</v>
          </cell>
          <cell r="E1124" t="str">
            <v>YARUMO H= 1.5M (INCLUYE SIEMBRA, CAJA, TIERRA NEGRA, ABONO Y TUTOR. INCLUYE TRANSPORTE Y DISPOSICIÓN FINAL DE ESCOMBROS EN SITIO AUTORIZADO (DISTANCIA DE TRANSPORTE 28 KM). SUMINISTRO Y PLANTACION.</v>
          </cell>
          <cell r="F1124" t="str">
            <v>UN</v>
          </cell>
          <cell r="G1124">
            <v>218656</v>
          </cell>
        </row>
        <row r="1125">
          <cell r="D1125">
            <v>4889</v>
          </cell>
          <cell r="E1125" t="str">
            <v>CONSTRUCCIÓN DE CAJA DE INSPECCIÓN CS 285. INCLUYE TAPA PREFABRICADA Y MARCO.</v>
          </cell>
          <cell r="F1125" t="str">
            <v>UN</v>
          </cell>
          <cell r="G1125">
            <v>1573214</v>
          </cell>
        </row>
        <row r="1126">
          <cell r="D1126">
            <v>4890</v>
          </cell>
          <cell r="E1126" t="str">
            <v>NIVELACIÓN DE CAJA CS 274 EN ANDEN H= 0.40M (INCLUYE CONCRETO 2500 PSI HECHO EN OBRA, LADRILLO TOLETE RECOCIDO 24X12X6. MORTERO 1:5 HECHO EN OBRA. INCLUYE REPOSICIÓN DE MARCO Y TAPA PREFABRICADA).</v>
          </cell>
          <cell r="F1126" t="str">
            <v>UN</v>
          </cell>
          <cell r="G1126">
            <v>519809</v>
          </cell>
        </row>
        <row r="1127">
          <cell r="D1127">
            <v>4891</v>
          </cell>
          <cell r="E1127" t="str">
            <v>NIVELACIÓN DE CAJA CS 275 EN ANDEN H= 0.40M (INCLUYE CONCRETO 2500 PSI HECHO EN OBRA, LADRILLO TOLETE RECOCIDO 24X12X6. MORTERO 1:5 HECHO EN OBRA. INCLUYE REPOSICIÓN DE MARCO Y TAPA PREFABRICADA).</v>
          </cell>
          <cell r="F1127" t="str">
            <v>UN</v>
          </cell>
          <cell r="G1127">
            <v>801748</v>
          </cell>
        </row>
        <row r="1128">
          <cell r="D1128">
            <v>4892</v>
          </cell>
          <cell r="E1128" t="str">
            <v>TUBERIA CONCRETO ALTA RESISTENCIA D= 10" (INCLUYE SUMINISTRO, INSTALACIÓN Y MORTERO 2000 PSI PARA RECUBRIMIENTO DE JUNTA).</v>
          </cell>
          <cell r="F1128" t="str">
            <v>ML</v>
          </cell>
          <cell r="G1128">
            <v>299839</v>
          </cell>
        </row>
        <row r="1129">
          <cell r="D1129">
            <v>4894</v>
          </cell>
          <cell r="E1129" t="str">
            <v>CUADRILLA (TUBERO + 3 AYUDANTES).</v>
          </cell>
          <cell r="F1129" t="str">
            <v>JR</v>
          </cell>
          <cell r="G1129">
            <v>333378</v>
          </cell>
        </row>
        <row r="1130">
          <cell r="D1130">
            <v>4895</v>
          </cell>
          <cell r="E1130" t="str">
            <v>CUADRILLA (TUBERO + 3 AYUDANTES)</v>
          </cell>
          <cell r="F1130" t="str">
            <v>HR</v>
          </cell>
          <cell r="G1130">
            <v>42560</v>
          </cell>
        </row>
        <row r="1131">
          <cell r="D1131">
            <v>4896</v>
          </cell>
          <cell r="E1131" t="str">
            <v>TUBERIA CONCRETO ALTA RESISTENCIA D= 12" (INCLUYE SUMINISTRO, INSTALACIÓN Y MORTERO 2000 PSI PARA RECUBRIMIENTO DE JUNTA).</v>
          </cell>
          <cell r="F1131" t="str">
            <v>ML</v>
          </cell>
          <cell r="G1131">
            <v>373539</v>
          </cell>
        </row>
        <row r="1132">
          <cell r="D1132">
            <v>4898</v>
          </cell>
          <cell r="E1132" t="str">
            <v>REDUCCION HD 4"X2" J.H. (SUMINISTRO E INSTALACIÓN).</v>
          </cell>
          <cell r="F1132" t="str">
            <v>UN</v>
          </cell>
          <cell r="G1132">
            <v>170693</v>
          </cell>
        </row>
        <row r="1133">
          <cell r="D1133">
            <v>4899</v>
          </cell>
          <cell r="E1133" t="str">
            <v>REDUCCION HD 4"X 3" J.H. (SUMINISTRO E INSTALACIÓN).</v>
          </cell>
          <cell r="F1133" t="str">
            <v>UN</v>
          </cell>
          <cell r="G1133">
            <v>195683</v>
          </cell>
        </row>
        <row r="1134">
          <cell r="D1134">
            <v>4900</v>
          </cell>
          <cell r="E1134" t="str">
            <v>REDUCCION HD 8"X 6" J.H. (SUMINISTRO E INSTALACIÓN).</v>
          </cell>
          <cell r="F1134" t="str">
            <v>UN</v>
          </cell>
          <cell r="G1134">
            <v>605043</v>
          </cell>
        </row>
        <row r="1135">
          <cell r="D1135">
            <v>4901</v>
          </cell>
          <cell r="E1135" t="str">
            <v>KIT DE NIVELACIÓN PARA HIDRANTE TRÁFICO DE DIÁMETRO DE 4", LONGITUD 400MM. SUMINISTRO E INSTALACIÓN (INCLUYE TRANSPORTE Y TODOS LOS ELEMENTOS NECESARIOS PARA SU INSTALACIÓN).</v>
          </cell>
          <cell r="F1135" t="str">
            <v>UN</v>
          </cell>
          <cell r="G1135">
            <v>1006167</v>
          </cell>
        </row>
        <row r="1136">
          <cell r="D1136">
            <v>4902</v>
          </cell>
          <cell r="E1136" t="str">
            <v>RAMPA TIPO A (B5) (BASE EN MORTERO 2000 PSI, DESARROLLO DE 1.40M).</v>
          </cell>
          <cell r="F1136" t="str">
            <v>UN</v>
          </cell>
          <cell r="G1136">
            <v>1220565</v>
          </cell>
        </row>
        <row r="1137">
          <cell r="D1137">
            <v>4903</v>
          </cell>
          <cell r="E1137" t="str">
            <v>PIEZA DE REMATE PARA RAMPA PEATONAL, SUMINISTRO Y CONSTRUCCION. LONGITUD 1,20MTS FUNDIDO EN SITIO EN CONCRETO PREMEZCLADO DE 3000 PSI (GRAVA COMUN) INCLUYE FORMALETA EN MADERA</v>
          </cell>
          <cell r="F1137" t="str">
            <v>UN</v>
          </cell>
          <cell r="G1137">
            <v>122314</v>
          </cell>
        </row>
        <row r="1138">
          <cell r="D1138">
            <v>4904</v>
          </cell>
          <cell r="E1138" t="str">
            <v>PISO EN CONCRETO COLOR OCRE 4000 PSI ESTAMPADO TIPO ESPINA DE PESCADO E=0.12M (INCLUYE SUMINISTRO Y COLOCACIÓN DE CONCRETO, MOLDE DESMOLDANTE, COLOR ENDURECEDOR DE CUARZO, SELLANTE. INCLUYE CORTE Y SELLADO DE JUNTAS..</v>
          </cell>
          <cell r="F1138" t="str">
            <v>M2</v>
          </cell>
          <cell r="G1138">
            <v>208596</v>
          </cell>
        </row>
        <row r="1139">
          <cell r="D1139">
            <v>4905</v>
          </cell>
          <cell r="E1139" t="str">
            <v>GEODREN VIAL DE 100MM X 1.0M. SUMINISTRO E INSTALACIÓN. (INCLUYE EXCAVACIÓN MANUAL E= 30CM Y RELLENO EN MATERIAL SELECCIONADO PROVENIENTE DE EXCAVACIÓN..</v>
          </cell>
          <cell r="F1139" t="str">
            <v>ML</v>
          </cell>
          <cell r="G1139">
            <v>112842</v>
          </cell>
        </row>
        <row r="1140">
          <cell r="D1140">
            <v>4907</v>
          </cell>
          <cell r="E1140" t="str">
            <v>SUBBASE GRANULAR PEATONAL SBG_PEA. SUMINISTRO, EXTENDIDO MANUAL, NIVELACIÓN, HUMEDECIMIENTO Y COMPACTACIÓN</v>
          </cell>
          <cell r="F1140" t="str">
            <v>M3</v>
          </cell>
          <cell r="G1140">
            <v>130161</v>
          </cell>
        </row>
        <row r="1141">
          <cell r="D1141">
            <v>4908</v>
          </cell>
          <cell r="E1141" t="str">
            <v>MATERIAL SELECCIONADO. SUMINISTRO, EXTENDIDO MANUAL, NIVELACIÓN, HUMEDECIMIENTO Y COMPACTACIÓN.</v>
          </cell>
          <cell r="F1141" t="str">
            <v>M3</v>
          </cell>
          <cell r="G1141">
            <v>99819</v>
          </cell>
        </row>
        <row r="1142">
          <cell r="D1142">
            <v>4909</v>
          </cell>
          <cell r="E1142" t="str">
            <v>RAMPA VEHICULAR FUNDIDA EN EL SITIO EN CONCRETO PREMEZCLADO DE 3000 PSI (GRAVA COMUN) SUM, CONSTR. E INSTALACIÓN. INCLUYE ACABADO EN ADOQUIN DE ARCILLA TIPO TRÁFICO PESADO O SIMILAR, BASE DE 4CM EN MORTERO DE 2000 PSI.</v>
          </cell>
          <cell r="F1142" t="str">
            <v>M2</v>
          </cell>
          <cell r="G1142">
            <v>175212</v>
          </cell>
        </row>
        <row r="1143">
          <cell r="D1143">
            <v>4910</v>
          </cell>
          <cell r="E1143" t="str">
            <v>CONCRETO GRAVA COMUN DE 3000 PSI (210 KG/CM2) PARA RAMPAS DE EMPALME E= 0.20M PROMEDIO, SUMINISTRO Y COLOCACIÓN (INCLUYE EQUIPOS, SUMINISTRO E INSTALACIÓN DE FORMALETA, CURADO DE CONCRETO, MANO DE OBRA).</v>
          </cell>
          <cell r="F1143" t="str">
            <v>M2</v>
          </cell>
          <cell r="G1143">
            <v>147172</v>
          </cell>
        </row>
        <row r="1144">
          <cell r="D1144">
            <v>4911</v>
          </cell>
          <cell r="E1144" t="str">
            <v>SARDINEL CHAFLANADO DE H-MAX 0.50M Y A- PROM 0.15M PARA SEPARADORES. SUM. Y CONST. FUNDIDO EN SITIO EN CONCRETO PREMEZCLADO DE 3000 PSI (GRAVA COMUN) INCLUYE FORMALETA METÁLICA PARA SARDINEL. NO INCLUYE REFUERZO.</v>
          </cell>
          <cell r="F1144" t="str">
            <v>ML</v>
          </cell>
          <cell r="G1144">
            <v>58946</v>
          </cell>
        </row>
        <row r="1145">
          <cell r="D1145">
            <v>4912</v>
          </cell>
          <cell r="E1145" t="str">
            <v>NIVELACIÓN DE CAJA ETB T-14 H= 0.30M INCLUYE PLACA SUPERIOR EN CONCRETO DE 3000 PSI HECHO EN OBRA 1:2:2, ACERO DE REFUERZO, BLOQUE PARA CÁMARA TELEFÓNICA.</v>
          </cell>
          <cell r="F1145" t="str">
            <v>UN</v>
          </cell>
          <cell r="G1145">
            <v>2478676</v>
          </cell>
        </row>
        <row r="1146">
          <cell r="D1146">
            <v>4913</v>
          </cell>
          <cell r="E1146" t="str">
            <v>NIVELACIÓN DE CAJA ETB T-13 H= 0.30M (INCLUYE CONCRETO, ACERO DE REFUERZO, BLOQUE PARA CÁMARA TELEFÓNICA, MORTERO, ARO Y TAPA ETB).</v>
          </cell>
          <cell r="F1146" t="str">
            <v>UN</v>
          </cell>
          <cell r="G1146">
            <v>2115196</v>
          </cell>
        </row>
        <row r="1147">
          <cell r="D1147">
            <v>4914</v>
          </cell>
          <cell r="E1147" t="str">
            <v>NIVELACIÓN DE CAJA DOBLE DE PASO ETB H= 0.30M (INCLUYE REPOSICIÓN DE MARCO Y TAPA Y BORDILLO PERIMETRAL EN CONCRETO DE 3000 PSI HECHO EN OBRA 1:2:2 CON ARENA DE RIO Y TRITURADO DE 3/4", ACERO DE REFUERZO DE 3/8" Y 1/2".</v>
          </cell>
          <cell r="F1147" t="str">
            <v>UN</v>
          </cell>
          <cell r="G1147">
            <v>1142731</v>
          </cell>
        </row>
        <row r="1148">
          <cell r="D1148">
            <v>4915</v>
          </cell>
          <cell r="E1148" t="str">
            <v>SARDINEL CURVO FUNDIDO EN SITIO EN CONCRETO PREMEZCLADO DE 3000 PSI (GRAVA COMUN) E= 0.20M H= 0.35M SUMINISTRO Y CONSTRUCCIÓN (INCLUYE FORMALETA METÁLICA, ACERO DE REFUERZO Y ALAMBRE NEGRO.</v>
          </cell>
          <cell r="F1148" t="str">
            <v>ML</v>
          </cell>
          <cell r="G1148">
            <v>55166</v>
          </cell>
        </row>
        <row r="1149">
          <cell r="D1149">
            <v>4918</v>
          </cell>
          <cell r="E1149" t="str">
            <v>JUNTA DE DILATACIÓN ELASTOMÉRICA 250 TAMAÑO 64 X 70 MM (INCLUYE SUMINISTRO E INSTALACIÓN Y TODOS LOS COSTOS DE SUMINISTRO E INSTALACIÓN DE MATERIAL PARA ANCLAJE..</v>
          </cell>
          <cell r="F1149" t="str">
            <v>ML</v>
          </cell>
          <cell r="G1149">
            <v>181616</v>
          </cell>
        </row>
        <row r="1150">
          <cell r="D1150">
            <v>4919</v>
          </cell>
          <cell r="E1150" t="str">
            <v>ADOQUIN EN CONCRETO 200X100X60MM A25 (SUMINISTRO E INSTALACIÓN. INCLUYE BASE 4CM MORTERO 2000 PSI Y ARENA DE SELLO).</v>
          </cell>
          <cell r="F1150" t="str">
            <v>M2</v>
          </cell>
          <cell r="G1150">
            <v>106995</v>
          </cell>
        </row>
        <row r="1151">
          <cell r="D1151">
            <v>4920</v>
          </cell>
          <cell r="E1151" t="str">
            <v>CANECA DE ACERO INOXIDABLE M121 TIPO BARCELONA (SUMINISTRO E INSTALACIÓN. INCLUYE CONCRETO PARA ANCLAJE DE 3000 PSI PREMEZCLADO GRAVA COMÚN.</v>
          </cell>
          <cell r="F1151" t="str">
            <v>UN</v>
          </cell>
          <cell r="G1151">
            <v>873072</v>
          </cell>
        </row>
        <row r="1152">
          <cell r="D1152">
            <v>4921</v>
          </cell>
          <cell r="E1152" t="str">
            <v>POSTE DE REFERENCIA TIPO INVIAS. INCLUYE SUMINISTRO E INSTALACIÓN. (INCLUYE CONCRETO 2000 PSI PARA ANCLAJE , CONCRETO 2500 PSI PARA POSTE, CONCRETOS HECHOS EN OBRA, INCLUYE REFUERZO, FORMALETA Y PINTURA REFLECTIVA.</v>
          </cell>
          <cell r="F1152" t="str">
            <v>UN</v>
          </cell>
          <cell r="G1152">
            <v>133771</v>
          </cell>
        </row>
        <row r="1153">
          <cell r="D1153">
            <v>4922</v>
          </cell>
          <cell r="E1153" t="str">
            <v>CUADRILLA (3 AYUDANTES)</v>
          </cell>
          <cell r="F1153" t="str">
            <v>JR</v>
          </cell>
          <cell r="G1153">
            <v>214740</v>
          </cell>
        </row>
        <row r="1154">
          <cell r="D1154">
            <v>4923</v>
          </cell>
          <cell r="E1154" t="str">
            <v>CUADRILLA (3 AYUDANTES).</v>
          </cell>
          <cell r="F1154" t="str">
            <v>HR</v>
          </cell>
          <cell r="G1154">
            <v>27414</v>
          </cell>
        </row>
        <row r="1155">
          <cell r="D1155">
            <v>4925</v>
          </cell>
          <cell r="E1155" t="str">
            <v>FRESADO ESTABILIZADO AL 5% CON EMULSIÓN CRL-1 (INCLUYE TRANSPORTE DE MATERIAL FRESADO AL FRENTE DE OBRA DE 40 KM, SUMINISTRO DE EMULSIÓN, INSTALACIÓN MECANICA DE MATERIAL ESTABILIZADO).</v>
          </cell>
          <cell r="F1155" t="str">
            <v>M3</v>
          </cell>
          <cell r="G1155">
            <v>339256</v>
          </cell>
        </row>
        <row r="1156">
          <cell r="D1156">
            <v>4926</v>
          </cell>
          <cell r="E1156" t="str">
            <v>FRESADO ESTABILIZADO AL 5% CON EMULSIÓN CRL-1 (INCLUYE TRANSPORTE DE MATERIAL FRESADO AL FRENTE DE OBRA DE 10 KM, SUMINISTRO DE EMULSIÓN, INSTALACIÓN MECANICO DE MATERIAL ESTABILIZADO).</v>
          </cell>
          <cell r="F1156" t="str">
            <v>M3</v>
          </cell>
          <cell r="G1156">
            <v>292036</v>
          </cell>
        </row>
        <row r="1157">
          <cell r="D1157">
            <v>4928</v>
          </cell>
          <cell r="E1157" t="str">
            <v>CANALIZACIÓN DE TRÁFICO (INSTALACIÓN, MANTENIMIENTO Y DESINSTALACIÓN MENSUAL) CON SEÑALIZADORES TUBULARES COLOMBINA PLÁSTICA Y TRIPLE CINTA DE SEÑALIZACIÓN (INCLUYE ALQUILER DE SEÑALIZADORES TUBULARES). LONGITUD 3 METROS.</v>
          </cell>
          <cell r="F1157" t="str">
            <v>UN/MES</v>
          </cell>
          <cell r="G1157">
            <v>8780</v>
          </cell>
        </row>
        <row r="1158">
          <cell r="D1158">
            <v>4930</v>
          </cell>
          <cell r="E1158" t="str">
            <v>BANDERERO (INCLUYE ALQUILER DE PALETA PARE-SIGA EN POLIETILENO).</v>
          </cell>
          <cell r="F1158" t="str">
            <v>H/ME</v>
          </cell>
          <cell r="G1158">
            <v>2192505</v>
          </cell>
        </row>
        <row r="1159">
          <cell r="D1159">
            <v>4931</v>
          </cell>
          <cell r="E1159" t="str">
            <v>ALQUILER KIT DE EMERGENCIAS (INCLUYE EXTINTOR DE 5 LBS, CAMILLA EN MADERA PRIMEROS AUXILIOS, INMOVILIZADOR CABEZA, CONO DE H= 1.0M Y BOTIQUÍN.</v>
          </cell>
          <cell r="F1159" t="str">
            <v>UN/MES</v>
          </cell>
          <cell r="G1159">
            <v>33407</v>
          </cell>
        </row>
        <row r="1160">
          <cell r="D1160">
            <v>4933</v>
          </cell>
          <cell r="E1160" t="str">
            <v>AVISO PUNTO CREA 1.50M X 0.90M (MATERIAL DE IMPRESIÓN VINILO PARA EXTERIORES. INCLUYE SUMINISTRO E INSTALACIÓN).</v>
          </cell>
          <cell r="F1160" t="str">
            <v>UN</v>
          </cell>
          <cell r="G1160">
            <v>799680</v>
          </cell>
        </row>
        <row r="1161">
          <cell r="D1161">
            <v>4934</v>
          </cell>
          <cell r="E1161" t="str">
            <v>ALQUILER CARPA VESTIER 2.0M X 2.0M CON ESTRUCTURA, TECHO Y LATERALES EN LONA.</v>
          </cell>
          <cell r="F1161" t="str">
            <v>UN/MES</v>
          </cell>
          <cell r="G1161">
            <v>139937</v>
          </cell>
        </row>
        <row r="1162">
          <cell r="D1162">
            <v>4936</v>
          </cell>
          <cell r="E1162" t="str">
            <v>ACCESO TEMPORAL A VIVIENDA EN MADERA. SUMINISTRO Y CONSTRUCCIÓN.</v>
          </cell>
          <cell r="F1162" t="str">
            <v>UN</v>
          </cell>
          <cell r="G1162">
            <v>31162</v>
          </cell>
        </row>
        <row r="1163">
          <cell r="D1163">
            <v>4937</v>
          </cell>
          <cell r="E1163" t="str">
            <v>BARRERA DE CONTENCIÓN MATERIAL DE ARRASTRE (INCLUYE SUMINISTRO Y COLOCACIÓN DE MALLA DE GALLINERO 1 1/4" Y POLISOMBRA 47%).</v>
          </cell>
          <cell r="F1163" t="str">
            <v>M2</v>
          </cell>
          <cell r="G1163">
            <v>11197</v>
          </cell>
        </row>
        <row r="1164">
          <cell r="D1164">
            <v>4945</v>
          </cell>
          <cell r="E1164" t="str">
            <v>ALQUILER DE CERRAMIENTO TIPO 1: CONSTA DE SEÑALIZADORES TUBULARES PLÁSTICOS, TRIPLE CINTA PELIGRO CAL. 4, POLISOMBRA 65% PARA CERRAMIENTO. (INCLUYE INSTALACIÓN, MANTENIMIENTO Y DESINSTALACIÓN).</v>
          </cell>
          <cell r="F1164" t="str">
            <v>ML/MES</v>
          </cell>
          <cell r="G1164">
            <v>11286</v>
          </cell>
        </row>
        <row r="1165">
          <cell r="D1165">
            <v>4946</v>
          </cell>
          <cell r="E1165" t="str">
            <v>ALQUILER DE CERRAMIENTO TIPO 2: CONSTA DE POSTES ROLLIZOS DE 1.90MT DE ALTURA LIBRE CON BASE EN CONCRETO 1500 PSI DE 30CM X 30CM, DOBLE CINTA PELIGRO CAL. 4, TELA PARA CERRAMIENTO.(INCL INSTALACION, MANTENIMIENTO Y DESINSTALACIÓN).</v>
          </cell>
          <cell r="F1165" t="str">
            <v>ML/MES</v>
          </cell>
          <cell r="G1165">
            <v>29661</v>
          </cell>
        </row>
        <row r="1166">
          <cell r="D1166">
            <v>4947</v>
          </cell>
          <cell r="E1166" t="str">
            <v>LAVADO DE ESTRUCTURA EN CONCRETO Y/O METÁLICAS. INCLUYE ALQUILER DE HIDROLAVADORA 1300W MOTOR A GASOLINA PRESIÓN 3200 PSI. INCLUYE IMPLEMENTOS DE ASEO (DETERGENTE INDUSTRIAL), AGUA, COMBUSTIBLE Y MANO DE OBRA.</v>
          </cell>
          <cell r="F1166" t="str">
            <v>M2</v>
          </cell>
          <cell r="G1166">
            <v>5395</v>
          </cell>
        </row>
        <row r="1167">
          <cell r="D1167">
            <v>4949</v>
          </cell>
          <cell r="E1167" t="str">
            <v>CONTENEDOR DE RAÍCES TIPO B21 (TIPO B) (1.40M X 1.40M X 1.40M)INCLUYE MUROS EN CONCRETO GRAVA COMÚN 3000 PSI (210 KG/CM2), SUMINISTRO CONSTRUCCIÓN Y FILTRO EN GRAVILLA 1/2", FORMALETA Y REFUERZO. NO INCLUYE TIERRA NEGRA.</v>
          </cell>
          <cell r="F1167" t="str">
            <v>UN</v>
          </cell>
          <cell r="G1167">
            <v>937775</v>
          </cell>
        </row>
        <row r="1168">
          <cell r="D1168">
            <v>4950</v>
          </cell>
          <cell r="E1168" t="str">
            <v>SEMÁFORO VEHICULAR DE POLICARBONATO (3X200), LENTES DE POLICARBONATO DE 8", TRES LUCES, SISTEMA DE ILUMINACIÓN A LEDS. SUMINISTRO E INSTALACIÓN.</v>
          </cell>
          <cell r="F1168" t="str">
            <v>UN</v>
          </cell>
          <cell r="G1168">
            <v>4809674</v>
          </cell>
        </row>
        <row r="1169">
          <cell r="D1169">
            <v>4951</v>
          </cell>
          <cell r="E1169" t="str">
            <v>SEMÁFORO PEATONAL DE POLICARBONATO (2X200), LENTES DE POLICARBONATO DE 8", DOS LUCES, SISTEMA DE ILUMINACIÓN A LEDS. SUMINISTRO E INSTALACIÓN.</v>
          </cell>
          <cell r="F1169" t="str">
            <v>UN</v>
          </cell>
          <cell r="G1169">
            <v>3399430</v>
          </cell>
        </row>
        <row r="1170">
          <cell r="D1170">
            <v>4952</v>
          </cell>
          <cell r="E1170" t="str">
            <v>POSTE TIPO MASTIL T1 (3.60M) EN TUBO SCH 40 GALVANIZADO Y PINTADO. SUMINISTRO E INSTALACIÓN.</v>
          </cell>
          <cell r="F1170" t="str">
            <v>UN</v>
          </cell>
          <cell r="G1170">
            <v>2891348</v>
          </cell>
        </row>
        <row r="1171">
          <cell r="D1171">
            <v>4953</v>
          </cell>
          <cell r="E1171" t="str">
            <v>POSTE TIPO MENSULA T2 (5.50M) EN TUBO SCH 40 GALVANIZADO Y PINTADO. SUMINISTRO E INSTALACIÓN.</v>
          </cell>
          <cell r="F1171" t="str">
            <v>UN</v>
          </cell>
          <cell r="G1171">
            <v>5464741</v>
          </cell>
        </row>
        <row r="1172">
          <cell r="D1172">
            <v>4959</v>
          </cell>
          <cell r="E1172" t="str">
            <v>ACERO LISO PARA TRANSFERENCIA DE LOSAS D= 1 1/4" (NO INCLUYE CANASTILLA). SUMINISTRO E INSTALACIÓN.</v>
          </cell>
          <cell r="F1172" t="str">
            <v>KG</v>
          </cell>
          <cell r="G1172">
            <v>6580</v>
          </cell>
        </row>
        <row r="1173">
          <cell r="D1173">
            <v>4960</v>
          </cell>
          <cell r="E1173" t="str">
            <v>FLECHA DIRECCIONAL "DE FRENTE A LA IZQUIERDA" (E=2.3MM,TERMOPLÁSTICA. INC. SUMIN. Y APLIC. CON EQUIPO. INC. MICROESFERAS).</v>
          </cell>
          <cell r="F1173" t="str">
            <v>UN</v>
          </cell>
          <cell r="G1173">
            <v>305619</v>
          </cell>
        </row>
        <row r="1174">
          <cell r="D1174">
            <v>4961</v>
          </cell>
          <cell r="E1174" t="str">
            <v>DEMARCACIÓN LINEA DE CRUCE DE BICICLETA A= 0.4MT, E= 2.3MM TERMOPLÁSTICA. INCLUYE SUMINISTRO Y APLICACIÓN CON EQUIPO. INCLUYE MICROESFERAS..</v>
          </cell>
          <cell r="F1174" t="str">
            <v>ML</v>
          </cell>
          <cell r="G1174">
            <v>56077</v>
          </cell>
        </row>
        <row r="1175">
          <cell r="D1175">
            <v>4962</v>
          </cell>
          <cell r="E1175" t="str">
            <v>DEMARCACIÓN LINEAL CARRIL CICLORRUTA A= 0.1MT, L= 1.20MT E= 2.3MM EN PINTURA TERMOPLÁSTICA. INCLUYE SUMINISTRO Y APLICACIÓN CON EQUIPO. INCLUYE MICROESFERAS..</v>
          </cell>
          <cell r="F1175" t="str">
            <v>ML</v>
          </cell>
          <cell r="G1175">
            <v>14020</v>
          </cell>
        </row>
        <row r="1176">
          <cell r="D1176">
            <v>4963</v>
          </cell>
          <cell r="E1176" t="str">
            <v>DEMARCACIÓN LINEAL BORDE CICLORRUTA A= 0.1MT, E= 2.3MM EN PINTURA TERMOPLÁSTICA. INCLUYE SUMINISTRO Y APLICACIÓN CON EQUIPO. INCLUYE MICROESFERAS..</v>
          </cell>
          <cell r="F1176" t="str">
            <v>ML</v>
          </cell>
          <cell r="G1176">
            <v>14020</v>
          </cell>
        </row>
        <row r="1177">
          <cell r="D1177">
            <v>4964</v>
          </cell>
          <cell r="E1177" t="str">
            <v>DEMARCACIÓN LINEAL PARADA CICLORRUTA A= 0.1MT, E= 2.3MM EN PINTURA TERMOPLÁSTICA. INCLUYE SUMINISTRO Y APLICACIÓN CON EQUIPO. INCLUYE MICROESFERAS..</v>
          </cell>
          <cell r="F1177" t="str">
            <v>ML</v>
          </cell>
          <cell r="G1177">
            <v>14020</v>
          </cell>
        </row>
        <row r="1178">
          <cell r="D1178">
            <v>4965</v>
          </cell>
          <cell r="E1178" t="str">
            <v>NEOPRENO REFORZADO 0.40 X 0.90 X 1" DOBLE REFUERZO SUMINISTRO E INSTALACIÓN (INCLUYE LIMPIEZA DE LA SUPERFICIE CON CHORRO DE AIRE A PRESIÓN, HERRAMIENTA MENOR Y COMPRESOR).</v>
          </cell>
          <cell r="F1178" t="str">
            <v>UN</v>
          </cell>
          <cell r="G1178">
            <v>650468</v>
          </cell>
        </row>
        <row r="1179">
          <cell r="D1179">
            <v>4966</v>
          </cell>
          <cell r="E1179" t="str">
            <v>DESMONTE SEÑAL VERTICAL.</v>
          </cell>
          <cell r="F1179" t="str">
            <v>UN</v>
          </cell>
          <cell r="G1179">
            <v>4578</v>
          </cell>
        </row>
        <row r="1180">
          <cell r="D1180">
            <v>4967</v>
          </cell>
          <cell r="E1180" t="str">
            <v>EMPATE EN LÍNEA DE TUBERÍA DE ACERO (HA) A TUBERÍA PVC 8". SUMINISTRO E INSTALACIÓN. (INCLUYE ACOPLE UNIVERSAL D= 8" R1, UNIÓN DE REPARACIÓN D=8" Y 1MT DE TUBERÍA PVC D= 8" RDE 21).</v>
          </cell>
          <cell r="F1180" t="str">
            <v>UN</v>
          </cell>
          <cell r="G1180">
            <v>1090540</v>
          </cell>
        </row>
        <row r="1181">
          <cell r="D1181">
            <v>4968</v>
          </cell>
          <cell r="E1181" t="str">
            <v>EMPATE EN LÍNEA DE TUBERÍA DE ACERO (HA) A TUBERÍA PVC 4". SUMINISTRO E INSTALACIÓN. (INCLUYE ACOPLE UNIVERSAL D= 4", UNIÓN DE REPARACIÓN D=4" Y 1MT DE TUBERÍA PVC D= 4" RDE 21).</v>
          </cell>
          <cell r="F1181" t="str">
            <v>UN</v>
          </cell>
          <cell r="G1181">
            <v>358792</v>
          </cell>
        </row>
        <row r="1182">
          <cell r="D1182">
            <v>4969</v>
          </cell>
          <cell r="E1182" t="str">
            <v>EMPATE EN LÍNEA DE TUBERÍA DE ACERO (HA) A TUBERÍA PVC 3". SUMINISTRO E INSTALACIÓN. (INCLUYE ACOPLE UNIVERSAL D= 3", UNIÓN DE REPARACIÓN D=3" Y 1MT DE TUBERÍA PVC D= 3" RDE 21).</v>
          </cell>
          <cell r="F1182" t="str">
            <v>UN</v>
          </cell>
          <cell r="G1182">
            <v>291365</v>
          </cell>
        </row>
        <row r="1183">
          <cell r="D1183">
            <v>4970</v>
          </cell>
          <cell r="E1183" t="str">
            <v>EMPATE EN LÍNEA DE TUBERÍA DE ACERO (HA) A ASBESTO CEMENTO (AC) 8".SUMINISTRO E INSTALACIÓN. (INCLUYE DOS ACOPLES UNIVERSAL D= 8" R1 Y 1MT DE TUBERÍA PVC D= 8" RDE 21).</v>
          </cell>
          <cell r="F1183" t="str">
            <v>UN</v>
          </cell>
          <cell r="G1183">
            <v>670556</v>
          </cell>
        </row>
        <row r="1184">
          <cell r="D1184">
            <v>4971</v>
          </cell>
          <cell r="E1184" t="str">
            <v>EMPATES EN LÍNEA DE TUBERÍA EN PVC A HD 12". SUMINISTRO E INSTALACIÓN. (INCLUYE ADAPTADOR BRIDA 12" R2, UNIÓN DE REPARACIÓN 12" Y 1MT DE TUBERÍA PVC D= 12" RDE 21).</v>
          </cell>
          <cell r="F1184" t="str">
            <v>UN</v>
          </cell>
          <cell r="G1184">
            <v>2756169</v>
          </cell>
        </row>
        <row r="1185">
          <cell r="D1185">
            <v>4972</v>
          </cell>
          <cell r="E1185" t="str">
            <v>EMPATES EN LÍNEA DE TUBERÍA EN PVC A AC 6". SUM E INST. (INCL ACOPLE UNIVERSAL R1 - R2 D= 6", UNIÓN PVC U.M. D= 6", UNIÓN GIBAULT HD PARA AC CL. 25 D= 6", UNION DE REPARACIÓN D= 6 Y 1 METRO DE TUBERÍA PVC D= 6" RDE 21).</v>
          </cell>
          <cell r="F1185" t="str">
            <v>UN</v>
          </cell>
          <cell r="G1185">
            <v>1167420</v>
          </cell>
        </row>
        <row r="1186">
          <cell r="D1186">
            <v>4973</v>
          </cell>
          <cell r="E1186" t="str">
            <v>EMPATES EN LÍNEA DE TUBERÍA EN PVC A AC 8". SUM E INST. (INCL ACOPLE UNIVERSAL R1- R2 D= 8", UNIÓN PVC U.M. D= 8", UNIÓN GIBAULT HD PARA AC CL. 25 D= 8", UNION DE REPARACIÓN D= 8 Y 1 METRO DE TUBERÍA PVC D= 8" RDE 21).</v>
          </cell>
          <cell r="F1186" t="str">
            <v>UN</v>
          </cell>
          <cell r="G1186">
            <v>1801530</v>
          </cell>
        </row>
        <row r="1187">
          <cell r="D1187">
            <v>4974</v>
          </cell>
          <cell r="E1187" t="str">
            <v>EMPATES EN LÍNEA DE TUBERÍA EN PVC A AC 12". SUM E INST. (INCL ACOPLE UNIVERSAL R1- R2 D= 12", UNIÓN PVC U.M. D= 12", UNIÓN GIBAULT HD PARA AC CL. 25 D= 12", UNION DE REPARACIÓN D= 12 Y 1 METRO DE TUB PVC D= 12" RDE 21).</v>
          </cell>
          <cell r="F1187" t="str">
            <v>UN</v>
          </cell>
          <cell r="G1187">
            <v>4705101</v>
          </cell>
        </row>
        <row r="1188">
          <cell r="D1188">
            <v>4975</v>
          </cell>
          <cell r="E1188" t="str">
            <v>EMPATE EN LÍNEA DE TUBERÍA EN PVC A HF 4". SUM E INST. (INCL UNIÓN DE REPARACIÓN PVC U.M. D=4", ADAPTADOR MACHO PVC US D=4", UNIÓN GIBAULT HD CL. 25 D= 4" Y 1MT DE TUBERÍA PVC D= 4" RDE 21).</v>
          </cell>
          <cell r="F1188" t="str">
            <v>UN</v>
          </cell>
          <cell r="G1188">
            <v>407799</v>
          </cell>
        </row>
        <row r="1189">
          <cell r="D1189">
            <v>4976</v>
          </cell>
          <cell r="E1189" t="str">
            <v>EMPATES EN LÍNEA DE TUBERÍA EN PVC A HF 6". SUM E INST. (INCL UNIÓN GIBAULT D=6", UNIÓN PVC U.M. D= 6", UNIÓN, UNION DE REPARACIÓN D= 6 Y 1 METRO DE TUBERÍA PVC D= 6" RDE 21).</v>
          </cell>
          <cell r="F1189" t="str">
            <v>UN</v>
          </cell>
          <cell r="G1189">
            <v>829993</v>
          </cell>
        </row>
        <row r="1190">
          <cell r="D1190">
            <v>4977</v>
          </cell>
          <cell r="E1190" t="str">
            <v>EMPATE EN LÍNEA DE TUBERÍA EN PVC A HG 4". SUM E INST. (INCL UNIÓN DE REPARACIÓN PVC U.M. D=4", ADAPTADOR MACHO PVC US D=4", UNIÓN GIBAULT HD CL. 25 D= 4" Y 1MT DE TUBERÍA PVC D= 4" RDE 21).</v>
          </cell>
          <cell r="F1190" t="str">
            <v>UN</v>
          </cell>
          <cell r="G1190">
            <v>407799</v>
          </cell>
        </row>
        <row r="1191">
          <cell r="D1191">
            <v>4978</v>
          </cell>
          <cell r="E1191" t="str">
            <v>CONSTRUCCIÓN DE CAJA PARA VALVULA D= 3", D= 4", D= 6" Y D= 8" (NORMA EAAB NS-027) DE 0.4M X0.5M H=2.0M (INCLUYE MARCO Y TAPA).</v>
          </cell>
          <cell r="F1191" t="str">
            <v>UN</v>
          </cell>
          <cell r="G1191">
            <v>648749</v>
          </cell>
        </row>
        <row r="1192">
          <cell r="D1192">
            <v>4979</v>
          </cell>
          <cell r="E1192" t="str">
            <v>CONSTRUCCIÓN DE CAJA PARA VALVULA D= 10", D= 12" DE 0.5M X0.6M H=2.0M (INCLUYE TAPA VÁLVULA DE SEGURIDAD).</v>
          </cell>
          <cell r="F1192" t="str">
            <v>UN</v>
          </cell>
          <cell r="G1192">
            <v>651674</v>
          </cell>
        </row>
        <row r="1193">
          <cell r="D1193">
            <v>4980</v>
          </cell>
          <cell r="E1193" t="str">
            <v>2 DUCTOS D=3" Y 9 DUCTOS D=6" PVC A TDP. SUMINISTRO E INSTALACIÓN. (NO INCLUYE RELLENOS).</v>
          </cell>
          <cell r="F1193" t="str">
            <v>ML</v>
          </cell>
          <cell r="G1193">
            <v>563003</v>
          </cell>
        </row>
        <row r="1194">
          <cell r="D1194">
            <v>4981</v>
          </cell>
          <cell r="E1194" t="str">
            <v>ENTIBADO EC-2 CONTÍNUO MADERA CON PERFILES METÁLICOS Y PARALES TELESCÓPICOS. SUMINISTRO E INSTALACIÓN.</v>
          </cell>
          <cell r="F1194" t="str">
            <v>M2</v>
          </cell>
          <cell r="G1194">
            <v>90272</v>
          </cell>
        </row>
        <row r="1195">
          <cell r="D1195">
            <v>4982</v>
          </cell>
          <cell r="E1195" t="str">
            <v>ACOMETIDA DOMICILIARIA DE 1/2". SUMINISTRO E INSTALACIÓN. (INCLUYE TUBERIA PF D=1/2", REGISTROS Y ACCESORIOS, LOG. PROM. = 6.50M).</v>
          </cell>
          <cell r="F1195" t="str">
            <v>UN</v>
          </cell>
          <cell r="G1195">
            <v>187967</v>
          </cell>
        </row>
        <row r="1196">
          <cell r="D1196">
            <v>4983</v>
          </cell>
          <cell r="E1196" t="str">
            <v>PROTECTOR DE RAMPA EN TUBERÍA A.N. 2". SUMINISTRO E INSTALACIÓN. INCLUYE ANCLAJES EN CONCRETO PREMEZCLADO DE 3000 PSI (GRAVA COMUN).</v>
          </cell>
          <cell r="F1196" t="str">
            <v>UN</v>
          </cell>
          <cell r="G1196">
            <v>55858</v>
          </cell>
        </row>
        <row r="1197">
          <cell r="D1197">
            <v>4984</v>
          </cell>
          <cell r="E1197" t="str">
            <v>RELOCALIZACIÓN DE MEDIDOR DE ACUEDUCTO D= 1/2" (INCLUYE 1.0M TUBERÍA GALVANIZADA D= 1/2", SOLDADURA, CINTA DE TEFLON, Y REPOSICIÓN DE CAJILLA EN POLIPROPILENO DE ALTA RESISTENCIA CON TAPA, NO INCLUYE MEDIDOR.).</v>
          </cell>
          <cell r="F1197" t="str">
            <v>UN</v>
          </cell>
          <cell r="G1197">
            <v>284761</v>
          </cell>
        </row>
        <row r="1198">
          <cell r="D1198">
            <v>4985</v>
          </cell>
          <cell r="E1198" t="str">
            <v>CONCRETO GRAVA COMÚN 4000 PSI (280 KG/CM2) PARA PLACAS DE ACCESO. SUMINISTRO Y COLOCACIÓN. (INCLUYE EQUIPOS, SUMINISTRO E INSTALACIÓN DE FORMALETA, CURADO DEL CONCRETO, MANO DE OBRA).</v>
          </cell>
          <cell r="F1198" t="str">
            <v>M3</v>
          </cell>
          <cell r="G1198">
            <v>673728</v>
          </cell>
        </row>
        <row r="1199">
          <cell r="D1199">
            <v>4986</v>
          </cell>
          <cell r="E1199" t="str">
            <v>CONCRETO GRAVA COMÚN 4000 PSI (280 KG/CM2) PARA CÁMARAS ESPECIALES DE INTERCONEXIÓN DE ALCANTARILLADO (PREMEZCLADO, INCLUYE SUMINISTRO, FORMALETA Y COLOCACIÓN. NO INCLUYE REFUERZO NI CURADO).</v>
          </cell>
          <cell r="F1199" t="str">
            <v>M3</v>
          </cell>
          <cell r="G1199">
            <v>867627</v>
          </cell>
        </row>
        <row r="1200">
          <cell r="D1200">
            <v>4987</v>
          </cell>
          <cell r="E1200" t="str">
            <v>PEDESTAL PARA EQUIPO DE CONTROL EN CONCRETO DE 3000 PSI (1.0M X 1.0M X 1.0M).</v>
          </cell>
          <cell r="F1200" t="str">
            <v>UN</v>
          </cell>
          <cell r="G1200">
            <v>1559579</v>
          </cell>
        </row>
        <row r="1201">
          <cell r="D1201">
            <v>4988</v>
          </cell>
          <cell r="E1201" t="str">
            <v>MOVILIZACIÓN DE EQUIPO DESDE LA OBRA HASTA SITIO AUTORIZADO EN CUMPLIMIENTO DEL PMT DENTRO DEL AREA DE INFLUENCIA DE LA OBRA (INCLUYE CARGUE, DESCARGUE Y CARROS ESCOLTA). EL VIAJE ES IDA Y VUELTA.</v>
          </cell>
          <cell r="F1201" t="str">
            <v>VIAJE</v>
          </cell>
          <cell r="G1201">
            <v>964970</v>
          </cell>
        </row>
        <row r="1202">
          <cell r="D1202">
            <v>4989</v>
          </cell>
          <cell r="E1202" t="str">
            <v>SARDINEL ESPECIAL A 110 PARA RAMPA TIPO B (SUMINISTRO E INSTALACION. INCLUYE 3CM MORTERO 2000 PSI)</v>
          </cell>
          <cell r="F1202" t="str">
            <v>ML</v>
          </cell>
          <cell r="G1202">
            <v>150379</v>
          </cell>
        </row>
        <row r="1203">
          <cell r="D1203">
            <v>4990</v>
          </cell>
          <cell r="E1203" t="str">
            <v>RAMPA TIPO B (B12) LONGITUD=3.00M, DESARROLLO=0.40MT (INCLUYE MATERIAL DE BASE MORTERO 2000 PSI)</v>
          </cell>
          <cell r="F1203" t="str">
            <v>UN</v>
          </cell>
          <cell r="G1203">
            <v>451137</v>
          </cell>
        </row>
        <row r="1204">
          <cell r="D1204">
            <v>4991</v>
          </cell>
          <cell r="E1204" t="str">
            <v>SARDINEL ESPECIAL A 110 PARA RAMPA TIPO B (SUMINISTRO E INSTALACION. NO INCLUYE MATERIAL DE BASE)</v>
          </cell>
          <cell r="F1204" t="str">
            <v>ML</v>
          </cell>
          <cell r="G1204">
            <v>143436</v>
          </cell>
        </row>
        <row r="1205">
          <cell r="D1205">
            <v>4992</v>
          </cell>
          <cell r="E1205" t="str">
            <v>RAMPA TIPO B (B12) LONGITUD=3.00M, DESARROLLO=0.40MT (INCLUYE MATERIAL DE BASE MORTERO 1:5 HECHO EN OBRA)</v>
          </cell>
          <cell r="F1205" t="str">
            <v>UN</v>
          </cell>
          <cell r="G1205">
            <v>442764</v>
          </cell>
        </row>
        <row r="1206">
          <cell r="D1206">
            <v>4993</v>
          </cell>
          <cell r="E1206" t="str">
            <v>RAMPA TIPO B (B12) LONGITUD=3.00M, DESARROLLO=0.40MT (NO INCLUYE MATERIAL DE BASE)</v>
          </cell>
          <cell r="F1206" t="str">
            <v>UN</v>
          </cell>
          <cell r="G1206">
            <v>430308</v>
          </cell>
        </row>
        <row r="1207">
          <cell r="D1207">
            <v>4994</v>
          </cell>
          <cell r="E1207" t="str">
            <v>SUBBASE GRANULAR CLASE A (SBG_A) ESTABILIZADA CON CEMENTO AL 4% (SUMINISTRO, EXTENDIDO, NIVELACIÓN, HUMEDECIMIENTO Y COMPACTACIÓN CON VIBROCOMPACTADOR)</v>
          </cell>
          <cell r="F1207" t="str">
            <v>M3</v>
          </cell>
          <cell r="G1207">
            <v>149254</v>
          </cell>
        </row>
        <row r="1208">
          <cell r="D1208">
            <v>4995</v>
          </cell>
          <cell r="E1208" t="str">
            <v>SUBBASE GRANULAR CLASE A (SBG_A) ESTABILIZADA CON CEMENTO AL 4% (SUMINISTRO, EXTENDIDO, NIVELACIÓN, HUMEDECIMIENTO Y COMPACTACIÓN CON VIBROCOMPACTADOR) DISTANCIA DE TRANSPORTE 28 KM</v>
          </cell>
          <cell r="F1208" t="str">
            <v>M3</v>
          </cell>
          <cell r="G1208">
            <v>222288</v>
          </cell>
        </row>
        <row r="1209">
          <cell r="D1209">
            <v>4996</v>
          </cell>
          <cell r="E1209" t="str">
            <v>CODO HD 22,5° EXTREMO LISO PARA PVC D=8" (SUMINISTRO E INSTALACIÓN)</v>
          </cell>
          <cell r="F1209" t="str">
            <v>UN</v>
          </cell>
          <cell r="G1209">
            <v>656603</v>
          </cell>
        </row>
        <row r="1210">
          <cell r="D1210">
            <v>4997</v>
          </cell>
          <cell r="E1210" t="str">
            <v>ELIMINACIÓN DE SETO (H&gt; 2M) INCLUYE DESENRAIZAMIENTO, TRANSPORTE Y DISPOSICIÓN FINAL DE ESCOMBROS EN SITIO AUTORIZADO (DISTANCIA DE TRANSPORTE 28 KM)</v>
          </cell>
          <cell r="F1210" t="str">
            <v>ML</v>
          </cell>
          <cell r="G1210">
            <v>30033</v>
          </cell>
        </row>
        <row r="1211">
          <cell r="D1211">
            <v>5000</v>
          </cell>
          <cell r="E1211" t="str">
            <v>1 DUCTO D= 3" PVC-TDP CON 3 CABLES. SUMINISTRO E INSTALACIÓN. INCL. EXCAV. EXTENDIDO, HUMEDECIMIENTO Y COMPACTACIÓN DE RELLENOS PARA REDES EN ARENA DE PEÑA Y EN MATERIAL SELECC. PROVENIENTE DE LA EXCAVACIÓN.</v>
          </cell>
          <cell r="F1211" t="str">
            <v>ML</v>
          </cell>
          <cell r="G1211">
            <v>141281</v>
          </cell>
        </row>
        <row r="1212">
          <cell r="D1212">
            <v>5001</v>
          </cell>
          <cell r="E1212" t="str">
            <v>CONSTRUCCIÓN DE BASE MOTOR. INCLUYE SUMINISTRO Y COLOCACIÓN DE CONCRETO 3000 PSI HECHO EN OBRA 1:2:2, ARENA DE RIO Y TRITURADO 3/4". INCLUYE ACERO DE REFUERZO Y SISTEMA DE ANCLAJE PARA POSTE METÁLICO.</v>
          </cell>
          <cell r="F1212" t="str">
            <v>UN</v>
          </cell>
          <cell r="G1212">
            <v>1140231</v>
          </cell>
        </row>
        <row r="1213">
          <cell r="D1213">
            <v>5002</v>
          </cell>
          <cell r="E1213" t="str">
            <v>1 DUCTO D= 3" PVC-TDP CON 2 CABLES. SUMINISTRO E INSTALACIÓN. INCL. EXCAV. EXTENDIDO, HUMEDECIMIENTO Y COMPACTACIÓN DE RELLENOS PARA REDES EN ARENA DE PEÑA Y EN MATERIAL SELECC. PROVENIENTE DE LA EXCAVACIÓN.</v>
          </cell>
          <cell r="F1213" t="str">
            <v>ML</v>
          </cell>
          <cell r="G1213">
            <v>110307</v>
          </cell>
        </row>
        <row r="1214">
          <cell r="D1214">
            <v>5003</v>
          </cell>
          <cell r="E1214" t="str">
            <v>CONSTRUCCIÓN DE BASE PARA INSTALACIÓN DE SEMÁFORO FERROVIARIO. INCLUYE SUMINISTRO Y COLOCACIÓN DE CONCRETO 3000 PSI HECHO EN OBRA 1:2:2, ARENA DE RIO Y TRITURADO DE 3/4". INCLUYE ACERO DE REFUERZO.</v>
          </cell>
          <cell r="F1214" t="str">
            <v>UN</v>
          </cell>
          <cell r="G1214">
            <v>56831</v>
          </cell>
        </row>
        <row r="1215">
          <cell r="D1215">
            <v>5004</v>
          </cell>
          <cell r="E1215" t="str">
            <v>CUADRILLA (OFICIAL + 10 AYUDANTES)</v>
          </cell>
          <cell r="F1215" t="str">
            <v>HR</v>
          </cell>
          <cell r="G1215">
            <v>104516</v>
          </cell>
        </row>
        <row r="1216">
          <cell r="D1216">
            <v>5005</v>
          </cell>
          <cell r="E1216" t="str">
            <v>CUADRILLA (OFICIAL + 10 AYUDANTES).</v>
          </cell>
          <cell r="F1216" t="str">
            <v>JR</v>
          </cell>
          <cell r="G1216">
            <v>818747</v>
          </cell>
        </row>
        <row r="1217">
          <cell r="D1217">
            <v>5010</v>
          </cell>
          <cell r="E1217" t="str">
            <v>DESMONTE, INSTALACIÓN Y NIVELACIÓN DE RIELES (INCLUYE EQUIPO DE OXICORTE Y RETIRO CON EQUIPO)</v>
          </cell>
          <cell r="F1217" t="str">
            <v>UN</v>
          </cell>
          <cell r="G1217">
            <v>345630</v>
          </cell>
        </row>
        <row r="1218">
          <cell r="D1218">
            <v>5015</v>
          </cell>
          <cell r="E1218" t="str">
            <v>CAJA DE INSPECCION 0.80X0.8M. SUMINISTRO Y CONSTRUCCION. (H=0.6M. INCLUYE MARCO Y TAPA, NO INCLUYE BASE Y CAÑUELA).</v>
          </cell>
          <cell r="F1218" t="str">
            <v>UN</v>
          </cell>
          <cell r="G1218">
            <v>584324</v>
          </cell>
        </row>
        <row r="1219">
          <cell r="D1219">
            <v>5017</v>
          </cell>
          <cell r="E1219" t="str">
            <v>CONEXIÓN GEODRÉN VIAL 100MMX1.00M A POZO EXISTENTE (INC. EXCAVACION MANUAL, TRANSPORTE Y DISPOSICIÓN FINAL, RELLENOS EN BASE GRANULAR CLASE B,SUMINISTRO E INSTALACION TUBERIA SANITARIA PVC D=4" Y ACCESORIOS PVC SANITARIA.</v>
          </cell>
          <cell r="F1219" t="str">
            <v>UN</v>
          </cell>
          <cell r="G1219">
            <v>463169</v>
          </cell>
        </row>
        <row r="1220">
          <cell r="D1220">
            <v>5019</v>
          </cell>
          <cell r="E1220" t="str">
            <v>TEE HD 22,5° EXTREMO LISO 4"X2" (SUMINISTRO E INSTALACION).</v>
          </cell>
          <cell r="F1220" t="str">
            <v>UN</v>
          </cell>
          <cell r="G1220">
            <v>287510</v>
          </cell>
        </row>
        <row r="1221">
          <cell r="D1221">
            <v>5021</v>
          </cell>
          <cell r="E1221" t="str">
            <v>TUBERIA DE ACERO SIN COSTURAS ASTM-A-53 SCH40 D=12". SUMINISTRO E INSTALACION. (INCLUYE TRANSPORTE).</v>
          </cell>
          <cell r="F1221" t="str">
            <v>ML</v>
          </cell>
          <cell r="G1221">
            <v>843091</v>
          </cell>
        </row>
        <row r="1222">
          <cell r="D1222">
            <v>5023</v>
          </cell>
          <cell r="E1222" t="str">
            <v>2 DUCTOS D=2" PVC PESADO DB. SUMINISTRO E INSTALACION. (NO INCLUYE RELLENOS).</v>
          </cell>
          <cell r="F1222" t="str">
            <v>ML</v>
          </cell>
          <cell r="G1222">
            <v>24203</v>
          </cell>
        </row>
        <row r="1223">
          <cell r="D1223">
            <v>5024</v>
          </cell>
          <cell r="E1223" t="str">
            <v>VADO PARA ACCESIBILIDAD A MOVILIDAD REDUCIDA EN ANCHO=3.20M, DESARROLLO=2.00M, SUMINISTRO Y CONSTRUCCION, EN ESPACIO PUBLICO EXISTENTE. ALTO ESTANDAR DE ANDEN DE 0.20M (INC. BASE ARENA NIVELADA, ARENA SELLO, RELLENO.</v>
          </cell>
          <cell r="F1223" t="str">
            <v>UN</v>
          </cell>
          <cell r="G1223">
            <v>1503224</v>
          </cell>
        </row>
        <row r="1224">
          <cell r="D1224">
            <v>5025</v>
          </cell>
          <cell r="E1224" t="str">
            <v>VADO PARA ACCESIBILIDAD A MOVILIDAD REDUCIDA EN ANCHO=3.20M, DESARROLLO=2.00M, SUMINISTRO Y CONSTRUCCION, EN ESPACIO PUBLICO EXISTENTE. ALTO ESTANDAR DE ANDEN DE 0.20M (INC. BASE ARENA NIVELADA, ARENA SELLO, (A=1M2).</v>
          </cell>
          <cell r="F1224" t="str">
            <v>M2</v>
          </cell>
          <cell r="G1224">
            <v>250155</v>
          </cell>
        </row>
        <row r="1225">
          <cell r="D1225">
            <v>5026</v>
          </cell>
          <cell r="E1225" t="str">
            <v>ESQUINA DEPRIMIDA ANCHO DE ANDEN =4.50M. SUMINISTRO Y CONSTRUCCION. (INCLUYE RELLENO DE 1.70M PENDIENTE 10% H ANDEN=0.20M(INCLUYE RELLENO, LOSETA PREFABRICADA,BASE ARENA NIVELACION Y SELLO, LOSA EN CONCRETO).</v>
          </cell>
          <cell r="F1225" t="str">
            <v>UN</v>
          </cell>
          <cell r="G1225">
            <v>5633707</v>
          </cell>
        </row>
        <row r="1226">
          <cell r="D1226">
            <v>5028</v>
          </cell>
          <cell r="E1226" t="str">
            <v>CONSTRUCCION Y ADECUACION DE SEPARADOR CENTRAL CON PASO A NIVEL CERO PARA ACCESIBILIDAD A MOVILIDAD REDUCIDA DE ANCHO=4,00M. EN ESPACIO PUBLICO EXISTENTE ALTO ESTANDAR DE ANDEN EN CONCRETRO DE 0.20M.</v>
          </cell>
          <cell r="F1226" t="str">
            <v>UN</v>
          </cell>
          <cell r="G1226">
            <v>4970852</v>
          </cell>
        </row>
        <row r="1227">
          <cell r="D1227">
            <v>5032</v>
          </cell>
          <cell r="E1227" t="str">
            <v>FUCCIA H=1.3MT (INCLUYE TIERRA, ABONO, TUTOR, TRANSPORTE Y DISPOSICIÓN FINAL DE ESCOMBROS A 28 KM). SUMINISTRO Y PLANTACION.</v>
          </cell>
          <cell r="F1227" t="str">
            <v>UN</v>
          </cell>
          <cell r="G1227">
            <v>191361</v>
          </cell>
        </row>
        <row r="1228">
          <cell r="D1228">
            <v>5033</v>
          </cell>
          <cell r="E1228" t="str">
            <v>DURAZNILLO H=1.5MT (INCLUYE TIERRA, ABONO, TUTOR, TRANSPORTE Y DISPOSICIÓN FINAL DE ESCOMBROS A 28 KM). SUMINISTRO Y PLANTACION.</v>
          </cell>
          <cell r="F1228" t="str">
            <v>UN</v>
          </cell>
          <cell r="G1228">
            <v>211361</v>
          </cell>
        </row>
        <row r="1229">
          <cell r="D1229">
            <v>5036</v>
          </cell>
          <cell r="E1229" t="str">
            <v>GUAYACAN H=1.5MT (INCLUYE TIERRA, ABONO, TUTOR, TRANSPORTE Y DISPOSICIÓN FINAL DE ESCOMBROS A 28 KM). SUMINISTRO Y PLANTACION.</v>
          </cell>
          <cell r="F1229" t="str">
            <v>UN</v>
          </cell>
          <cell r="G1229">
            <v>202361</v>
          </cell>
        </row>
        <row r="1230">
          <cell r="D1230">
            <v>5037</v>
          </cell>
          <cell r="E1230" t="str">
            <v>ARRAYAN H=1.3MT (INCLUYE TIERRA, ABONO, TUTOR, TRANSPORTE Y DISPOSICIÓN FINAL DE ESCOMBROS A 28 KM). SUMINISTRO Y PLANTACION.</v>
          </cell>
          <cell r="F1230" t="str">
            <v>UN</v>
          </cell>
          <cell r="G1230">
            <v>145361</v>
          </cell>
        </row>
        <row r="1231">
          <cell r="D1231">
            <v>5038</v>
          </cell>
          <cell r="E1231" t="str">
            <v>CARBONERO H=1.5MT (INCLUYE TIERRA, ABONO, TUTOR, TRANSPORTE Y DISPOSICIÓN FINAL DE ESCOMBROS A 28 KM). SUMINISTRO Y PLANTACION.</v>
          </cell>
          <cell r="F1231" t="str">
            <v>UN</v>
          </cell>
          <cell r="G1231">
            <v>195361</v>
          </cell>
        </row>
        <row r="1232">
          <cell r="D1232">
            <v>5044</v>
          </cell>
          <cell r="E1232" t="str">
            <v>CUBRESUELOS BALSAMINA (INCLUYE 20 UNIDADES POR M2 Y TRANSPORTE Y DISPOSICIÓN FINAL DE ESCOMBROS A 28 KM). SUMINISTRO Y PLANTACION.</v>
          </cell>
          <cell r="F1232" t="str">
            <v>M2</v>
          </cell>
          <cell r="G1232">
            <v>70286</v>
          </cell>
        </row>
        <row r="1233">
          <cell r="D1233">
            <v>5045</v>
          </cell>
          <cell r="E1233" t="str">
            <v>FALSO PIMIENTO H=1.3M (INCLUYE SIEMBRA, TIERRA, ABONO Y TUTOR) INCLUYE TRANSPORTE Y DISPOSICIÓN FINAL DE ESCOMBROS EN SITIO AUTORIZADO A 28 KM). SUMINISTRO Y PLANTACION.</v>
          </cell>
          <cell r="F1233" t="str">
            <v>UN</v>
          </cell>
          <cell r="G1233">
            <v>191861</v>
          </cell>
        </row>
        <row r="1234">
          <cell r="D1234">
            <v>5046</v>
          </cell>
          <cell r="E1234" t="str">
            <v>CUBRESUELOS SUELDA (INCLUYE 20 UNIDADES POR M2 Y TRANSPORTE Y DISPOSICIÓN FINAL DE ESCOMBROS EN SITIO AUTORIZADO (DISTANCIA DE TRANSPORTE 28 KM)). SUMINISTRO Y PLANTACION.</v>
          </cell>
          <cell r="F1234" t="str">
            <v>M2</v>
          </cell>
          <cell r="G1234">
            <v>70286</v>
          </cell>
        </row>
        <row r="1235">
          <cell r="D1235">
            <v>5047</v>
          </cell>
          <cell r="E1235" t="str">
            <v>ADOQUIN EN CONCRETO COLOR OCRE A25 (20X10X6cm) (Suministro e instalación. Incluye base 4cm mortero 2000 PSI y arena de sello)</v>
          </cell>
          <cell r="F1235" t="str">
            <v>M2</v>
          </cell>
          <cell r="G1235">
            <v>114991</v>
          </cell>
        </row>
        <row r="1236">
          <cell r="D1236">
            <v>5048</v>
          </cell>
          <cell r="E1236" t="str">
            <v>ADOQUIN ECOLOGICO EN CONCRETO DE 40 X 40 X 8CM. SUMINISTRO E INSTALACION. (INCLUYE SUMINISTRO, EXTENDIDO, NIVELACIÓN Y COMPACTACIÓN DE RECEBO E=0,15M, 0,02M DE TIERRA, GRAMA Y MANO DE OBRA)</v>
          </cell>
          <cell r="F1236" t="str">
            <v>M2</v>
          </cell>
          <cell r="G1236">
            <v>80417</v>
          </cell>
        </row>
        <row r="1237">
          <cell r="D1237">
            <v>5049</v>
          </cell>
          <cell r="E1237" t="str">
            <v>REDUCTOR DE VELOCIDAD BAJO EN CONCRETO PREMEZCLADO 4000 PSI GRAVA COMÚN. SUMINISTRO E INSTALACION. (INCLUYE FORMALETA, REFUERZO, CURADO Y PINTURA.</v>
          </cell>
          <cell r="F1237" t="str">
            <v>M2</v>
          </cell>
          <cell r="G1237">
            <v>354723</v>
          </cell>
        </row>
        <row r="1238">
          <cell r="D1238">
            <v>5050</v>
          </cell>
          <cell r="E1238" t="str">
            <v>DEMOLICIÓN MANUAL DE CAMARA DE PASO DOBLE ETB (INCLUYE DEMOLICIÓN DE PLACA PISO, TAPA, MUROS Y CAÑUELAS Y CARGUE)</v>
          </cell>
          <cell r="F1238" t="str">
            <v>UN</v>
          </cell>
          <cell r="G1238">
            <v>149553</v>
          </cell>
        </row>
        <row r="1239">
          <cell r="D1239">
            <v>5051</v>
          </cell>
          <cell r="E1239" t="str">
            <v>PILOTE PREEXCAVADOS EN CONCRETO TREMIE DE 3000PSI (210 KG/CM2) ACELERADO A 2 DIAS (INC. ACELERANTE, ALQUILER DE EQUIPO DE PERFORACION CON OPERARIO, MANO DE OBRA, TRANSPORTE Y DISPOSICION FINAL DE ESCOMBROS AUTORIZADOA 21KM.</v>
          </cell>
          <cell r="F1239" t="str">
            <v>M3</v>
          </cell>
          <cell r="G1239">
            <v>1743831</v>
          </cell>
        </row>
        <row r="1240">
          <cell r="D1240">
            <v>5052</v>
          </cell>
          <cell r="E1240" t="str">
            <v>ESTRIBOS CONCRETO GRAVA COMUN 3000PSI (210KG/CM2) ACELERADO A 2 DIAS (INCLUYE ACELERANTE, FORMALETA, CURADO DE CONCRETO Y MANO DE OBRA).</v>
          </cell>
          <cell r="F1240" t="str">
            <v>M3</v>
          </cell>
          <cell r="G1240">
            <v>893413</v>
          </cell>
        </row>
        <row r="1241">
          <cell r="D1241">
            <v>5053</v>
          </cell>
          <cell r="E1241" t="str">
            <v>IZAJE Y MONTAJE DE VIGA EN CONCRETO L=30MT APROX INCLUYE DOS GRUAS TELESCOPICAS 50TON PERSONAL PARA IZAJE Y MONTAJE</v>
          </cell>
          <cell r="F1241" t="str">
            <v>UN</v>
          </cell>
          <cell r="G1241">
            <v>5530625</v>
          </cell>
        </row>
        <row r="1242">
          <cell r="D1242">
            <v>5054</v>
          </cell>
          <cell r="E1242" t="str">
            <v>CUADRILLA (2OFICIAL + 4 AYUDANTES)</v>
          </cell>
          <cell r="F1242" t="str">
            <v>JR</v>
          </cell>
          <cell r="G1242">
            <v>492224</v>
          </cell>
        </row>
        <row r="1243">
          <cell r="D1243">
            <v>5055</v>
          </cell>
          <cell r="E1243" t="str">
            <v>DESCABECE DE PILOTES (INCLUYE COMPRESOR Y MARTILLO DEMOLEDOR, INCLUYE TRANSPORTE Y DISPOSICIÓN FINAL DE ESCOMBROS EN SITIO AUTORIZADO A 21 KM.</v>
          </cell>
          <cell r="F1243" t="str">
            <v>M3</v>
          </cell>
          <cell r="G1243">
            <v>267947</v>
          </cell>
        </row>
        <row r="1244">
          <cell r="D1244">
            <v>5056</v>
          </cell>
          <cell r="E1244" t="str">
            <v>ESQUINA DEPRIMIDA ANCHO DE ANDEN =4.50M RAMPA L=1.7M. SUMINISTRO Y CONSTRUCCION.(INCLUYE RELLENO DE 1.70M PENDIENTE 10% H ANDEN=0.20M(INCLUYE RELLENO, LOSETA PREFABRICADA,BASE ARENA NIVELACION Y SELLO, LOSA EN CONCRETO).</v>
          </cell>
          <cell r="F1244" t="str">
            <v>M2</v>
          </cell>
          <cell r="G1244">
            <v>277300</v>
          </cell>
        </row>
        <row r="1245">
          <cell r="D1245">
            <v>5058</v>
          </cell>
          <cell r="E1245" t="str">
            <v>FILOS (INCLUYE SUMINISTRO Y COLOCACIÓN DE MORTERO 1:4 IMPERMEABILIZADO HECHO EN OBRA)</v>
          </cell>
          <cell r="F1245" t="str">
            <v>ML</v>
          </cell>
          <cell r="G1245">
            <v>9019</v>
          </cell>
        </row>
        <row r="1246">
          <cell r="D1246">
            <v>5060</v>
          </cell>
          <cell r="E1246" t="str">
            <v>PINTURA BASE AGUA SOBRE MUROS 3 MANOS (INCLUYE SUMINISTRO Y COLOCACIÓN DE PINTURA BASE EN AGUA PARA EXTERIORES)</v>
          </cell>
          <cell r="F1246" t="str">
            <v>M2</v>
          </cell>
          <cell r="G1246">
            <v>10496</v>
          </cell>
        </row>
        <row r="1247">
          <cell r="D1247">
            <v>5061</v>
          </cell>
          <cell r="E1247" t="str">
            <v>ENCHAPE EN GRANITO PARA INTERIORES 33 X 33 CM2 (INCLUYE SUMINISTRO Y COLOCACIÓN DE 3CM DE ADHESIVO PREMEZCLADO, LECHADA DE CEMENTO Y BOQUILLA)</v>
          </cell>
          <cell r="F1247" t="str">
            <v>M2</v>
          </cell>
          <cell r="G1247">
            <v>106875</v>
          </cell>
        </row>
        <row r="1248">
          <cell r="D1248">
            <v>5062</v>
          </cell>
          <cell r="E1248" t="str">
            <v>ZOCALO MEDIA CAÑA EN GRANITO PARA INTERIORES H=7.2CM (INCLUYE SUMINISTRO Y COLOCACIÓN DE MATERIAL DE PEGA)</v>
          </cell>
          <cell r="F1248" t="str">
            <v>ML</v>
          </cell>
          <cell r="G1248">
            <v>34092</v>
          </cell>
        </row>
        <row r="1249">
          <cell r="D1249">
            <v>5063</v>
          </cell>
          <cell r="E1249" t="str">
            <v>ENCHAPE EN PORCELANATO BEIGE 60 X 60CM2 (INCLUYE SUMINISTRO Y COLOCACIÓN DE 3CM DE ADHESIVO PREMEZCLADO, LECHADA DE CEMENTO, BOQUILLA)</v>
          </cell>
          <cell r="F1249" t="str">
            <v>M2</v>
          </cell>
          <cell r="G1249">
            <v>83983</v>
          </cell>
        </row>
        <row r="1250">
          <cell r="D1250">
            <v>5064</v>
          </cell>
          <cell r="E1250" t="str">
            <v>GUARDA ESCOBA EN PORCELANATO H=10CM (INCLUYE SUMINISTRO Y COLOCACIÓN DE 3CM DE ADHESIVO PREMEZCLADO, LECHADA DE CEMENTO Y BOQUILLA)</v>
          </cell>
          <cell r="F1250" t="str">
            <v>ML</v>
          </cell>
          <cell r="G1250">
            <v>13035</v>
          </cell>
        </row>
        <row r="1251">
          <cell r="D1251">
            <v>5066</v>
          </cell>
          <cell r="E1251" t="str">
            <v>FLANCHE LATERAL, REMATE DE CUBIERTA EN LAMINA GALVANIZADA CAL. 16 Y PINTADA. DESARROLLO 0.30M. SUMINISTRO E INSTALACIÓN. (NO INCLUYE ANDAMIO)</v>
          </cell>
          <cell r="F1251" t="str">
            <v>ML</v>
          </cell>
          <cell r="G1251">
            <v>49553</v>
          </cell>
        </row>
        <row r="1252">
          <cell r="D1252">
            <v>5067</v>
          </cell>
          <cell r="E1252" t="str">
            <v>REMATE DE CUBIERTA Y CORTAGOTERA EN LAMINA GALVANIZADA CAL. 16 Y PINTADA. DESARROLLO 0.15M (NO INCLUYE ANDAMIO). SUMINISTRO E INSTALACION.</v>
          </cell>
          <cell r="F1252" t="str">
            <v>ML</v>
          </cell>
          <cell r="G1252">
            <v>34437</v>
          </cell>
        </row>
        <row r="1253">
          <cell r="D1253">
            <v>5068</v>
          </cell>
          <cell r="E1253" t="str">
            <v>DISPENSADOR METALICO PARA JABON LIQUIDO PARA INSTALAR EN MESON RECARGA DE JABON INFERIOR PUSH SUPERIOR DOCOL O SIMILAR. SUMINISTRO E INSTALACION.</v>
          </cell>
          <cell r="F1253" t="str">
            <v>UN</v>
          </cell>
          <cell r="G1253">
            <v>109019</v>
          </cell>
        </row>
        <row r="1254">
          <cell r="D1254">
            <v>5070</v>
          </cell>
          <cell r="E1254" t="str">
            <v>LAVAPLATOS EN ACERO INOXIDABLE DE SOBREPONER CON ALETA CR DE 1.0 X 0.50 MTS. SUMINISTRO E INSTALACION.</v>
          </cell>
          <cell r="F1254" t="str">
            <v>UN</v>
          </cell>
          <cell r="G1254">
            <v>196803</v>
          </cell>
        </row>
        <row r="1255">
          <cell r="D1255">
            <v>5071</v>
          </cell>
          <cell r="E1255" t="str">
            <v>CONCRETO 2000PSI PARA MUERTOS (PREMEZCLADO. INCLUYE SUMINISTRO FORMALETEO Y COLOCACIÓN. NO INCLUYE REFUERZO, CURADO)</v>
          </cell>
          <cell r="F1255" t="str">
            <v>M3</v>
          </cell>
          <cell r="G1255">
            <v>940294</v>
          </cell>
        </row>
        <row r="1256">
          <cell r="D1256">
            <v>5073</v>
          </cell>
          <cell r="E1256" t="str">
            <v>TUBERIA PVC SANITARIA D=2" (INCLUYE SUMINISTRO E INSTALACIÓN)</v>
          </cell>
          <cell r="F1256" t="str">
            <v>ML</v>
          </cell>
          <cell r="G1256">
            <v>18908</v>
          </cell>
        </row>
        <row r="1257">
          <cell r="D1257">
            <v>5074</v>
          </cell>
          <cell r="E1257" t="str">
            <v>TAPON DE PRUEBA PVC SANITARIA D=2" (INCLUYE SUMINISTRO E INSTALACIÓN)</v>
          </cell>
          <cell r="F1257" t="str">
            <v>UN</v>
          </cell>
          <cell r="G1257">
            <v>4834</v>
          </cell>
        </row>
        <row r="1258">
          <cell r="D1258">
            <v>5075</v>
          </cell>
          <cell r="E1258" t="str">
            <v>TAPON DE PRUEBA PVC SANITARIA D=4" (INCLUYE SUMINISTRO E INSTALACIÓN)</v>
          </cell>
          <cell r="F1258" t="str">
            <v>UN</v>
          </cell>
          <cell r="G1258">
            <v>8335</v>
          </cell>
        </row>
        <row r="1259">
          <cell r="D1259">
            <v>5076</v>
          </cell>
          <cell r="E1259" t="str">
            <v>CODO 45° PVC SANITARIA D=4" (INCLUYE SUMINISTRO E INSTALACIÓN).</v>
          </cell>
          <cell r="F1259" t="str">
            <v>UN</v>
          </cell>
          <cell r="G1259">
            <v>22840</v>
          </cell>
        </row>
        <row r="1260">
          <cell r="D1260">
            <v>5077</v>
          </cell>
          <cell r="E1260" t="str">
            <v>CODO 45°CXE PVC SANITARIA D=2" (INCLUYE SUMINISTRO E INSTALACIÓN).</v>
          </cell>
          <cell r="F1260" t="str">
            <v>UN</v>
          </cell>
          <cell r="G1260">
            <v>8159</v>
          </cell>
        </row>
        <row r="1261">
          <cell r="D1261">
            <v>5078</v>
          </cell>
          <cell r="E1261" t="str">
            <v>CODO 90° CXE PVC SANITARIA D=4" (INCLUYE SUMINISTRO E INSTALACIÓN).</v>
          </cell>
          <cell r="F1261" t="str">
            <v>UN</v>
          </cell>
          <cell r="G1261">
            <v>24583</v>
          </cell>
        </row>
        <row r="1262">
          <cell r="D1262">
            <v>5079</v>
          </cell>
          <cell r="E1262" t="str">
            <v>YEE PVC SANITARIA D=2" (INCLUYE SUMINISTRO E INSTALACIÓN).</v>
          </cell>
          <cell r="F1262" t="str">
            <v>UN</v>
          </cell>
          <cell r="G1262">
            <v>12581</v>
          </cell>
        </row>
        <row r="1263">
          <cell r="D1263">
            <v>5080</v>
          </cell>
          <cell r="E1263" t="str">
            <v>YEE PVC SANITARIA D=4" (INCLUYE SUMINISTRO E INSTALACIÓN).</v>
          </cell>
          <cell r="F1263" t="str">
            <v>UN</v>
          </cell>
          <cell r="G1263">
            <v>37641</v>
          </cell>
        </row>
        <row r="1264">
          <cell r="D1264">
            <v>5081</v>
          </cell>
          <cell r="E1264" t="str">
            <v>YEE DOBLE PVC SANITARIA D=4" (INCLUYE SUMINISTRO E INSTALACIÓN).</v>
          </cell>
          <cell r="F1264" t="str">
            <v>UN</v>
          </cell>
          <cell r="G1264">
            <v>62821</v>
          </cell>
        </row>
        <row r="1265">
          <cell r="D1265">
            <v>5082</v>
          </cell>
          <cell r="E1265" t="str">
            <v>PUNTO SANITARIO 4" PARA FLUXOMETRO ( INCLUYE SUMINISTRO E INSTALACIÓN. INCLUYE CODO 45°, TUBERIA PVC SANITARIA, UNION, SOLDADURA Y CINTA TEFLON).</v>
          </cell>
          <cell r="F1265" t="str">
            <v>UN</v>
          </cell>
          <cell r="G1265">
            <v>102476</v>
          </cell>
        </row>
        <row r="1266">
          <cell r="D1266">
            <v>5083</v>
          </cell>
          <cell r="E1266" t="str">
            <v>TUBERIA PVC E.L. D= 1 1/4" 200 PSI (INCLUYE SUMINISTRO E INSTALACIÓN, SOLDADURA).</v>
          </cell>
          <cell r="F1266" t="str">
            <v>ML</v>
          </cell>
          <cell r="G1266">
            <v>15129</v>
          </cell>
        </row>
        <row r="1267">
          <cell r="D1267">
            <v>5084</v>
          </cell>
          <cell r="E1267" t="str">
            <v>TUBERIA PVC E.L. D= 1 RDE 13.5 - 315 PSI (INCLUYE SUMINISTRO E INSTALACIÓN, SOLDADURA).</v>
          </cell>
          <cell r="F1267" t="str">
            <v>ML</v>
          </cell>
          <cell r="G1267">
            <v>12829</v>
          </cell>
        </row>
        <row r="1268">
          <cell r="D1268">
            <v>5085</v>
          </cell>
          <cell r="E1268" t="str">
            <v>TEE PVC E.L. D= 1 1/2" (INCLUYE SUMINISTRO E INSTALACIÓN, SOLDADURA).</v>
          </cell>
          <cell r="F1268" t="str">
            <v>UN</v>
          </cell>
          <cell r="G1268">
            <v>16726</v>
          </cell>
        </row>
        <row r="1269">
          <cell r="D1269">
            <v>5086</v>
          </cell>
          <cell r="E1269" t="str">
            <v>TEE PVC E.L. D= 1 1/4" (INCLUYE SUMINISTRO E INSTALACIÓN, SOLDADURA).</v>
          </cell>
          <cell r="F1269" t="str">
            <v>UN</v>
          </cell>
          <cell r="G1269">
            <v>13051</v>
          </cell>
        </row>
        <row r="1270">
          <cell r="D1270">
            <v>5087</v>
          </cell>
          <cell r="E1270" t="str">
            <v>TEE PVC E.L. D= 1" (INCLUYE SUMINISTRO E INSTALACIÓN, SOLDADURA).</v>
          </cell>
          <cell r="F1270" t="str">
            <v>UN</v>
          </cell>
          <cell r="G1270">
            <v>7487</v>
          </cell>
        </row>
        <row r="1271">
          <cell r="D1271">
            <v>5088</v>
          </cell>
          <cell r="E1271" t="str">
            <v>CODO 90° PVC E.L. D= 1 1/4" (INCLUYE SUMINISTRO E INSTALACIÓN, SOLDADURA).</v>
          </cell>
          <cell r="F1271" t="str">
            <v>UN</v>
          </cell>
          <cell r="G1271">
            <v>8949</v>
          </cell>
        </row>
        <row r="1272">
          <cell r="D1272">
            <v>5089</v>
          </cell>
          <cell r="E1272" t="str">
            <v>CODO 90° PVC E.L. D= 1" (INCLUYE SUMINISTRO E INSTALACIÓN, SOLDADURA).</v>
          </cell>
          <cell r="F1272" t="str">
            <v>UN</v>
          </cell>
          <cell r="G1272">
            <v>6528</v>
          </cell>
        </row>
        <row r="1273">
          <cell r="D1273">
            <v>5090</v>
          </cell>
          <cell r="E1273" t="str">
            <v>CODO 90° PVC E.L. D= 1 1/2" (INCLUYE SUMINISTRO E INSTALACIÓN, SOLDADURA).</v>
          </cell>
          <cell r="F1273" t="str">
            <v>UN</v>
          </cell>
          <cell r="G1273">
            <v>13955</v>
          </cell>
        </row>
        <row r="1274">
          <cell r="D1274">
            <v>5091</v>
          </cell>
          <cell r="E1274" t="str">
            <v>REDUCCION PVC E.L. D= 1 1/2" A 1 1/4" (INCLUYE SUMINISTRO E INSTALACIÓN, SOLDADURA).</v>
          </cell>
          <cell r="F1274" t="str">
            <v>UN</v>
          </cell>
          <cell r="G1274">
            <v>9636</v>
          </cell>
        </row>
        <row r="1275">
          <cell r="D1275">
            <v>5092</v>
          </cell>
          <cell r="E1275" t="str">
            <v>REDUCCION PVC E.L. D= 1 1/4" A 1" (INCLUYE SUMINISTRO E INSTALACIÓN, SOLDADURA).</v>
          </cell>
          <cell r="F1275" t="str">
            <v>UN</v>
          </cell>
          <cell r="G1275">
            <v>7139</v>
          </cell>
        </row>
        <row r="1276">
          <cell r="D1276">
            <v>5093</v>
          </cell>
          <cell r="E1276" t="str">
            <v>REDUCCION PVC E.L. D= 1" A 3/4" (INCLUYE SUMINISTRO E INSTALACIÓN, SOLDADURA).</v>
          </cell>
          <cell r="F1276" t="str">
            <v>UN</v>
          </cell>
          <cell r="G1276">
            <v>5585</v>
          </cell>
        </row>
        <row r="1277">
          <cell r="D1277">
            <v>5094</v>
          </cell>
          <cell r="E1277" t="str">
            <v>REDUCCION PVC E.L. D=3/4" A 1/2" (INCLUYE SUMINISTRO E INSTALACIÓN, SOLDADURA).</v>
          </cell>
          <cell r="F1277" t="str">
            <v>UN</v>
          </cell>
          <cell r="G1277">
            <v>4722</v>
          </cell>
        </row>
        <row r="1278">
          <cell r="D1278">
            <v>5095</v>
          </cell>
          <cell r="E1278" t="str">
            <v>REGISTRO BOLA 1/2" TIPO PESADO (INCLUYE SUMINISTRO E INSTALACIÓN, SOLDADURA Y CINTA TEFLON)</v>
          </cell>
          <cell r="F1278" t="str">
            <v>UN</v>
          </cell>
          <cell r="G1278">
            <v>39746</v>
          </cell>
        </row>
        <row r="1279">
          <cell r="D1279">
            <v>5096</v>
          </cell>
          <cell r="E1279" t="str">
            <v>REGISTRO BOLA 1" TIPO PESADO (INCLUYE SUMINISTRO E INSTALACIÓN, SOLDADURA Y CINTA TEFLÓN)</v>
          </cell>
          <cell r="F1279" t="str">
            <v>UN</v>
          </cell>
          <cell r="G1279">
            <v>34733</v>
          </cell>
        </row>
        <row r="1280">
          <cell r="D1280">
            <v>5097</v>
          </cell>
          <cell r="E1280" t="str">
            <v>REGISTRO DE BOLA 1 1/4" TIPO PESADO (INCLUYE SUMINISTRO E INSTALACIÓN, SOLDADURA Y CINTA TEFLON)</v>
          </cell>
          <cell r="F1280" t="str">
            <v>UN</v>
          </cell>
          <cell r="G1280">
            <v>44789</v>
          </cell>
        </row>
        <row r="1281">
          <cell r="D1281">
            <v>5098</v>
          </cell>
          <cell r="E1281" t="str">
            <v>PUNTO HIDRAULICO D=1" PARA SANITARIO FLUXOMETRO (INCLUYE SUMINISTRO E INSTALACIÓN, INCLUYE CODO 45°, TUBERIA PVC E.L., TEE PVC E.L., SOLDADURA Y CINTA TEFLON)</v>
          </cell>
          <cell r="F1281" t="str">
            <v>UN</v>
          </cell>
          <cell r="G1281">
            <v>58442</v>
          </cell>
        </row>
        <row r="1282">
          <cell r="D1282">
            <v>5099</v>
          </cell>
          <cell r="E1282" t="str">
            <v>PUNTO HIDRAULICO D=1/2" PARA SANITARIO FLUXOMETRO (INCLUYE SUMINISTRO E INSTALACIÓN, INCLUYE CODO 45°, TUBERIA PVC E.L., TEE PVC E.L., SOLDADURA Y CINTA TEFLON)</v>
          </cell>
          <cell r="F1282" t="str">
            <v>UN</v>
          </cell>
          <cell r="G1282">
            <v>53798</v>
          </cell>
        </row>
        <row r="1283">
          <cell r="D1283">
            <v>5101</v>
          </cell>
          <cell r="E1283" t="str">
            <v>CONDUCTOR RED DE BAJA TENSION 31/0 + 12 600V CU CONDUCTORES DE LA PARCIAL ENTRE LOS VAGONES NORTE Y SUR. SUMINISTRO E INSTALACION.</v>
          </cell>
          <cell r="F1283" t="str">
            <v>ML</v>
          </cell>
          <cell r="G1283">
            <v>199584</v>
          </cell>
        </row>
        <row r="1284">
          <cell r="D1284">
            <v>5102</v>
          </cell>
          <cell r="E1284" t="str">
            <v>ACOMETIDA TRIFASICA 36+18AWG THHN-600VCU. SUMINISTRO E INSTALACION. ACOMETIDA DESDE EL ARMARIO VAGON NORTE QUE ALIMENTA LAS TOMAS MONOFASICAS Y TRIFASICAS DE SERVICIO POR DEBAJO DEL PISO INSTALADO EN TUBERIA METALICA DE 1"</v>
          </cell>
          <cell r="F1284" t="str">
            <v>ML</v>
          </cell>
          <cell r="G1284">
            <v>60296</v>
          </cell>
        </row>
        <row r="1285">
          <cell r="D1285">
            <v>5103</v>
          </cell>
          <cell r="E1285" t="str">
            <v>ACOMETIDA TRIFASICA 3X2/0+1X1/0AWG THHN600V CU, SUMINISTRO E INSTALACION, ACOMETIDA PARCIAL ENTRE ARMARIOS DE VAGON NORTE Y SUR PARA ALIMENTACION DE TABLERO DE NORMAL DE VAGON SUR, VA POR TUBERIA EMT 2" POR DEBAJO DEL PISO.</v>
          </cell>
          <cell r="F1285" t="str">
            <v>ML</v>
          </cell>
          <cell r="G1285">
            <v>233103</v>
          </cell>
        </row>
        <row r="1286">
          <cell r="D1286">
            <v>5105</v>
          </cell>
          <cell r="E1286" t="str">
            <v>SALIDA PARA TOMA MONOFASICA DOBLE (TOMA DE SERVICIO VAGONES) ES LA SALIDA DESDE LA CAJA METALICA MAS CERCANA EN EL PISO DEL VAGON HASTA LA TOMA EN LA COLUMNA INTERIOR DEL VAGON.</v>
          </cell>
          <cell r="F1286" t="str">
            <v>UN</v>
          </cell>
          <cell r="G1286">
            <v>134082</v>
          </cell>
        </row>
        <row r="1287">
          <cell r="D1287">
            <v>5106</v>
          </cell>
          <cell r="E1287" t="str">
            <v>SALIDA PARA TOMA TRIFASICA DE SEGURIDAD 1" EMT ES LA SALIDA DESDE LA CAJA METALICA MAS CERCANA EN EL PISO DEL VAGON (CORRESPONDIENTE A LA ACOMETIDA DE TOMA DE SERV) HASTA LA TOMA EN LA COLUMNA INTERIOR DEL VAGON.</v>
          </cell>
          <cell r="F1287" t="str">
            <v>UN</v>
          </cell>
          <cell r="G1287">
            <v>385932</v>
          </cell>
        </row>
        <row r="1288">
          <cell r="D1288">
            <v>5107</v>
          </cell>
          <cell r="E1288" t="str">
            <v>SALIDA PARA TOTEMS NORTE Y SUR EN TUBERIA EMT DE 1" Y CONDUCTOR 2X10 CU. INCLUYE SUMINISTRO DE SOPORTARIA, ANDAMIO Y PERSONAL PARA TRABAJO EN ALTURA. SUMINISTRO E INSTALACION.</v>
          </cell>
          <cell r="F1288" t="str">
            <v>ML</v>
          </cell>
          <cell r="G1288">
            <v>52074</v>
          </cell>
        </row>
        <row r="1289">
          <cell r="D1289">
            <v>5108</v>
          </cell>
          <cell r="E1289" t="str">
            <v>BALA CON BOMBILLOS AHORRADORES 2X20 W 120V INSTALADOS EN EL TECHO DE LAS TAQUILLAS. SUMINISTRO E INSTALACION. INCLUYE SUMINISTRO E INSTALACION DE INTERRUPTOR Y APERTURA DE HUECO EN CIELO RASO FALSO PARA FIJACION.</v>
          </cell>
          <cell r="F1289" t="str">
            <v>UN</v>
          </cell>
          <cell r="G1289">
            <v>402089</v>
          </cell>
        </row>
        <row r="1290">
          <cell r="D1290">
            <v>5109</v>
          </cell>
          <cell r="E1290" t="str">
            <v>SALIDA PARA MOTORES PUERTAS EMT 3/4" ES LA SALIDA DESDE LA CAJA METALICA MAS CERCANA EN EL TECHO DEL VAGON, HASTA LA SALIDA EN EL COSTADO DEL VAGON. INCLUYE TUBERIA PARA EL CIRCUITO DIGITAL DE MANDO.</v>
          </cell>
          <cell r="F1290" t="str">
            <v>UN</v>
          </cell>
          <cell r="G1290">
            <v>172095</v>
          </cell>
        </row>
        <row r="1291">
          <cell r="D1291">
            <v>5110</v>
          </cell>
          <cell r="E1291" t="str">
            <v>2 DUCTOS D= 3" PVC SE INSTALA EN EL PISO AL LADO DE LOS VAGONES PARA EL SISTEMA DE ENERGIA Y/O COMUNICACIONES. INCLUYE APERTURA DE ZANJA, COMPACTACION Y RETIRO DE ESCOMBROS</v>
          </cell>
          <cell r="F1291" t="str">
            <v>ML</v>
          </cell>
          <cell r="G1291">
            <v>45772</v>
          </cell>
        </row>
        <row r="1292">
          <cell r="D1292">
            <v>5111</v>
          </cell>
          <cell r="E1292" t="str">
            <v>1 DUCTO DE 3/4" EMT (PARA SALIDAS DE PUBLICIDAD) CON ESTA TUBERIA SE ALIMENTAN LAS SALIDAS DE PUBLIMILENIO EN CADA VAGON, SALIENDO DE LOS ARMARIOS.</v>
          </cell>
          <cell r="F1292" t="str">
            <v>ML</v>
          </cell>
          <cell r="G1292">
            <v>15815</v>
          </cell>
        </row>
        <row r="1293">
          <cell r="D1293">
            <v>5112</v>
          </cell>
          <cell r="E1293" t="str">
            <v>1 DUCTO DE 1" EMT CON ESTA TUBERIA SE INTERCONECTAN LAS PARCIALES DE VAGONES NORTE Y SUR Y LA ACOMETIDA DE LAS LAMPARAS EN LAS TRANSICIONES POR DEBAJO DEL PISO DE LOS VAGONES.</v>
          </cell>
          <cell r="F1293" t="str">
            <v>ML</v>
          </cell>
          <cell r="G1293">
            <v>30334</v>
          </cell>
        </row>
        <row r="1294">
          <cell r="D1294">
            <v>5113</v>
          </cell>
          <cell r="E1294" t="str">
            <v>SALIDA PARA LAMPARA FLUORESCENTE EMT 3/4". ES LA SALIDA DESDE LA CAJA METALICA ANTERIOR EN EL TECHO DEL VAGON HASTA LA CAJA DE SALIDA PROPIA DE LA LAMPARA.</v>
          </cell>
          <cell r="F1294" t="str">
            <v>UN</v>
          </cell>
          <cell r="G1294">
            <v>277440</v>
          </cell>
        </row>
        <row r="1295">
          <cell r="D1295">
            <v>5122</v>
          </cell>
          <cell r="E1295" t="str">
            <v>SANITARIO LINEA INSTITUCIONAL COLOR BLANCO (VALVULA ANTIVANDALICA TIPO PUSH METALICO, CROMADO) SUMINISTRO E INSTALACION</v>
          </cell>
          <cell r="F1295" t="str">
            <v>UN</v>
          </cell>
          <cell r="G1295">
            <v>422017</v>
          </cell>
        </row>
        <row r="1296">
          <cell r="D1296">
            <v>5123</v>
          </cell>
          <cell r="E1296" t="str">
            <v>SANITARIO LINEA INSTITUCIONAL PARA DISCAPACITADOS COLOR BLANCO (VALVULA ANTIVANDALICA TIPO PUSH METALICO, CROMADO) SUMINISTRO E INSTALACION.</v>
          </cell>
          <cell r="F1296" t="str">
            <v>UN</v>
          </cell>
          <cell r="G1296">
            <v>1063698</v>
          </cell>
        </row>
        <row r="1297">
          <cell r="D1297">
            <v>5124</v>
          </cell>
          <cell r="E1297" t="str">
            <v>ORINAL MEDIANO DE COLGAR TIPO INSTITUCIONAL COLOR BLANCO (VALVULA ANTIVANDALICA TIPO PUSH METALICO, CROMADO) SUMINISTRO E INSTALACION</v>
          </cell>
          <cell r="F1297" t="str">
            <v>UN</v>
          </cell>
          <cell r="G1297">
            <v>354416</v>
          </cell>
        </row>
        <row r="1298">
          <cell r="D1298">
            <v>5125</v>
          </cell>
          <cell r="E1298" t="str">
            <v>DISPENSADOR PARA PAPEL HIGIENICO DE SOBREPONER EN LA PARED PARA ROLLO DE 200M Y 400M EN ACERO INOXIDABLE 304 SATINADO CON LLAVE. SUMINISTRO E INSTALACION.</v>
          </cell>
          <cell r="F1298" t="str">
            <v>UN</v>
          </cell>
          <cell r="G1298">
            <v>85835</v>
          </cell>
        </row>
        <row r="1299">
          <cell r="D1299">
            <v>5126</v>
          </cell>
          <cell r="E1299" t="str">
            <v>GRIFERIA PARA LAVAMANOS DE MESON TIPO PUSH METALICO CROMADO. SUMINISTRO E INSTALACION.</v>
          </cell>
          <cell r="F1299" t="str">
            <v>UN</v>
          </cell>
          <cell r="G1299">
            <v>279017</v>
          </cell>
        </row>
        <row r="1300">
          <cell r="D1300">
            <v>5127</v>
          </cell>
          <cell r="E1300" t="str">
            <v>SECADOR ELECTRICO PARA MANOS TIPO MANOS LIBRES, CARCAZA OVALADA METALICA ACERO INOXIDABLE 304 SATINADO CAL. 1.2MM MOTOR SIN ESCOBILLAS, RANGO DE DETECCION DEL SENSOR AJUSTABLE, DE 10 CM A 30 CM. SUMINISTRO E INSTALACION.</v>
          </cell>
          <cell r="F1300" t="str">
            <v>UN</v>
          </cell>
          <cell r="G1300">
            <v>544107</v>
          </cell>
        </row>
        <row r="1301">
          <cell r="D1301">
            <v>5128</v>
          </cell>
          <cell r="E1301" t="str">
            <v>VALVULA ANTIVANDALICA PARA ORINAL. SUMINISTRO E INSTALACION.</v>
          </cell>
          <cell r="F1301" t="str">
            <v>UN</v>
          </cell>
          <cell r="G1301">
            <v>441017</v>
          </cell>
        </row>
        <row r="1302">
          <cell r="D1302">
            <v>5129</v>
          </cell>
          <cell r="E1302" t="str">
            <v>PISO EN LAMINA ALFAJOR CAL. 3MM ANCHO 31CM PARA PLATAFORMA DE DESCENSO PASAJEROS VAGONES. INCLUYE ANGULO 1/8" X 1", IMPRIMANTE EPOXICO, PINTURA EPOXICA PARA BARRERAS Y SOLDADURA. SUMINISTRO E INSTALACION.</v>
          </cell>
          <cell r="F1302" t="str">
            <v>ML</v>
          </cell>
          <cell r="G1302">
            <v>286201</v>
          </cell>
        </row>
        <row r="1303">
          <cell r="D1303">
            <v>5131</v>
          </cell>
          <cell r="E1303" t="str">
            <v>BARANDA METALICA M-82 PREFABRICADA (INCLUYE INSTALACIÓN, DADOS DE CONCRETO 3000 PSI GRAVA COMÚN DE 0.20 X 0.20 MT Y PINTURA). SUMINISTRO E INSTALACION.</v>
          </cell>
          <cell r="F1303" t="str">
            <v>ML</v>
          </cell>
          <cell r="G1303">
            <v>200213</v>
          </cell>
        </row>
        <row r="1304">
          <cell r="D1304">
            <v>5132</v>
          </cell>
          <cell r="E1304" t="str">
            <v>BAJANTE ALL PVC SANITARIA D=4" (INCLUYE SUMINISTRO E INSTALACIÓN, INCLUYE UNIÓN PROPORCIONAL CADA 6MT, INCLUYE SOPORTE Y DOS TORNILLOS INOXIDABLES PROPORCIONALES CADA 3MT, SOLDADURA Y CITA TEFLON).</v>
          </cell>
          <cell r="F1304" t="str">
            <v>ML</v>
          </cell>
          <cell r="G1304">
            <v>59589</v>
          </cell>
        </row>
        <row r="1305">
          <cell r="D1305">
            <v>5135</v>
          </cell>
          <cell r="E1305" t="str">
            <v>DEMARCACION LINEA CEDA EL PASO DISCONTINUA DE 0.8MT ESPACIADO 0.4MT E=2.3MM EN PINTURA TERMOPLASTICA, INCLUYE SUMINISTRO Y APLICACION CON EQUIPO, INCLUYE MICROESFERAS.</v>
          </cell>
          <cell r="F1305" t="str">
            <v>ML</v>
          </cell>
          <cell r="G1305">
            <v>7140</v>
          </cell>
        </row>
        <row r="1306">
          <cell r="D1306">
            <v>5136</v>
          </cell>
          <cell r="E1306" t="str">
            <v>DEMARCACION LINEA CARRIL A=0.12M L=3.0 SEPARACION=5.0M E=2.3MM, EN PINTURA TERMOPLASTICA. INCLUYE SUMINISTRO Y APLICACION CON EQUIPO. INCLUYE MICROESFERAS.</v>
          </cell>
          <cell r="F1306" t="str">
            <v>M2</v>
          </cell>
          <cell r="G1306">
            <v>10511</v>
          </cell>
        </row>
        <row r="1307">
          <cell r="D1307">
            <v>5143</v>
          </cell>
          <cell r="E1307" t="str">
            <v>FRANJA EN ADHESIVO VINILICO ESMERILADO EFECTO STAND BLASTED FROSTED CRYSTAL, SUMINISTRO E INSTALACION, GARANTIA DE 5 AÑOS AL EXTERIOR. SEGUN MANUAL DE IMAGEN DE TRANSMILENIO S.A.</v>
          </cell>
          <cell r="F1307" t="str">
            <v>UN</v>
          </cell>
          <cell r="G1307">
            <v>78212</v>
          </cell>
        </row>
        <row r="1308">
          <cell r="D1308">
            <v>5144</v>
          </cell>
          <cell r="E1308" t="str">
            <v>FRANJA EN VINILO CON ADHESIVO EN VINILO ALTO 6CM, GARANTIA DE 5 AÑOS AL EXTERIOR SEGUN COLOR. SUMINISTRO E INSTALACION. SEGUN MANUAL DE IMAGEN DE TRANSMILENIO S.A.</v>
          </cell>
          <cell r="F1308" t="str">
            <v>UN</v>
          </cell>
          <cell r="G1308">
            <v>25158</v>
          </cell>
        </row>
        <row r="1309">
          <cell r="D1309">
            <v>5145</v>
          </cell>
          <cell r="E1309" t="str">
            <v>FRANJA EN VINILO CON ADHESIVO EN VINILO ALTO 3CM, SUMINISTRO E INSTALACION, GARANTIA DE 5 AÑOS AL EXTERIOR SEGUN COLOR. SEGUN MANUAL DE IMAGEN DE TRANSMILENIO S.A.</v>
          </cell>
          <cell r="F1309" t="str">
            <v>UN</v>
          </cell>
          <cell r="G1309">
            <v>15642</v>
          </cell>
        </row>
        <row r="1310">
          <cell r="D1310">
            <v>5159</v>
          </cell>
          <cell r="E1310" t="str">
            <v>YEE REDUCIDA PVC SANITARIA 4" X 2" (INCLUYE SUMINISTRO E INSTALACIÓN)</v>
          </cell>
          <cell r="F1310" t="str">
            <v>UN</v>
          </cell>
          <cell r="G1310">
            <v>32946</v>
          </cell>
        </row>
        <row r="1311">
          <cell r="D1311">
            <v>5160</v>
          </cell>
          <cell r="E1311" t="str">
            <v>PUNTO SANITARIO 2" PARA LAVAMANOS, LAVAPLATOS, ORINALES Y POCETAS (INCLUYE SUMINISTRO E INSTALACIÓN, INCLUYE CODO DE 45°, TUBERIA PVC SANITARIA, SIFON, UNIÓN, SOLDADURA Y CINTA TEFLON).</v>
          </cell>
          <cell r="F1311" t="str">
            <v>UN</v>
          </cell>
          <cell r="G1311">
            <v>71409</v>
          </cell>
        </row>
        <row r="1312">
          <cell r="D1312">
            <v>5161</v>
          </cell>
          <cell r="E1312" t="str">
            <v>INSPECCION VISUAL PARA MALLA VIAL ARTERIAL NO TRONCAL, BRIGADA DE REACCION REALIZACION INVENTARIO DE HUECOS Y PROCESAMIENTO DE LA INFORMACION.</v>
          </cell>
          <cell r="F1312" t="str">
            <v>M2</v>
          </cell>
          <cell r="G1312">
            <v>240</v>
          </cell>
        </row>
        <row r="1313">
          <cell r="D1313">
            <v>5162</v>
          </cell>
          <cell r="E1313" t="str">
            <v>PAVIMENTO ASF RECICLADO EN FRIO CEMENTO 3% (ADICIÓN EMULSIÓN ASFÁLTICA CRL-1 RECICLAJE EXTENDER, NIVELAR, Y COMPACTAR MECANICAMENTE. NO INCLUYE AGREGADOS PETREOS DE ADICIÓN).</v>
          </cell>
          <cell r="F1313" t="str">
            <v>M3</v>
          </cell>
          <cell r="G1313">
            <v>370766</v>
          </cell>
        </row>
        <row r="1314">
          <cell r="D1314">
            <v>5163</v>
          </cell>
          <cell r="E1314" t="str">
            <v>PAVIMENTO ASF RECICLADO EN FRIO CEMENTO 5% (ADICIÓN EMULSIÓN ASFALTICA CRL-1, RECICLAJE, EXTENDER, NIVELAR Y COMPACTAR MECANICAMENTE. NO INCLUYE AGREGADOS PETREOS DE ADICIÓN).</v>
          </cell>
          <cell r="F1314" t="str">
            <v>M3</v>
          </cell>
          <cell r="G1314">
            <v>392005</v>
          </cell>
        </row>
        <row r="1315">
          <cell r="D1315">
            <v>5164</v>
          </cell>
          <cell r="E1315" t="str">
            <v>PAVIMENTO ASF RECICLADO EN FRIO EMULSIÓN CRL-1 AL 3% (SUMINISTRO EMULSIÓN ASFÁLTICA CRL-1 RECICLAJE, EXTENDIDA, NIVELACIÓN Y COMPACTACIÓN MECANICA. NO INCLUYE AGREGADOS PETREOS DE ADICIÓN).</v>
          </cell>
          <cell r="F1315" t="str">
            <v>M3</v>
          </cell>
          <cell r="G1315">
            <v>195106</v>
          </cell>
        </row>
        <row r="1316">
          <cell r="D1316">
            <v>5165</v>
          </cell>
          <cell r="E1316" t="str">
            <v>PAVIMENTO ASF RECICLADO EN FRIO EMULSION CRL-1 AL 5% (SUMINISTRO EMULSIÓN ASFÁLTICA CRL-1, RECICLAJE, EXTENDIDA, NIVELACIÓN Y COMPACTACIÓN MECANICA. NO INCLUYE AGREGADOS PETREOS DE ADICIÓN).</v>
          </cell>
          <cell r="F1316" t="str">
            <v>M3</v>
          </cell>
          <cell r="G1316">
            <v>289898</v>
          </cell>
        </row>
        <row r="1317">
          <cell r="D1317">
            <v>5166</v>
          </cell>
          <cell r="E1317" t="str">
            <v>ALQUILER DE CERRAMIENTO TIPO 3, CONSTA DE SEÑALIZADORES TUBULARES PLASTICOS SEPARADOS ENTRE SI MAXIMO 3MTS TRIPLE CINTA PELIGRO CAL 4 (INCLUYE INSTALACIÓN, MANTENIMEINTO Y DESINSTALACIÓN).</v>
          </cell>
          <cell r="F1317" t="str">
            <v>ML/ME</v>
          </cell>
          <cell r="G1317">
            <v>6148</v>
          </cell>
        </row>
        <row r="1318">
          <cell r="D1318">
            <v>5167</v>
          </cell>
          <cell r="E1318" t="str">
            <v>PERSONAL DE BRIGADA Y ASEO (INCLUYE HERRAMIENTA MENOR). SUMINISTRO.</v>
          </cell>
          <cell r="F1318" t="str">
            <v>H/ME</v>
          </cell>
          <cell r="G1318">
            <v>2204765</v>
          </cell>
        </row>
        <row r="1319">
          <cell r="D1319">
            <v>5168</v>
          </cell>
          <cell r="E1319" t="str">
            <v>PROTECCION A SUMIDEROS (INCLUYE SUMINISTRO Y COLOCACIÓN DE BOLSAS DE LONA Y GEOTEXTIL NT 1600 O SIMILAR).</v>
          </cell>
          <cell r="F1319" t="str">
            <v>UN/MES</v>
          </cell>
          <cell r="G1319">
            <v>17694</v>
          </cell>
        </row>
        <row r="1320">
          <cell r="D1320">
            <v>5169</v>
          </cell>
          <cell r="E1320" t="str">
            <v>PLAFONADO DE POZOS (INCLUYE SUMINISTRO Y COLOCACIÓN DE PUNTILLA, TABLA BURRA DE 2.90 X0.28X0.025M, CINTA DE SEÑALIZACION CAL 4 ROLLO 500MX0.10M Y SEÑALIZACIÓN TUBULAR COLOMBINA PLÁSTICA).</v>
          </cell>
          <cell r="F1320" t="str">
            <v>UN</v>
          </cell>
          <cell r="G1320">
            <v>154457</v>
          </cell>
        </row>
        <row r="1321">
          <cell r="D1321">
            <v>5170</v>
          </cell>
          <cell r="E1321" t="str">
            <v>ALQUILER ELEMENTOS DE PROTECCION PERSONAL BASICO CONSTRUCCION VIAS CUADRILLAS 5 PERSONAS (PARA PERSONAL OPERATIVO DE LOS FRENTES DE OBRA).</v>
          </cell>
          <cell r="F1321" t="str">
            <v>UN/MES</v>
          </cell>
          <cell r="G1321">
            <v>386665</v>
          </cell>
        </row>
        <row r="1322">
          <cell r="D1322">
            <v>5171</v>
          </cell>
          <cell r="E1322" t="str">
            <v>ACOMETIDA DOMICILIARIA DE 3" A 1/2". SUMINISTRO E INSTALACION. (INCLUYE TUBERIA PF, REPOSICIÓN DE CAJILLA EN POLIPROPILENO PARA MEDIDOR, REGISTROS Y ACCESORIOS. LONGITUD PROMEDIO =6.5MT).</v>
          </cell>
          <cell r="F1322" t="str">
            <v>UN</v>
          </cell>
          <cell r="G1322">
            <v>410718</v>
          </cell>
        </row>
        <row r="1323">
          <cell r="D1323">
            <v>5172</v>
          </cell>
          <cell r="E1323" t="str">
            <v>ACOMETIDA DOMICILIARIA DE 4" A 1/2". SUMINISTRO E INSTALACION. (INCLUYE TUBERIA PF, REPOSICIÓN DE CAJILLA EN POLIPROPILENO PARA MEDIDOR, REGISTROS Y ACCESORIOS, LONGITUD PROMEDIO = 6.5MT).</v>
          </cell>
          <cell r="F1323" t="str">
            <v>UN</v>
          </cell>
          <cell r="G1323">
            <v>373697</v>
          </cell>
        </row>
        <row r="1324">
          <cell r="D1324">
            <v>5173</v>
          </cell>
          <cell r="E1324" t="str">
            <v>ACOMETIDA DOMICILIARIA DE 6" A 1/2". SUMINISTRO E INSTALACION. (INCLUYE TUBERIA PF REPOSICIÓN DE CAJILLA EN POLIPROPILENO PARA MEDIDOR, REGISTROS Y ACCESORIOS. LONGITUD PROMEDIO=6.5 MT).</v>
          </cell>
          <cell r="F1324" t="str">
            <v>UN</v>
          </cell>
          <cell r="G1324">
            <v>381064</v>
          </cell>
        </row>
        <row r="1325">
          <cell r="D1325">
            <v>5175</v>
          </cell>
          <cell r="E1325" t="str">
            <v>MURETE CONTENEDOR DE ZONA VERDE H=0.60M A=0.40M. SUMINISTRO Y CONSTRUCCION. (INCLUYE SUMINISTRO Y COLOCACIÓN DE RECEBO COMÚN, GEOMEMBRANA HDPE 30MIL O SIMILAR Y ACERO DE REFUERZO PARA ANCLAJE)</v>
          </cell>
          <cell r="F1325" t="str">
            <v>ML</v>
          </cell>
          <cell r="G1325">
            <v>200838</v>
          </cell>
        </row>
        <row r="1326">
          <cell r="D1326">
            <v>5176</v>
          </cell>
          <cell r="E1326" t="str">
            <v>ELEMENTO SEGREGADOR DE CICLO RUTA TIPO PIEZA A130 EN CONCRETO DE 3000PSI (FUNDIDO EN SITIO, CONCRETO PREMEZCLADO. INCLUYE SUMINISTRO, FORMALETA Y CONSTRUCCIÓN).</v>
          </cell>
          <cell r="F1326" t="str">
            <v>ML</v>
          </cell>
          <cell r="G1326">
            <v>166176</v>
          </cell>
        </row>
        <row r="1327">
          <cell r="D1327">
            <v>5177</v>
          </cell>
          <cell r="E1327" t="str">
            <v>PARCHEO EN PAVIMENTO FLEXIBLE PARA ACCIONES DE MOVILIDAD. (INCLUYE CORTE, DEMOLICIÓN, CARGUE, TRANSPORTE Y DISPOSICIÓN FINAL DE ESCOMBROS, IMPRIMACIÓN, SUMINISTRO, EXTENDIDO Y COMPACTACIÓN MECANICA DE MEZCLA ASFÁLTICA) TRABAJO NOCTURNO.</v>
          </cell>
          <cell r="F1327" t="str">
            <v>M3</v>
          </cell>
          <cell r="G1327">
            <v>1572861</v>
          </cell>
        </row>
        <row r="1328">
          <cell r="D1328">
            <v>5178</v>
          </cell>
          <cell r="E1328" t="str">
            <v>CUADRILLA (OFICIAL + 6 AYUDANTES) HORARIO NOCTURNO</v>
          </cell>
          <cell r="F1328" t="str">
            <v>JR</v>
          </cell>
          <cell r="G1328">
            <v>718787</v>
          </cell>
        </row>
        <row r="1329">
          <cell r="D1329">
            <v>5180</v>
          </cell>
          <cell r="E1329" t="str">
            <v>FILTRO DE DRENAJE DE 0.6M X 1.0M. SUMINISTRO E INSTALACION. (INCLUYE TUBERIA PERFORADA D=4", GRAVA COMUN 1/2" Y GEOTEXTIL NT 4000 O SIMILAR).</v>
          </cell>
          <cell r="F1329" t="str">
            <v>ML</v>
          </cell>
          <cell r="G1329">
            <v>257086</v>
          </cell>
        </row>
        <row r="1330">
          <cell r="D1330">
            <v>5181</v>
          </cell>
          <cell r="E1330" t="str">
            <v>SARDINEL FUNDIDO EN SITIO EN CONCRETO PREMEZCLADO DE 3000PSI. SUMINISTRO Y CONSTRUCCION. (GRAVA COMÚN) E=0.20M H=0.35M (INCLUYE FORMALETA METÁLICA, ACERO DE REFUERZO Y ALAMBRE NEGRO).</v>
          </cell>
          <cell r="F1330" t="str">
            <v>ML</v>
          </cell>
          <cell r="G1330">
            <v>55174</v>
          </cell>
        </row>
        <row r="1331">
          <cell r="D1331">
            <v>5182</v>
          </cell>
          <cell r="E1331" t="str">
            <v>6 DUCTOS D=6" + 2 DUCTOS D=3" PVC TDP. SUMINISTRO E INSTALACION. (NO INCLUYE RELLENOS).</v>
          </cell>
          <cell r="F1331" t="str">
            <v>ML</v>
          </cell>
          <cell r="G1331">
            <v>386778</v>
          </cell>
        </row>
        <row r="1332">
          <cell r="D1332">
            <v>5183</v>
          </cell>
          <cell r="E1332" t="str">
            <v>7 DUCTOS D=4" PVC TDP. SUMINISTRO E INSTALACION. (NO INCLUYE RELLENOS).</v>
          </cell>
          <cell r="F1332" t="str">
            <v>ML</v>
          </cell>
          <cell r="G1332">
            <v>179530</v>
          </cell>
        </row>
        <row r="1333">
          <cell r="D1333">
            <v>5184</v>
          </cell>
          <cell r="E1333" t="str">
            <v>3 DUCTOS DE D=3" PVC TDP. SUMINISTRO E INSTALACION. (NO INCLUYE RELLENOS).</v>
          </cell>
          <cell r="F1333" t="str">
            <v>ML</v>
          </cell>
          <cell r="G1333">
            <v>62545</v>
          </cell>
        </row>
        <row r="1334">
          <cell r="D1334">
            <v>5185</v>
          </cell>
          <cell r="E1334" t="str">
            <v>NEOPRENO REFORZADO A 0.30 X 0.65 X 1" DOBLE REFUERZO, SUMINISTRO E INSTALACION (INCLUYE LIMPIEZA DE LA SUPERFICIE CON CHORRO DE AIRE A PRESION, HERRAMIENTA MENOR Y COMPRESOR).</v>
          </cell>
          <cell r="F1334" t="str">
            <v>UN</v>
          </cell>
          <cell r="G1334">
            <v>410201</v>
          </cell>
        </row>
        <row r="1335">
          <cell r="D1335">
            <v>5186</v>
          </cell>
          <cell r="E1335" t="str">
            <v>ACOMETIDA DOMICILIARIA DE 1/2" CON COLLAR DE DERIVACION DE 4" X 1/2". SUMINISTRO E INSTALACION. (INCLUYE TUBERIA PF, REGISTROS Y ACCESORIOS, LONGITUD PROMEDIO DE 6.5M, INCLUYE CAJILLA EN POLIPROPILENO PARA MEDIDOR)</v>
          </cell>
          <cell r="F1335" t="str">
            <v>UN</v>
          </cell>
          <cell r="G1335">
            <v>359400</v>
          </cell>
        </row>
        <row r="1336">
          <cell r="D1336">
            <v>5187</v>
          </cell>
          <cell r="E1336" t="str">
            <v>ACOMETIDA DOMICILIARIA DE 1/2" CON COLLAR DE DERIVACION DE 6" X 1/2". SUMINISTRO E INSTALACION. (INCLUYE TUBERIA PF, REGISTROS Y ACCESORIOS, LONGITUD PROMEDIO 6.5MT. INCLUYE CAJILLA EN POLIPROPILENO PARA MEDIDOR).</v>
          </cell>
          <cell r="F1336" t="str">
            <v>UN</v>
          </cell>
          <cell r="G1336">
            <v>395667</v>
          </cell>
        </row>
        <row r="1337">
          <cell r="D1337">
            <v>5188</v>
          </cell>
          <cell r="E1337" t="str">
            <v>BOYA PLASTICA DE 20 X 20 X 9CM DE ALTURA. SUMINISTRO E INSTALACION.</v>
          </cell>
          <cell r="F1337" t="str">
            <v>UN</v>
          </cell>
          <cell r="G1337">
            <v>49039</v>
          </cell>
        </row>
        <row r="1338">
          <cell r="D1338">
            <v>5189</v>
          </cell>
          <cell r="E1338" t="str">
            <v>HITO DE 75CM DE ALTURA Y 8 CM DE DIAMETRO CON REFLECTIVOS DE COLOR AMARILLO. SUMINISTRO E INSTALACION.</v>
          </cell>
          <cell r="F1338" t="str">
            <v>UN</v>
          </cell>
          <cell r="G1338">
            <v>78229</v>
          </cell>
        </row>
        <row r="1339">
          <cell r="D1339">
            <v>5190</v>
          </cell>
          <cell r="E1339" t="str">
            <v>CORTE CON EQUIPO DE OXICORTE PARA EL RETIRO DE LA JUNTA METALICA EXISTENTE EN EL PUENTE.</v>
          </cell>
          <cell r="F1339" t="str">
            <v>ML</v>
          </cell>
          <cell r="G1339">
            <v>10199</v>
          </cell>
        </row>
        <row r="1340">
          <cell r="D1340">
            <v>5191</v>
          </cell>
          <cell r="E1340" t="str">
            <v>DEMARCACION PICTOGRAMA CICLORUTA EN PINTURA TERMOPLASTICA (E=2.3MM INCLUYE SUMINISTRO Y APLICACIÓN CON EQUIPO, INCLUYE MICROESFERAS. AREA =2MT2).</v>
          </cell>
          <cell r="F1340" t="str">
            <v>UN</v>
          </cell>
          <cell r="G1340">
            <v>280384</v>
          </cell>
        </row>
        <row r="1341">
          <cell r="D1341">
            <v>5195</v>
          </cell>
          <cell r="E1341" t="str">
            <v>RETIRO, DEMONTE DE MATERIAL DE JUNTA DE DILATACIÓN EXISTENTE Y DEMOLICIÓN DE CONCRETO ADYACENTE A LA JUNTA, ANCHO VARIABLE DE 80 A 90CM. (INCLUYE CARGUE, TRANSPORTE Y RETIRO DE ESCOMBROS).</v>
          </cell>
          <cell r="F1341" t="str">
            <v>ML</v>
          </cell>
          <cell r="G1341">
            <v>44981</v>
          </cell>
        </row>
        <row r="1342">
          <cell r="D1342">
            <v>5196</v>
          </cell>
          <cell r="E1342" t="str">
            <v>DEMOLICIÓN DE CONCRETO: ESPESORES 8CM A 15CM. (INCLUYE RETIRO DE MATERIAL, TRANSPORTE Y DISPOSICIÓN FINAL DE ESCOMBROS EN SITIO AUTORIZADO).</v>
          </cell>
          <cell r="F1342" t="str">
            <v>M3</v>
          </cell>
          <cell r="G1342">
            <v>96328</v>
          </cell>
        </row>
        <row r="1343">
          <cell r="D1343">
            <v>5197</v>
          </cell>
          <cell r="E1343" t="str">
            <v>DEMOLICIÓN DE CONCRETO: ESPESORES 16CM A 25CM. (INCLUYE RETIRO DE MATERIAL, TRANSPORTE Y DISPOSICIÓN FINAL DE ESCOMBROS EN SITIO AUTORIZADO).</v>
          </cell>
          <cell r="F1343" t="str">
            <v>M3</v>
          </cell>
          <cell r="G1343">
            <v>102871</v>
          </cell>
        </row>
        <row r="1344">
          <cell r="D1344">
            <v>5199</v>
          </cell>
          <cell r="E1344" t="str">
            <v>CONCRETO SIN RETRACCIÓN, SUMINISTRO Y COLOCACIÓN, (CONCRELISTO RE 5000 O SIMILAR) CON FIBRA METÁLICA 80-60 O SIMILAR PARA VIGAS DE SOPORTE JUNTAS DE DILATACIÓN</v>
          </cell>
          <cell r="F1344" t="str">
            <v>M3</v>
          </cell>
          <cell r="G1344">
            <v>6333246</v>
          </cell>
        </row>
        <row r="1345">
          <cell r="D1345">
            <v>5200</v>
          </cell>
          <cell r="E1345" t="str">
            <v>GROUTING DE ALTA RESISTENCIA SIN RETRACCIÓN PARA RELLENO DE ZONA DE ANCLAJE PARA REEMPLAZO DE JUNTA EXISTENTE H=0.05M. SUMINISTRO Y COLOCACIÓN. (INCLUYE IMPRIMANTE DE ALTA ADHERENCIA Y CURADOR).</v>
          </cell>
          <cell r="F1345" t="str">
            <v>M2</v>
          </cell>
          <cell r="G1345">
            <v>767911</v>
          </cell>
        </row>
        <row r="1346">
          <cell r="D1346">
            <v>5201</v>
          </cell>
          <cell r="E1346" t="str">
            <v>JUNTA ELASTOMERICA TIPO AWGJ 70 DE 70MM DE RECORRIDO O SIMILAR. SUMINISTRO Y COLOCACIÓN. (INCLUYE PERNOS Y SOLDADURA).</v>
          </cell>
          <cell r="F1346" t="str">
            <v>ML</v>
          </cell>
          <cell r="G1346">
            <v>152873</v>
          </cell>
        </row>
        <row r="1347">
          <cell r="D1347">
            <v>5202</v>
          </cell>
          <cell r="E1347" t="str">
            <v>JUNTA METÁLICA CON ÁNGULO DE 3"X1/4". SUMINISTRO Y COLOCACIÓN. (PARA UN SOLO COSTADO DE LA JUNTA).</v>
          </cell>
          <cell r="F1347" t="str">
            <v>ML</v>
          </cell>
          <cell r="G1347">
            <v>90696</v>
          </cell>
        </row>
        <row r="1348">
          <cell r="D1348">
            <v>5204</v>
          </cell>
          <cell r="E1348" t="str">
            <v>LIMPIEZA PROFUNDA DE LA JUNTA PARA ANCHOS VARIABLES DE 5 A 30CM. (RETIRO DEL MATERIAL EN LA CAVIDAD EXISTENTE ENTRE LA SUPERFICIE EXTERNA DE LA VIGA Y EL ESPALDAR DEL ESTRIBO MEDIANTE EL USO DE HIDROLAVADO Y TALADRO LUEGO DEL VACIADO DE ESCOMBROS).</v>
          </cell>
          <cell r="F1348" t="str">
            <v>ML</v>
          </cell>
          <cell r="G1348">
            <v>8631</v>
          </cell>
        </row>
        <row r="1349">
          <cell r="D1349">
            <v>5205</v>
          </cell>
          <cell r="E1349" t="str">
            <v>SELLANTE BASE EN POLIMERO PARA SELLO DE FISURAS, SUMINISTRO Y COLOCACIÓN, (ANCHO JUNTA APROX. 25MM PROFUNDIDAD APROX. 12MM).</v>
          </cell>
          <cell r="F1349" t="str">
            <v>ML</v>
          </cell>
          <cell r="G1349">
            <v>50963</v>
          </cell>
        </row>
        <row r="1350">
          <cell r="D1350">
            <v>5207</v>
          </cell>
          <cell r="E1350" t="str">
            <v>SANEADO DE CONCRETO DE RECUBRIMIENTO. INCLUYE ESCARIFICACIÓN DE CONCRETO PROFUNDIDAD ENTRE 2CM Y 7CM, LIMPIEZA Y APLICACIÓN DE RECUBRIMIENTO ANTICORROSIVO PARA EL ACERO DE REFUERZO EXISTENTE Y MORTERO DE REPARACIÓN ESTRUCTURAL. NIVEL DE TRABAJO+3.0M</v>
          </cell>
          <cell r="F1350" t="str">
            <v>M2</v>
          </cell>
          <cell r="G1350">
            <v>212560</v>
          </cell>
        </row>
        <row r="1351">
          <cell r="D1351">
            <v>5208</v>
          </cell>
          <cell r="E1351" t="str">
            <v>LIMPIEZA MECÁNICA DE ACERO DE REFUERZO CON PULIDORA Y SUMINISTRO Y APLICACIÓN DE INHIBIDOR DE CORROSIÓN. NIVEL DE TRABAJO +3.0M.</v>
          </cell>
          <cell r="F1351" t="str">
            <v>ML</v>
          </cell>
          <cell r="G1351">
            <v>98386</v>
          </cell>
        </row>
        <row r="1352">
          <cell r="D1352">
            <v>5209</v>
          </cell>
          <cell r="E1352" t="str">
            <v>IMPRIMANTE Y PUENTE DE ADHERENCIA ENTRE CONCRETO FRESCO Y ENDURECIDO DE FRAGUADO LENTO. SUMINISTRO Y APLICACIÓN. EPÓXICO DE PEGA CONCRETO NUEVO A VIEJO QUE CUMPLA CON LA NORMA ASTM C-881 TIPO 5 GRADO II</v>
          </cell>
          <cell r="F1352" t="str">
            <v>M2</v>
          </cell>
          <cell r="G1352">
            <v>68072</v>
          </cell>
        </row>
        <row r="1353">
          <cell r="D1353">
            <v>5210</v>
          </cell>
          <cell r="E1353" t="str">
            <v>ESCARIFICACIÓN MECÁNICA ABUZARDADO Y CORTE CON DISCO DIAMANTADO PARA RECALCE DE ELEMENTOS ESTRUCTURALES PROFUNDIDAD VARIABLE ENTRE 5CM Y 20CM. INCLUYE TRANSPORTE DE ESCOMBROS.</v>
          </cell>
          <cell r="F1353" t="str">
            <v>M2</v>
          </cell>
          <cell r="G1353">
            <v>72141</v>
          </cell>
        </row>
        <row r="1354">
          <cell r="D1354">
            <v>5211</v>
          </cell>
          <cell r="E1354" t="str">
            <v>MORTERO ACRILICO DE REPARACIÓN ALTA RESISTENCIA, AUTOIMPRIMANTE. SUMINISTRO Y APLICACIÓN. INCLUYE COSTOS DE SUMINISTRO DE MATERIALES (RECUBRIMIENTO ANTICORROSIVO EN DOS CAPAS.</v>
          </cell>
          <cell r="F1354" t="str">
            <v>M2</v>
          </cell>
          <cell r="G1354">
            <v>51748</v>
          </cell>
        </row>
        <row r="1355">
          <cell r="D1355">
            <v>5212</v>
          </cell>
          <cell r="E1355" t="str">
            <v>MASILLA DE POLIURETANO MONOCOMPONENTE PARA SELLADO DE JUNTAS DE CONSTRUCCIÓN. SELLADOR ELÁSTICO DE POLIURETANO. SUMINISTRO Y COLOCACIÓN.</v>
          </cell>
          <cell r="F1355" t="str">
            <v>ML</v>
          </cell>
          <cell r="G1355">
            <v>24464</v>
          </cell>
        </row>
        <row r="1356">
          <cell r="D1356">
            <v>5214</v>
          </cell>
          <cell r="E1356" t="str">
            <v>LAMINA ALFAJOR 6MM CON SOPORTE EN NEOPRENO PARA PERMITIR FLUJO VEHICULAR SOBRE JUNTAS DEMOLIDAS. INCLUYE RETIRO Y POSTERIOR COLOCACIÓN Y TRANSPORTE.</v>
          </cell>
          <cell r="F1356" t="str">
            <v>M2</v>
          </cell>
          <cell r="G1356">
            <v>304535</v>
          </cell>
        </row>
        <row r="1357">
          <cell r="D1357">
            <v>5216</v>
          </cell>
          <cell r="E1357" t="str">
            <v>PINTURA EPÓXICA A DOS MANOS. SUMINISTRO Y APLICACIÓN.</v>
          </cell>
          <cell r="F1357" t="str">
            <v>M2</v>
          </cell>
          <cell r="G1357">
            <v>22566</v>
          </cell>
        </row>
        <row r="1358">
          <cell r="D1358">
            <v>5217</v>
          </cell>
          <cell r="E1358" t="str">
            <v>PINTURA ACRÍLICA BASE AGUA A=10CM PARA LINEAS DE DEMARCACIÓN, CON MICROESFERAS, ESPESOR SECO DE 9MILS Y 60% DE SÓLIDOS POR VOLUMEN, EN CALZADA. SUMINISTRO Y APLICACIÓN.</v>
          </cell>
          <cell r="F1358" t="str">
            <v>ML</v>
          </cell>
          <cell r="G1358">
            <v>3508</v>
          </cell>
        </row>
        <row r="1359">
          <cell r="D1359">
            <v>5218</v>
          </cell>
          <cell r="E1359" t="str">
            <v>PINTURA ACRILÍCA BASE AGUA A=10CM PARA LINEAS DE DEMARCACIÓN, EN CICLORUTA (EN ANDÉN), SIN MICROESFERAS, ESPESOR SECO DE 9MILS Y 60% DE SÓLIDOS POR VOLUMEN. SUMINISTRO Y APLICACIÓN.</v>
          </cell>
          <cell r="F1359" t="str">
            <v>ML</v>
          </cell>
          <cell r="G1359">
            <v>3895</v>
          </cell>
        </row>
        <row r="1360">
          <cell r="D1360">
            <v>5220</v>
          </cell>
          <cell r="E1360" t="str">
            <v>PINTURA EN PLASTICO EN FRIO METILMETACRILATO DE A=12CM PARA LINEAS DE DEMARCACIÓN, CON MICROESFERAS Y ESPESOR SECO SEGÚN NORMA NTC 4744. SUMINISTRO Y APLICACIÓN.</v>
          </cell>
          <cell r="F1360" t="str">
            <v>ML</v>
          </cell>
          <cell r="G1360">
            <v>13171</v>
          </cell>
        </row>
        <row r="1361">
          <cell r="D1361">
            <v>5221</v>
          </cell>
          <cell r="E1361" t="str">
            <v>PINTURA EN PLASTICO EN FRIO METILMETACRILATO DE A=15CM PARA LINEAS DE DEMARCACIÓN, CON MICROESFERAS Y ESPESOR SECO SEGÚN NORMA NTC 4744. SUMINISTRO Y APLICACIÓN.</v>
          </cell>
          <cell r="F1361" t="str">
            <v>ML</v>
          </cell>
          <cell r="G1361">
            <v>15005</v>
          </cell>
        </row>
        <row r="1362">
          <cell r="D1362">
            <v>5225</v>
          </cell>
          <cell r="E1362" t="str">
            <v>PINTURA DE TRÁFICO - IMPRIMANTE NEGRO A=15CM. SUMINISTRO Y APLICACIÓN.</v>
          </cell>
          <cell r="F1362" t="str">
            <v>ML</v>
          </cell>
          <cell r="G1362">
            <v>4273</v>
          </cell>
        </row>
        <row r="1363">
          <cell r="D1363">
            <v>5226</v>
          </cell>
          <cell r="E1363" t="str">
            <v>PINTURA DE TRÁFICO - IMPRIMANTE NEGRO A=20CM. SUMINISTRO Y APLICACIÓN.</v>
          </cell>
          <cell r="F1363" t="str">
            <v>ML</v>
          </cell>
          <cell r="G1363">
            <v>5773</v>
          </cell>
        </row>
        <row r="1364">
          <cell r="D1364">
            <v>5227</v>
          </cell>
          <cell r="E1364" t="str">
            <v>PINTURA DE TRÁFICO - IMPRIMANTE NEGRO. SUMINISTRO Y APLICACIÓN.</v>
          </cell>
          <cell r="F1364" t="str">
            <v>M2</v>
          </cell>
          <cell r="G1364">
            <v>26103</v>
          </cell>
        </row>
        <row r="1365">
          <cell r="D1365">
            <v>5228</v>
          </cell>
          <cell r="E1365" t="str">
            <v>BORRADO DE DEMARCACIÓN VIAL POR FRESADO CON MÁQUINA PARA LINEA A=0.12M.</v>
          </cell>
          <cell r="F1365" t="str">
            <v>ML</v>
          </cell>
          <cell r="G1365">
            <v>9125</v>
          </cell>
        </row>
        <row r="1366">
          <cell r="D1366">
            <v>5229</v>
          </cell>
          <cell r="E1366" t="str">
            <v>BORRADO DE DEMARCACIÓN VIAL POR FRESADO CON MÁQUINA PARA LINEA A=0.15M.</v>
          </cell>
          <cell r="F1366" t="str">
            <v>ML</v>
          </cell>
          <cell r="G1366">
            <v>11407</v>
          </cell>
        </row>
        <row r="1367">
          <cell r="D1367">
            <v>5230</v>
          </cell>
          <cell r="E1367" t="str">
            <v>BORRADO DE DEMARCACIÓN VIAL POR FRESADO CON MÁQUINA PARA LINEA A=0.20M.</v>
          </cell>
          <cell r="F1367" t="str">
            <v>ML</v>
          </cell>
          <cell r="G1367">
            <v>15239</v>
          </cell>
        </row>
        <row r="1368">
          <cell r="D1368">
            <v>5241</v>
          </cell>
          <cell r="E1368" t="str">
            <v>TACHA REFLECTIVA BIDIRECCIONAL (INCLUYE SUMINISTRO E INSTALACIÓN).</v>
          </cell>
          <cell r="F1368" t="str">
            <v>UN</v>
          </cell>
          <cell r="G1368">
            <v>15745</v>
          </cell>
        </row>
        <row r="1369">
          <cell r="D1369">
            <v>5242</v>
          </cell>
          <cell r="E1369" t="str">
            <v>RESALTOS EN CAUCHO ANCLADOS, LONGITUD 1M, ANCHO 30CM, ANCHO 4.5CM. (INCLUYE SUMINISTRO E INSTALACIÓN).</v>
          </cell>
          <cell r="F1369" t="str">
            <v>UN</v>
          </cell>
          <cell r="G1369">
            <v>241089</v>
          </cell>
        </row>
        <row r="1370">
          <cell r="D1370">
            <v>5244</v>
          </cell>
          <cell r="E1370" t="str">
            <v>ENTIBADO EC-1 CONTÍNUO MADERA CON PERFILES DE MADERA Y PARALES TELESCÓPICOS. SUMINISTRO E INSTALACIÓN.</v>
          </cell>
          <cell r="F1370" t="str">
            <v>M2</v>
          </cell>
          <cell r="G1370">
            <v>64113</v>
          </cell>
        </row>
        <row r="1371">
          <cell r="D1371">
            <v>5245</v>
          </cell>
          <cell r="E1371" t="str">
            <v>EMPATE EN LÍNEA DE TUBERÍA DE ACERO (HA) A TUBERÍA PVC 6". SUMINISTRO E INSTALACIÓN. (INCLUYE ACOPLE UNIVERSAL D= 6" R1, UNIÓN DE REPARACIÓN D=6" Y 1MT DE TUBERÍA PVC D= 6" RDE 21).</v>
          </cell>
          <cell r="F1371" t="str">
            <v>UN</v>
          </cell>
          <cell r="G1371">
            <v>613780</v>
          </cell>
        </row>
        <row r="1372">
          <cell r="D1372">
            <v>5246</v>
          </cell>
          <cell r="E1372" t="str">
            <v>EMPATE EN LÍNEA DE TUBERÍA DE ACERO (HA) A TUBERÍA PVC 12". SUMINISTRO E INSTALACIÓN. (INCLUYE ACOPLE UNIVERSAL D= 12" R1, UNIÓN DE REPARACIÓN D=12" Y 1MT DE TUBERÍA PVC D= 12" RDE 21).</v>
          </cell>
          <cell r="F1372" t="str">
            <v>UN</v>
          </cell>
          <cell r="G1372">
            <v>2534872</v>
          </cell>
        </row>
        <row r="1373">
          <cell r="D1373">
            <v>5247</v>
          </cell>
          <cell r="E1373" t="str">
            <v>EMPATE EN LÍNEA DE TUBERÍA DE ACERO (HA) A ASBESTO CEMENTO (AC) 6". SUMINISTRO E INSTALACIÓN. (INCLUYE DOS ACOPLES UNIVERSAL D= 6" R1 Y 1MT DE TUBERÍA PVC D= 6" RDE 21).</v>
          </cell>
          <cell r="F1373" t="str">
            <v>UN</v>
          </cell>
          <cell r="G1373">
            <v>643609</v>
          </cell>
        </row>
        <row r="1374">
          <cell r="D1374">
            <v>5248</v>
          </cell>
          <cell r="E1374" t="str">
            <v>TUBERIA CONDUIT PVC D= 1/2" (NO INCLUYE RELLENOS). SUMINISTRO E INSTALACIÓN.</v>
          </cell>
          <cell r="F1374" t="str">
            <v>ML</v>
          </cell>
          <cell r="G1374">
            <v>5102</v>
          </cell>
        </row>
        <row r="1375">
          <cell r="D1375">
            <v>5249</v>
          </cell>
          <cell r="E1375" t="str">
            <v>TUBERIA EN ACERO GALVANIZADA D= 2" (NO INCLUYE RELLENOS). SUMINISTRO E INSTALACIÓN.</v>
          </cell>
          <cell r="F1375" t="str">
            <v>ML</v>
          </cell>
          <cell r="G1375">
            <v>61512</v>
          </cell>
        </row>
        <row r="1376">
          <cell r="D1376">
            <v>5250</v>
          </cell>
          <cell r="E1376" t="str">
            <v>CARCAMO TIPO PLACA DE PROTECCIÓN DE TUBO EN POLIETILENO D= 2", 3", 4", 6" Y 8". (INCLUYE RELLENO EN ARENA DE PEÑA, REFUERZO, CONCRETO DE 2000 PSI Y 4000 PSI, FORMALETA Y TRANSPORTE DE PETREOS).</v>
          </cell>
          <cell r="F1376" t="str">
            <v>ML</v>
          </cell>
          <cell r="G1376">
            <v>185257</v>
          </cell>
        </row>
        <row r="1377">
          <cell r="D1377">
            <v>5251</v>
          </cell>
          <cell r="E1377" t="str">
            <v>CARCAMO TIPO PLACA PARA PROTECCIÓN DE TUBO EN POLIETILENO D= 10", 12", 14" Y 16" (INCLUYE RELLENO EN ARENA DE PEÑA, REFUERZO, CONCRETO DE 2000 PSI Y 4000 PSI, FORMALETA Y TRANSPORTE DE PETREOS).</v>
          </cell>
          <cell r="F1377" t="str">
            <v>ML</v>
          </cell>
          <cell r="G1377">
            <v>272504</v>
          </cell>
        </row>
        <row r="1378">
          <cell r="D1378">
            <v>5252</v>
          </cell>
          <cell r="E1378" t="str">
            <v>CAJA PARA SECCIONADOR MANIOBRA SUBESTACIÓN SEMISUMERGIBLE NORMA CODENSA CS290 (ANDEN. INCL BASE EN CONCRETO DE 1500 PSI. RECEBO COMPACTADO, MUROS, PAÑETE EN MORTERO IMPERMEAB. ACERO REFUERZO, ESCALERA DE GATO, MARCO Y TAPAS.</v>
          </cell>
          <cell r="F1378" t="str">
            <v>UN</v>
          </cell>
          <cell r="G1378">
            <v>3550436</v>
          </cell>
        </row>
        <row r="1379">
          <cell r="D1379">
            <v>5253</v>
          </cell>
          <cell r="E1379" t="str">
            <v>CAJA DE MANIOBRA ENTRADA Y SALIDA SUBESTACION SEMISUMERGIBLE NORMA CODENSA CTS535. SUMINISTRO E INSTALACION.</v>
          </cell>
          <cell r="F1379" t="str">
            <v>UN</v>
          </cell>
          <cell r="G1379">
            <v>14717199</v>
          </cell>
        </row>
        <row r="1380">
          <cell r="D1380">
            <v>5254</v>
          </cell>
          <cell r="E1380" t="str">
            <v>TUBERIA CONCRETO D=36" CL. V REFORZADO (INCLUYE SUMINISTRO, INSTALACIÓN, MORTERO 2000 PSI PARA CUBRIMIENTO DE JUNTA).</v>
          </cell>
          <cell r="F1380" t="str">
            <v>ML</v>
          </cell>
          <cell r="G1380">
            <v>1795021</v>
          </cell>
        </row>
        <row r="1381">
          <cell r="D1381">
            <v>5271</v>
          </cell>
          <cell r="E1381" t="str">
            <v>CONCRETO 2000 PSI GRAVA COMUN 1" (SUMINISTRO Y COLOCACIÓN. INCLUYE SUMINISTRO DE CONCRETO, FORMALETEADO, FUNDIDA Y CURADO.)</v>
          </cell>
          <cell r="F1381" t="str">
            <v>M3</v>
          </cell>
          <cell r="G1381">
            <v>615967</v>
          </cell>
        </row>
        <row r="1382">
          <cell r="D1382">
            <v>5272</v>
          </cell>
          <cell r="E1382" t="str">
            <v>2 DUCTOS D=6" PVC-TDP (NO INCLUYE RELLENOS NI EXCAVACIÓN). SUMINISTRO E INSTALACIÓN.</v>
          </cell>
          <cell r="F1382" t="str">
            <v>ML</v>
          </cell>
          <cell r="G1382">
            <v>110745</v>
          </cell>
        </row>
        <row r="1383">
          <cell r="D1383">
            <v>5273</v>
          </cell>
          <cell r="E1383" t="str">
            <v>3 DUCTOS D=6" PVC-TDP (NO INCLUYE RELLENOS NI EXCAVACIÓN). SUMINISTRO E INSTALACIÓN.</v>
          </cell>
          <cell r="F1383" t="str">
            <v>ML</v>
          </cell>
          <cell r="G1383">
            <v>166118</v>
          </cell>
        </row>
        <row r="1384">
          <cell r="D1384">
            <v>5274</v>
          </cell>
          <cell r="E1384" t="str">
            <v>5 DUCTOS D=6" PVC-TDP (NO INCLUYE RELLENOS NI EXCAVACIÓN). SUMINISTRO E INSTALACIÓN.</v>
          </cell>
          <cell r="F1384" t="str">
            <v>ML</v>
          </cell>
          <cell r="G1384">
            <v>276865</v>
          </cell>
        </row>
        <row r="1385">
          <cell r="D1385">
            <v>5275</v>
          </cell>
          <cell r="E1385" t="str">
            <v>10 DUCTOS D=6" PVC-TDP (NO INCLUYE RELLENOS NI EXCAVACIÓN). SUMINISTRO E INSTALACIÓN.</v>
          </cell>
          <cell r="F1385" t="str">
            <v>ML</v>
          </cell>
          <cell r="G1385">
            <v>553727</v>
          </cell>
        </row>
        <row r="1386">
          <cell r="D1386">
            <v>5276</v>
          </cell>
          <cell r="E1386" t="str">
            <v>11 DUCTOS D=6" PVC-TDP (NO INCLUYE RELLENOS NI EXCAVACIÓN). SUMINISTRO E INSTALACIÓN.</v>
          </cell>
          <cell r="F1386" t="str">
            <v>ML</v>
          </cell>
          <cell r="G1386">
            <v>609099</v>
          </cell>
        </row>
        <row r="1387">
          <cell r="D1387">
            <v>5277</v>
          </cell>
          <cell r="E1387" t="str">
            <v>20 DUCTOS D=4" PVC-TDP (NO INCLUYE RELLENOS NI EXCAVACIÓN). SUMINISTRO E INSTALACIÓN.</v>
          </cell>
          <cell r="F1387" t="str">
            <v>ML</v>
          </cell>
          <cell r="G1387">
            <v>509050</v>
          </cell>
        </row>
        <row r="1388">
          <cell r="D1388">
            <v>5278</v>
          </cell>
          <cell r="E1388" t="str">
            <v>28 DUCTOS D=4" PVC-TDP (NO INCLUYE RELLENOS NI EXCAVACIÓN). SUMINISTRO E INSTALACIÓN.</v>
          </cell>
          <cell r="F1388" t="str">
            <v>ML</v>
          </cell>
          <cell r="G1388">
            <v>712965</v>
          </cell>
        </row>
        <row r="1389">
          <cell r="D1389">
            <v>5279</v>
          </cell>
          <cell r="E1389" t="str">
            <v>5 DUCTOS D=4" PVC-TDP (NO INCLUYE RELLENOS NI EXCAVACIÓN). SUMINISTRO E INSTALACIÓN.</v>
          </cell>
          <cell r="F1389" t="str">
            <v>ML</v>
          </cell>
          <cell r="G1389">
            <v>127264</v>
          </cell>
        </row>
        <row r="1390">
          <cell r="D1390">
            <v>5280</v>
          </cell>
          <cell r="E1390" t="str">
            <v>CARCAMO DE PROTECCIÓN PARA TUBERIA DE TELEFONOS (DE 9 A 12 TUBOS). SUMINISTRO E INSTALACIÓN.</v>
          </cell>
          <cell r="F1390" t="str">
            <v>ML</v>
          </cell>
          <cell r="G1390">
            <v>274114</v>
          </cell>
        </row>
        <row r="1391">
          <cell r="D1391">
            <v>5286</v>
          </cell>
          <cell r="E1391" t="str">
            <v>ESTABILIZACIÓN DE BASE GRANULAR CON EMULSIÓN + CEMENTO 5% E= 0.20M</v>
          </cell>
          <cell r="F1391" t="str">
            <v>M2</v>
          </cell>
          <cell r="G1391">
            <v>15980</v>
          </cell>
        </row>
        <row r="1392">
          <cell r="D1392">
            <v>5312</v>
          </cell>
          <cell r="E1392" t="str">
            <v>CONCRETO 4000 PSI (280 KG/CM2) GRAVA COMUN PARA ALETAS Y ESPALDAR (INCLUYE FORMALETA. NO INCLUYE REFUERZO NI CURADO. INCLUYE SUMINISTRO Y COLOCACION).</v>
          </cell>
          <cell r="F1392" t="str">
            <v>M3</v>
          </cell>
          <cell r="G1392">
            <v>645642</v>
          </cell>
        </row>
        <row r="1393">
          <cell r="D1393">
            <v>5313</v>
          </cell>
          <cell r="E1393" t="str">
            <v>CONCRETO 3500 PSI (245 KG/CM2) GRAVA COMUN PARA CIMENTACIONES (INCLUYE FORMALETA. NO INCLUYE REFUERZO NI CURADO. INCLUYE SUMINISTRO Y COLOCACION).</v>
          </cell>
          <cell r="F1393" t="str">
            <v>M3</v>
          </cell>
          <cell r="G1393">
            <v>633149</v>
          </cell>
        </row>
        <row r="1394">
          <cell r="D1394">
            <v>5314</v>
          </cell>
          <cell r="E1394" t="str">
            <v>SEPARADOR NEW JERSEY MONODIRECCIONAL 0.375M X 0.90M X 0.15M (FUNDIDO EN SITIO. INCLUYE SUM. E INST. NO INC. MATERIAL DE BASE).</v>
          </cell>
          <cell r="F1394" t="str">
            <v>ML</v>
          </cell>
          <cell r="G1394">
            <v>604451</v>
          </cell>
        </row>
        <row r="1395">
          <cell r="D1395">
            <v>5315</v>
          </cell>
          <cell r="E1395" t="str">
            <v>CONCRETO 4000 PSI (280 KG/CM2) PARA MURO DE CONTENCION (GRAVA COMUN) SUMINISTRO Y COLOCACIÓN. INCLUYE FORMALETA. NO INCLUYE REFUERZO, NI CURADO). PARA TRABAJOS A NIVEL MENOR DE 1.50M.</v>
          </cell>
          <cell r="F1395" t="str">
            <v>M3</v>
          </cell>
          <cell r="G1395">
            <v>986257</v>
          </cell>
        </row>
        <row r="1396">
          <cell r="D1396">
            <v>5316</v>
          </cell>
          <cell r="E1396" t="str">
            <v>NIVELACION DE CAJA CS276 EN ANDEN H= 0.42M (INCLUYE CONCRETO 2500 PSI HECHO EN OBRA, LADRILLO TOLETE RECOCIDO 24X12X6. MORTERO 1:5 HECHO EN OBRA. INCL. REPOSICION DE MARCO Y TAPA PREFABRICADA</v>
          </cell>
          <cell r="F1396" t="str">
            <v>UN</v>
          </cell>
          <cell r="G1396">
            <v>1473365</v>
          </cell>
        </row>
        <row r="1397">
          <cell r="D1397">
            <v>5317</v>
          </cell>
          <cell r="E1397" t="str">
            <v>CONCRETO GRAVA COMÚN DE 5000 PSI (350 KG/CM2) PARA SUPER ESTRUCTURA ACELERADO A 2 DÍAS. (CONCRETO GRAVA COMÚN.INCLUYE ACELERANTE, FORMALETA, CURADO DE CONCRETO Y MANO DE OBRA).</v>
          </cell>
          <cell r="F1397" t="str">
            <v>M3</v>
          </cell>
          <cell r="G1397">
            <v>911893</v>
          </cell>
        </row>
        <row r="1398">
          <cell r="D1398">
            <v>5318</v>
          </cell>
          <cell r="E1398" t="str">
            <v>CAMARA GRP 2500 * 2500 * 1200 (INCLUYE TUBERIA , CHIMENEA 2.5M Y ACCESORIOS. SUMINISTRO E INSTALACION.</v>
          </cell>
          <cell r="F1398" t="str">
            <v>UN</v>
          </cell>
          <cell r="G1398">
            <v>65158266</v>
          </cell>
        </row>
        <row r="1399">
          <cell r="D1399">
            <v>5319</v>
          </cell>
          <cell r="E1399" t="str">
            <v>CAMARA GRP 2600 * 2600 * 1200 (INCLUYE TUBERIA , CHIMENEA 2.5M Y ACCESORIOS. SUMINISTRO E INSTALACION.</v>
          </cell>
          <cell r="F1399" t="str">
            <v>UN</v>
          </cell>
          <cell r="G1399">
            <v>69744640</v>
          </cell>
        </row>
        <row r="1400">
          <cell r="D1400">
            <v>5320</v>
          </cell>
          <cell r="E1400" t="str">
            <v>TUBERIA GRP 350MM (INCLUYE TRANSPORTE). SUMINISTRO E INSTALACION.</v>
          </cell>
          <cell r="F1400" t="str">
            <v>ML</v>
          </cell>
          <cell r="G1400">
            <v>566767</v>
          </cell>
        </row>
        <row r="1401">
          <cell r="D1401">
            <v>5321</v>
          </cell>
          <cell r="E1401" t="str">
            <v>TUBERIA GRP 450MM (INCLUYE TRANSPORTE). SUMINISTRO E INSTALACION.</v>
          </cell>
          <cell r="F1401" t="str">
            <v>ML</v>
          </cell>
          <cell r="G1401">
            <v>705989</v>
          </cell>
        </row>
        <row r="1402">
          <cell r="D1402">
            <v>5322</v>
          </cell>
          <cell r="E1402" t="str">
            <v>TUBERIA GRP 550MM (INCLUYE TRANSPORTE). SUMINISTRO E INSTALACION.</v>
          </cell>
          <cell r="F1402" t="str">
            <v>ML</v>
          </cell>
          <cell r="G1402">
            <v>822074</v>
          </cell>
        </row>
        <row r="1403">
          <cell r="D1403">
            <v>5324</v>
          </cell>
          <cell r="E1403" t="str">
            <v>TUBERIA GRP 750MM (INCLUYE TRANSPORTE). SUMINISTRO E INSTALACION.</v>
          </cell>
          <cell r="F1403" t="str">
            <v>ML</v>
          </cell>
          <cell r="G1403">
            <v>1094700</v>
          </cell>
        </row>
        <row r="1404">
          <cell r="D1404">
            <v>5325</v>
          </cell>
          <cell r="E1404" t="str">
            <v>TUBERIA GRP 850MM (INCLUYE TRANSPORTE). SUMINISTRO E INSTALACION.</v>
          </cell>
          <cell r="F1404" t="str">
            <v>ML</v>
          </cell>
          <cell r="G1404">
            <v>1291664</v>
          </cell>
        </row>
        <row r="1405">
          <cell r="D1405">
            <v>5326</v>
          </cell>
          <cell r="E1405" t="str">
            <v>TUBERIA GRP 2500MM (INCLUYE TRANSPORTE). SUMINISTRO E INSTALACION.</v>
          </cell>
          <cell r="F1405" t="str">
            <v>ML</v>
          </cell>
          <cell r="G1405">
            <v>7614257</v>
          </cell>
        </row>
        <row r="1406">
          <cell r="D1406">
            <v>5327</v>
          </cell>
          <cell r="E1406" t="str">
            <v>TUBERIA GRP 2600MM (INCLUYE TRANSPORTE). SUMINISTRO E INSTALACION.</v>
          </cell>
          <cell r="F1406" t="str">
            <v>ML</v>
          </cell>
          <cell r="G1406">
            <v>8245944</v>
          </cell>
        </row>
        <row r="1407">
          <cell r="D1407">
            <v>5328</v>
          </cell>
          <cell r="E1407" t="str">
            <v>CAMARA GRP 900 * 900 * 1200 (INCLUYE TUBERIA , CHIMENEA 1.0M Y ACCESORIOS. SUMINISTRO E INSTALACION.</v>
          </cell>
          <cell r="F1407" t="str">
            <v>UN</v>
          </cell>
          <cell r="G1407">
            <v>21050203</v>
          </cell>
        </row>
        <row r="1408">
          <cell r="D1408">
            <v>5329</v>
          </cell>
          <cell r="E1408" t="str">
            <v>CAMARA GRP 900 * 900 * 1200 (INCLUYE TUBERIA , CHIMENEA 2.50M Y ACCESORIOS. SUMINISTRO E INSTALACION.</v>
          </cell>
          <cell r="F1408" t="str">
            <v>UN</v>
          </cell>
          <cell r="G1408">
            <v>25831700</v>
          </cell>
        </row>
        <row r="1409">
          <cell r="D1409">
            <v>5330</v>
          </cell>
          <cell r="E1409" t="str">
            <v>CAMARA GRP 1000 * 1000 * 1200 (INCLUYE TUBERIA , CHIMENEA 2.50M Y ACCESORIOS. SUMINISTRO E INSTALACION.</v>
          </cell>
          <cell r="F1409" t="str">
            <v>UN</v>
          </cell>
          <cell r="G1409">
            <v>26474241</v>
          </cell>
        </row>
        <row r="1410">
          <cell r="D1410">
            <v>5331</v>
          </cell>
          <cell r="E1410" t="str">
            <v>CAMARA GRP 1100 * 1100 * 1200 (INCLUYE TUBERIA , CHIMENEA 2.50M Y ACCESORIOS. SUMINISTRO E INSTALACION.</v>
          </cell>
          <cell r="F1410" t="str">
            <v>UN</v>
          </cell>
          <cell r="G1410">
            <v>29179082</v>
          </cell>
        </row>
        <row r="1411">
          <cell r="D1411">
            <v>5332</v>
          </cell>
          <cell r="E1411" t="str">
            <v>CAMARA GRP 1300 * 1300 * 1200 (INCLUYE TUBERIA , CHIMENEA 5.0M Y ACCESORIOS. SUMINISTRO E INSTALACION.</v>
          </cell>
          <cell r="F1411" t="str">
            <v>UN</v>
          </cell>
          <cell r="G1411">
            <v>33881330</v>
          </cell>
        </row>
        <row r="1412">
          <cell r="D1412">
            <v>5333</v>
          </cell>
          <cell r="E1412" t="str">
            <v>CAMARA GRP 1500 * 1500 * 1200 (INCLUYE TUBERIA , CHIMENEA 2.50M Y ACCESORIOS. SUMINISTRO E INSTALACION.</v>
          </cell>
          <cell r="F1412" t="str">
            <v>UN</v>
          </cell>
          <cell r="G1412">
            <v>30196723</v>
          </cell>
        </row>
        <row r="1413">
          <cell r="D1413">
            <v>5334</v>
          </cell>
          <cell r="E1413" t="str">
            <v>CAMARA GRP 1600 * 1600 * 1200 (INCLUYE TUBERIA , CHIMENEA 2.50M Y ACCESORIOS. SUMINISTRO E INSTALACION.</v>
          </cell>
          <cell r="F1413" t="str">
            <v>UN</v>
          </cell>
          <cell r="G1413">
            <v>31187354</v>
          </cell>
        </row>
        <row r="1414">
          <cell r="D1414">
            <v>5335</v>
          </cell>
          <cell r="E1414" t="str">
            <v>CAMARA GRP 1800 * 1800 * 1200 (INCLUYE TUBERIA , CHIMENEA 2.50M Y ACCESORIOS. SUMINISTRO E INSTALACION.</v>
          </cell>
          <cell r="F1414" t="str">
            <v>UN</v>
          </cell>
          <cell r="G1414">
            <v>34448701</v>
          </cell>
        </row>
        <row r="1415">
          <cell r="D1415">
            <v>5336</v>
          </cell>
          <cell r="E1415" t="str">
            <v>CAMARA GRP 1800 * 1800 * 1200 (INCLUYE TUBERIA , CHIMENEA 5.0M Y ACCESORIOS. SUMINISTRO E INSTALACION.</v>
          </cell>
          <cell r="F1415" t="str">
            <v>UN</v>
          </cell>
          <cell r="G1415">
            <v>41718925</v>
          </cell>
        </row>
        <row r="1416">
          <cell r="D1416">
            <v>5338</v>
          </cell>
          <cell r="E1416" t="str">
            <v>PARAMETRO DE RESISTENCIA DEL SUELO MEDIANTE COMPRESION TRIAXIAL: COMPRESION TRIAXIAL ESTÁTICA CONSOLIDADA NO DRENADO UU (TRES PUNTOS)</v>
          </cell>
          <cell r="F1416" t="str">
            <v>UN</v>
          </cell>
          <cell r="G1416">
            <v>1227100</v>
          </cell>
        </row>
        <row r="1417">
          <cell r="D1417">
            <v>5339</v>
          </cell>
          <cell r="E1417" t="str">
            <v>REDUCCION CONCENTRICA HD 8"X4" (SUMINISTRO E INSTALACIÓN)</v>
          </cell>
          <cell r="F1417" t="str">
            <v>UN</v>
          </cell>
          <cell r="G1417">
            <v>445922</v>
          </cell>
        </row>
        <row r="1418">
          <cell r="D1418">
            <v>5340</v>
          </cell>
          <cell r="E1418" t="str">
            <v>MALLA PUESTA A TIERRA SUBESTACIONES (INCLUYE SUMINISTRO E INSTALACION).</v>
          </cell>
          <cell r="F1418" t="str">
            <v>UN</v>
          </cell>
          <cell r="G1418">
            <v>2860695</v>
          </cell>
        </row>
        <row r="1419">
          <cell r="D1419">
            <v>5341</v>
          </cell>
          <cell r="E1419" t="str">
            <v>VARILLA COOPER WELD 5/8" X 2.44M. (INCLUYE SUMINISTRO E INSTALACION).</v>
          </cell>
          <cell r="F1419" t="str">
            <v>UN</v>
          </cell>
          <cell r="G1419">
            <v>851593</v>
          </cell>
        </row>
        <row r="1420">
          <cell r="D1420">
            <v>5342</v>
          </cell>
          <cell r="E1420" t="str">
            <v>MASCARILLA DE GIRO PARA SEMÁFORO DE 200MM. (INCLUYE SUMINISTRO E INSTALACION).</v>
          </cell>
          <cell r="F1420" t="str">
            <v>UN</v>
          </cell>
          <cell r="G1420">
            <v>439152</v>
          </cell>
        </row>
        <row r="1421">
          <cell r="D1421">
            <v>5343</v>
          </cell>
          <cell r="E1421" t="str">
            <v>MODULO ROJO PARA SEMÁFOROS DE 200MM (TIPO LED, SEMÁFORO TIPO MENSULA). SUMINISTRO E INSTALACION.</v>
          </cell>
          <cell r="F1421" t="str">
            <v>UN</v>
          </cell>
          <cell r="G1421">
            <v>820157</v>
          </cell>
        </row>
        <row r="1422">
          <cell r="D1422">
            <v>5344</v>
          </cell>
          <cell r="E1422" t="str">
            <v>GEOMALLA TENSAR BX 1200 PARA REFUERZO DE MATERIALES GRANULARES. SUMINISTRO E INSTALACION.</v>
          </cell>
          <cell r="F1422" t="str">
            <v>M2</v>
          </cell>
          <cell r="G1422">
            <v>19167</v>
          </cell>
        </row>
        <row r="1423">
          <cell r="D1423">
            <v>5345</v>
          </cell>
          <cell r="E1423" t="str">
            <v>CAPAS GRANULARES DE SUBBASE CLASE A (SBG_A) PRODUCIDAS CON RCD. (SUMINISTRO, EXTENDIDO, NIVELACIÓN, HUMEDECIMIENTO Y COMPACTACIÓN CON VIBROCOMPACTADOR) IDU ET-400-11, TRÁFICO T4 - T5. TRANSPORTE PETREOS 28KM.</v>
          </cell>
          <cell r="F1423" t="str">
            <v>M3</v>
          </cell>
          <cell r="G1423">
            <v>167011</v>
          </cell>
        </row>
        <row r="1424">
          <cell r="D1424">
            <v>5346</v>
          </cell>
          <cell r="E1424" t="str">
            <v>CAPAS GRANULARES DE BASE CLASE A (BG_A) PRODUCIDAS CON RCD. (SUMINISTRO, EXTENDIDO, NIVELACIÓN, HUMEDECIMIENTO Y COMPACTACIÓN CON VIBROCOMPACTADOR) IDU ET-400-11, TRÁFICO T4 - T5. TRANSPORTE PETREOS 28KM.</v>
          </cell>
          <cell r="F1424" t="str">
            <v>M3</v>
          </cell>
          <cell r="G1424">
            <v>181516</v>
          </cell>
        </row>
        <row r="1425">
          <cell r="D1425">
            <v>5347</v>
          </cell>
          <cell r="E1425" t="str">
            <v>RECICLAJE DE PAVIMENTO ASFALTICO EN EL SITIO CON 3% DE EMULSION ASFALTICA, INCLUYE 0.5% DE CEMENTO PORTLAND. TRANSPORTE PETREOS 23 KM.</v>
          </cell>
          <cell r="F1425" t="str">
            <v>M3</v>
          </cell>
          <cell r="G1425">
            <v>307109</v>
          </cell>
        </row>
        <row r="1426">
          <cell r="D1426">
            <v>5348</v>
          </cell>
          <cell r="E1426" t="str">
            <v>RECICLAJE DE PAVIMENTO ASFALTICO EN EL SITIO CON 3% DE EMULSION ASFALTICA, INCLUYE 1.0% DE CEMENTO PORTLAND. TRANSPORTE PETREOS 23 KM.</v>
          </cell>
          <cell r="F1426" t="str">
            <v>M3</v>
          </cell>
          <cell r="G1426">
            <v>314816</v>
          </cell>
        </row>
        <row r="1427">
          <cell r="D1427">
            <v>5349</v>
          </cell>
          <cell r="E1427" t="str">
            <v>RECICLAJE DE PAVIMENTO ASFALTICO EN EL SITIO CON 3% DE EMULSION ASFALTICA, INCLUYE 1.5% DE CEMENTO PORTLAND. TRANSPORTE PETREOS 23 KM.</v>
          </cell>
          <cell r="F1427" t="str">
            <v>M3</v>
          </cell>
          <cell r="G1427">
            <v>322560</v>
          </cell>
        </row>
        <row r="1428">
          <cell r="D1428">
            <v>5350</v>
          </cell>
          <cell r="E1428" t="str">
            <v>RECICLAJE DE PAVIMENTO ASFALTICO EN EL SITIO CON 4% DE EMULSION ASFALTICA, INCLUYE 0.5% DE CEMENTO PORTLAND. TRANSPORTE PETREOS 23 KM.</v>
          </cell>
          <cell r="F1428" t="str">
            <v>M3</v>
          </cell>
          <cell r="G1428">
            <v>376188</v>
          </cell>
        </row>
        <row r="1429">
          <cell r="D1429">
            <v>5351</v>
          </cell>
          <cell r="E1429" t="str">
            <v>RECICLAJE DE PAVIMENTO ASFALTICO EN EL SITIO CON 4% DE EMULSION ASFALTICA, INCLUYE 1.0% DE CEMENTO PORTLAND. TRANSPORTE PETREOS 23 KM.</v>
          </cell>
          <cell r="F1429" t="str">
            <v>M3</v>
          </cell>
          <cell r="G1429">
            <v>383932</v>
          </cell>
        </row>
        <row r="1430">
          <cell r="D1430">
            <v>5352</v>
          </cell>
          <cell r="E1430" t="str">
            <v>RECICLAJE DE PAVIMENTO ASFALTICO EN EL SITIO CON 4% DE EMULSION ASFALTICA, INCLUYE 1.5% DE CEMENTO PORTLAND. TRANSPORTE PETREOS 23 KM.</v>
          </cell>
          <cell r="F1430" t="str">
            <v>M3</v>
          </cell>
          <cell r="G1430">
            <v>391676</v>
          </cell>
        </row>
        <row r="1431">
          <cell r="D1431">
            <v>5353</v>
          </cell>
          <cell r="E1431" t="str">
            <v>RECICLAJE DE PAVIMENTO ASFALTICO EN EL SITIO CON 5% DE EMULSION ASFALTICA, INCLUYE 0.5% DE CEMENTO PORTLAND. TRANSPORTE PETREOS 23 KM.</v>
          </cell>
          <cell r="F1431" t="str">
            <v>M3</v>
          </cell>
          <cell r="G1431">
            <v>445305</v>
          </cell>
        </row>
        <row r="1432">
          <cell r="D1432">
            <v>5354</v>
          </cell>
          <cell r="E1432" t="str">
            <v>RECICLAJE DE PAVIMENTO ASFALTICO EN EL SITIO CON 5% DE EMULSION ASFALTICA, INCLUYE 1.0% DE CEMENTO PORTLAND. TRANSPORTE PETREOS 23 KM.</v>
          </cell>
          <cell r="F1432" t="str">
            <v>M3</v>
          </cell>
          <cell r="G1432">
            <v>453585</v>
          </cell>
        </row>
        <row r="1433">
          <cell r="D1433">
            <v>5355</v>
          </cell>
          <cell r="E1433" t="str">
            <v>RECICLAJE DE PAVIMENTO ASFALTICO EN EL SITIO CON 5% DE EMULSION ASFALTICA, INCLUYE 1.5% DE CEMENTO PORTLAND. TRANSPORTE PETREOS 23 KM.</v>
          </cell>
          <cell r="F1433" t="str">
            <v>M3</v>
          </cell>
          <cell r="G1433">
            <v>460793</v>
          </cell>
        </row>
        <row r="1434">
          <cell r="D1434">
            <v>5356</v>
          </cell>
          <cell r="E1434" t="str">
            <v>RECICLAJE DE PAVIMENTO ASFALTICO EN EL SITIO CON 3% DE CEMENTO PORTLAND. SUMINISTRO, EXTENDIDO, NIVELACION, HUMEDECIMIENTO Y COMPACTACION CON VIBROCOMPACTADOR. IDU ET-454-11, TRÁFICO T4 - T5. TRANSPORTE PETREOS 23 KM.</v>
          </cell>
          <cell r="F1434" t="str">
            <v>M3</v>
          </cell>
          <cell r="G1434">
            <v>138025</v>
          </cell>
        </row>
        <row r="1435">
          <cell r="D1435">
            <v>5357</v>
          </cell>
          <cell r="E1435" t="str">
            <v>RECICLAJE DE PAVIMENTO ASFALTICO EN EL SITIO CON 4% DE CEMENTO PORTLAND. SUMINISTRO, EXTENDIDO, NIVELACION, HUMEDECIMIENTO Y COMPACTACION CON VIBROCOMPACTADOR. IDU ET-454-11, TRÁFICO T4 - T5. TRANSPORTE PETREOS 23 KM.</v>
          </cell>
          <cell r="F1435" t="str">
            <v>M3</v>
          </cell>
          <cell r="G1435">
            <v>155941</v>
          </cell>
        </row>
        <row r="1436">
          <cell r="D1436">
            <v>5358</v>
          </cell>
          <cell r="E1436" t="str">
            <v>RECICLAJE DE PAVIMENTO ASFALTICO EN EL SITIO CON 5% DE CEMENTO PORTLAND. SUMINISTRO, EXTENDIDO, NIVELACION, HUMEDECIMIENTO Y COMPACTACION CON VIBROCOMPACTADOR. IDU ET-454-11, TRÁFICO T4 - T5. TRANSPORTE PETREOS 23 KM.</v>
          </cell>
          <cell r="F1436" t="str">
            <v>M3</v>
          </cell>
          <cell r="G1436">
            <v>169429</v>
          </cell>
        </row>
        <row r="1437">
          <cell r="D1437">
            <v>5359</v>
          </cell>
          <cell r="E1437" t="str">
            <v>RECICLAJE DE PAVIMENTO ASFALTICO EN EL SITIO CON 6% DE CEMENTO PORTLAND. SUMINISTRO, EXTENDIDO, NIVELACION, HUMEDECIMIENTO Y COMPACTACION CON VIBROCOMPACTADOR. IDU ET-454-11, TRÁFICO T4 - T5. TRANSPORTE PETREOS 23 KM.</v>
          </cell>
          <cell r="F1437" t="str">
            <v>M3</v>
          </cell>
          <cell r="G1437">
            <v>184488</v>
          </cell>
        </row>
        <row r="1438">
          <cell r="D1438">
            <v>5360</v>
          </cell>
          <cell r="E1438" t="str">
            <v>ACOPIO Y TRASIEGO MECANICO DE MATERIAL DE FRESADO EN EL SITIO DE ALMACENAMIENTO TRANSITORIO.</v>
          </cell>
          <cell r="F1438" t="str">
            <v>HR</v>
          </cell>
          <cell r="G1438">
            <v>167006</v>
          </cell>
        </row>
        <row r="1439">
          <cell r="D1439">
            <v>5361</v>
          </cell>
          <cell r="E1439" t="str">
            <v>CLASIFICACION MECANICA DE MATERIAL DE FRESADO EN EL SITIO DE ALMACENAMIENTO TRANSITORIO PARA ACCIONES DE MOVILIDAD.</v>
          </cell>
          <cell r="F1439" t="str">
            <v>M3</v>
          </cell>
          <cell r="G1439">
            <v>11269</v>
          </cell>
        </row>
        <row r="1440">
          <cell r="D1440">
            <v>5362</v>
          </cell>
          <cell r="E1440" t="str">
            <v>FRESADO ESTABILIZADO AL 5% CON EMULSIÓN CRL-1 PARA ACCIÓN DE MOVILIDAD (INCLUYE MATERIAL PÉTREO DE ADICIÓN (ARENA DE RIO) - DISTANCIA A 28 KM.</v>
          </cell>
          <cell r="F1440" t="str">
            <v>M3</v>
          </cell>
          <cell r="G1440">
            <v>373395</v>
          </cell>
        </row>
        <row r="1441">
          <cell r="D1441">
            <v>5363</v>
          </cell>
          <cell r="E1441" t="str">
            <v>FRESADO ESTABILIZADO AL 5% CON EMULSIÓN CRL-1 PARA ACCION DE MOVILIDAD (INCLUYE MATERIAL PETREO DE ADICION (ARENA LAVADA) - DISTACIO A 28 KM.</v>
          </cell>
          <cell r="F1441" t="str">
            <v>M3</v>
          </cell>
          <cell r="G1441">
            <v>362596</v>
          </cell>
        </row>
        <row r="1442">
          <cell r="D1442">
            <v>5364</v>
          </cell>
          <cell r="E1442" t="str">
            <v>FRESADO ESTABILIZADO AL 5% CON EMULSIÓN CRL-1 PARA ACCIÓN DE MOVILIDAD (INCLUYE MATERIAL PÉTREO DE ADICIÓN (SUBBASE GRANULAR TIPO A - SBG A)) - DISTANCIA A 28 KM.</v>
          </cell>
          <cell r="F1442" t="str">
            <v>M3</v>
          </cell>
          <cell r="G1442">
            <v>356993</v>
          </cell>
        </row>
        <row r="1443">
          <cell r="D1443">
            <v>5365</v>
          </cell>
          <cell r="E1443" t="str">
            <v>MALLA ESLABONADA CALIBRE 10.5 2" ALTURA MAYOR A 2.20M. SUMINISTRO E INSTALACION.</v>
          </cell>
          <cell r="F1443" t="str">
            <v>M2</v>
          </cell>
          <cell r="G1443">
            <v>44284</v>
          </cell>
        </row>
        <row r="1444">
          <cell r="D1444">
            <v>5366</v>
          </cell>
          <cell r="E1444" t="str">
            <v>POLISOMBRA VERDE PARA CERRAMIENTO. SUMINISTRO E INSTALACION.</v>
          </cell>
          <cell r="F1444" t="str">
            <v>M2</v>
          </cell>
          <cell r="G1444">
            <v>3271</v>
          </cell>
        </row>
        <row r="1445">
          <cell r="D1445">
            <v>5368</v>
          </cell>
          <cell r="E1445" t="str">
            <v>TEJA DE ZINC. SUMINISTRO E INSTALACION. INCLUYE ESTRUCTURAS CUARTONES EN MADERA X 3.0M Y AMARRES.</v>
          </cell>
          <cell r="F1445" t="str">
            <v>M2</v>
          </cell>
          <cell r="G1445">
            <v>24415</v>
          </cell>
        </row>
        <row r="1446">
          <cell r="D1446">
            <v>5369</v>
          </cell>
          <cell r="E1446" t="str">
            <v>PINTURA ACEITE SOBRE LAMINA (INCLUYE ANTICORROSIVO). SUMINISTRO Y APLICACION.</v>
          </cell>
          <cell r="F1446" t="str">
            <v>UN</v>
          </cell>
          <cell r="G1446">
            <v>4532</v>
          </cell>
        </row>
        <row r="1447">
          <cell r="D1447">
            <v>5370</v>
          </cell>
          <cell r="E1447" t="str">
            <v>PINTURA VINILO TIPO 1 (2 MANOS).</v>
          </cell>
          <cell r="F1447" t="str">
            <v>M2</v>
          </cell>
          <cell r="G1447">
            <v>11693</v>
          </cell>
        </row>
        <row r="1448">
          <cell r="D1448">
            <v>5371</v>
          </cell>
          <cell r="E1448" t="str">
            <v>MURO EN LADRILLO TOLETE COMUN.</v>
          </cell>
          <cell r="F1448" t="str">
            <v>M2</v>
          </cell>
          <cell r="G1448">
            <v>63709</v>
          </cell>
        </row>
        <row r="1449">
          <cell r="D1449">
            <v>5372</v>
          </cell>
          <cell r="E1449" t="str">
            <v>TANQUE DE AGUA DE 500 LT. SUMINISTRO E INSTALACION.</v>
          </cell>
          <cell r="F1449" t="str">
            <v>UN</v>
          </cell>
          <cell r="G1449">
            <v>261113</v>
          </cell>
        </row>
        <row r="1450">
          <cell r="D1450">
            <v>5373</v>
          </cell>
          <cell r="E1450" t="str">
            <v>ZARANDA DE 6X3 PARA CLASIFICACIÓN MATERIAL. SUMINISTRO E INSTALACIÓN.</v>
          </cell>
          <cell r="F1450" t="str">
            <v>UN</v>
          </cell>
          <cell r="G1450">
            <v>45130555</v>
          </cell>
        </row>
        <row r="1451">
          <cell r="D1451">
            <v>5374</v>
          </cell>
          <cell r="E1451" t="str">
            <v>PARCHEO CON PAVIMENTO ASFALTICO RECICLADO ESTABILIZADO AL 5% CON EMULSION CRL-1 PARA ACCION DE MOVILIDAD. SIN CORTE NI DEMOLICIÓN EXTENDIDO MANUAL. HASTA 28KM. HORARIO DIURNO.</v>
          </cell>
          <cell r="F1451" t="str">
            <v>M3</v>
          </cell>
          <cell r="G1451">
            <v>190216</v>
          </cell>
        </row>
        <row r="1452">
          <cell r="D1452">
            <v>5375</v>
          </cell>
          <cell r="E1452" t="str">
            <v>PARCHEO CON PAVIMENTO ASFALTICO RECICLADO ESTABILIZADO AL 5% CON EMULSION CRL-1 PARA ACCION DE MOVILIDAD. SIN CORTE NI DEMOLICIÓN. EXTENDIDO MANUAL. HASTA 28KM. HORARIO NOCTURNO.</v>
          </cell>
          <cell r="F1452" t="str">
            <v>M3</v>
          </cell>
          <cell r="G1452">
            <v>239731</v>
          </cell>
        </row>
        <row r="1453">
          <cell r="D1453">
            <v>5376</v>
          </cell>
          <cell r="E1453" t="str">
            <v>CUADRILLA (OFICIAL + 4 AYUDANTES) HORARIO NOCTURNO</v>
          </cell>
          <cell r="F1453" t="str">
            <v>JR</v>
          </cell>
          <cell r="G1453">
            <v>525521</v>
          </cell>
        </row>
        <row r="1454">
          <cell r="D1454">
            <v>5377</v>
          </cell>
          <cell r="E1454" t="str">
            <v>PARCHEO CON FRESADO ESTABILIZADO AL 5% CON EMULSIÓN CRL-1 PARA ACCIÓN DE MOVILIDAD. EXTENDIDO MANUAL. INCLUYE CORTE, DEMOLICIÓN. HASTA 28KM. HORARIO DIURNO. SOLO INSTALACIÓN DEL MATERIAL</v>
          </cell>
          <cell r="F1454" t="str">
            <v>M3</v>
          </cell>
          <cell r="G1454">
            <v>280875</v>
          </cell>
        </row>
        <row r="1455">
          <cell r="D1455">
            <v>5378</v>
          </cell>
          <cell r="E1455" t="str">
            <v>PARCHEO CON FRESADO ESTABILIZADO AL 5% CON EMULSIÓN CRL-1 PARA ACCIÓN DE MOVILIDAD. EXTENDIDO MANUAL. INCLUYE CORTE, DEMOLICIÓN. HASTA 28KM. HORARIO NOCTURNO. SOLO INSTALACIÓN DEL MATERIAL</v>
          </cell>
          <cell r="F1455" t="str">
            <v>M3</v>
          </cell>
          <cell r="G1455">
            <v>317683</v>
          </cell>
        </row>
        <row r="1456">
          <cell r="D1456">
            <v>5380</v>
          </cell>
          <cell r="E1456" t="str">
            <v>TRANSPORTE DE MATERIAL PROVENIENTE DE SITIO DE OBRA AL SITIO DISPUESTO PARA MEZCLAS, ESTABILIZAR O DEJAR EN PATIOS DE ACOPIO DEL IDU, EN DISTANCIA HASTA 21 KM.</v>
          </cell>
          <cell r="F1456" t="str">
            <v>M3</v>
          </cell>
          <cell r="G1456">
            <v>39096</v>
          </cell>
        </row>
        <row r="1457">
          <cell r="D1457">
            <v>5381</v>
          </cell>
          <cell r="E1457" t="str">
            <v>CONSTRUCCIÓN DE CICLORUTA, INCLUYE OBRAS CIVILES, DEMARCACIÓN, SEÑALIZAN VERTICAL (CALCULADO PARA UN TRAMO REPRESENTATIVO DE 100 MT.)</v>
          </cell>
          <cell r="F1457" t="str">
            <v>ML</v>
          </cell>
          <cell r="G1457">
            <v>469995</v>
          </cell>
        </row>
        <row r="1458">
          <cell r="D1458">
            <v>5382</v>
          </cell>
          <cell r="E1458" t="str">
            <v>BICICARRIL BIDIRECCIONAL SEGREGADA (INCLUYE DEMARCACIÓN Y ELEMENTOS CANALIZADORES) (CALCULADO PARA UN TRAMO REPRESENTATIVO DE 100 MT.)</v>
          </cell>
          <cell r="F1458" t="str">
            <v>ML</v>
          </cell>
          <cell r="G1458">
            <v>87538</v>
          </cell>
        </row>
        <row r="1459">
          <cell r="D1459">
            <v>5383</v>
          </cell>
          <cell r="E1459" t="str">
            <v>BICICARRIL UNIDIRECCIONAL (INCLUYE DEMARCACIÓN) (CALCULADO PARA UN TRAMO REPRESENTATIVO DE 100 MT.)</v>
          </cell>
          <cell r="F1459" t="str">
            <v>ML</v>
          </cell>
          <cell r="G1459">
            <v>10524</v>
          </cell>
        </row>
        <row r="1460">
          <cell r="D1460">
            <v>5384</v>
          </cell>
          <cell r="E1460" t="str">
            <v>INTERSECCIÓN PARA BICICARRIL BIDIRECCIONAL(INCLUYE DEMARCACIÓN, SEÑALIZACIÓN VERTICAL, ELEMENTOS CANALIZADORES) (CALCULADO INCLUYENDO UN TRAMO DE 10 MT. ANTES Y DESPUÉS DE LA INTERSECCIÓN)</v>
          </cell>
          <cell r="F1460" t="str">
            <v>UN</v>
          </cell>
          <cell r="G1460">
            <v>12791443</v>
          </cell>
        </row>
        <row r="1461">
          <cell r="D1461">
            <v>5385</v>
          </cell>
          <cell r="E1461" t="str">
            <v>INTERSECCION PARA BICICARRIL UNIDIRECCIONAL, INCLUYE DEMARCACION, SEÑALIZACION VERTICAL, ELEMENTOS CANALIZADORES (CALCULADO INCLUYENDO UN TRAMO DE 10 MT. ANTES Y DESPUES DE LA INTERSECCIÓN)</v>
          </cell>
          <cell r="F1461" t="str">
            <v>UN</v>
          </cell>
          <cell r="G1461">
            <v>8837962</v>
          </cell>
        </row>
        <row r="1462">
          <cell r="D1462">
            <v>5387</v>
          </cell>
          <cell r="E1462" t="str">
            <v>REUBICACION DE POSTE TIPO MASTIL (INCLUYE DESMONTE).</v>
          </cell>
          <cell r="F1462" t="str">
            <v>UN</v>
          </cell>
          <cell r="G1462">
            <v>425069</v>
          </cell>
        </row>
        <row r="1463">
          <cell r="D1463">
            <v>5391</v>
          </cell>
          <cell r="E1463" t="str">
            <v>CUADRILLA (4 AYUDANTES).</v>
          </cell>
          <cell r="F1463" t="str">
            <v>HR</v>
          </cell>
          <cell r="G1463">
            <v>36552</v>
          </cell>
        </row>
        <row r="1464">
          <cell r="D1464">
            <v>5392</v>
          </cell>
          <cell r="E1464" t="str">
            <v>CUADRILLA (4 AYUDANTES)</v>
          </cell>
          <cell r="F1464" t="str">
            <v>JR</v>
          </cell>
          <cell r="G1464">
            <v>286320</v>
          </cell>
        </row>
        <row r="1465">
          <cell r="D1465">
            <v>5394</v>
          </cell>
          <cell r="E1465" t="str">
            <v>MANEJO DE AGUAS PARA TRABAJOS SOBRE CANAL. ALTURA DE LA BARRERA 1.50M (INCLUYE EQUIPO, SUMINISTRO Y MANO DE OBRA.</v>
          </cell>
          <cell r="F1465" t="str">
            <v>ML</v>
          </cell>
          <cell r="G1465">
            <v>257080</v>
          </cell>
        </row>
        <row r="1466">
          <cell r="D1466">
            <v>5395</v>
          </cell>
          <cell r="E1466" t="str">
            <v>BARANDAS. DESMONTE E INSTALACION. INCLUYE ACOPIO EN EL FRENTE DE OBRA. (NO INCLUYE TRASLADO DEL MATERIAL SOBRANTE, NI RETIRO DE ESCOMBROS).</v>
          </cell>
          <cell r="F1466" t="str">
            <v>ML</v>
          </cell>
          <cell r="G1466">
            <v>44890</v>
          </cell>
        </row>
        <row r="1467">
          <cell r="D1467">
            <v>5396</v>
          </cell>
          <cell r="E1467" t="str">
            <v>CONCRETO IMPERMEABILIZADO GRAVA FINA DE 3000 PSI PARA BOX CULVERT (PREMEZCLADO. INCLUYE SUMINISTRO, FORMALETEO Y COLOCACIÓN. NO INCLUYE REFUERZO, CURADO).</v>
          </cell>
          <cell r="F1467" t="str">
            <v>M3</v>
          </cell>
          <cell r="G1467">
            <v>1034947</v>
          </cell>
        </row>
        <row r="1468">
          <cell r="D1468">
            <v>5397</v>
          </cell>
          <cell r="E1468" t="str">
            <v>DEMARCACION LINEA DE CANALIZACION BICICARRIL A= 0.25M EN PINTURA TERMOPLASTICA (INCLUYE SUMINISTRO Y APLICACION CON EQUIPO. INCLUYE MICROESFERA)</v>
          </cell>
          <cell r="F1468" t="str">
            <v>ML</v>
          </cell>
          <cell r="G1468">
            <v>35048</v>
          </cell>
        </row>
        <row r="1469">
          <cell r="D1469">
            <v>5398</v>
          </cell>
          <cell r="E1469" t="str">
            <v>9 DUCTOS D= 4" SUSPENDIDOS EN PUENTES NORMA CS218. SUMINISTRO E INSTALACION.</v>
          </cell>
          <cell r="F1469" t="str">
            <v>ML</v>
          </cell>
          <cell r="G1469">
            <v>1984357</v>
          </cell>
        </row>
        <row r="1470">
          <cell r="D1470">
            <v>5404</v>
          </cell>
          <cell r="E1470" t="str">
            <v>CANASTILLA PASAJUNTAS (INCLUYE SUMINISTRO Y FIJACIÓN)</v>
          </cell>
          <cell r="F1470" t="str">
            <v>KG</v>
          </cell>
          <cell r="G1470">
            <v>7525</v>
          </cell>
        </row>
        <row r="1471">
          <cell r="D1471">
            <v>5409</v>
          </cell>
          <cell r="E1471" t="str">
            <v>FLECHA DIRECCIONAL "FRENTE, DERECHA E IZQUIERDA" PARA PAVIMENTO FLEXIBLE (E= 15 MILS. ACRILICA BASE AGUA. INCLUYE SUMINISTRO Y APLICACIÓN CON EQUIPO. INCLUYE MICROESFERAS.</v>
          </cell>
          <cell r="F1471" t="str">
            <v>UN</v>
          </cell>
          <cell r="G1471">
            <v>450017</v>
          </cell>
        </row>
        <row r="1472">
          <cell r="D1472">
            <v>5412</v>
          </cell>
          <cell r="E1472" t="str">
            <v>RELLENO EN TRITURADO DE 3/4`` (INCLUYE TRANSPORTE, SUMINISTRO, EXTENDIDO MANUAL Y COLOCACIÓN)</v>
          </cell>
          <cell r="F1472" t="str">
            <v>M3</v>
          </cell>
          <cell r="G1472">
            <v>140612</v>
          </cell>
        </row>
        <row r="1473">
          <cell r="D1473">
            <v>5413</v>
          </cell>
          <cell r="E1473" t="str">
            <v>EXCAVACIÓN MANUAL DE DADOS Y COLUMNAS DE APOYO. INCLUYE MOTOBOMBA SUMERGIBLE Ø 2" O 3" - INCLUYE COMBUSTIBLE</v>
          </cell>
          <cell r="F1473" t="str">
            <v>M3</v>
          </cell>
          <cell r="G1473">
            <v>92182</v>
          </cell>
        </row>
        <row r="1474">
          <cell r="D1474">
            <v>5415</v>
          </cell>
          <cell r="E1474" t="str">
            <v>RELLENO EN ARENA DE PEÑA (INCLUYE TRANSPORTE, SUMINISTRO, EXTENDIDO MANUAL Y COMPACTACIÓN).</v>
          </cell>
          <cell r="F1474" t="str">
            <v>M3</v>
          </cell>
          <cell r="G1474">
            <v>75344</v>
          </cell>
        </row>
        <row r="1475">
          <cell r="D1475">
            <v>5416</v>
          </cell>
          <cell r="E1475" t="str">
            <v>EXCAVACIÓN MECÁNICA PARA DADOS (NIVEL DE FUNCIONAMIENTO. INCLUYE CARGUE).</v>
          </cell>
          <cell r="F1475" t="str">
            <v>M3</v>
          </cell>
          <cell r="G1475">
            <v>47647</v>
          </cell>
        </row>
        <row r="1476">
          <cell r="D1476">
            <v>5418</v>
          </cell>
          <cell r="E1476" t="str">
            <v>EXCAVACIÓN MECÁNICA EN TÚNEL.</v>
          </cell>
          <cell r="F1476" t="str">
            <v>M3</v>
          </cell>
          <cell r="G1476">
            <v>84170</v>
          </cell>
        </row>
        <row r="1477">
          <cell r="D1477">
            <v>5421</v>
          </cell>
          <cell r="E1477" t="str">
            <v>MURO ESTRUCTURAL EN CONCRETO 4000 PSI PREMEZCLADO, GRAVA COMÚN. (Incluye suministro, formaleteo, bombeo, colocación y curado. No incl. Refuerzo).</v>
          </cell>
          <cell r="F1477" t="str">
            <v>M3</v>
          </cell>
          <cell r="G1477">
            <v>921418</v>
          </cell>
        </row>
        <row r="1478">
          <cell r="D1478">
            <v>5422</v>
          </cell>
          <cell r="E1478" t="str">
            <v>MURO DE CONTENCIÓN EN CONCRETO 4000 PSI PREMEZCLADO, GRAVA COMÚN.  (Incluye suministro, formaleteo, bombeo, colocación y curado. No incl. Refuerzo). Para trabajos en altura mayor a 1.50m.</v>
          </cell>
          <cell r="F1478" t="str">
            <v>M3</v>
          </cell>
          <cell r="G1478">
            <v>945547</v>
          </cell>
        </row>
        <row r="1479">
          <cell r="D1479">
            <v>5426</v>
          </cell>
          <cell r="E1479" t="str">
            <v>CONCRETO 4000 PSI GRAVA COMÚN PARA RAMPAS Y ESCALERAS (PREMEZCLADO. INCL. SUMINISTRO, FORMALETEO Y COLOCACIÓN. NO INCL. REFUERZO, CURADO).</v>
          </cell>
          <cell r="F1479" t="str">
            <v>M3</v>
          </cell>
          <cell r="G1479">
            <v>809061</v>
          </cell>
        </row>
        <row r="1480">
          <cell r="D1480">
            <v>5428</v>
          </cell>
          <cell r="E1480" t="str">
            <v>CONCRETO 4000 PSI GRAVA COMÚN PARA BOX CULVERT (PREMEZCLADO. INCLUYE SUMINISTRO, FORMALETEO Y COLOCACIÓN. NO INCL. REFUERZO, CURADO).</v>
          </cell>
          <cell r="F1480" t="str">
            <v>M3</v>
          </cell>
          <cell r="G1480">
            <v>934004</v>
          </cell>
        </row>
        <row r="1481">
          <cell r="D1481">
            <v>5431</v>
          </cell>
          <cell r="E1481" t="str">
            <v>DINTEL EN CONCRETO DE 3000 PSI 10CM X 10CM (SUMINISTRO E INSTALACIÓN).</v>
          </cell>
          <cell r="F1481" t="str">
            <v>ML</v>
          </cell>
          <cell r="G1481">
            <v>69477</v>
          </cell>
        </row>
        <row r="1482">
          <cell r="D1482">
            <v>5432</v>
          </cell>
          <cell r="E1482" t="str">
            <v>TALÓN EN CONCRETO DE 3000 PSI (SUMINISTRO E INSTALACIÓN).</v>
          </cell>
          <cell r="F1482" t="str">
            <v>ML</v>
          </cell>
          <cell r="G1482">
            <v>78347</v>
          </cell>
        </row>
        <row r="1483">
          <cell r="D1483">
            <v>5433</v>
          </cell>
          <cell r="E1483" t="str">
            <v>SILLA EN CONCRETO DE 3000 PSI 10CM X 15CM (SUMINISTRO E INSTALACIÓN).</v>
          </cell>
          <cell r="F1483" t="str">
            <v>ML</v>
          </cell>
          <cell r="G1483">
            <v>72106</v>
          </cell>
        </row>
        <row r="1484">
          <cell r="D1484">
            <v>5442</v>
          </cell>
          <cell r="E1484" t="str">
            <v>MAMPOSTERIA EN BLOQUE DE CONCRETO 15X20X40 DE DOS PERFORACIONES TIPO INDURAL O SIMILAR, ACABADO DOBLE CARA (COLOR A DEFINIR SEGÚN MUESTRA) INCLUYE MORTERO 1:4 HECHO EN OBRA.</v>
          </cell>
          <cell r="F1484" t="str">
            <v>M2</v>
          </cell>
          <cell r="G1484">
            <v>89688</v>
          </cell>
        </row>
        <row r="1485">
          <cell r="D1485">
            <v>5443</v>
          </cell>
          <cell r="E1485" t="str">
            <v>SOBRECIMIENTO EN BLOQUE DE 20CM (2 HILADAS) INCLUYE MORTERO DE PEGA 1:4 HECHO EN OBRA.</v>
          </cell>
          <cell r="F1485" t="str">
            <v>ML</v>
          </cell>
          <cell r="G1485">
            <v>33510</v>
          </cell>
        </row>
        <row r="1486">
          <cell r="D1486">
            <v>5452</v>
          </cell>
          <cell r="E1486" t="str">
            <v>PISO EN CONCRETO 3000 PSI PREMEZCLADO, ENDURECIDO Y ESMALTADO MAS VARILLAS EN ALUMINIO O PLÁSTICAS DE DILATACIÓN COLOR GRIS CADA 1,00M EN DOS DIRECCIONES. (SUMINISTRO E INSTALACION. NO INCL CURADO.</v>
          </cell>
          <cell r="F1486" t="str">
            <v>M2</v>
          </cell>
          <cell r="G1486">
            <v>79915</v>
          </cell>
        </row>
        <row r="1487">
          <cell r="D1487">
            <v>5455</v>
          </cell>
          <cell r="E1487" t="str">
            <v>PISO EN GRANITO ESMERILADO, VACIADO Y PULIDO EN SITIO E=1.5CM. INCLUYE JUNTAS DE DILATACIÓN RADIALES Y VACIADOS TRAPEZOIDALMENTE. COLOR Y DIMENSIONES ACORDE CON LOS PLANOS Y ESPECIFICACIONES TÉCNICAS.</v>
          </cell>
          <cell r="F1487" t="str">
            <v>M2</v>
          </cell>
          <cell r="G1487">
            <v>165962</v>
          </cell>
        </row>
        <row r="1488">
          <cell r="D1488">
            <v>5456</v>
          </cell>
          <cell r="E1488" t="str">
            <v>BOCAPUERTA EN GRANITO VACIADO. ANCHO 15 CM. (SUMINISTRO E INSTALACIÓN) INCLUYE MORTERO DE PEGA 1:2 HECHO EN OBRA.</v>
          </cell>
          <cell r="F1488" t="str">
            <v>ML</v>
          </cell>
          <cell r="G1488">
            <v>42033</v>
          </cell>
        </row>
        <row r="1489">
          <cell r="D1489">
            <v>5459</v>
          </cell>
          <cell r="E1489" t="str">
            <v>PELDAÑO EN GRANITO PULIDO. (SUMINISTRO E INSTALACIÓN. INCLUYE VARILLA DE ALUMINIO PARA DILATACION).</v>
          </cell>
          <cell r="F1489" t="str">
            <v>M2</v>
          </cell>
          <cell r="G1489">
            <v>71887</v>
          </cell>
        </row>
        <row r="1490">
          <cell r="D1490">
            <v>5461</v>
          </cell>
          <cell r="E1490" t="str">
            <v>TUBERIA PVC SANITARIA D=3`` TIPO U.S. (INCLUYE SUMINISTRO E INSTALACIÓN).</v>
          </cell>
          <cell r="F1490" t="str">
            <v>ML</v>
          </cell>
          <cell r="G1490">
            <v>26468</v>
          </cell>
        </row>
        <row r="1491">
          <cell r="D1491">
            <v>5462</v>
          </cell>
          <cell r="E1491" t="str">
            <v>SALIDA SANITARIA D=2``. (SUMINISTRO E INSTALACIÓN. INCLUYE TUBERÍA DE HASTA 3.0M DE LONGITUD Y ACCESORIOS DESDE EL RAMAL PRINCIPAL QUE RECIBE, HASTA LA BOCA PARA CONEXIÓN).</v>
          </cell>
          <cell r="F1491" t="str">
            <v>UN</v>
          </cell>
          <cell r="G1491">
            <v>138209</v>
          </cell>
        </row>
        <row r="1492">
          <cell r="D1492">
            <v>5463</v>
          </cell>
          <cell r="E1492" t="str">
            <v>SALIDA SANITARIA D=4``. (SUMINISTRO E INSTALACIÓN. INCLUYE TUBERÍA DE HASTA 3.0M DE LONGITUD Y ACCESORIOS DESDE EL RAMAL PRINCIPAL QUE RECIBE, HASTA LA BOCA PARA CONEXIÓN).</v>
          </cell>
          <cell r="F1492" t="str">
            <v>UN</v>
          </cell>
          <cell r="G1492">
            <v>206864</v>
          </cell>
        </row>
        <row r="1493">
          <cell r="D1493">
            <v>5466</v>
          </cell>
          <cell r="E1493" t="str">
            <v>TUBERIA PVC SANITARIA D=1 1/2`` TIPO U.S. (INCLUYE SUMINISTRO E INSTALACIÓN)</v>
          </cell>
          <cell r="F1493" t="str">
            <v>ML</v>
          </cell>
          <cell r="G1493">
            <v>15542</v>
          </cell>
        </row>
        <row r="1494">
          <cell r="D1494">
            <v>5467</v>
          </cell>
          <cell r="E1494" t="str">
            <v>TUBERIA PVC SANITARIA D=8`` TIPO U.S. (INCLUYE SUMINISTRO E INSTALACIÓN).</v>
          </cell>
          <cell r="F1494" t="str">
            <v>ML</v>
          </cell>
          <cell r="G1494">
            <v>132900</v>
          </cell>
        </row>
        <row r="1495">
          <cell r="D1495">
            <v>5469</v>
          </cell>
          <cell r="E1495" t="str">
            <v>TUBERIA PVC VENTILACIÓN D=3`` TIPO U.S. (INCLUYE SUMINISTRO E INSTALACIÓN).</v>
          </cell>
          <cell r="F1495" t="str">
            <v>ML</v>
          </cell>
          <cell r="G1495">
            <v>16135</v>
          </cell>
        </row>
        <row r="1496">
          <cell r="D1496">
            <v>5471</v>
          </cell>
          <cell r="E1496" t="str">
            <v>TUBERÍA PVC D=1" TIPO U.M. RDE 21 (SUMINISTRO E INSTALACIÓN).</v>
          </cell>
          <cell r="F1496" t="str">
            <v>ML</v>
          </cell>
          <cell r="G1496">
            <v>9984</v>
          </cell>
        </row>
        <row r="1497">
          <cell r="D1497">
            <v>5472</v>
          </cell>
          <cell r="E1497" t="str">
            <v>TUBERIA PVC E.L. D= 1/2`` RDE 13.5 - 315 PSI (INCLUYE SUMINISTRO E INSTALACIÓN, SOLDADURA).</v>
          </cell>
          <cell r="F1497" t="str">
            <v>ML</v>
          </cell>
          <cell r="G1497">
            <v>7551</v>
          </cell>
        </row>
        <row r="1498">
          <cell r="D1498">
            <v>5494</v>
          </cell>
          <cell r="E1498" t="str">
            <v>LAVAMANOS INSTITUCIONAL DE EMPOTRAR. (SUMINISTRO E INSTALACIÓN. INCLUYE GRIFERÍA TIPO PUSH O SIMILAR Y TUBERÍA DE CONEXIÓN).</v>
          </cell>
          <cell r="F1498" t="str">
            <v>UN</v>
          </cell>
          <cell r="G1498">
            <v>557436</v>
          </cell>
        </row>
        <row r="1499">
          <cell r="D1499">
            <v>5501</v>
          </cell>
          <cell r="E1499" t="str">
            <v>LAVAMANOS CERÁMICO DE SOBREPONER (SUMINISTRO E INSTALACIÓN. INCLUYE GRIFERÍA TIPO PUSH ANTIVANDÁLICO).</v>
          </cell>
          <cell r="F1499" t="str">
            <v>UN</v>
          </cell>
          <cell r="G1499">
            <v>550094</v>
          </cell>
        </row>
        <row r="1500">
          <cell r="D1500">
            <v>5502</v>
          </cell>
          <cell r="E1500" t="str">
            <v>LAVAMANOS DE COLGAR PARA PERSONAS EN CONDICIÓN DE MOVILIDAD REDUCIDA. (SUMINISTRO E INSTALACIÓN. INCLUYE GRIFERÍA TIPO PUSH ANTIVANDÁLICO).</v>
          </cell>
          <cell r="F1500" t="str">
            <v>UN</v>
          </cell>
          <cell r="G1500">
            <v>840243</v>
          </cell>
        </row>
        <row r="1501">
          <cell r="D1501">
            <v>5523</v>
          </cell>
          <cell r="E1501" t="str">
            <v>TOMACORRIENTES CON CONEXIÓN A TIERRA, MONOFÁSICO DOBLE, 15 A, 125 VC.A. (LÍNEA NEMA 5), PARA TRABAJO PESADO. (INCLUYE INSTALACIÓN, CAJA DE SALIDA, ELEMENTOS DE CONEXIÓN, DE EMPALME Y DE MONTAJE).</v>
          </cell>
          <cell r="F1501" t="str">
            <v>UN</v>
          </cell>
          <cell r="G1501">
            <v>24600</v>
          </cell>
        </row>
        <row r="1502">
          <cell r="D1502">
            <v>5524</v>
          </cell>
          <cell r="E1502" t="str">
            <v>TOMACORRIENTES CON PROTECCIÓN DE FALLA A TIERRA (GFCI), MONOFÁSICO DOBLE, 20 A, 125 VC.A. (LÍNEA NEMA 5), PARA TRABAJO LIVIANO. (INCLUYE INSTALACIÓN, CAJA DE SALIDA, ELEMENTOS DE CONEXIÓN, DE EMPALME Y DE MONTAJE).</v>
          </cell>
          <cell r="F1502" t="str">
            <v>UN</v>
          </cell>
          <cell r="G1502">
            <v>56890</v>
          </cell>
        </row>
        <row r="1503">
          <cell r="D1503">
            <v>5525</v>
          </cell>
          <cell r="E1503" t="str">
            <v>TOMACORRIENTES CON CONEXIÓN A TIERRA, BIFÁSICOS, DOS POLOS, 3 HILOS, 20 A, 250 VC.A., (LÍNEA NEMA 6), PARA TRABAJO PESADO. (INCLUYE INSTALACIÓN, CAJA DE SALIDA, ELEMENTOS DE CONEXIÓN, DE EMPALME Y DE MONTAJE).</v>
          </cell>
          <cell r="F1503" t="str">
            <v>UN</v>
          </cell>
          <cell r="G1503">
            <v>67018</v>
          </cell>
        </row>
        <row r="1504">
          <cell r="D1504">
            <v>5527</v>
          </cell>
          <cell r="E1504" t="str">
            <v>TUBERÍA DE ACERO GALVANIZADO, LIVIANA TIPO EMT, D=1". (SUMINISTRO E INSTALACIÓN).</v>
          </cell>
          <cell r="F1504" t="str">
            <v>ML</v>
          </cell>
          <cell r="G1504">
            <v>28199</v>
          </cell>
        </row>
        <row r="1505">
          <cell r="D1505">
            <v>5528</v>
          </cell>
          <cell r="E1505" t="str">
            <v>TUBERÍA DE ACERO GALVANIZADO, LIVIANA TIPO EMT, D=3/4". (SUMINISTRO E INSTALACIÓN).</v>
          </cell>
          <cell r="F1505" t="str">
            <v>ML</v>
          </cell>
          <cell r="G1505">
            <v>20276</v>
          </cell>
        </row>
        <row r="1506">
          <cell r="D1506">
            <v>5535</v>
          </cell>
          <cell r="E1506" t="str">
            <v>CUADRILLA (2 OFICIALES)</v>
          </cell>
          <cell r="F1506" t="str">
            <v>JR</v>
          </cell>
          <cell r="G1506">
            <v>205904</v>
          </cell>
        </row>
        <row r="1507">
          <cell r="D1507">
            <v>5536</v>
          </cell>
          <cell r="E1507" t="str">
            <v>CUADRILLA (2 OFICIALES).</v>
          </cell>
          <cell r="F1507" t="str">
            <v>HR</v>
          </cell>
          <cell r="G1507">
            <v>26286</v>
          </cell>
        </row>
        <row r="1508">
          <cell r="D1508">
            <v>5540</v>
          </cell>
          <cell r="E1508" t="str">
            <v>CONDUCTORES MONOPOLARES DE COBRE, AISLADOS PARA 600 V C.A., CALIBRE NO 12 AWG. (INCLUYE SUMINISTRO E INSTALACIÓN).</v>
          </cell>
          <cell r="F1508" t="str">
            <v>ML</v>
          </cell>
          <cell r="G1508">
            <v>3560</v>
          </cell>
        </row>
        <row r="1509">
          <cell r="D1509">
            <v>5541</v>
          </cell>
          <cell r="E1509" t="str">
            <v>CONDUCTORES MONOPOLARES DE COBRE, AISLADOS PARA 600 V C.A., CALIBRE NO 10 AWG. (INCLUYE SUMINISTRO E INSTALACIÓN).</v>
          </cell>
          <cell r="F1509" t="str">
            <v>ML</v>
          </cell>
          <cell r="G1509">
            <v>5133</v>
          </cell>
        </row>
        <row r="1510">
          <cell r="D1510">
            <v>5542</v>
          </cell>
          <cell r="E1510" t="str">
            <v>CONDUCTORES MONOPOLARES DE COBRE, AISLADOS PARA 600 V C.A., CALIBRE NO 8 AWG. (INCLUYE SUMINISTRO E INSTALACIÓN).</v>
          </cell>
          <cell r="F1510" t="str">
            <v>ML</v>
          </cell>
          <cell r="G1510">
            <v>7496</v>
          </cell>
        </row>
        <row r="1511">
          <cell r="D1511">
            <v>5543</v>
          </cell>
          <cell r="E1511" t="str">
            <v>CONDUCTORES MONOPOLARES DE COBRE, AISLADOS PARA 600 V C.A., CALIBRE NO 6 AWG. (INCLUYE SUMINISTRO E INSTALACIÓN).</v>
          </cell>
          <cell r="F1511" t="str">
            <v>ML</v>
          </cell>
          <cell r="G1511">
            <v>11066</v>
          </cell>
        </row>
        <row r="1512">
          <cell r="D1512">
            <v>5545</v>
          </cell>
          <cell r="E1512" t="str">
            <v>ACOMETIDA EN CONDUCTORES DE COBRE, (4NO. 4 + 1NO. 8) AWG, AISLADOS PARA 600 V C.A. INCLUYE CONDUCTORES, CONEXIONES, ACCESORIOS DE MONTAJE, ELEMENTOS DE CONEXIÓN Y DE MARCACIÓN.(INCLUYE SUMINISTRO E INSTALACIÓN).</v>
          </cell>
          <cell r="F1512" t="str">
            <v>ML</v>
          </cell>
          <cell r="G1512">
            <v>89060</v>
          </cell>
        </row>
        <row r="1513">
          <cell r="D1513">
            <v>5546</v>
          </cell>
          <cell r="E1513" t="str">
            <v>ACOMETIDA EN CONDUCTORES DE COBRE, (4NO. 2 + 1NO. 4) AWG, AISLADOS PARA 600 V C.A. INCLUYE CONDUCTORES, CONEXIONES, ACCESORIOS DE MONTAJE, ELEMENTOS DE CONEXIÓN Y DE MARCACIÓN.(INCLUYE SUMINISTRO E INSTALACIÓN).</v>
          </cell>
          <cell r="F1513" t="str">
            <v>ML</v>
          </cell>
          <cell r="G1513">
            <v>119530</v>
          </cell>
        </row>
        <row r="1514">
          <cell r="D1514">
            <v>5547</v>
          </cell>
          <cell r="E1514" t="str">
            <v>ACOMETIDA A TABLERO TATR, EN CONDUCTORES DE COBRE, (4NO.4 + 1NO. 8) AWG, AISLADOS PARA 600 V C.A. INCL CONDUCTORES, CONEXIONES, ACCESORIOS DE MONTAJE, ELEMENTOS DE CONEXIÓN Y MARCACIÓN.(INCL SUMINISTRO E INSTALACIÓN).</v>
          </cell>
          <cell r="F1514" t="str">
            <v>ML</v>
          </cell>
          <cell r="G1514">
            <v>87813</v>
          </cell>
        </row>
        <row r="1515">
          <cell r="D1515">
            <v>5548</v>
          </cell>
          <cell r="E1515" t="str">
            <v>ALIMENTACIÓN EN CONDUCTORES DE COBRE, (3NO. 8 + 1NO. 10) AWG, AISLADOS PARA 600 V C.A., INCLUYE CONDUCTORES, CONEXIONES, ACCESORIOS DE MONTAJE, ELEMENTOS DE CONEXIÓN Y DE MARCACIÓN. (INCLUYE SUMINISTRO E INSTALACIÓN).</v>
          </cell>
          <cell r="F1515" t="str">
            <v>ML</v>
          </cell>
          <cell r="G1515">
            <v>29417</v>
          </cell>
        </row>
        <row r="1516">
          <cell r="D1516">
            <v>5549</v>
          </cell>
          <cell r="E1516" t="str">
            <v>ALIMENTACIÓN EN CONDUCTORES DE COBRE, (4NO. 2/0 + 1NO.6) AWG, AISLADOS PARA 600 V C.A., INCLUYE CONDUCTORES, CONEXIONES, ACCESORIOS DE MONTAJE, ELEMENTOS DE CONEXIÓN Y DE MARCACIÓN. (INCLUYE SUMINISTRO E INSTALACIÓN)</v>
          </cell>
          <cell r="F1516" t="str">
            <v>ML</v>
          </cell>
          <cell r="G1516">
            <v>208145</v>
          </cell>
        </row>
        <row r="1517">
          <cell r="D1517">
            <v>5550</v>
          </cell>
          <cell r="E1517" t="str">
            <v>ALIMENTACIÓN EN CONDUCTORES DE COBRE, (4NO. 1/0 + 1NO.6) AWG, AISLADOS PARA 600 V C.A., INCLUYE CONDUCTORES, CONEXIONES, ACCESORIOS DE MONTAJE, ELEMENTOS DE CONEXIÓN Y DE MARCACIÓN. (INCLUYE SUMINISTRO E INSTALACIÓN)</v>
          </cell>
          <cell r="F1517" t="str">
            <v>ML</v>
          </cell>
          <cell r="G1517">
            <v>184577</v>
          </cell>
        </row>
        <row r="1518">
          <cell r="D1518">
            <v>5551</v>
          </cell>
          <cell r="E1518" t="str">
            <v>ALIMENTACIÓN EN CONDUCTORES DE COBRE, (4NO. 8+ 1NO.10) AWG, AISLADOS PARA 600 V C.A. INCLUYE CONDUCTORES, CONEXIONES, ACCESORIOS DE MONTAJE, ELEMENTOS DE CONEXIÓN Y DE MARCACIÓN. (INCLUYE SUMINISTRO E INSTALACIÓN)</v>
          </cell>
          <cell r="F1518" t="str">
            <v>ML</v>
          </cell>
          <cell r="G1518">
            <v>40108</v>
          </cell>
        </row>
        <row r="1519">
          <cell r="D1519">
            <v>5552</v>
          </cell>
          <cell r="E1519" t="str">
            <v>CAJAS DE EMPALME Y SALIDA, EN FUNDICIÓN DE ACERO GALVANIZADO DE 4"X4", DEL DIAMETRO DE LA TUBERÍA(INCLUYE SUMINISTRO E INSTALACIÓN)</v>
          </cell>
          <cell r="F1519" t="str">
            <v>UN</v>
          </cell>
          <cell r="G1519">
            <v>16656</v>
          </cell>
        </row>
        <row r="1520">
          <cell r="D1520">
            <v>5556</v>
          </cell>
          <cell r="E1520" t="str">
            <v>TUBERÍA SEMIPESADA IMC, DE 3/4`` DE DIÁMETRO, EXPUESTA, CON SUS ACCESORIOS DE MONTAJE. (INCLUYE SUMINISTRO E INSTALACIÓN)</v>
          </cell>
          <cell r="F1520" t="str">
            <v>ML</v>
          </cell>
          <cell r="G1520">
            <v>32514</v>
          </cell>
        </row>
        <row r="1521">
          <cell r="D1521">
            <v>5557</v>
          </cell>
          <cell r="E1521" t="str">
            <v>TUBERÍA SEMIPESADA IMC, DE 2" DE DIÁMETRO, EXPUESTA, CON SUS ACCESORIOS DE MONTAJE. (INCLUYE SUMINISTRO E INSTALACIÓN)</v>
          </cell>
          <cell r="F1521" t="str">
            <v>ML</v>
          </cell>
          <cell r="G1521">
            <v>81688</v>
          </cell>
        </row>
        <row r="1522">
          <cell r="D1522">
            <v>5558</v>
          </cell>
          <cell r="E1522" t="str">
            <v>TUBERÍA EMT DE 3" DE DIÁMETRO, EXPUESTA, CON SUS ACCESORIOS DE MONTAJE. (INCLUYE SUMINISTRO E INSTALACIÓN)</v>
          </cell>
          <cell r="F1522" t="str">
            <v>ML</v>
          </cell>
          <cell r="G1522">
            <v>122738</v>
          </cell>
        </row>
        <row r="1523">
          <cell r="D1523">
            <v>5561</v>
          </cell>
          <cell r="E1523" t="str">
            <v>ACOMETIDA EN CONDUCTORES DE COBRE, (4NO. 1/0 + 1NO. 4) AWG, AISLADOS PARA 600 V C.A. INCLUYE CONDUCTORES, CONEXIONES, ACCESORIOS DE MONTAJE, ELEMENTOS DE CONEXIÓN Y DE MARCACIÓN. (INCLUYE SUMINISTRO E INSTALACIÓN)</v>
          </cell>
          <cell r="F1523" t="str">
            <v>ML</v>
          </cell>
          <cell r="G1523">
            <v>191419</v>
          </cell>
        </row>
        <row r="1524">
          <cell r="D1524">
            <v>5562</v>
          </cell>
          <cell r="E1524" t="str">
            <v>ACOMETIDA EN CONDUCTORES DE COBRE, (5 NO. 4) AWG, AISLADOS PARA 600 V C.A. INCLUYE CONDUCTORES, CONEXIONES, ACCESORIOS DE MONTAJE, ELEMENTOS DE CONEXIÓN Y DE MARCACIÓN. (INCLUYE SUMINISTRO E INSTALACIÓN)</v>
          </cell>
          <cell r="F1524" t="str">
            <v>ML</v>
          </cell>
          <cell r="G1524">
            <v>95569</v>
          </cell>
        </row>
        <row r="1525">
          <cell r="D1525">
            <v>5567</v>
          </cell>
          <cell r="E1525" t="str">
            <v>CONDUCTORES MONOPOLARES DE COBRE, AISLADOS PARA 600 V C.A., CALIBRE NO 4 AWG. (INCLUYE SUMINISTRO E INSTALACIÓN)</v>
          </cell>
          <cell r="F1525" t="str">
            <v>ML</v>
          </cell>
          <cell r="G1525">
            <v>20096</v>
          </cell>
        </row>
        <row r="1526">
          <cell r="D1526">
            <v>5570</v>
          </cell>
          <cell r="E1526" t="str">
            <v>ALIMENTACIÓN EN CONDUCTORES DE COBRE, (4NO. 4/0 + 1NO.4) AWG, AISLADOS PARA 600 V C.A., INCLUYE CONDUCTORES, CONEXIONES, ACCESORIOS DE MONTAJE, ELEMENTOS DE CONEXIÓN Y DE MARCACIÓN. (INCLUYE SUMINISTRO E INSTALACIÓN)</v>
          </cell>
          <cell r="F1526" t="str">
            <v>ML</v>
          </cell>
          <cell r="G1526">
            <v>336506</v>
          </cell>
        </row>
        <row r="1527">
          <cell r="D1527">
            <v>5571</v>
          </cell>
          <cell r="E1527" t="str">
            <v>ALIMENTACIÓN EN CONDUCTORES DE COBRE, (4NO. 6 + 1NO.8) AWG, AISLADOS PARA 600 V C.A., INCLUYE CONDUCTORES, CONEXIONES, ACCESORIOS DE MONTAJE, ELEMENTOS DE CONEXIÓN Y DE MARCACIÓN. (INCLUYE SUMINISTRO E INSTALACIÓN)</v>
          </cell>
          <cell r="F1527" t="str">
            <v>ML</v>
          </cell>
          <cell r="G1527">
            <v>61242</v>
          </cell>
        </row>
        <row r="1528">
          <cell r="D1528">
            <v>5572</v>
          </cell>
          <cell r="E1528" t="str">
            <v>ALIMENTACIÓN EN CONDUCTORES DE COBRE, (3NO. 10 + 1NO.12) AWG, AISLADOS PARA 600 V C.A., INCLUYE CONDUCTORES, CONEXIONES, ACCESORIOS DE MONTAJE, ELEMENTOS DE CONEXIÓN Y DE MARCACIÓN. (INCLUYE SUMINISTRO E INSTALACIÓN)</v>
          </cell>
          <cell r="F1528" t="str">
            <v>ML</v>
          </cell>
          <cell r="G1528">
            <v>30665</v>
          </cell>
        </row>
        <row r="1529">
          <cell r="D1529">
            <v>5573</v>
          </cell>
          <cell r="E1529" t="str">
            <v>ACOMETIDA EN CONDUCTORES DE COBRE, (5NO. 10) AWG, AISLADOS PARA 600 V C.A. INCLUYE CONDUCTORES, CONEXIONES, ACCESORIOS DE MONTAJE, ELEMENTOS DE CONEXIÓN Y DE MARCACIÓN. (INCLUYE SUMINISTRO E INSTALACIÓN)</v>
          </cell>
          <cell r="F1529" t="str">
            <v>ML</v>
          </cell>
          <cell r="G1529">
            <v>24319</v>
          </cell>
        </row>
        <row r="1530">
          <cell r="D1530">
            <v>5574</v>
          </cell>
          <cell r="E1530" t="str">
            <v>ACOMETIDA EN CONDUCTORES DE COBRE, (3NO. 10) AWG, AISLADOS PARA 600 V C.A. INCLUYE CONDUCTORES, CONEXIONES, ACCESORIOS DE MONTAJE, ELEMENTOS DE CONEXIÓN Y DE MARCACIÓN. (INCLUYE SUMINISTRO E INSTALACIÓN)</v>
          </cell>
          <cell r="F1530" t="str">
            <v>ML</v>
          </cell>
          <cell r="G1530">
            <v>16319</v>
          </cell>
        </row>
        <row r="1531">
          <cell r="D1531">
            <v>5575</v>
          </cell>
          <cell r="E1531" t="str">
            <v>ALIMENTACIÓN EN CONDUCTORES DE COBRE, (3NO. 6 + 1NO.8) AWG, AISLADOS PARA 600 V C.A., INCLUYE CONDUCTORES, CONEXIONES, ACCESORIOS DE MONTAJE, ELEMENTOS DE CONEXIÓN Y DE MARCACIÓN. (INCLUYE SUMINISTRO E INSTALACIÓN)</v>
          </cell>
          <cell r="F1531" t="str">
            <v>ML</v>
          </cell>
          <cell r="G1531">
            <v>51592</v>
          </cell>
        </row>
        <row r="1532">
          <cell r="D1532">
            <v>5576</v>
          </cell>
          <cell r="E1532" t="str">
            <v>ACOMETIDA EN CONDUCTORES DE COBRE, (4NO. 10) AWG, AISLADOS PARA 600 V C.A. INCLUYE CONDUCTORES, CONEXIONES, ACCESORIOS DE MONTAJE, ELEMENTOS DE CONEXIÓN Y DE MARCACIÓN. (INCLUYE SUMINISTRO E INSTALACIÓN)</v>
          </cell>
          <cell r="F1532" t="str">
            <v>ML</v>
          </cell>
          <cell r="G1532">
            <v>20319</v>
          </cell>
        </row>
        <row r="1533">
          <cell r="D1533">
            <v>5577</v>
          </cell>
          <cell r="E1533" t="str">
            <v>ALIMENTACIÓN EN CONDUCTORES DE COBRE, (3NO. 4/0 + 1NO.2) AWG, AISLADOS PARA 600 V C.A., INCLUYE CONDUCTORES, CONEXIONES, ACCESORIOS DE MONTAJE, ELEMENTOS DE CONEXIÓN Y DE MARCACIÓN. (INCLUYE SUMINISTRO E INSTALACIÓN)</v>
          </cell>
          <cell r="F1533" t="str">
            <v>ML</v>
          </cell>
          <cell r="G1533">
            <v>265456</v>
          </cell>
        </row>
        <row r="1534">
          <cell r="D1534">
            <v>5581</v>
          </cell>
          <cell r="E1534" t="str">
            <v>ACOMETIDA EN CONDUCTORES DE COBRE, (4NO. 2 + 1NO. 8) AWG, AISLADOS PARA 600 V C.A. INCLUYE CONDUCTORES, CONEXIONES, ACCESORIOS DE MONTAJE, ELEMENTOS DE CONEXIÓN Y DE MARCACIÓN. (INCLUYE SUMINISTRO E INSTALACIÓN)</v>
          </cell>
          <cell r="F1534" t="str">
            <v>ML</v>
          </cell>
          <cell r="G1534">
            <v>389704</v>
          </cell>
        </row>
        <row r="1535">
          <cell r="D1535">
            <v>5582</v>
          </cell>
          <cell r="E1535" t="str">
            <v>ALIMENTACIÓN EN CONDUCTORES DE COBRE, (4NO. 6+ 1NO.10) AWG, AISLADOS PARA 600 V C.A. INCLUYE CONDUCTORES, CONEXIONES, ACCESORIOS DE MONTAJE, ELEMENTOS DE CONEXIÓN Y DE MARCACIÓN. (INCLUYE SUMINISTRO E INSTALACIÓN)</v>
          </cell>
          <cell r="F1535" t="str">
            <v>ML</v>
          </cell>
          <cell r="G1535">
            <v>53709</v>
          </cell>
        </row>
        <row r="1536">
          <cell r="D1536">
            <v>5585</v>
          </cell>
          <cell r="E1536" t="str">
            <v>TOMACORRIENTES CON CONEXIÓN A TIERRA, TRIFÁSICOS, TRES POLOS, 3 HILOS, 20 A, 250 VC.A., (LÍNEA NEMA 6), PARA TRABAJO PESADO. INCLUYE LA CAJA DE SALIDA, ELEMENTOS DE CONEXIÓN, DE EMPALME Y DE MONTAJE.</v>
          </cell>
          <cell r="F1536" t="str">
            <v>UN</v>
          </cell>
          <cell r="G1536">
            <v>56898</v>
          </cell>
        </row>
        <row r="1537">
          <cell r="D1537">
            <v>5586</v>
          </cell>
          <cell r="E1537" t="str">
            <v>TUBERÍA EMT DE 1 1/4" DE DIÁMETRO, EXPUESTA, CON SUS ACCESORIOS DE MONTAJE. (INCLUYE SUMINISTRO E INSTALACIÓN).</v>
          </cell>
          <cell r="F1537" t="str">
            <v>ML</v>
          </cell>
          <cell r="G1537">
            <v>36950</v>
          </cell>
        </row>
        <row r="1538">
          <cell r="D1538">
            <v>5587</v>
          </cell>
          <cell r="E1538" t="str">
            <v>TUBERÍA EMT DE 2" DE DIÁMETRO, EXPUESTA, CON SUS ACCESORIOS DE MONTAJE. (INCLUYE SUMINISTRO E INSTALACIÓN)</v>
          </cell>
          <cell r="F1538" t="str">
            <v>ML</v>
          </cell>
          <cell r="G1538">
            <v>67122</v>
          </cell>
        </row>
        <row r="1539">
          <cell r="D1539">
            <v>5588</v>
          </cell>
          <cell r="E1539" t="str">
            <v>ACOMETIDA EN CONDUCTORES DE COBRE, (4NO. 1/0 + 1NO.2) AWG, AISLADOS PARA 600 V C.A., INCLUYE CONDUCTORES, CONEXIONES, ACCESORIOS DE MONTAJE, ELEMENTOS DE CONEXIÓN Y DE MARCACIÓN. (INCLUYE SUMINISTRO E INSTALACIÓN)</v>
          </cell>
          <cell r="F1539" t="str">
            <v>ML</v>
          </cell>
          <cell r="G1539">
            <v>194022</v>
          </cell>
        </row>
        <row r="1540">
          <cell r="D1540">
            <v>5591</v>
          </cell>
          <cell r="E1540" t="str">
            <v>ACOMETIDA EN MEDIA TENSIÓN DESDE LA RED PÚBLICA, EN CONDUCTORES 3 NO. 1/0AWG, XLPE, 15KV, 133%, 1 NO. 2 CU DESNUDO, CON CONOS DE ALIVIO, TERMINALES Y ACCESORIOS (INCLUYE SUMINISTRO E INSTALACIÓN)</v>
          </cell>
          <cell r="F1540" t="str">
            <v>ML</v>
          </cell>
          <cell r="G1540">
            <v>244670</v>
          </cell>
        </row>
        <row r="1541">
          <cell r="D1541">
            <v>5595</v>
          </cell>
          <cell r="E1541" t="str">
            <v>CANALIZACIÓN SUBTERRÁNEA CON 2 DUCTOS DE 4" PVC DB, ACCESORIOS, EXCAVACIÓN, LLENOS Y ACABADO (INCLUYE SUMINISTRO E INSTALACIÓN)</v>
          </cell>
          <cell r="F1541" t="str">
            <v>ML</v>
          </cell>
          <cell r="G1541">
            <v>128668</v>
          </cell>
        </row>
        <row r="1542">
          <cell r="D1542">
            <v>5599</v>
          </cell>
          <cell r="E1542" t="str">
            <v>ACOMETIDAS EN MEDIA TENSIÓN DESDE LA RED PÚBLICA, EN CONDUCTORES 3 NO. 2/0AWG, XLPE, 15KV, 133%, 1 NO. 2 CU DESNUDO, CON CONOS DE ALIVIO, TERMINALES Y ACCESORIOS (INCLUYE SUMINISTRO E INSTALACIÓN) DTD-20143150598263</v>
          </cell>
          <cell r="F1542" t="str">
            <v>ML</v>
          </cell>
          <cell r="G1542">
            <v>271943</v>
          </cell>
        </row>
        <row r="1543">
          <cell r="D1543">
            <v>5602</v>
          </cell>
          <cell r="E1543" t="str">
            <v>ALIMENTACIÓN A ARMARIOS DE POTENCIA, EN CABLE DE CU, AISLADO A 600V, 3 X (3NO. 500MCM Y 1NO. 4/0AWG, THWN), INCLUYE TERMINALES DE CONEXIÓN. (INCLUYE SUMINISTRO E INSTALACIÓN)</v>
          </cell>
          <cell r="F1543" t="str">
            <v>ML</v>
          </cell>
          <cell r="G1543">
            <v>3387855</v>
          </cell>
        </row>
        <row r="1544">
          <cell r="D1544">
            <v>5603</v>
          </cell>
          <cell r="E1544" t="str">
            <v>ALIMENTACIÓN A ARMARIOS EQUIPOS AUXILIARES , EN CABLE DE CU, AISLADO A 600V, 3 X (3NO. 4 + 1NO. 8AWG, THWN), INCLUYE TERMINALES DE CONEXIÓN. (INCLUYE SUMINISTRO E INSTALACIÓN)</v>
          </cell>
          <cell r="F1544" t="str">
            <v>ML</v>
          </cell>
          <cell r="G1544">
            <v>127468</v>
          </cell>
        </row>
        <row r="1545">
          <cell r="D1545">
            <v>5604</v>
          </cell>
          <cell r="E1545" t="str">
            <v>CANALIZACIÓN SUBTERRÁNEA CON 3 DUCTOS DE 4`` PVC DB, ACCESORIOS, EXCAVACIÓN, LLENOS Y ACABADO. DISTANCIA TRANSPORTE 28 KM. (INCLUYE SUMINISTRO E INSTALACIÓN)</v>
          </cell>
          <cell r="F1545" t="str">
            <v>ML</v>
          </cell>
          <cell r="G1545">
            <v>90382</v>
          </cell>
        </row>
        <row r="1546">
          <cell r="D1546">
            <v>5606</v>
          </cell>
          <cell r="E1546" t="str">
            <v>CANALIZACIÓN SUBTERRÁNEA CON 3 DUCTOS DE 6`` PVC DB, ACCESORIOS, EXCAVACIÓN, LLENOS Y ACABADO (INCLUYE SUMINISTRO E INSTALACIÓN) TRANSPORTE A 28 KM.</v>
          </cell>
          <cell r="F1546" t="str">
            <v>ML</v>
          </cell>
          <cell r="G1546">
            <v>177260</v>
          </cell>
        </row>
        <row r="1547">
          <cell r="D1547">
            <v>5610</v>
          </cell>
          <cell r="E1547" t="str">
            <v>CABLE DE COBRE DESNUDO CALIBRE 1/0 AWG, ENTERRADO EN TERRENO NATURAL INCLUYE EXCAVACIÓN, LLENOS Y COMPACTACIÓN DEL PISO. (INCLUYE SUMINISTRO E INSTALACIÓN) DISTANCIA DE TRANSPORTE 28 KM.</v>
          </cell>
          <cell r="F1547" t="str">
            <v>ML</v>
          </cell>
          <cell r="G1547">
            <v>168572</v>
          </cell>
        </row>
        <row r="1548">
          <cell r="D1548">
            <v>5611</v>
          </cell>
          <cell r="E1548" t="str">
            <v>CABLE DE COBRE DESNUDO CALIBRE 1/0 AWG EXPUESTO (INCLUYE SUMINISTRO E INSTALACIÓN) (INCLUYE 3MT DE CABLE 1/0 POR ML).</v>
          </cell>
          <cell r="F1548" t="str">
            <v>ML</v>
          </cell>
          <cell r="G1548">
            <v>117319</v>
          </cell>
        </row>
        <row r="1549">
          <cell r="D1549">
            <v>5616</v>
          </cell>
          <cell r="E1549" t="str">
            <v>CABLE DE ALUMINIO AISLADO THW CALIBRE 1/0 AWG, INSTALADO EXPUESTO SOBRE CUBIERTA DE ESTRUCTURA. INCLUYE ELEMENTOS DE FIJACIÓN. (INCLUYE SUMINISTRO E INSTALACIÓN)</v>
          </cell>
          <cell r="F1549" t="str">
            <v>ML</v>
          </cell>
          <cell r="G1549">
            <v>12734</v>
          </cell>
        </row>
        <row r="1550">
          <cell r="D1550">
            <v>5621</v>
          </cell>
          <cell r="E1550" t="str">
            <v>CABLE DE COBRE DESNUDO CALIBRE 1/0 AWG, EMBEBIDO EN EL CONCRETO. (INCLUYE SUMINISTRO E INSTALACIÓN)</v>
          </cell>
          <cell r="F1550" t="str">
            <v>ML</v>
          </cell>
          <cell r="G1550">
            <v>39833</v>
          </cell>
        </row>
        <row r="1551">
          <cell r="D1551">
            <v>5625</v>
          </cell>
          <cell r="E1551" t="str">
            <v>CONEXIÓN AL ACERO DE REFUERZO; INCL. SOLDADURA EXOTÉRMICA DE CABLE CALIBRE 2/0 AWG A VARILLA DE ACERO DE REFUERZO 4 DE 90GR, VARILLA DE ACERO ADICIONAL Y SOLDADURAS ELÉCTRICAS ENTRE VARILLAS DE ACERO. (INCL. SUMIN. E INSTAL.)</v>
          </cell>
          <cell r="F1551" t="str">
            <v>UN</v>
          </cell>
          <cell r="G1551">
            <v>185682</v>
          </cell>
        </row>
        <row r="1552">
          <cell r="D1552">
            <v>5626</v>
          </cell>
          <cell r="E1552" t="str">
            <v>TERMINAL DE COBRE ELECTROPLATEADO PARA CABLE CALIBRE 2/0AWG, DE UN TORNILLO. INCLUYE MONTAJE, TORNILLOS, TUERCA Y ARANDELAS DE ACERO INOXIDABLE. (INCLUYE SUMINISTRO E INSTALACIÓN)</v>
          </cell>
          <cell r="F1552" t="str">
            <v>UN</v>
          </cell>
          <cell r="G1552">
            <v>12011</v>
          </cell>
        </row>
        <row r="1553">
          <cell r="D1553">
            <v>5628</v>
          </cell>
          <cell r="E1553" t="str">
            <v>CABLE DE ALUMINIO AISLADO THW-SR CALIBRE 1/0 AWG, INSTALADO EXPUESTO SOBRE CUBIERTA DE ESTRUCTURA. INCLUYE ELEMENTOS DE FIJACIÓN. (INCLUYE SUMINISTRO E INSTALACIÓN)</v>
          </cell>
          <cell r="F1553" t="str">
            <v>ML</v>
          </cell>
          <cell r="G1553">
            <v>11600</v>
          </cell>
        </row>
        <row r="1554">
          <cell r="D1554">
            <v>5629</v>
          </cell>
          <cell r="E1554" t="str">
            <v>CABLE DE COBRE DESNUDO CALIBRE 2/0 AWG, EMBEBIDO EN EL CONCRETO. (INCLUYE SUMINISTRO E INSTALACIÓN)</v>
          </cell>
          <cell r="F1554" t="str">
            <v>ML</v>
          </cell>
          <cell r="G1554">
            <v>55177</v>
          </cell>
        </row>
        <row r="1555">
          <cell r="D1555">
            <v>5630</v>
          </cell>
          <cell r="E1555" t="str">
            <v>CABLE DE COBRE DESNUDO CALIBRE 2/0 AWG EXPUESTO (INCLUYE SUMINISTRO E INSTALACIÓN)</v>
          </cell>
          <cell r="F1555" t="str">
            <v>ML</v>
          </cell>
          <cell r="G1555">
            <v>54118</v>
          </cell>
        </row>
        <row r="1556">
          <cell r="D1556">
            <v>5634</v>
          </cell>
          <cell r="E1556" t="str">
            <v>CABLE DE 4 PARES UTP CAT.6A, INCLUYE MARCACIÓN Y CORREAS DE AMARRE TIPO ``VELCRO`` (INCLUYE SUMINISTRO E INSTALACIÓN)</v>
          </cell>
          <cell r="F1556" t="str">
            <v>ML</v>
          </cell>
          <cell r="G1556">
            <v>5051</v>
          </cell>
        </row>
        <row r="1557">
          <cell r="D1557">
            <v>5641</v>
          </cell>
          <cell r="E1557" t="str">
            <v>ENCHAPE DE PISO Y PARED EN CERAMICA 30X30 CM COLOR BLANCO, H=2,10 (INCLUYE SUMINISTRO E INSTALACIÓN).</v>
          </cell>
          <cell r="F1557" t="str">
            <v>M2</v>
          </cell>
          <cell r="G1557">
            <v>107890</v>
          </cell>
        </row>
        <row r="1558">
          <cell r="D1558">
            <v>5642</v>
          </cell>
          <cell r="E1558" t="str">
            <v>PAÑETE LISO O RÚSTICO 1:4 PARA MUROS. LAVADO O RÚSTICO. (INCLUYE SUMINISTRO E INSTALACIÓN)</v>
          </cell>
          <cell r="F1558" t="str">
            <v>M2</v>
          </cell>
          <cell r="G1558">
            <v>20105</v>
          </cell>
        </row>
        <row r="1559">
          <cell r="D1559">
            <v>5644</v>
          </cell>
          <cell r="E1559" t="str">
            <v>PINTURA AL AGUA TIPO EMULSIÓN CON RESINA DE POLIVINIL ACETATO MODIFICADA CON ACRÍLICA PARA INTERIORES. (INCLUYE SUMINISTRO E INSTALACIÓN)</v>
          </cell>
          <cell r="F1559" t="str">
            <v>M2</v>
          </cell>
          <cell r="G1559">
            <v>14941</v>
          </cell>
        </row>
        <row r="1560">
          <cell r="D1560">
            <v>5645</v>
          </cell>
          <cell r="E1560" t="str">
            <v>IMPERMEABILIZACIÓN FACHADA (INCLUYE SUMINISTRO E INSTALACIÓN)</v>
          </cell>
          <cell r="F1560" t="str">
            <v>M2</v>
          </cell>
          <cell r="G1560">
            <v>10808</v>
          </cell>
        </row>
        <row r="1561">
          <cell r="D1561">
            <v>5646</v>
          </cell>
          <cell r="E1561" t="str">
            <v>PINTURA AMARILLA FRANJA DE SEGURIDAD (INCLUYE SUMINISTRO E INSTALACIÓN)</v>
          </cell>
          <cell r="F1561" t="str">
            <v>ML</v>
          </cell>
          <cell r="G1561">
            <v>8555</v>
          </cell>
        </row>
        <row r="1562">
          <cell r="D1562">
            <v>5647</v>
          </cell>
          <cell r="E1562" t="str">
            <v>PINTURA CIELO FALSO (INCLUYE SUMINISTRO E INSTALACIÓN).</v>
          </cell>
          <cell r="F1562" t="str">
            <v>M2</v>
          </cell>
          <cell r="G1562">
            <v>11838</v>
          </cell>
        </row>
        <row r="1563">
          <cell r="D1563">
            <v>5683</v>
          </cell>
          <cell r="E1563" t="str">
            <v>SEPARADOR TIPO TRANSMILENIO (BLOQUE CANALIZADOR AMARILLO) SUMINISTRO E INSTALACIÓN (1.75MX0.25MX0.15M) PINTADO CON PINTURA DE TRAFICO AMARILLA CON MICROESFERAS DE VIDRIO.</v>
          </cell>
          <cell r="F1563" t="str">
            <v>UN</v>
          </cell>
          <cell r="G1563">
            <v>273464</v>
          </cell>
        </row>
        <row r="1564">
          <cell r="D1564">
            <v>5684</v>
          </cell>
          <cell r="E1564" t="str">
            <v>RETIRO Y REINSTALACIÓN DE SEÑAL BANDERA. INCLUYE SERVICIO DE GRUA. (DISTANCIA MAXIMA DE REUBICACION 200M).</v>
          </cell>
          <cell r="F1564" t="str">
            <v>UN</v>
          </cell>
          <cell r="G1564">
            <v>393653</v>
          </cell>
        </row>
        <row r="1565">
          <cell r="D1565">
            <v>5686</v>
          </cell>
          <cell r="E1565" t="str">
            <v>CIMENTACION TIPO PILOTE PREEXCAVADO PARA SEÑAL ELEVADA TIPO BANDERA (LONGITUD ENTRE 4 Y 9 M). INCLUYE EXCAVACION</v>
          </cell>
          <cell r="F1565" t="str">
            <v>M3</v>
          </cell>
          <cell r="G1565">
            <v>1135948</v>
          </cell>
        </row>
        <row r="1566">
          <cell r="D1566">
            <v>5688</v>
          </cell>
          <cell r="E1566" t="str">
            <v>SEMAFORO (3X200) S1. LENTES DE POLICARBONATO DE 8" BICICLETAS LUCES, SISTEMA DE ILUMINACIÓN A LEDS, COMPATIBILIDAD C800/900, FIJACION A MASTIL. INCLUYE ELEMENTOS DE FIJACION.</v>
          </cell>
          <cell r="F1566" t="str">
            <v>UN</v>
          </cell>
          <cell r="G1566">
            <v>4457828</v>
          </cell>
        </row>
        <row r="1567">
          <cell r="D1567">
            <v>5690</v>
          </cell>
          <cell r="E1567" t="str">
            <v>SALIDA PARA DATOS EMT 3/4" (EN TAQUILLAS Y TORNIQUETES) DESDE EL RACK DE COMUNICACIONES HASTA EL SITIO DE LA SALIDA EN EL PISO DEL TORNIQUETE O HASTA EL PUESTO EN LA TAQUILLA. INCL. PONCHADO DE LOS JACKS EN LOS EXTREMOS .</v>
          </cell>
          <cell r="F1567" t="str">
            <v>UN</v>
          </cell>
          <cell r="G1567">
            <v>519310</v>
          </cell>
        </row>
        <row r="1568">
          <cell r="D1568">
            <v>5691</v>
          </cell>
          <cell r="E1568" t="str">
            <v>SALIDA PARA SONIDO EMT 3/4" (POR EL TECHO DEL VAGON) DESDE EL ARMARIO DE COMUNICACIONES HASTA EL SITIO DE LA SALIDA EN EL TECHO DEL VAGON, EN LA MITAD Y EN LOS EXTREMOS DEL MISMO .</v>
          </cell>
          <cell r="F1568" t="str">
            <v>UN</v>
          </cell>
          <cell r="G1568">
            <v>957617</v>
          </cell>
        </row>
        <row r="1569">
          <cell r="D1569">
            <v>5692</v>
          </cell>
          <cell r="E1569" t="str">
            <v>SALIDA PARA CCTV EMT 3/4" (POR EL TECHO DEL VAGON) DESDE EL ARMARIO DE COMUNICACIONES HASTA EL SITIO DE LA SALIDA EN EL TECHO EN LOS EXTREMOS DE CADA VAGON.</v>
          </cell>
          <cell r="F1569" t="str">
            <v>UN</v>
          </cell>
          <cell r="G1569">
            <v>1690134</v>
          </cell>
        </row>
        <row r="1570">
          <cell r="D1570">
            <v>5693</v>
          </cell>
          <cell r="E1570" t="str">
            <v>SALIDA PARA EL MASTIL DEL GPS EN TUBERIA EMT 1" INCL PEDESTAL EN CONCRETO DE 1.0MX0.80MX0.80M. ESTA SALIDA VA DESDE EL MASTIL DEL GPS A SALIDA DE LA RAMPA NORTE HASTA EL RACK DE DATOS DEL VAGON Y EMBEBIDA EN EL PISO.</v>
          </cell>
          <cell r="F1570" t="str">
            <v>UN</v>
          </cell>
          <cell r="G1570">
            <v>1267263</v>
          </cell>
        </row>
        <row r="1571">
          <cell r="D1571">
            <v>5696</v>
          </cell>
          <cell r="E1571" t="str">
            <v>CAJA DE INSPECCION AP-280. SUMINISTRO E INSTALACION. SE CONSTRUYEN EN EL PISO AL LADO DE LOS VAGONES PARA EL SISTEMA DE ENERGIA Y/O COMUNICACIONES.</v>
          </cell>
          <cell r="F1571" t="str">
            <v>UN</v>
          </cell>
          <cell r="G1571">
            <v>629362</v>
          </cell>
        </row>
        <row r="1572">
          <cell r="D1572">
            <v>5697</v>
          </cell>
          <cell r="E1572" t="str">
            <v>CAJA PARA MEDIDORES DE ENERGIA. SUMINISTRO E INSTALACION. ESTA CAJA ESTA UBICADA EN EL ARMARIO DEL VAGON NORTE. CONTIENE LOS MEDIDORES DE ENERGIA DE LA ESTACION, PUBLICIDAD Y ANGELCOM.</v>
          </cell>
          <cell r="F1572" t="str">
            <v>UN</v>
          </cell>
          <cell r="G1572">
            <v>758723</v>
          </cell>
        </row>
        <row r="1573">
          <cell r="D1573">
            <v>5698</v>
          </cell>
          <cell r="E1573" t="str">
            <v>POZO DE TIERRA CON VARILLA DE COBRE DE 2.40M, GEL, CABLE NO. 2/0 AWG. CONSTRUCCION. SON LAS PUESTAS A TIERRA DE LOS VAGONES Y RAMPAS NUEVAS DE CONEXION A PUENTES PEATONALES.</v>
          </cell>
          <cell r="F1573" t="str">
            <v>UN</v>
          </cell>
          <cell r="G1573">
            <v>352587</v>
          </cell>
        </row>
        <row r="1574">
          <cell r="D1574">
            <v>5699</v>
          </cell>
          <cell r="E1574" t="str">
            <v>MEDIDORES DE ENERGIA TRIFASICO 20-80 AMP PARA LA CUENTA DE LA ESTACION. SUMINISTRO E INSTALACION. SE UBICA EN EL ARMARIO DEL VAGON NORTE. SE ENERGIZARA CUANDO LA CUENTA SEA LEGALIZADA ANTE CODENSA.</v>
          </cell>
          <cell r="F1574" t="str">
            <v>UN</v>
          </cell>
          <cell r="G1574">
            <v>295249</v>
          </cell>
        </row>
        <row r="1575">
          <cell r="D1575">
            <v>5700</v>
          </cell>
          <cell r="E1575" t="str">
            <v>MEDIDORES DE ENERGIA MONOFASICO PARA LAS CUENTAS DE PUBLICIDAD Y ANGELCOM. SUMINISTRO E INSTALACION. SE UBICA EN EL ARMARIO DEL VAGON NORTE. SE ENERGIZARAN CUANDO LAS CUENTAS SEAN LEGALIZADAS ANTE CODENSA.</v>
          </cell>
          <cell r="F1575" t="str">
            <v>UN</v>
          </cell>
          <cell r="G1575">
            <v>167864</v>
          </cell>
        </row>
        <row r="1576">
          <cell r="D1576">
            <v>5701</v>
          </cell>
          <cell r="E1576" t="str">
            <v>ACOMETIDA PARCIAL 3NO. 1/0 + 1NO. 2 - 600V-CU. SUMINISTRO E INSTALACION. ACOMETIDA PARCIAL ENTRE ARMARIOS NORTE Y SUR PARA ALIMENTACION ENTRE LOS VAGONES. INSTALADOS POR DEBAJO DEL PISO DE LOS VAGONES.</v>
          </cell>
          <cell r="F1576" t="str">
            <v>ML</v>
          </cell>
          <cell r="G1576">
            <v>184715</v>
          </cell>
        </row>
        <row r="1577">
          <cell r="D1577">
            <v>5702</v>
          </cell>
          <cell r="E1577" t="str">
            <v>BAJANTE PARA ACOMETIDA 1 D= 3" CALIBRE 14 (L= 4.98) HG, CAPACETE, CINTA BAND IT, CURVA PVC. SUMINISTRO E INSTALACION. INCLUYE APERTURA DE ZANJA PARA INSTALACION DE CURVA Y TUBERIA GALVANIZADA, RESANE Y RETIRO DE ESCOMBROS.</v>
          </cell>
          <cell r="F1577" t="str">
            <v>UN</v>
          </cell>
          <cell r="G1577">
            <v>743949</v>
          </cell>
        </row>
        <row r="1578">
          <cell r="D1578">
            <v>5705</v>
          </cell>
          <cell r="E1578" t="str">
            <v>NEOPRENO REFORZADO 0.50 X 0.50 X 2" DOBLE REFUERZO. SUMINISTRO E INSTALACION. (INCLUYE LIMPIEZA DE LA SUPERFICIE CON CHORRO DE AIRE A PRESIÓN, HERRAMIENTA MENOR Y COMPRESOR).</v>
          </cell>
          <cell r="F1578" t="str">
            <v>UN</v>
          </cell>
          <cell r="G1578">
            <v>854348</v>
          </cell>
        </row>
        <row r="1579">
          <cell r="D1579">
            <v>5708</v>
          </cell>
          <cell r="E1579" t="str">
            <v>RELLENO EN ARENA DE RIO. INCLUYE TRANSPORTE, SUMINISTRO, EXTENDIDO MANUAL Y COMPACTACION.</v>
          </cell>
          <cell r="F1579" t="str">
            <v>M3</v>
          </cell>
          <cell r="G1579">
            <v>186024</v>
          </cell>
        </row>
        <row r="1580">
          <cell r="D1580">
            <v>5710</v>
          </cell>
          <cell r="E1580" t="str">
            <v>GRAVILLA DE 1/2" SUELTA - SUMINISTRO E INSTALACION.</v>
          </cell>
          <cell r="F1580" t="str">
            <v>M3</v>
          </cell>
          <cell r="G1580">
            <v>92675</v>
          </cell>
        </row>
        <row r="1581">
          <cell r="D1581">
            <v>5712</v>
          </cell>
          <cell r="E1581" t="str">
            <v>DOTACION ABDOMINALES PARA ADULTOS/MAYORES SEGUN ESPECIFICACIONES IDRD - SUMINISTRO E INSTALACION.</v>
          </cell>
          <cell r="F1581" t="str">
            <v>UN</v>
          </cell>
          <cell r="G1581">
            <v>2082500</v>
          </cell>
        </row>
        <row r="1582">
          <cell r="D1582">
            <v>5713</v>
          </cell>
          <cell r="E1582" t="str">
            <v>JUEGO BALANCIN PARA NIÑOS (1-5 AÑOS) SEGUN ESPECIFICACIONES IDRD - SUMINISTRO E INSTALACION.</v>
          </cell>
          <cell r="F1582" t="str">
            <v>UN</v>
          </cell>
          <cell r="G1582">
            <v>3689000</v>
          </cell>
        </row>
        <row r="1583">
          <cell r="D1583">
            <v>5714</v>
          </cell>
          <cell r="E1583" t="str">
            <v>DOTACION BARRAS PARA ADULTOS.SEGUN ESPECIFICACIONES IDRD - SUMINISTRO E INSTALACION.</v>
          </cell>
          <cell r="F1583" t="str">
            <v>UN</v>
          </cell>
          <cell r="G1583">
            <v>2665600</v>
          </cell>
        </row>
        <row r="1584">
          <cell r="D1584">
            <v>5715</v>
          </cell>
          <cell r="E1584" t="str">
            <v>DOTACION CAMINADOR PARA ADULTOS.SEGUN ESPECIFICACIONES IDRD - SUMINISTRO E INSTALACION.</v>
          </cell>
          <cell r="F1584" t="str">
            <v>UN</v>
          </cell>
          <cell r="G1584">
            <v>2665600</v>
          </cell>
        </row>
        <row r="1585">
          <cell r="D1585">
            <v>5717</v>
          </cell>
          <cell r="E1585" t="str">
            <v>DOTACIÓN GIRO DE CADERA PARA ADULTOS. SEGÚN ESPECIFICACIONES IDRD - SUMINISTRO E INSTALACIÓN.</v>
          </cell>
          <cell r="F1585" t="str">
            <v>UN</v>
          </cell>
          <cell r="G1585">
            <v>2665600</v>
          </cell>
        </row>
        <row r="1586">
          <cell r="D1586">
            <v>5727</v>
          </cell>
          <cell r="E1586" t="str">
            <v>GEODREN VIAL DE 160MM X 1.0M. SUMINISTRO E INSTALACION. (INCLUYE EXCAVACION MANUAL (ANCHO = 30CM) Y RELLENO EN MATERIAL SELECCIONADO PROVENIENTE DE EXCAVACION.</v>
          </cell>
          <cell r="F1586" t="str">
            <v>ML</v>
          </cell>
          <cell r="G1586">
            <v>150969</v>
          </cell>
        </row>
        <row r="1587">
          <cell r="D1587">
            <v>5728</v>
          </cell>
          <cell r="E1587" t="str">
            <v>GEODREN VIAL DE 200MM X 1.0M. SUMINISTRO E INSTALACION. (INCLUYE EXCAVACION MANUAL (ANCHO = 30CM) Y RELLENO EN MATERIAL SELECCIONADO PROVENIENTE DE EXCAVACION.</v>
          </cell>
          <cell r="F1587" t="str">
            <v>ML</v>
          </cell>
          <cell r="G1587">
            <v>167032</v>
          </cell>
        </row>
        <row r="1588">
          <cell r="D1588">
            <v>5729</v>
          </cell>
          <cell r="E1588" t="str">
            <v>DEMARCACION PICTOGRAMA ZONA ESCOLAR EN PINTURA TERMOPLASTICA. (INCLUYE SUMINISTRO Y APLICACION CON EQUIPO. INCLUYE MICROESFERAS).</v>
          </cell>
          <cell r="F1588" t="str">
            <v>UN</v>
          </cell>
          <cell r="G1588">
            <v>1514074</v>
          </cell>
        </row>
        <row r="1589">
          <cell r="D1589">
            <v>5730</v>
          </cell>
          <cell r="E1589" t="str">
            <v>DEMARCACION METROS LINEALES EN PINTURA TIPO TRAFICO BASE SOLVENTE COLOR BLANCO Y/O AMARILLA. LINEA 0.12M Y 16 MILS (INCLUYE SUMINISTRO Y APLICACION CON EQUIPO. INCLUYE MICROESFERAS TIPO DROP ON PARA LINEAS DE BORDE Y DE CARRIL). HORARIO NOCTURNO</v>
          </cell>
          <cell r="F1589" t="str">
            <v>ML</v>
          </cell>
          <cell r="G1589">
            <v>5798</v>
          </cell>
        </row>
        <row r="1590">
          <cell r="D1590">
            <v>5731</v>
          </cell>
          <cell r="E1590" t="str">
            <v>CUADRILLA (3 AYUDANTES) HORARIO NOCTURNO</v>
          </cell>
          <cell r="F1590" t="str">
            <v>JR</v>
          </cell>
          <cell r="G1590">
            <v>289899</v>
          </cell>
        </row>
        <row r="1591">
          <cell r="D1591">
            <v>5732</v>
          </cell>
          <cell r="E1591" t="str">
            <v>CUADRILLA (4 AYUDANTES) HORARIO NOCTURNO</v>
          </cell>
          <cell r="F1591" t="str">
            <v>JR</v>
          </cell>
          <cell r="G1591">
            <v>386532</v>
          </cell>
        </row>
        <row r="1592">
          <cell r="D1592">
            <v>5733</v>
          </cell>
          <cell r="E1592" t="str">
            <v>DEMARCACION EN PINTURA TIPO TRAFICO BASE SOLVENTE COLOR BLANCO. LINEA 0.20M Y 16 MILS (INCLUYE SUMINISTRO Y APLICACION CON EQUIPO. INCLUYE MICROESFERAS TIPO DROP ON PARA LINEAS DE CARRIL). HORARIO NOCTURNO.</v>
          </cell>
          <cell r="F1592" t="str">
            <v>M2</v>
          </cell>
          <cell r="G1592">
            <v>50810</v>
          </cell>
        </row>
        <row r="1593">
          <cell r="D1593">
            <v>5734</v>
          </cell>
          <cell r="E1593" t="str">
            <v>DEMARCACION EN IMPRIMANTE TIPO TRAFICO BASE SOLVENTE COLOR NEGRO. ANCHO 0.25M (INCLUYE SUMINISTRO Y APLICACION CON EQUIPO. NO INCLUYE MICROESFERAS).</v>
          </cell>
          <cell r="F1593" t="str">
            <v>M2</v>
          </cell>
          <cell r="G1593">
            <v>56041</v>
          </cell>
        </row>
        <row r="1594">
          <cell r="D1594">
            <v>5735</v>
          </cell>
          <cell r="E1594" t="str">
            <v>DEMARCACION EN IMPRIMANTE TIPO TRAFICO BASE SOLVENTE COLOR NEGRO. PARADEROS (INCLUYE SUMINISTRO Y APLICACION CON EQUIPO. NO INCLUYE MICROESFERAS).</v>
          </cell>
          <cell r="F1594" t="str">
            <v>M2</v>
          </cell>
          <cell r="G1594">
            <v>55522</v>
          </cell>
        </row>
        <row r="1595">
          <cell r="D1595">
            <v>5736</v>
          </cell>
          <cell r="E1595" t="str">
            <v>DEMARCACION METROS LINEALES EN PINTURA TIPO TRAFICO BASE SOLVENTE COLOR NEGRO. LINEA 0.15M (INCLUYE SUMINISTRO Y APLICACION CON EQUIPO. NO INCLUYE MICROESFERAS).</v>
          </cell>
          <cell r="F1595" t="str">
            <v>ML</v>
          </cell>
          <cell r="G1595">
            <v>10041</v>
          </cell>
        </row>
        <row r="1596">
          <cell r="D1596">
            <v>5737</v>
          </cell>
          <cell r="E1596" t="str">
            <v>DEMARCACION METROS CUADRADO EN PINTURA TIPO TRAFICO BASE SOLVENTE COLOR AZUL 16 MILS PARA PRIMERA CAPA. (PARADEROS) (INCLUYE SUMINISTRO Y APLICACION CON EQUIPO. INCLUYE MICROESFERAS).</v>
          </cell>
          <cell r="F1596" t="str">
            <v>M2</v>
          </cell>
          <cell r="G1596">
            <v>50074</v>
          </cell>
        </row>
        <row r="1597">
          <cell r="D1597">
            <v>5738</v>
          </cell>
          <cell r="E1597" t="str">
            <v>DEMARCACION METROS CUADRADO EN PINTURA TIPO TRAFICO BASE SOLVENTE COLOR AZUL 16 MILS Y 18 MILS (PARADEROS) (INCLUYE SUMINISTRO Y APLICACION CON EQUIPO. INCLUYE MICROESFERAS).</v>
          </cell>
          <cell r="F1597" t="str">
            <v>M2</v>
          </cell>
          <cell r="G1597">
            <v>130958</v>
          </cell>
        </row>
        <row r="1598">
          <cell r="D1598">
            <v>5746</v>
          </cell>
          <cell r="E1598" t="str">
            <v>EMPATES DE TUBERÍA EN PVC A PVC 2" LINEAL SEGÚN NORMA NS-023 (INCLUYE ACCESORIOS). SUMINISTRO E INSTALACIÓN.</v>
          </cell>
          <cell r="F1598" t="str">
            <v>UN</v>
          </cell>
          <cell r="G1598">
            <v>97384</v>
          </cell>
        </row>
        <row r="1599">
          <cell r="D1599">
            <v>5747</v>
          </cell>
          <cell r="E1599" t="str">
            <v>EMPATES EN LINEA DE TUBERÍA EN PVC A AC 14" (INCL UNION GIBAULT HD PARA AC CL.25 D=14", UNION DE CONSTRUCCION Y REPARACION PARA PVC D=14", UNION DE TRANSICION PCV-AC CL.25 Y 1M TUB PVC D=14 RDE 21). SUMINISTRO E INSTALACIÓN.</v>
          </cell>
          <cell r="F1599" t="str">
            <v>UN</v>
          </cell>
          <cell r="G1599">
            <v>8246068</v>
          </cell>
        </row>
        <row r="1600">
          <cell r="D1600">
            <v>5748</v>
          </cell>
          <cell r="E1600" t="str">
            <v>EMPATES EN LINEA DE TUBERÍA EN PVC A HF 3" (INCL UNION DE REPARACION PVC U.M. D=3", ADAPTADOR MACHO PVC US D=3" UNION GIBAULT HD CL.25 CL.25 D=3" Y 1M TUB PVC D=3" RDE 21). SUMINISTRO E INSTALACIÓN.</v>
          </cell>
          <cell r="F1600" t="str">
            <v>UN</v>
          </cell>
          <cell r="G1600">
            <v>291477</v>
          </cell>
        </row>
        <row r="1601">
          <cell r="D1601">
            <v>5749</v>
          </cell>
          <cell r="E1601" t="str">
            <v>REDUCCION CONCENTRICA HD 4" X 2" (SUMINISTRO E INSTALACIÓN).</v>
          </cell>
          <cell r="F1601" t="str">
            <v>UN</v>
          </cell>
          <cell r="G1601">
            <v>196173</v>
          </cell>
        </row>
        <row r="1602">
          <cell r="D1602">
            <v>5750</v>
          </cell>
          <cell r="E1602" t="str">
            <v>REDUCCION CONCENTRICA HD 6" X 4" (SUMINISTRO E INSTALACIÓN).</v>
          </cell>
          <cell r="F1602" t="str">
            <v>UN</v>
          </cell>
          <cell r="G1602">
            <v>395528</v>
          </cell>
        </row>
        <row r="1603">
          <cell r="D1603">
            <v>5751</v>
          </cell>
          <cell r="E1603" t="str">
            <v>REDUCCION CONCENTRICA HD 14" X 12" (SUMINISTRO E INSTALACIÓN).</v>
          </cell>
          <cell r="F1603" t="str">
            <v>UN</v>
          </cell>
          <cell r="G1603">
            <v>2263817</v>
          </cell>
        </row>
        <row r="1604">
          <cell r="D1604">
            <v>5752</v>
          </cell>
          <cell r="E1604" t="str">
            <v>DESMONTE Y UBICACIÓN PARADEROS SITP TRASLADO. DE PARADERO EXISTENTE. INCLUYE CONCRETO 3000 PSI HECHO EN OBRA 1:2:2 CON ARENA DE RIO Y TRITURADO 3/4" PARA ANCLAJE. TRANSPORTE Y DISPOSICIÓN DE ESCOMBROS A 21 KM.</v>
          </cell>
          <cell r="F1604" t="str">
            <v>UN</v>
          </cell>
          <cell r="G1604">
            <v>669066</v>
          </cell>
        </row>
        <row r="1605">
          <cell r="D1605">
            <v>5753</v>
          </cell>
          <cell r="E1605" t="str">
            <v>CASETAS TELEFONICAS. REUBICACION O RETIRO. DESMONTE Y REUBICACION DE CASETA EXISTENTE. INCLUYE CONCRETO 3000 PSI HECHO EN OBRA 1:2:2 CON ARENA DE RIO Y TRITURADO 3/4" PARA ANCLAJE. TRANSP Y DISPOS. DE ESCOMBROS A 21 KM.</v>
          </cell>
          <cell r="F1605" t="str">
            <v>UN</v>
          </cell>
          <cell r="G1605">
            <v>360160</v>
          </cell>
        </row>
        <row r="1606">
          <cell r="D1606">
            <v>5754</v>
          </cell>
          <cell r="E1606" t="str">
            <v>DESMONTE Y REUBICACIÓN MODULO SERVICIO AL CIUDADANO (REDEP). DE MODULO EXISTENTE. INCLUYE CONCRETO 3000 PSI HECHO EN OBRA 1:2:2 CON ARENA DE RIO Y TRITURADO 3/4" PARA ANCLAJE. TRANSP Y DISPOS. DE ESCOMBROS A 21 KM.</v>
          </cell>
          <cell r="F1606" t="str">
            <v>UN</v>
          </cell>
          <cell r="G1606">
            <v>619609</v>
          </cell>
        </row>
        <row r="1607">
          <cell r="D1607">
            <v>5759</v>
          </cell>
          <cell r="E1607" t="str">
            <v>SALIDA PARA TOMA MONOFASICA DOBLE. SUMINISTRO E INSTALACION. (INCLUYE ACCESORIOS DE INSTALACION Y FIJACION. NO INCLUYE TUBERIA NI CABLEADO).</v>
          </cell>
          <cell r="F1607" t="str">
            <v>UN</v>
          </cell>
          <cell r="G1607">
            <v>15299</v>
          </cell>
        </row>
        <row r="1608">
          <cell r="D1608">
            <v>5760</v>
          </cell>
          <cell r="E1608" t="str">
            <v>TUBERIA METALICA EMT DE D= 3/4". SUMINISTRO E INSTALACION. (INCLUYE ACCESORIOS DE INSTALACION Y FIJACION).</v>
          </cell>
          <cell r="F1608" t="str">
            <v>ML</v>
          </cell>
          <cell r="G1608">
            <v>21521</v>
          </cell>
        </row>
        <row r="1609">
          <cell r="D1609">
            <v>5761</v>
          </cell>
          <cell r="E1609" t="str">
            <v>CABLE THHN NO.10 EN COBRE. SUMINISTRO E INSTALACION. (INCLUYE ACCESORIOS DE INSTALACION).</v>
          </cell>
          <cell r="F1609" t="str">
            <v>ML</v>
          </cell>
          <cell r="G1609">
            <v>7275</v>
          </cell>
        </row>
        <row r="1610">
          <cell r="D1610">
            <v>5762</v>
          </cell>
          <cell r="E1610" t="str">
            <v>SALIDA PARA TOMA TRIFASICA DE SEGURIDAD. SUMINISTRO E INSTALACION. (INCLUYE ACCESORIOS DE INSTALACION Y FIJACION. NO INCLUYE TUBERIA NI CABLEADO).</v>
          </cell>
          <cell r="F1610" t="str">
            <v>UN</v>
          </cell>
          <cell r="G1610">
            <v>46297</v>
          </cell>
        </row>
        <row r="1611">
          <cell r="D1611">
            <v>5763</v>
          </cell>
          <cell r="E1611" t="str">
            <v>CABLE NO.2 AWG-THHN-600V EN COBRE. SUMINISTRO E INSTALACION. (INCLUYE ACCESORIOS DE INSTALACION).</v>
          </cell>
          <cell r="F1611" t="str">
            <v>ML</v>
          </cell>
          <cell r="G1611">
            <v>25697</v>
          </cell>
        </row>
        <row r="1612">
          <cell r="D1612">
            <v>5764</v>
          </cell>
          <cell r="E1612" t="str">
            <v>CABLE NO.14 AWG-THHN-600V EN COBRE. SUMINISTRO E INSTALACION. (INCLUYE ACCESORIOS DE INSTALACION).</v>
          </cell>
          <cell r="F1612" t="str">
            <v>ML</v>
          </cell>
          <cell r="G1612">
            <v>5270</v>
          </cell>
        </row>
        <row r="1613">
          <cell r="D1613">
            <v>5765</v>
          </cell>
          <cell r="E1613" t="str">
            <v>CABLE NO.12 AWG-THHN-600V EN COBRE. SUMINISTRO E INSTALACION. (INCLUYE ACCESORIOS DE INSTALACION).</v>
          </cell>
          <cell r="F1613" t="str">
            <v>ML</v>
          </cell>
          <cell r="G1613">
            <v>5505</v>
          </cell>
        </row>
        <row r="1614">
          <cell r="D1614">
            <v>5766</v>
          </cell>
          <cell r="E1614" t="str">
            <v>SALIDA PARA AVISO PUBLICITARIO. SUMINISTRO E INSTALACION. (INCLUYE ACCESORIOS DE INSTALACION Y FIJACION. NO INCLUYE TUBERIA NI CABLEADO).</v>
          </cell>
          <cell r="F1614" t="str">
            <v>UN</v>
          </cell>
          <cell r="G1614">
            <v>15299</v>
          </cell>
        </row>
        <row r="1615">
          <cell r="D1615">
            <v>5767</v>
          </cell>
          <cell r="E1615" t="str">
            <v>CABLE NO.6 AWG-THHN-600V EN COBRE. SUMINISTRO E INSTALACION. (INCLUYE ACCESORIOS DE INSTALACION).</v>
          </cell>
          <cell r="F1615" t="str">
            <v>ML</v>
          </cell>
          <cell r="G1615">
            <v>14548</v>
          </cell>
        </row>
        <row r="1616">
          <cell r="D1616">
            <v>5768</v>
          </cell>
          <cell r="E1616" t="str">
            <v>SALIDA PARA TOMA REGULADA. SUMINISTRO E INSTALACIÓN. SALIDA EN PISO DE LA TAQUILLA O TORNIQUETE O CCTV.(INCLUYE ACCESORIOS DE INSTALACION Y FIJACION. NO INCLUYE TUBERIA NI CABLEADO).</v>
          </cell>
          <cell r="F1616" t="str">
            <v>UN</v>
          </cell>
          <cell r="G1616">
            <v>21949</v>
          </cell>
        </row>
        <row r="1617">
          <cell r="D1617">
            <v>5769</v>
          </cell>
          <cell r="E1617" t="str">
            <v>SALIDA PARA INFORMADORES. SUMINISTRO E INSTALACION. SALIDA EN PISO DE LA TAQUILLA O TORNIQUETE O CCTV.(INCLUYE ACCESORIOS DE INSTALACION Y FIJACION. NO INCLUYE TUBERIA NI CABLEADO).</v>
          </cell>
          <cell r="F1617" t="str">
            <v>UN</v>
          </cell>
          <cell r="G1617">
            <v>15299</v>
          </cell>
        </row>
        <row r="1618">
          <cell r="D1618">
            <v>5770</v>
          </cell>
          <cell r="E1618" t="str">
            <v>SALIDA PARA BOMBA RIEGO ZONAS VERDES. SUMINISTRO E INSTALACION. ES LA SALIDA AL TAQUE.(INCLUYE ACCESORIOS DE INSTALACION Y FIJACION. NO INCLUYE TUBERIA NI CABLEADO).</v>
          </cell>
          <cell r="F1618" t="str">
            <v>UN</v>
          </cell>
          <cell r="G1618">
            <v>41239</v>
          </cell>
        </row>
        <row r="1619">
          <cell r="D1619">
            <v>5771</v>
          </cell>
          <cell r="E1619" t="str">
            <v>CABLE NO.8 AWG-THHN-600V EN COBRE. SUMINISTRO E INSTALACION. (INCLUYE ACCESORIOS DE INSTALACION).</v>
          </cell>
          <cell r="F1619" t="str">
            <v>ML</v>
          </cell>
          <cell r="G1619">
            <v>10081</v>
          </cell>
        </row>
        <row r="1620">
          <cell r="D1620">
            <v>5772</v>
          </cell>
          <cell r="E1620" t="str">
            <v>SALIDA PARA CONTROLADOR. SUMINISTRO E INSTALACION. (INCLUYE ACCESORIOS DE INSTALACION Y FIJACION. NO INCLUYE TUBERIA NI CABLEADO).</v>
          </cell>
          <cell r="F1620" t="str">
            <v>UN</v>
          </cell>
          <cell r="G1620">
            <v>15299</v>
          </cell>
        </row>
        <row r="1621">
          <cell r="D1621">
            <v>5773</v>
          </cell>
          <cell r="E1621" t="str">
            <v>SALIDA PARA DATOS EN TAQUILLAS O CCTV. SUMIN E INSTAL. INCL. CAJA GALVANIZADA. TOMA DE SALIDA DE DATOS. PONCHADO DE LOS JACKS EN LOS EXTREMOS DEL CABLE Y LA CERTIFICACION DE LAS SALIDAS. (NO INCLUYE TUBERIA NI CABLEADO UTP).</v>
          </cell>
          <cell r="F1621" t="str">
            <v>UN</v>
          </cell>
          <cell r="G1621">
            <v>57917</v>
          </cell>
        </row>
        <row r="1622">
          <cell r="D1622">
            <v>5774</v>
          </cell>
          <cell r="E1622" t="str">
            <v>CABLE UTP CATEGORIA 6A. SUMINISTRO E INSTALACION. (INCLUYE ACCESORIOS DE INSTALACION).</v>
          </cell>
          <cell r="F1622" t="str">
            <v>ML</v>
          </cell>
          <cell r="G1622">
            <v>10840</v>
          </cell>
        </row>
        <row r="1623">
          <cell r="D1623">
            <v>5775</v>
          </cell>
          <cell r="E1623" t="str">
            <v>SALIDA PARA SONIDO (POR EL TECHO DE LA ESTACIÓN). SUMINISTRO E INSTALACIÓN. (INCLUYE ACCESORIOS DE INSTALACIÓN. NO INCLUYE TUBERÍA NI CABLEADO).</v>
          </cell>
          <cell r="F1623" t="str">
            <v>UN</v>
          </cell>
          <cell r="G1623">
            <v>24583</v>
          </cell>
        </row>
        <row r="1624">
          <cell r="D1624">
            <v>5776</v>
          </cell>
          <cell r="E1624" t="str">
            <v>CABLE POLARIZADO 2 NO.14. SUMINISTRO E INSTALACION. (INCLUYE ACCESORIOS DE INSTALACION).</v>
          </cell>
          <cell r="F1624" t="str">
            <v>ML</v>
          </cell>
          <cell r="G1624">
            <v>9349</v>
          </cell>
        </row>
        <row r="1625">
          <cell r="D1625">
            <v>5777</v>
          </cell>
          <cell r="E1625" t="str">
            <v>SALIDA PARA CCTV (POR EL TECHO DE LA ESTACION). SUMINISTRO E INSTALACION. ES LA SALIDA POR EL TECHO EN LOS EXTREMOS DE CADA ESTACION. (INCLUYE ACCESORIOS DE INSTALACION. NO INCLUYE TUBERIA NI CABLEADO).</v>
          </cell>
          <cell r="F1625" t="str">
            <v>UN</v>
          </cell>
          <cell r="G1625">
            <v>21622</v>
          </cell>
        </row>
        <row r="1626">
          <cell r="D1626">
            <v>5778</v>
          </cell>
          <cell r="E1626" t="str">
            <v>SALIDA PARA EL MASTIL DEL GPS. INCL PEDESTAL EN CONCRETO DE 1.0MX0.8MX0.8M. SUMIN E INSTAL. EMBEBIDA EN EL PISO. (NO INCLUYE TUBERIA NI CABLEADO).</v>
          </cell>
          <cell r="F1626" t="str">
            <v>UN</v>
          </cell>
          <cell r="G1626">
            <v>344187</v>
          </cell>
        </row>
        <row r="1627">
          <cell r="D1627">
            <v>5779</v>
          </cell>
          <cell r="E1627" t="str">
            <v>ACOMETIDA TRIFASICA (3 NO.4 + 1 NO.4 + 1NO.4T AWG-THHN-600V-CU). SUMINISTRO E INSTALACION. EN TUBERIA PVC 4".</v>
          </cell>
          <cell r="F1627" t="str">
            <v>ML</v>
          </cell>
          <cell r="G1627">
            <v>105416</v>
          </cell>
        </row>
        <row r="1628">
          <cell r="D1628">
            <v>5780</v>
          </cell>
          <cell r="E1628" t="str">
            <v>ACOMETIDA TRIFASICA (3 NO.6 + 1 NO.6 + 1NO.8T AWG-THHN-600V-CU). SUMINISTRO E INSTALACION. ACOMETIDAS PARCIALES PARA LOS TABLEROS BRAKERS DE TRANSMILENIO, EN TUBERIA EMT 1 1/4".</v>
          </cell>
          <cell r="F1628" t="str">
            <v>ML</v>
          </cell>
          <cell r="G1628">
            <v>79354</v>
          </cell>
        </row>
        <row r="1629">
          <cell r="D1629">
            <v>5781</v>
          </cell>
          <cell r="E1629" t="str">
            <v>ACOMETIDA MONOFASICA (1 NO.8 + 1 NO.6 + 1NO.8T AWG-THHN-600V-CU). SUMINISTRO E INSTALACION. ACOMETIDAS PARCIALES PARA LOS TABLEROS BRAKERS DE TABLERO REGULADO MONOFASICO, EN TUBERIA EMT 1".</v>
          </cell>
          <cell r="F1629" t="str">
            <v>ML</v>
          </cell>
          <cell r="G1629">
            <v>49088</v>
          </cell>
        </row>
        <row r="1630">
          <cell r="D1630">
            <v>5782</v>
          </cell>
          <cell r="E1630" t="str">
            <v>ACOMETIDA MONOFASICA (1 NO.8 + 1 NO.8 + 1NO.8T AWG-THHN-600V-CU). SUMINISTRO E INSTALACION. ACOMETIDAS PARCIALES PARA LOS TABLEROS BRAKERS DE TABLERO PRINCIPAL REGULADO MONOFASICO, EN TUBERIA EMT 1".</v>
          </cell>
          <cell r="F1630" t="str">
            <v>ML</v>
          </cell>
          <cell r="G1630">
            <v>48017</v>
          </cell>
        </row>
        <row r="1631">
          <cell r="D1631">
            <v>5783</v>
          </cell>
          <cell r="E1631" t="str">
            <v>ACOMETIDA MONOFASICA (1 NO.10 + 1 NO.10 + 1NO.10T AWG-THHN-600V-CU). SUMINISTRO E INSTALACION. ACOMETIDAS PARCIALES PARA LOS TABLEROS BRAKERS DE PUBLICIDAD, EN TUBERIA EMT 3/4".</v>
          </cell>
          <cell r="F1631" t="str">
            <v>ML</v>
          </cell>
          <cell r="G1631">
            <v>35212</v>
          </cell>
        </row>
        <row r="1632">
          <cell r="D1632">
            <v>5784</v>
          </cell>
          <cell r="E1632" t="str">
            <v>ACOMETIDA (1 NO.8 + 1 NO.8 + 1NO.10 AWG-THHN-600V-CU). SUMINISTRO E INSTALACION.TUBERIA EMT 3/4" DESDE EL TOTALIZADOR DE LA PLANTA ELECTRICA HASTA LA TRANSFERENCIA.</v>
          </cell>
          <cell r="F1632" t="str">
            <v>ML</v>
          </cell>
          <cell r="G1632">
            <v>38880</v>
          </cell>
        </row>
        <row r="1633">
          <cell r="D1633">
            <v>5785</v>
          </cell>
          <cell r="E1633" t="str">
            <v>2 DUCTOS D=2" GALVANIZADOS. SUMINISTRO E INSTALACION. INCLUYE ELEMENTOS DE FIJACION Y ACCESORIOS.</v>
          </cell>
          <cell r="F1633" t="str">
            <v>ML</v>
          </cell>
          <cell r="G1633">
            <v>122042</v>
          </cell>
        </row>
        <row r="1634">
          <cell r="D1634">
            <v>5786</v>
          </cell>
          <cell r="E1634" t="str">
            <v>2 DUCTOS D=3" GALVANIZADOS. SUMINISTRO E INSTALACION. INCLUYE ELEMENTOS DE FIJACION Y ACCESORIOS.</v>
          </cell>
          <cell r="F1634" t="str">
            <v>ML</v>
          </cell>
          <cell r="G1634">
            <v>286695</v>
          </cell>
        </row>
        <row r="1635">
          <cell r="D1635">
            <v>5788</v>
          </cell>
          <cell r="E1635" t="str">
            <v>TABLERO TRIFASICO DE 18 CIRCUITOS, CON ESPACIO PARA TOTALIZADOR. SUMINISTRO E INSTALACION. CORRESPONDE AL TABLERO DE ENERGIA REGULADA DE LOS MODULOS.</v>
          </cell>
          <cell r="F1635" t="str">
            <v>UN</v>
          </cell>
          <cell r="G1635">
            <v>307737</v>
          </cell>
        </row>
        <row r="1636">
          <cell r="D1636">
            <v>5789</v>
          </cell>
          <cell r="E1636" t="str">
            <v>MEDIDOR DE ENERGIA TRIFASICO 20-80 AMP. SUMINISTRO E INSTALACION. PARALA CUENTA DE LA ESTACION UBICADA EN EL ARMARIO DEL CUARTO ELECTRICO DE TAQUILLAS. SE ENERGIZARA CUANDO LA CUENTA SEA LEGALIZADA ANTE CODENSA.</v>
          </cell>
          <cell r="F1636" t="str">
            <v>UN</v>
          </cell>
          <cell r="G1636">
            <v>271737</v>
          </cell>
        </row>
        <row r="1637">
          <cell r="D1637">
            <v>5790</v>
          </cell>
          <cell r="E1637" t="str">
            <v>MEDIDOR DE ENERGIA MONOFASICO. SUMINISTRO E INSTALACION. PARA LAS CUENTA DE PUBLICIDAD Y REGULADA. SE UBICA EN EL CUARTO ELECTRICO DE TAQUILLAS. SE ENERGIZARA CUANDO LA CUENTA SEA LEGALIZADA ANTE CODENSA.</v>
          </cell>
          <cell r="F1637" t="str">
            <v>UN</v>
          </cell>
          <cell r="G1637">
            <v>168637</v>
          </cell>
        </row>
        <row r="1638">
          <cell r="D1638">
            <v>5791</v>
          </cell>
          <cell r="E1638" t="str">
            <v>CABLE DE COBRE DESNUDO NO.2/0 AWG. SUMINISTRO E INSTALACION. PARA EL ANILLO EQUIPOTENCIAL DE LA ESTACION, UNIENDO LOS ELECTRODOS DE CAJA DE 3 MEDIDORES CON LOS DE LOS MODULOS. INCLUYE SOLDADURA EXOTERMICA.</v>
          </cell>
          <cell r="F1638" t="str">
            <v>UN</v>
          </cell>
          <cell r="G1638">
            <v>102002</v>
          </cell>
        </row>
        <row r="1639">
          <cell r="D1639">
            <v>5792</v>
          </cell>
          <cell r="E1639" t="str">
            <v>CABLE DE MEDIA TENSION XLPE 4/0 ALUMINIO. SUMINISTRO E INSTALACION.</v>
          </cell>
          <cell r="F1639" t="str">
            <v>ML</v>
          </cell>
          <cell r="G1639">
            <v>56195</v>
          </cell>
        </row>
        <row r="1640">
          <cell r="D1640">
            <v>5793</v>
          </cell>
          <cell r="E1640" t="str">
            <v>DUCTO PVC DB 6". SUMINISTRO E INSTALACION.</v>
          </cell>
          <cell r="F1640" t="str">
            <v>ML</v>
          </cell>
          <cell r="G1640">
            <v>72410</v>
          </cell>
        </row>
        <row r="1641">
          <cell r="D1641">
            <v>5794</v>
          </cell>
          <cell r="E1641" t="str">
            <v>CONDUCTOR RED BAJA TENSION (3 NO.4 + 1 NO.6 600V- CU THHN). SUMIN E INSTAL. CONDUCTORES DE LA PARCIAL ENTRE TRAFO Y GABINETE DE 3 MEDIDORES, INSTALADOS EN TUBERIA DE 2X4" PVC BAJO EL PISO INSTAL CON GRADO DE DIFICULTAD.</v>
          </cell>
          <cell r="F1641" t="str">
            <v>ML</v>
          </cell>
          <cell r="G1641">
            <v>175660</v>
          </cell>
        </row>
        <row r="1642">
          <cell r="D1642">
            <v>5798</v>
          </cell>
          <cell r="E1642" t="str">
            <v>REHABILITACIÓN DE PAVIMENTO RÍGIDO: LOSAS EN CONCRETO HIDRÁULICO MR50 E=0.27M PARA TRONCAL.</v>
          </cell>
          <cell r="F1642" t="str">
            <v>M2</v>
          </cell>
          <cell r="G1642">
            <v>432757</v>
          </cell>
        </row>
        <row r="1643">
          <cell r="D1643">
            <v>5799</v>
          </cell>
          <cell r="E1643" t="str">
            <v>REHABILITACION PAVIMENTO ARTICULADO EN ADOQUIN DE ARCILLA - TRAFICO LIVIANO</v>
          </cell>
          <cell r="F1643" t="str">
            <v>M2</v>
          </cell>
          <cell r="G1643">
            <v>106533</v>
          </cell>
        </row>
        <row r="1644">
          <cell r="D1644">
            <v>5800</v>
          </cell>
          <cell r="E1644" t="str">
            <v>REHABILITACIÓN DE PAVIMENTO FLEXIBLE E= 0.18M BG_B=25CM</v>
          </cell>
          <cell r="F1644" t="str">
            <v>M2</v>
          </cell>
          <cell r="G1644">
            <v>366722</v>
          </cell>
        </row>
        <row r="1645">
          <cell r="D1645">
            <v>5801</v>
          </cell>
          <cell r="E1645" t="str">
            <v>REHABILITACIÓN DE PAVIMENTO FLEXIBLE E= 0.12M BG_B=25CM</v>
          </cell>
          <cell r="F1645" t="str">
            <v>M2</v>
          </cell>
          <cell r="G1645">
            <v>251337</v>
          </cell>
        </row>
        <row r="1646">
          <cell r="D1646">
            <v>5802</v>
          </cell>
          <cell r="E1646" t="str">
            <v>REHABILITACIÓN DE PAVIMENTO FLEXIBLE E= 0.10M BG_B= 0.25M</v>
          </cell>
          <cell r="F1646" t="str">
            <v>M2</v>
          </cell>
          <cell r="G1646">
            <v>227014</v>
          </cell>
        </row>
        <row r="1647">
          <cell r="D1647">
            <v>5825</v>
          </cell>
          <cell r="E1647" t="str">
            <v>CAJA ESPACIO 4 MEDIDORES ENERGIA, BARRAJES INDEPENDIENTES NEUTRO Y TIERRA Y ESPACIO TOTALIZADORES. SUM. E INSTAL. INCL. 1 TOTALIZADOR INDUSTRIAL 3X80A, 1 SUB-BREAKER ENCHUFABLE 3X60A, 1 DE 1X50A Y 1 DE 1X15A. CAJA 0.80X0.18M.</v>
          </cell>
          <cell r="F1647" t="str">
            <v>UN</v>
          </cell>
          <cell r="G1647">
            <v>1066481</v>
          </cell>
        </row>
        <row r="1648">
          <cell r="D1648">
            <v>5826</v>
          </cell>
          <cell r="E1648" t="str">
            <v>TABLERO TRIFASICO 18 CIRCUITOS, ESPACIO TOTALIZADORES. SUM. E INSTAL. INCL. 10 BREAKERS ENCHUFABLES MONOPOLARES 1X15A, 1 BREAKER ENCHUFABLE BIPOLAR 2X15A, 1 DE 1X20A. INCL 1 TOTALIZADOR INDUSTRIAL DE 30A PARA PROTECCION.</v>
          </cell>
          <cell r="F1648" t="str">
            <v>UN</v>
          </cell>
          <cell r="G1648">
            <v>1097006</v>
          </cell>
        </row>
        <row r="1649">
          <cell r="D1649">
            <v>5827</v>
          </cell>
          <cell r="E1649" t="str">
            <v>TABLERO MONOFASICO CON ESPACIO PARA 6 CIRCUITOS. SUM. E INSTAL. INCL. 3 BREAKERS ENCHUFABLES MONOPOLARES DE 1X15A PARA TOMAS DE AVISOS PUBLICITARIOS Y MUPI.</v>
          </cell>
          <cell r="F1649" t="str">
            <v>UN</v>
          </cell>
          <cell r="G1649">
            <v>241153</v>
          </cell>
        </row>
        <row r="1650">
          <cell r="D1650">
            <v>5831</v>
          </cell>
          <cell r="E1650" t="str">
            <v>TUBERIA EMT D= 1 1/2". SUMINISTRO E INSTALACION. (INCLUYE ACCESORIOS DE INSTALACION Y FIJACION).</v>
          </cell>
          <cell r="F1650" t="str">
            <v>ML</v>
          </cell>
          <cell r="G1650">
            <v>50567</v>
          </cell>
        </row>
        <row r="1651">
          <cell r="D1651">
            <v>5832</v>
          </cell>
          <cell r="E1651" t="str">
            <v>ACOMETIDA MONOFASICA (18+18+110T AWG-THHN-600V-CU) SUMINISTRO E INSTALACION (ACOMETIDAS PARCIALES PARA LOS TABLEROS BREAKERS DE TAQUILLA Y UPS, EN TUBERIA EMT 1". INCLUYE ACCESORIOS DE INSTALACION Y FIJACION.</v>
          </cell>
          <cell r="F1651" t="str">
            <v>ML</v>
          </cell>
          <cell r="G1651">
            <v>45099</v>
          </cell>
        </row>
        <row r="1652">
          <cell r="D1652">
            <v>5833</v>
          </cell>
          <cell r="E1652" t="str">
            <v>ACOMETIDA MONOFASICA (14+14+16T AWG-THHN-600V-CU) SUMINISTRO E INSTALACION (ACOMETIDAS PARCIALES PARA LOS TABLEROS REGULADOS DE MODULOS, EN TUBERIA EMT 1 1/2". INCLUYE ACCESORIOS DE INSTALACION Y FIJACION.</v>
          </cell>
          <cell r="F1652" t="str">
            <v>ML</v>
          </cell>
          <cell r="G1652">
            <v>95127</v>
          </cell>
        </row>
        <row r="1653">
          <cell r="D1653">
            <v>5834</v>
          </cell>
          <cell r="E1653" t="str">
            <v>ACOMETIDA MONOFASICA (110+110+112T AWG-THHN-600V-CU) SUMINISTRO E INSTALACION (ACOMETIDAS PARCIALES PARA LOS TABLEROS BREAKERS DE PUBLICIDAD, EN TUBERIA EMT 3/4". INCLUYE ACCESORIOS DE INSTALACION Y FIJACION.</v>
          </cell>
          <cell r="F1653" t="str">
            <v>ML</v>
          </cell>
          <cell r="G1653">
            <v>33866</v>
          </cell>
        </row>
        <row r="1654">
          <cell r="D1654">
            <v>5835</v>
          </cell>
          <cell r="E1654" t="str">
            <v>CABLE COBRE DESNUDO 1/0 AWG PARA EL ANILLO EQUIPOTENCIAL DE LA ESTACION, UNIENDO LOS ELECTRODOS DE CAJA DE 4 MEDIDORES CON LOS DE LOS MODULOS EN TUBERIA EMT 1". INCLUYE ACCESORIOS DE FIJACION E INSTALACION.</v>
          </cell>
          <cell r="F1654" t="str">
            <v>ML</v>
          </cell>
          <cell r="G1654">
            <v>69523</v>
          </cell>
        </row>
        <row r="1655">
          <cell r="D1655">
            <v>5836</v>
          </cell>
          <cell r="E1655" t="str">
            <v>ACOMETIDA TRIFASICA (36+16+18T AWG-THHN-600V-CU) SUMINISTRO E INSTALACION (ACOMETIDAS PARCIALES PARA LOS TABLEROS BREAKERS DE TRANSMILENIO, EN TUBERIA EMT 1 1/2". INCLUYE ACCESORIOS DE INSTALACION Y FIJACION.</v>
          </cell>
          <cell r="F1655" t="str">
            <v>ML</v>
          </cell>
          <cell r="G1655">
            <v>96972</v>
          </cell>
        </row>
        <row r="1656">
          <cell r="D1656">
            <v>5837</v>
          </cell>
          <cell r="E1656" t="str">
            <v>ACOMETIDA MONOFASICA (16+16+18T AWG-THHN-600V-CU) SUMINISTRO E INSTALACION (ACOMETIDAS PARCIALES PARA LOS TABLEROS BREAKERS DE TAQUILLA Y UPS, EN TUBERIA EMT 1 1/4". INCLUYE ACCESORIOS DE INSTALACION Y FIJACION.</v>
          </cell>
          <cell r="F1656" t="str">
            <v>ML</v>
          </cell>
          <cell r="G1656">
            <v>61437</v>
          </cell>
        </row>
        <row r="1657">
          <cell r="D1657">
            <v>5838</v>
          </cell>
          <cell r="E1657" t="str">
            <v>ACOMETIDA MONOFASICA (12+12+14T AWG-THHN-600V-CU) SUMINISTRO E INSTALACION (ACOMETIDAS PARCIALES PARA LOS TABLEROS REGULADOS DE LOS MODULOS, EN TUBERIA EMT 3". INCLUYE ACCESORIOS DE INSTALACION Y FIJACION.</v>
          </cell>
          <cell r="F1657" t="str">
            <v>ML</v>
          </cell>
          <cell r="G1657">
            <v>177347</v>
          </cell>
        </row>
        <row r="1658">
          <cell r="D1658">
            <v>5839</v>
          </cell>
          <cell r="E1658" t="str">
            <v>CONDUCTOR ACOMETIDA EN BAJA TENSION (44+14T AWG-THHN-600V-CU) SUMINISTRO E INSTALACION (CONDUCTORES DE LA ACOMETIDA ENTRE EL PUNTO DE CONEXION CODENSA Y CAJA DE 4 MEDIDORES INSTALADOS EN TUBERIA DE 2X4" PVC.</v>
          </cell>
          <cell r="F1658" t="str">
            <v>ML</v>
          </cell>
          <cell r="G1658">
            <v>136674</v>
          </cell>
        </row>
        <row r="1659">
          <cell r="D1659">
            <v>5840</v>
          </cell>
          <cell r="E1659" t="str">
            <v>TUBERIA METALICA EMT DE D= 1". SUMINISTRO E INSTALACION. (INCLUYE ACCESORIOS DE INSTALACION Y FIJACION).</v>
          </cell>
          <cell r="F1659" t="str">
            <v>ML</v>
          </cell>
          <cell r="G1659">
            <v>27409</v>
          </cell>
        </row>
        <row r="1660">
          <cell r="D1660">
            <v>5841</v>
          </cell>
          <cell r="E1660" t="str">
            <v>CONDUCTOR ACOMETIDA EN BAJA TENSION (42+12T AWG-THHN-600V-CU) SUMINISTRO E INSTALACION (CONDUCTORES DE LA ACOMETIDA ENTRE EL PUNTO DE CONEXION CODENSA Y CAJA DE 4 MEDIDORES INSTALADOS EN TUBERIA DE 2X4" PVC.</v>
          </cell>
          <cell r="F1660" t="str">
            <v>ML</v>
          </cell>
          <cell r="G1660">
            <v>168835</v>
          </cell>
        </row>
        <row r="1661">
          <cell r="D1661">
            <v>5842</v>
          </cell>
          <cell r="E1661" t="str">
            <v>ESCARIFICACION, HUMEDECIMIENTO, NIVELACION Y COMPACTACION CON VIBROCOMPACTADOR DEL MATERIAL GRANULAR EXISTENTE.</v>
          </cell>
          <cell r="F1661" t="str">
            <v>M3</v>
          </cell>
          <cell r="G1661">
            <v>24693</v>
          </cell>
        </row>
        <row r="1662">
          <cell r="D1662">
            <v>5843</v>
          </cell>
          <cell r="E1662" t="str">
            <v>GEOMALLAS CON FIBRAS CONTINUAS DE MULTIFILAMENTOS DE POLIESTER DE ALTA TENACIDAD (IDU ET SECCION 342-11 TRAFICO T4 - T5, RESISTENCIA ULTIMA &gt; 100KN/M). SUMINISTRO E INSTALACION.</v>
          </cell>
          <cell r="F1662" t="str">
            <v>M2</v>
          </cell>
          <cell r="G1662">
            <v>32146</v>
          </cell>
        </row>
        <row r="1663">
          <cell r="D1663">
            <v>5844</v>
          </cell>
          <cell r="E1663" t="str">
            <v>GEOMALLAS CON FIBRAS CONTINUAS DE MULTIFILAMENTOS DE POLIESTER DE ALTA TENACIDAD (IDU ET SECCION 342-11 TRAFICO T4 - T5, RESISTENCIA ULTIMA &gt; 75KN/M). SUMINISTRO E INSTALACION.</v>
          </cell>
          <cell r="F1663" t="str">
            <v>M2</v>
          </cell>
          <cell r="G1663">
            <v>26974</v>
          </cell>
        </row>
        <row r="1664">
          <cell r="D1664">
            <v>5845</v>
          </cell>
          <cell r="E1664" t="str">
            <v>GEODREN VIAL CON TUBERIA CIRCULAR 100MM H= 2.0M. SUMINISTRO E INSTALACION. (NO INCLUYE EXCAVACION NI RELLENOS)</v>
          </cell>
          <cell r="F1664" t="str">
            <v>ML</v>
          </cell>
          <cell r="G1664">
            <v>137963</v>
          </cell>
        </row>
        <row r="1665">
          <cell r="D1665">
            <v>5846</v>
          </cell>
          <cell r="E1665" t="str">
            <v>SEPARADORES TIPO TRANSMILENIO DELINEADOR TIPO A EN POLIETILENO (0.77M X 0.15M X 0.10M) Y 4 TORNILLOS EN ACERO INOXIDABLE DE 1/2" DE ANCHO Y 4 TORNILLOS DE 1/2" DE LARGO. SUMINISTRO E INSTALACION.</v>
          </cell>
          <cell r="F1665" t="str">
            <v>UN</v>
          </cell>
          <cell r="G1665">
            <v>200983</v>
          </cell>
        </row>
        <row r="1666">
          <cell r="D1666">
            <v>5847</v>
          </cell>
          <cell r="E1666" t="str">
            <v>SEPARADORES TIPO TRANSMILENIO DELINEADOR TIPO B EN POLIETILENO (0.78M X 0.20M X 0.15M) Y 4 TORNILLOS EN ACERO INOXIDABLE DE 1/2" DE ANCHO Y 5 TORNILLOS DE 1/2" DE LARGO. SUMINISTRO E INSTALACION.</v>
          </cell>
          <cell r="F1666" t="str">
            <v>UN</v>
          </cell>
          <cell r="G1666">
            <v>217510</v>
          </cell>
        </row>
        <row r="1667">
          <cell r="D1667">
            <v>5848</v>
          </cell>
          <cell r="E1667" t="str">
            <v>SEPARADORES TIPO TRANSMILENIO DELINEADOR TIPO C EN POLIETILENO (0.405M X 0.15M X 0.85M) Y 2 TORNILLOS EN ACERO INOXIDABLE DE 1/2" DE ANCHO Y 4 TORNILLOS DE 1/2" DE LARGO. SUMINISTRO E INSTALACION.</v>
          </cell>
          <cell r="F1667" t="str">
            <v>UN</v>
          </cell>
          <cell r="G1667">
            <v>54242</v>
          </cell>
        </row>
        <row r="1668">
          <cell r="D1668">
            <v>5850</v>
          </cell>
          <cell r="E1668" t="str">
            <v>FLECHA DIRECCIONAL "A LA IZQUIERDA" (E= 15 MILS. TERMOPLASTICA. AREA: 1.5037 M2 SEGUN EL MANUAL DE SEÑALIZACION VIAL. SUMINISTRO Y APLICACION CON EQUIPO. INCLUYE MICROESFERAS.</v>
          </cell>
          <cell r="F1668" t="str">
            <v>UN</v>
          </cell>
          <cell r="G1668">
            <v>222203</v>
          </cell>
        </row>
        <row r="1669">
          <cell r="D1669">
            <v>5851</v>
          </cell>
          <cell r="E1669" t="str">
            <v>DEMARCACION DE FLECHA DE TERMINACION DE CARRIL (E= 2.3 MILS. TERMOPLASTICA. AREA: 4.1850 M2 SEGUN EL MANUAL DE SEÑALIZACION VIAL. SUMINISTRO Y APLICACION CON EQUIPO. INCLUYE MICROESFERAS.</v>
          </cell>
          <cell r="F1669" t="str">
            <v>UN</v>
          </cell>
          <cell r="G1669">
            <v>598100</v>
          </cell>
        </row>
        <row r="1670">
          <cell r="D1670">
            <v>5852</v>
          </cell>
          <cell r="E1670" t="str">
            <v>FLECHA DIRECCIONAL "FRENTE, DERECHA E IZQUIERDA" (E= 2.3 MILS. TERMOPLASTICA. AREA: 3.2095 M2 SEGUN EL MANUAL DE SEÑALIZACION VIAL. SUMINISTRO Y APLICACION CON EQUIPO. INCLUYE MICROESFERAS.</v>
          </cell>
          <cell r="F1670" t="str">
            <v>UN</v>
          </cell>
          <cell r="G1670">
            <v>461343</v>
          </cell>
        </row>
        <row r="1671">
          <cell r="D1671">
            <v>5854</v>
          </cell>
          <cell r="E1671" t="str">
            <v>DEMARCACION TEXTO PARE. AREA: 1.48 M2. (E= 2.3 MILS, TERMOPLASTICA. SUMINISTRO Y APLICACION CON EQUIPO. INCLUYE MICROESFERAS.</v>
          </cell>
          <cell r="F1671" t="str">
            <v>UN</v>
          </cell>
          <cell r="G1671">
            <v>212701</v>
          </cell>
        </row>
        <row r="1672">
          <cell r="D1672">
            <v>5856</v>
          </cell>
          <cell r="E1672" t="str">
            <v>DEMARCACION DE ACHURADO. AREA: 1.0 M2. (E= 2.3 MILS, TERMOPLASTICA. SUMINISTRO Y APLICACION CON EQUIPO. INCLUYE MICROESFERAS.</v>
          </cell>
          <cell r="F1672" t="str">
            <v>M2</v>
          </cell>
          <cell r="G1672">
            <v>151589</v>
          </cell>
        </row>
        <row r="1673">
          <cell r="D1673">
            <v>5858</v>
          </cell>
          <cell r="E1673" t="str">
            <v>DEMARCACION DE LINEA LOGARITMICA. AREA: 0.60 M2. (E= 2.3 MILS, TERMOPLASTICA. SUMINISTRO Y APLICACION CON EQUIPO. INCLUYE MICROESFERAS.</v>
          </cell>
          <cell r="F1673" t="str">
            <v>ML</v>
          </cell>
          <cell r="G1673">
            <v>89330</v>
          </cell>
        </row>
        <row r="1674">
          <cell r="D1674">
            <v>5860</v>
          </cell>
          <cell r="E1674" t="str">
            <v>DEMARCACION DE LINEA DE PARE. AREA: 0.60 M2. (E= 2.3 MILS, TERMOPLASTICA. SUMINISTRO Y APLICACION CON EQUIPO. INCLUYE MICROESFERAS.</v>
          </cell>
          <cell r="F1674" t="str">
            <v>M2</v>
          </cell>
          <cell r="G1674">
            <v>95511</v>
          </cell>
        </row>
        <row r="1675">
          <cell r="D1675">
            <v>5862</v>
          </cell>
          <cell r="E1675" t="str">
            <v>DEMARCACION DE LINEA SENDERO PEATONAL. AREA: 0.30 M2. (E= 2.3 MILS, TERMOPLASTICA. SUMINISTRO Y APLICACION CON EQUIPO. INCLUYE MICROESFERAS.</v>
          </cell>
          <cell r="F1675" t="str">
            <v>ML</v>
          </cell>
          <cell r="G1675">
            <v>46854</v>
          </cell>
        </row>
        <row r="1676">
          <cell r="D1676">
            <v>5864</v>
          </cell>
          <cell r="E1676" t="str">
            <v>DEMARCACION ZONA ANTIBLOQUEO. AREA: 0.30 M2. (E= 2.3 MILS, TERMOPLASTICA. SUMINISTRO Y APLICACION CON EQUIPO. INCLUYE MICROESFERAS.</v>
          </cell>
          <cell r="F1676" t="str">
            <v>ML</v>
          </cell>
          <cell r="G1676">
            <v>46854</v>
          </cell>
        </row>
        <row r="1677">
          <cell r="D1677">
            <v>5866</v>
          </cell>
          <cell r="E1677" t="str">
            <v>DEMARCACION DE LINEA DE PARADERO DE BUSES. AREA: 5.5775 M2. (E= 2.3 MILS, TERMOPLASTICA. SUMINISTRO Y APLICACION CON EQUIPO. INCLUYE MICROESFERAS.</v>
          </cell>
          <cell r="F1677" t="str">
            <v>UN</v>
          </cell>
          <cell r="G1677">
            <v>827466</v>
          </cell>
        </row>
        <row r="1678">
          <cell r="D1678">
            <v>5868</v>
          </cell>
          <cell r="E1678" t="str">
            <v>DEMARCACION PICTOGRAMA TRIANGULOS CEDA EL PASO. (E= 2.3 MILS, TERMOPLASTICA. SUMINISTRO Y APLICACION CON EQUIPO. INCLUYE MICROESFERAS.</v>
          </cell>
          <cell r="F1678" t="str">
            <v>M2</v>
          </cell>
          <cell r="G1678">
            <v>143985</v>
          </cell>
        </row>
        <row r="1679">
          <cell r="D1679">
            <v>5870</v>
          </cell>
          <cell r="E1679" t="str">
            <v>DEMARCACION LINEA DE CEDA EL PASO DISCONTINUA. AREA: 0.32M2. (E= 2.3 MILS, TERMOPLASTICA. SUMINISTRO Y APLICACION CON EQUIPO. INCLUYE MICROESFERAS.</v>
          </cell>
          <cell r="F1679" t="str">
            <v>UN</v>
          </cell>
          <cell r="G1679">
            <v>48654</v>
          </cell>
        </row>
        <row r="1680">
          <cell r="D1680">
            <v>5871</v>
          </cell>
          <cell r="E1680" t="str">
            <v>BASE DE CONCRETO PARA POSTE TIPO T1 O T2 (0.80M X 0.80M X 0.80M). CONSTRUCCIÓN. INCLUYE EXCAVACIÓN, CONCRETO 3000 PSI HECHO EN OBRA, FUNDIDA, ARMADURA Y CURVA 90° PVC D= 2". HASTA MÉNSULA DE 6.5M.</v>
          </cell>
          <cell r="F1680" t="str">
            <v>UN</v>
          </cell>
          <cell r="G1680">
            <v>493050</v>
          </cell>
        </row>
        <row r="1681">
          <cell r="D1681">
            <v>5872</v>
          </cell>
          <cell r="E1681" t="str">
            <v>BASE DE CONCRETO PARA POSTE TIPO T1 O T2 (0.80M X 0.80M X 0.80M). CONSTRUCCIÓN. INCLUYE EXCAVACIÓN, CONCRETO 3000 PSI HECHO EN OBRA, FUNDIDA, ARMADURA Y CURVA 90° PVC D= 2". HASTA MÉNSULA DE 8.5M.</v>
          </cell>
          <cell r="F1681" t="str">
            <v>UN</v>
          </cell>
          <cell r="G1681">
            <v>516307</v>
          </cell>
        </row>
        <row r="1682">
          <cell r="D1682">
            <v>5873</v>
          </cell>
          <cell r="E1682" t="str">
            <v>CURVA 90° PVC D= 2". SUMINISTRO E INSTALACION. NO INCLUYE RELLENOS.</v>
          </cell>
          <cell r="F1682" t="str">
            <v>UN</v>
          </cell>
          <cell r="G1682">
            <v>25385</v>
          </cell>
        </row>
        <row r="1683">
          <cell r="D1683">
            <v>5874</v>
          </cell>
          <cell r="E1683" t="str">
            <v>PEDESTAL EN CONCRETO DE 3500 PSI GRAVA COMÚN (0.30 M X 0.40 M X 1.00 M) O MEDIDAS SIMILARES. CONSTRUCCIÓN. CON DOS DUCTOS PESADOS DE PVC TIPO DB D= 2".</v>
          </cell>
          <cell r="F1683" t="str">
            <v>UN</v>
          </cell>
          <cell r="G1683">
            <v>225534</v>
          </cell>
        </row>
        <row r="1684">
          <cell r="D1684">
            <v>5875</v>
          </cell>
          <cell r="E1684" t="str">
            <v>RETIRO DE POSTES T1, T1X Y T2 (INCLUYE GRUA).</v>
          </cell>
          <cell r="F1684" t="str">
            <v>UN</v>
          </cell>
          <cell r="G1684">
            <v>192647</v>
          </cell>
        </row>
        <row r="1685">
          <cell r="D1685">
            <v>5876</v>
          </cell>
          <cell r="E1685" t="str">
            <v>RETIRO Y REUBICACION DE POSTES T1, T1X Y T2 (INCLUYE GRUA).</v>
          </cell>
          <cell r="F1685" t="str">
            <v>UN</v>
          </cell>
          <cell r="G1685">
            <v>310186</v>
          </cell>
        </row>
        <row r="1686">
          <cell r="D1686">
            <v>5877</v>
          </cell>
          <cell r="E1686" t="str">
            <v>REUBICACION DE SEMAFORO PEATONAL.</v>
          </cell>
          <cell r="F1686" t="str">
            <v>UN</v>
          </cell>
          <cell r="G1686">
            <v>74403</v>
          </cell>
        </row>
        <row r="1687">
          <cell r="D1687">
            <v>5878</v>
          </cell>
          <cell r="E1687" t="str">
            <v>POSTE TIPO MASTIL T1X (5.00M) EN TUBO SCH 40 GALVANIZADO Y PINTADO. SUMINISTRO E INSTALACIÓN.</v>
          </cell>
          <cell r="F1687" t="str">
            <v>UN</v>
          </cell>
          <cell r="G1687">
            <v>3736643</v>
          </cell>
        </row>
        <row r="1688">
          <cell r="D1688">
            <v>5879</v>
          </cell>
          <cell r="E1688" t="str">
            <v>REUBICACION DE SEMAFORO VEHICULAR PARA FIJACION DE MASTIL.</v>
          </cell>
          <cell r="F1688" t="str">
            <v>UN</v>
          </cell>
          <cell r="G1688">
            <v>258461</v>
          </cell>
        </row>
        <row r="1689">
          <cell r="D1689">
            <v>5880</v>
          </cell>
          <cell r="E1689" t="str">
            <v>REUBICACION DE SEMAFORO VEHICULAR PARA FIJACION DE MENSULA.</v>
          </cell>
          <cell r="F1689" t="str">
            <v>UN</v>
          </cell>
          <cell r="G1689">
            <v>323072</v>
          </cell>
        </row>
        <row r="1690">
          <cell r="D1690">
            <v>5881</v>
          </cell>
          <cell r="E1690" t="str">
            <v>RETIRO DE SOLDADURA PARA TAPAS RECTANGULARES DE CAJAS DE PASO.</v>
          </cell>
          <cell r="F1690" t="str">
            <v>UN</v>
          </cell>
          <cell r="G1690">
            <v>3583</v>
          </cell>
        </row>
        <row r="1691">
          <cell r="D1691">
            <v>5882</v>
          </cell>
          <cell r="E1691" t="str">
            <v>PLATINA DE POSTE (CUADRADA DE 0.30M X 0.30M FABRICADA EN HIERRO DE 3/8" DE ESPESOR CON 4 ORIFICIOS DE 3/4" Y UNA PERFORACION CENTRAL DE 3" PARA FIJACION DEL POSTE AL ANCLAJE BASE).</v>
          </cell>
          <cell r="F1691" t="str">
            <v>UN</v>
          </cell>
          <cell r="G1691">
            <v>154124</v>
          </cell>
        </row>
        <row r="1692">
          <cell r="D1692">
            <v>5883</v>
          </cell>
          <cell r="E1692" t="str">
            <v>COLOCACION DE SOLDADURA E-7018 PARA TAPAS RECTANGULARES DE CAJAS DE PASO.</v>
          </cell>
          <cell r="F1692" t="str">
            <v>UN</v>
          </cell>
          <cell r="G1692">
            <v>11266</v>
          </cell>
        </row>
        <row r="1693">
          <cell r="D1693">
            <v>5884</v>
          </cell>
          <cell r="E1693" t="str">
            <v>APLICACION DE PINTURA EN VIA DE POSTES TIPO MASTIL T1 Y T1X.</v>
          </cell>
          <cell r="F1693" t="str">
            <v>UN</v>
          </cell>
          <cell r="G1693">
            <v>94596</v>
          </cell>
        </row>
        <row r="1694">
          <cell r="D1694">
            <v>5885</v>
          </cell>
          <cell r="E1694" t="str">
            <v>PINTURA EN VIA DE POSTES TIPO MENSULA T2 (L= 4.50M A 6.50M).</v>
          </cell>
          <cell r="F1694" t="str">
            <v>UN</v>
          </cell>
          <cell r="G1694">
            <v>104154</v>
          </cell>
        </row>
        <row r="1695">
          <cell r="D1695">
            <v>5886</v>
          </cell>
          <cell r="E1695" t="str">
            <v>TUBERIA DE CONCRETO DE ALTA RESISTENCIA D= 8" (INCLUYE MORTERO DE INSTALACION). SUMINISTRO E INSTALACION.</v>
          </cell>
          <cell r="F1695" t="str">
            <v>ML</v>
          </cell>
          <cell r="G1695">
            <v>316110</v>
          </cell>
        </row>
        <row r="1696">
          <cell r="D1696">
            <v>5887</v>
          </cell>
          <cell r="E1696" t="str">
            <v>TUBERIA DE CONCRETO DE ALTA RESISTENCIA D= 16" (INCLUYE MORTERO DE INSTALACION). SUMINISTRO E INSTALACION.</v>
          </cell>
          <cell r="F1696" t="str">
            <v>ML</v>
          </cell>
          <cell r="G1696">
            <v>574430</v>
          </cell>
        </row>
        <row r="1697">
          <cell r="D1697">
            <v>5888</v>
          </cell>
          <cell r="E1697" t="str">
            <v>TUBERIA DE CONCRETO DE ALTA RESISTENCIA D= 18" (INCLUYE MORTERO DE INSTALACION). SUMINISTRO E INSTALACION.</v>
          </cell>
          <cell r="F1697" t="str">
            <v>ML</v>
          </cell>
          <cell r="G1697">
            <v>689679</v>
          </cell>
        </row>
        <row r="1698">
          <cell r="D1698">
            <v>5889</v>
          </cell>
          <cell r="E1698" t="str">
            <v>TUBERIA DE CONCRETO DE ALTA RESISTENCIA D= 20" (INCLUYE MORTERO DE INSTALACION). SUMINISTRO E INSTALACION.</v>
          </cell>
          <cell r="F1698" t="str">
            <v>ML</v>
          </cell>
          <cell r="G1698">
            <v>796774</v>
          </cell>
        </row>
        <row r="1699">
          <cell r="D1699">
            <v>5890</v>
          </cell>
          <cell r="E1699" t="str">
            <v>ENTIBADO TIPO ED2, DISCONTINUO EN MADERA, CON PERFILES METALICOS Y PARALES TELESCOPICOS (INCLUYE SUMINISTRO E INSTALACION).</v>
          </cell>
          <cell r="F1699" t="str">
            <v>M2</v>
          </cell>
          <cell r="G1699">
            <v>40905</v>
          </cell>
        </row>
        <row r="1700">
          <cell r="D1700">
            <v>5891</v>
          </cell>
          <cell r="E1700" t="str">
            <v>EXCAVACION MECANICA PARA REDES PROFUNDIDAD MAYORES A 3.5M (INCLUYE CARGUE).</v>
          </cell>
          <cell r="F1700" t="str">
            <v>M3</v>
          </cell>
          <cell r="G1700">
            <v>5998</v>
          </cell>
        </row>
        <row r="1701">
          <cell r="D1701">
            <v>5892</v>
          </cell>
          <cell r="E1701" t="str">
            <v>EMPATE EN LÍNEA DE TUBERÍA DE ACERO (HA) A ASBESTO CEMENTO (AC) 3". SUMINISTRO E INSTALACIÓN. (INCLUYE DOS ACOPLES UNIVERSAL D= 3" R1 Y 1MT DE TUBERÍA PVC D= 3" RDE 21).</v>
          </cell>
          <cell r="F1701" t="str">
            <v>UN</v>
          </cell>
          <cell r="G1701">
            <v>399013</v>
          </cell>
        </row>
        <row r="1702">
          <cell r="D1702">
            <v>5893</v>
          </cell>
          <cell r="E1702" t="str">
            <v>EMPATE EN LÍNEA DE TUBERÍA DE ACERO (HA) A ASBESTO CEMENTO (AC) 4". SUMINISTRO E INSTALACIÓN. (INCLUYE DOS ACOPLES UNIVERSAL D= 4" R1 Y 1MT DE TUBERÍA PVC D= 4" RDE 21).</v>
          </cell>
          <cell r="F1702" t="str">
            <v>UN</v>
          </cell>
          <cell r="G1702">
            <v>450138</v>
          </cell>
        </row>
        <row r="1703">
          <cell r="D1703">
            <v>5894</v>
          </cell>
          <cell r="E1703" t="str">
            <v>EMPATE EN LÍNEA DE TUBERÍA DE ACERO (HA) A ASBESTO CEMENTO (AC) 12". SUMINISTRO E INSTALACIÓN. (INCLUYE DOS ACOPLES UNIVERSAL D= 12" R1 Y 1MT DE TUBERÍA PVC D= 12" RDE 21).</v>
          </cell>
          <cell r="F1703" t="str">
            <v>UN</v>
          </cell>
          <cell r="G1703">
            <v>1983634</v>
          </cell>
        </row>
        <row r="1704">
          <cell r="D1704">
            <v>5903</v>
          </cell>
          <cell r="E1704" t="str">
            <v>EVALUACION PARA TRATAMIENTOS A LA VEGETACION DE LA SDA. CANTIDAD &lt; 25 ARBOLES (SEGUN RESOLUCION SDA NO. 5589 DEL 30/09/2011.</v>
          </cell>
          <cell r="F1704" t="str">
            <v>UN</v>
          </cell>
          <cell r="G1704">
            <v>119600</v>
          </cell>
        </row>
        <row r="1705">
          <cell r="D1705">
            <v>5904</v>
          </cell>
          <cell r="E1705" t="str">
            <v>SEGUIMIENTO PARA TRATAMIENTOS A LA VEGETACION DE LA SDA. CANTIDAD &lt; 25 ARBOLES (SEGUN RESOLUCION SDA NO. 5589 DEL 30/09/2011.</v>
          </cell>
          <cell r="F1705" t="str">
            <v>UN</v>
          </cell>
          <cell r="G1705">
            <v>252200</v>
          </cell>
        </row>
        <row r="1706">
          <cell r="D1706">
            <v>5905</v>
          </cell>
          <cell r="E1706" t="str">
            <v>EVALUACION PARA TRATAMIENTOS A LA VEGETACION DE LA SDA. CANTIDAD 25 - 49 ARBOLES (SEGUN RESOLUCION SDA NO. 5589 DEL 30/09/2011.</v>
          </cell>
          <cell r="F1706" t="str">
            <v>UN</v>
          </cell>
          <cell r="G1706">
            <v>163800</v>
          </cell>
        </row>
        <row r="1707">
          <cell r="D1707">
            <v>5906</v>
          </cell>
          <cell r="E1707" t="str">
            <v>SEGUIMIENTO PARA TRATAMIENTOS A LA VEGETACION DE LA SDA. CANTIDAD 25 - 49 ARBOLES (SEGUN RESOLUCION SDA NO. 5589 DEL 30/09/2011.</v>
          </cell>
          <cell r="F1707" t="str">
            <v>UN</v>
          </cell>
          <cell r="G1707">
            <v>339300</v>
          </cell>
        </row>
        <row r="1708">
          <cell r="D1708">
            <v>5907</v>
          </cell>
          <cell r="E1708" t="str">
            <v>EVALUACION PARA TRATAMIENTOS A LA VEGETACION DE LA SDA. CANTIDAD 50 - 99 ARBOLES (SEGUN RESOLUCION SDA NO. 5589 DEL 30/09/2011.</v>
          </cell>
          <cell r="F1708" t="str">
            <v>UN</v>
          </cell>
          <cell r="G1708">
            <v>208000</v>
          </cell>
        </row>
        <row r="1709">
          <cell r="D1709">
            <v>5908</v>
          </cell>
          <cell r="E1709" t="str">
            <v>SEGUIMIENTO PARA TRATAMIENTOS A LA VEGETACION DE LA SDA. CANTIDAD 50 - 99 ARBOLES (SEGUN RESOLUCION SDA NO. 5589 DEL 30/09/2011.</v>
          </cell>
          <cell r="F1709" t="str">
            <v>UN</v>
          </cell>
          <cell r="G1709">
            <v>427700</v>
          </cell>
        </row>
        <row r="1710">
          <cell r="D1710">
            <v>5909</v>
          </cell>
          <cell r="E1710" t="str">
            <v>EVALUACION PARA TRATAMIENTOS A LA VEGETACION DE LA SDA. CANTIDAD 100 - 199 ARBOLES (SEGUN RESOLUCION SDA NO. 5589 DEL 30/09/2011.</v>
          </cell>
          <cell r="F1710" t="str">
            <v>UN</v>
          </cell>
          <cell r="G1710">
            <v>252200</v>
          </cell>
        </row>
        <row r="1711">
          <cell r="D1711">
            <v>5910</v>
          </cell>
          <cell r="E1711" t="str">
            <v>SEGUIMIENTO PARA TRATAMIENTOS A LA VEGETACION DE LA SDA. CANTIDAD 100 - 199 ARBOLES (SEGUN RESOLUCION SDA NO. 5589 DEL 30/09/2011.</v>
          </cell>
          <cell r="F1711" t="str">
            <v>UN</v>
          </cell>
          <cell r="G1711">
            <v>516100</v>
          </cell>
        </row>
        <row r="1712">
          <cell r="D1712">
            <v>5911</v>
          </cell>
          <cell r="E1712" t="str">
            <v>EVALUACION PARA TRATAMIENTOS A LA VEGETACION DE LA SDA. CANTIDAD 200 - 299 ARBOLES (SEGUN RESOLUCION SDA NO. 5589 DEL 30/09/2011.</v>
          </cell>
          <cell r="F1712" t="str">
            <v>UN</v>
          </cell>
          <cell r="G1712">
            <v>339300</v>
          </cell>
        </row>
        <row r="1713">
          <cell r="D1713">
            <v>5912</v>
          </cell>
          <cell r="E1713" t="str">
            <v>SEGUIMIENTO PARA TRATAMIENTOS A LA VEGETACION DE LA SDA. CANTIDAD 200 - 299 ARBOLES (SEGUN RESOLUCION SDA NO. 5589 DEL 30/09/2011.</v>
          </cell>
          <cell r="F1713" t="str">
            <v>UN</v>
          </cell>
          <cell r="G1713">
            <v>691600</v>
          </cell>
        </row>
        <row r="1714">
          <cell r="D1714">
            <v>5913</v>
          </cell>
          <cell r="E1714" t="str">
            <v>EVALUACION PARA TRATAMIENTOS A LA VEGETACION DE LA SDA. CANTIDAD 300 - 399 ARBOLES (SEGUN RESOLUCION SDA NO. 5589 DEL 30/09/2011.</v>
          </cell>
          <cell r="F1714" t="str">
            <v>UN</v>
          </cell>
          <cell r="G1714">
            <v>503100</v>
          </cell>
        </row>
        <row r="1715">
          <cell r="D1715">
            <v>5914</v>
          </cell>
          <cell r="E1715" t="str">
            <v>SEGUIMIENTO PARA TRATAMIENTOS A LA VEGETACION DE LA SDA. CANTIDAD 300 - 399 ARBOLES (SEGUN RESOLUCION SDA NO. 5589 DEL 30/09/2011.</v>
          </cell>
          <cell r="F1715" t="str">
            <v>UN</v>
          </cell>
          <cell r="G1715">
            <v>867100</v>
          </cell>
        </row>
        <row r="1716">
          <cell r="D1716">
            <v>5915</v>
          </cell>
          <cell r="E1716" t="str">
            <v>EVALUACION PARA TRATAMIENTOS A LA VEGETACION DE LA SDA. CANTIDAD 400 - 499 ARBOLES (SEGUN RESOLUCION SDA NO. 5589 DEL 30/09/2011.</v>
          </cell>
          <cell r="F1716" t="str">
            <v>UN</v>
          </cell>
          <cell r="G1716">
            <v>666900</v>
          </cell>
        </row>
        <row r="1717">
          <cell r="D1717">
            <v>5916</v>
          </cell>
          <cell r="E1717" t="str">
            <v>SEGUIMIENTO PARA TRATAMIENTOS A LA VEGETACION DE LA SDA. CANTIDAD 400 - 499 ARBOLES (SEGUN RESOLUCION SDA NO. 5589 DEL 30/09/2011.</v>
          </cell>
          <cell r="F1717" t="str">
            <v>UN</v>
          </cell>
          <cell r="G1717">
            <v>1307800</v>
          </cell>
        </row>
        <row r="1718">
          <cell r="D1718">
            <v>5917</v>
          </cell>
          <cell r="E1718" t="str">
            <v>EVALUACION PARA TRATAMIENTOS A LA VEGETACION DE LA SDA. CANTIDAD 500 - 999 ARBOLES (SEGUN RESOLUCION SDA NO. 5589 DEL 30/09/2011.</v>
          </cell>
          <cell r="F1718" t="str">
            <v>UN</v>
          </cell>
          <cell r="G1718">
            <v>1107600</v>
          </cell>
        </row>
        <row r="1719">
          <cell r="D1719">
            <v>5918</v>
          </cell>
          <cell r="E1719" t="str">
            <v>SEGUIMIENTO PARA TRATAMIENTOS A LA VEGETACION DE LA SDA. CANTIDAD 500 - 999 ARBOLES (SEGUN RESOLUCION SDA NO. 5589 DEL 30/09/2011.</v>
          </cell>
          <cell r="F1719" t="str">
            <v>UN</v>
          </cell>
          <cell r="G1719">
            <v>2515500</v>
          </cell>
        </row>
        <row r="1720">
          <cell r="D1720">
            <v>5919</v>
          </cell>
          <cell r="E1720" t="str">
            <v>EVALUACION PARA TRATAMIENTOS A LA VEGETACION DE LA SDA. CANTIDAD &gt; 1000 ARBOLES (SEGUN RESOLUCION SDA NO. 5589 DEL 30/09/2011.</v>
          </cell>
          <cell r="F1720" t="str">
            <v>UN</v>
          </cell>
          <cell r="G1720">
            <v>1371500</v>
          </cell>
        </row>
        <row r="1721">
          <cell r="D1721">
            <v>5920</v>
          </cell>
          <cell r="E1721" t="str">
            <v>SEGUIMIENTO PARA TRATAMIENTOS A LA VEGETACION DE LA SDA. CANTIDAD &gt;1000 ARBOLES (SEGUN RESOLUCION SDA NO. 5589 DEL 30/09/2011.</v>
          </cell>
          <cell r="F1721" t="str">
            <v>UN</v>
          </cell>
          <cell r="G1721">
            <v>2954900</v>
          </cell>
        </row>
        <row r="1722">
          <cell r="D1722">
            <v>5921</v>
          </cell>
          <cell r="E1722" t="str">
            <v>DESMONTE DE PARADERO URBANO TIPO M10 (INCLUYE CARGUE Y TRANSPORTE A ALMACEN AUTORIZADO POR EL IDU.</v>
          </cell>
          <cell r="F1722" t="str">
            <v>UN</v>
          </cell>
          <cell r="G1722">
            <v>457768</v>
          </cell>
        </row>
        <row r="1723">
          <cell r="D1723">
            <v>5922</v>
          </cell>
          <cell r="E1723" t="str">
            <v>DESMONTE DE TELÉFONO PUBLICO DE PEDESTAL TIPO M20 (INCLUYE CARGUE Y TRANSPORTE A ALMACÉN AUTORIZADO POR EL IDU (NO INCLUYE REPARACIÓN DEL SITIO).</v>
          </cell>
          <cell r="F1723" t="str">
            <v>UN</v>
          </cell>
          <cell r="G1723">
            <v>76124</v>
          </cell>
        </row>
        <row r="1724">
          <cell r="D1724">
            <v>5923</v>
          </cell>
          <cell r="E1724" t="str">
            <v>DESMONTE DE BANCA EN CONCRETO TIPO M30 (INCLUYE CARGUE Y TRANSPORTE A ALMACEN AUTORIZADO POR EL IDU (NO INCLUYE REPARACION DEL SITIO).</v>
          </cell>
          <cell r="F1724" t="str">
            <v>UN</v>
          </cell>
          <cell r="G1724">
            <v>97640</v>
          </cell>
        </row>
        <row r="1725">
          <cell r="D1725">
            <v>5924</v>
          </cell>
          <cell r="E1725" t="str">
            <v>DESMONTE DE PROTECTOR DE ARBOL TIPO M90 (INCLUYE CARGUE Y TRANSPORTE A ALMACEN AUTORIZADO POR EL IDU (NO INCLUYE REPARACION DEL SITIO).</v>
          </cell>
          <cell r="F1725" t="str">
            <v>UN</v>
          </cell>
          <cell r="G1725">
            <v>23854</v>
          </cell>
        </row>
        <row r="1726">
          <cell r="D1726">
            <v>5927</v>
          </cell>
          <cell r="E1726" t="str">
            <v>CARTELERA TIPO PUNTO CREA DE 1.00M X 1.00M EN ALUMINIO ANODIZADO, CON PAÑO COLOR GRIS, CENEFA SUPERIOR, PUERTAS CORREDIZAS, LOGO INSTITUCIONAL. INCLUYE SUMINISTRO E INSTALACION.</v>
          </cell>
          <cell r="F1726" t="str">
            <v>UN</v>
          </cell>
          <cell r="G1726">
            <v>523958</v>
          </cell>
        </row>
        <row r="1727">
          <cell r="D1727">
            <v>5928</v>
          </cell>
          <cell r="E1727" t="str">
            <v>CAMARA FOTOGRAFICA DIGITAL COMPACTA. ALQUILER. DE 16.2 MEGAPIXELES. MEMORIA DE 6 GB. VIDEO HD CON PAUSA Y ZOOM. INCLUYE TRANSPORTE, SOPORTE TECNICO.</v>
          </cell>
          <cell r="F1727" t="str">
            <v>MES</v>
          </cell>
          <cell r="G1727">
            <v>27083</v>
          </cell>
        </row>
        <row r="1728">
          <cell r="D1728">
            <v>5933</v>
          </cell>
          <cell r="E1728" t="str">
            <v>CUBIERTA 333C SENCILLA EN ALUZINC CAL. 24. SUM E INSTAL. PANEL SIN TRASLAPOS LONGITUDINALES. PINTURA PLASTISOL/DURANAR POR 1 CARA. COLOR A ESCOGER (E= 24 MICRONES). CLIPS METALICOS OCULTOS AISLANTE EN FIBRA DE VIDRIO DE 38MM.</v>
          </cell>
          <cell r="F1728" t="str">
            <v>M2</v>
          </cell>
          <cell r="G1728">
            <v>319570</v>
          </cell>
        </row>
        <row r="1729">
          <cell r="D1729">
            <v>5935</v>
          </cell>
          <cell r="E1729" t="str">
            <v>CIELO RASO BAFFLE EN ALUZINC LISO COLOR ALUMINIO MEDIO. SUMINISTRO E INSTALACION. INCL FIJACION CON SISTEMA DE TRABA DE PRESION A UN RIEL PORTAPANEL. SECCION 25MM CON DISTANCIA CADA 100MM Y ALTURA 100MM.</v>
          </cell>
          <cell r="F1729" t="str">
            <v>M2</v>
          </cell>
          <cell r="G1729">
            <v>658652</v>
          </cell>
        </row>
        <row r="1730">
          <cell r="D1730">
            <v>5936</v>
          </cell>
          <cell r="E1730" t="str">
            <v>CIELO 84R EN ALUZINC LISO COLOR ALUMINIO MEDIO. SUMINISTRO E INSTALACION. INCL FIJACION ALA ESTRUCTURA DEL PORTAPANEL POR MEDIO DE AMARRES CADA METRO. ANCHO DEL PANEL DE 84MM</v>
          </cell>
          <cell r="F1730" t="str">
            <v>M2</v>
          </cell>
          <cell r="G1730">
            <v>310940</v>
          </cell>
        </row>
        <row r="1731">
          <cell r="D1731">
            <v>5939</v>
          </cell>
          <cell r="E1731" t="str">
            <v>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1731" t="str">
            <v>ML</v>
          </cell>
          <cell r="G1731">
            <v>212851</v>
          </cell>
        </row>
        <row r="1732">
          <cell r="D1732">
            <v>5940</v>
          </cell>
          <cell r="E1732" t="str">
            <v>ZAPATA EN CONCRETO PREMEZCLADO DE 3000 PSI (21Mpa), GRAVA COMÚN (Incluye bombeo, Sumin., Formaleteo en madera, Colocación y Curado. No incl. Refuerzo).</v>
          </cell>
          <cell r="F1732" t="str">
            <v>M3</v>
          </cell>
          <cell r="G1732">
            <v>852308</v>
          </cell>
        </row>
        <row r="1733">
          <cell r="D1733">
            <v>5941</v>
          </cell>
          <cell r="E1733" t="str">
            <v>VIGAS DE CIMENTACIÓN ESTACIONES DE TRANSMILENIO DE 0.45m x 0.45m EN CONCRETO PREMEZCLADO DE 3000 PSI (21 Mpa) GRAVA COMUN (Incluye Sumin., Formaleteo en madera, Colocación y Curado. No incl. Refuerzo)</v>
          </cell>
          <cell r="F1733" t="str">
            <v>M3</v>
          </cell>
          <cell r="G1733">
            <v>854878</v>
          </cell>
        </row>
        <row r="1734">
          <cell r="D1734">
            <v>5944</v>
          </cell>
          <cell r="E1734" t="str">
            <v>CONCRETO 4000 PSI GRAVA COMÚN PARA TABLERO PUENTE DE 5.30M X 0.20M X 27.00M (PREMEZCLADO. INCLUYE SUMIN., FORMALETEO Y COLOCACIÓN. NO INCL. REFUERZO, CURADO).</v>
          </cell>
          <cell r="F1734" t="str">
            <v>M3</v>
          </cell>
          <cell r="G1734">
            <v>853964</v>
          </cell>
        </row>
        <row r="1735">
          <cell r="D1735">
            <v>5945</v>
          </cell>
          <cell r="E1735" t="str">
            <v>CONCRETO 3500 PSI GRAVA COMÚN PARA RECALCE DE 0.05M X 0.50M X 1.20M (PREMEZCLADO. INCLUYE SUMIN., FORMALETEO Y COLOCACIÓN. NO INCL. REFUERZO, CURADO).</v>
          </cell>
          <cell r="F1735" t="str">
            <v>M3</v>
          </cell>
          <cell r="G1735">
            <v>786970</v>
          </cell>
        </row>
        <row r="1736">
          <cell r="D1736">
            <v>5946</v>
          </cell>
          <cell r="E1736" t="str">
            <v>CONCRETO 3500 PSI GRAVA COMÚN PARA TOPE SISMICO DE 0.35M X 0.80M X 1.00M (PREMEZCLADO. INCLUYE SUMIN., FORMALETEO Y COLOCACIÓN. NO INCL. REFUERZO, CURADO).</v>
          </cell>
          <cell r="F1736" t="str">
            <v>M3</v>
          </cell>
          <cell r="G1736">
            <v>1113379</v>
          </cell>
        </row>
        <row r="1737">
          <cell r="D1737">
            <v>5947</v>
          </cell>
          <cell r="E1737" t="str">
            <v>CONCRETO 3000 PSI GRAVA COMÚN PARA PLACA DE APROXIMACIÓN PUENTE VEHICULAR DE 5.00M X 3.50M X 0.20M (PREMEZCLADO. INCLUYE SUMIN., FORMALETEO Y COLOCACIÓN. NO INCL. REFUERZO, CURADO).</v>
          </cell>
          <cell r="F1737" t="str">
            <v>M3</v>
          </cell>
          <cell r="G1737">
            <v>883726</v>
          </cell>
        </row>
        <row r="1738">
          <cell r="D1738">
            <v>5948</v>
          </cell>
          <cell r="E1738" t="str">
            <v>CONCRETO 3500 PSI GRAVA COMÚN PARA ESPALDAR ESTRIBOS CON MÉNSULA SECCIÓN 5.30M X 1.70M X 0.30M (PREMEZCLADO. INCLUYE SUMIN., FORMALETEO Y COLOCACIÓN. NO INCL. REFUERZO, CURADO).</v>
          </cell>
          <cell r="F1738" t="str">
            <v>M3</v>
          </cell>
          <cell r="G1738">
            <v>914397</v>
          </cell>
        </row>
        <row r="1739">
          <cell r="D1739">
            <v>5949</v>
          </cell>
          <cell r="E1739" t="str">
            <v>DADO DE CIMENTACION EN CONCRETO 3500 PSI, (24 Mpa) PREMEZCLADO, GRAVA COMÚN. Incluye Suministro, Formaleteo en madera, Bombeo, colocación y curado. (No incl. Refuerzo).</v>
          </cell>
          <cell r="F1739" t="str">
            <v>M3</v>
          </cell>
          <cell r="G1739">
            <v>872912</v>
          </cell>
        </row>
        <row r="1740">
          <cell r="D1740">
            <v>5950</v>
          </cell>
          <cell r="E1740" t="str">
            <v>CONCRETO 3500 PSI GRAVA COMÚN PARA CONSTRUCCIÓN DE CAISSON DE 1.20M DE DIÁMETRO (INCLUYE EXCAVACIÓN MANUAL, SUMINISTRO DE CAMISA METÁLICA PERDIDA E= 3/8" FORMALETEO Y COLOCACIÓN. SUMIN DE CONCRETO PREMEZCLADO. NO INCL. REFUERZO, CURADO).</v>
          </cell>
          <cell r="F1740" t="str">
            <v>M3</v>
          </cell>
          <cell r="G1740">
            <v>2322289</v>
          </cell>
        </row>
        <row r="1741">
          <cell r="D1741">
            <v>5952</v>
          </cell>
          <cell r="E1741" t="str">
            <v>BARANDA METÁLICA M81 (INSTALADO Y PINTADO)</v>
          </cell>
          <cell r="F1741" t="str">
            <v>ML</v>
          </cell>
          <cell r="G1741">
            <v>315350</v>
          </cell>
        </row>
        <row r="1742">
          <cell r="D1742">
            <v>5953</v>
          </cell>
          <cell r="E1742" t="str">
            <v>TUBERIA ACERO CARBON ASTM A=53 SCH 40 DE D=12"</v>
          </cell>
          <cell r="F1742" t="str">
            <v>ML</v>
          </cell>
          <cell r="G1742">
            <v>862867</v>
          </cell>
        </row>
        <row r="1743">
          <cell r="D1743">
            <v>5954</v>
          </cell>
          <cell r="E1743" t="str">
            <v>CANALIZACION VIA PUBLICA NUEVE (9) DUCTOS PVC TIPO TDP 9Ø6"+2Ø3"</v>
          </cell>
          <cell r="F1743" t="str">
            <v>ML</v>
          </cell>
          <cell r="G1743">
            <v>1074883</v>
          </cell>
        </row>
        <row r="1744">
          <cell r="D1744">
            <v>5955</v>
          </cell>
          <cell r="E1744" t="str">
            <v>SEÑAL VERTICAL UNA CARA PARA CICLORUTA PARAL 3M, ÁNGULO DE 2X1/4X3M LAMINA CAL. 16 PINTADA POR UNA CARA 0.60M X 0.60M O 0.75M X 0.75M (INCLUYE SUMINISTRO E INSTALACIÓN)</v>
          </cell>
          <cell r="F1744" t="str">
            <v>UN</v>
          </cell>
          <cell r="G1744">
            <v>430002</v>
          </cell>
        </row>
        <row r="1745">
          <cell r="D1745">
            <v>5966</v>
          </cell>
          <cell r="E1745" t="str">
            <v>MANTENIMIENTO RUTINARIO DE CALZADA EN ADOQUÍN Y/O LOSETA. INCLUYE LIMPIEZA DE SUMIDEROS, POZOS, SELLOS DE JUNTA Y RETIRO MANUAL DE CAPA VEGETAL.</v>
          </cell>
          <cell r="F1745" t="str">
            <v>M2</v>
          </cell>
          <cell r="G1745">
            <v>3447</v>
          </cell>
        </row>
        <row r="1746">
          <cell r="D1746">
            <v>5967</v>
          </cell>
          <cell r="E1746" t="str">
            <v>MANTENIMIENTO RUTINARIO DE CALZADA EN CONCRETO HIDRÁULICO. INCLUYE LIMPIEZA DE SUMIDEROS, POZOS, SELLO DE JUNTAS Y RETIRO MANUAL DE CAPA VEGETAL</v>
          </cell>
          <cell r="F1746" t="str">
            <v>M2</v>
          </cell>
          <cell r="G1746">
            <v>29141</v>
          </cell>
        </row>
        <row r="1747">
          <cell r="D1747">
            <v>5968</v>
          </cell>
          <cell r="E1747" t="str">
            <v>MANTENIMIENTO CORRECTIVO DE CALZADA EN ADOQUIN DE ARCILLA PESADO SOBRE MORTERO. INCLUYE RETIRO DE ADOQUIN E INSTALAR NUEVO</v>
          </cell>
          <cell r="F1747" t="str">
            <v>M2</v>
          </cell>
          <cell r="G1747">
            <v>90913</v>
          </cell>
        </row>
        <row r="1748">
          <cell r="D1748">
            <v>5969</v>
          </cell>
          <cell r="E1748" t="str">
            <v>MANTENIMIENTO CORRECTIVO DE CALZADA EN ADOQUÍN DE ARCILLA SOBRE ARENA. INCLUYE RETIRO DE ADOQUIN E INSTALAR NUEVO</v>
          </cell>
          <cell r="F1748" t="str">
            <v>M2</v>
          </cell>
          <cell r="G1748">
            <v>89864</v>
          </cell>
        </row>
        <row r="1749">
          <cell r="D1749">
            <v>5970</v>
          </cell>
          <cell r="E1749" t="str">
            <v>MANTENIMIENTO CORRECTIVO DE CALZADA EN CONCRETO RÍGIDO. INCLUYE RETIRO, REEMPLAZO DE LOSA, RENIVELACIÓN Y RECOMPACTACIÓN DE CAPAS GRANULARES</v>
          </cell>
          <cell r="F1749" t="str">
            <v>M2</v>
          </cell>
          <cell r="G1749">
            <v>291264</v>
          </cell>
        </row>
        <row r="1750">
          <cell r="D1750">
            <v>5971</v>
          </cell>
          <cell r="E1750" t="str">
            <v>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v>
          </cell>
          <cell r="F1750" t="str">
            <v>M2</v>
          </cell>
          <cell r="G1750">
            <v>354492</v>
          </cell>
        </row>
        <row r="1751">
          <cell r="D1751">
            <v>5972</v>
          </cell>
          <cell r="E1751" t="str">
            <v>MANTENIMIENTO CORRECTIVO DE CALZADA EN CONCRETO ESTAMPADO. INCLUYE RETIRO, REEMPLAZO DE LOSA, RENIVELACIÓN Y RECOMPACTACIÓN DE CAPAS GRANULARES</v>
          </cell>
          <cell r="F1751" t="str">
            <v>M2</v>
          </cell>
          <cell r="G1751">
            <v>332610</v>
          </cell>
        </row>
        <row r="1752">
          <cell r="D1752">
            <v>5975</v>
          </cell>
          <cell r="E1752" t="str">
            <v>CUADRILLA (TECNICO ELECTRICO + 2 AYUDANTES).</v>
          </cell>
          <cell r="F1752" t="str">
            <v>HR</v>
          </cell>
          <cell r="G1752">
            <v>33422</v>
          </cell>
        </row>
        <row r="1753">
          <cell r="D1753">
            <v>5976</v>
          </cell>
          <cell r="E1753" t="str">
            <v>TUBERIA GALVANIZADA 2" PARA ANCLAJES</v>
          </cell>
          <cell r="F1753" t="str">
            <v>ML</v>
          </cell>
          <cell r="G1753">
            <v>64416</v>
          </cell>
        </row>
        <row r="1754">
          <cell r="D1754">
            <v>5992</v>
          </cell>
          <cell r="E1754" t="str">
            <v>TUBERIA CONCRETO D= 32" CL. II REFORZADO. INCLUYE SUMINISTRO E INSTALACIÓN</v>
          </cell>
          <cell r="F1754" t="str">
            <v>ML</v>
          </cell>
          <cell r="G1754">
            <v>1017324</v>
          </cell>
        </row>
        <row r="1755">
          <cell r="D1755">
            <v>5993</v>
          </cell>
          <cell r="E1755" t="str">
            <v>TORRE DE ILUMINACIÓN DE 4 BOMBILLAS DE 1000 WATS CADA UNA. ALQUILER. INCLUYE COMBUSTIBLE A.C.P.M.</v>
          </cell>
          <cell r="F1755" t="str">
            <v>UN/MES</v>
          </cell>
          <cell r="G1755">
            <v>4236937</v>
          </cell>
        </row>
        <row r="1756">
          <cell r="D1756">
            <v>5994</v>
          </cell>
          <cell r="E1756" t="str">
            <v>TUBERIA CONCRETO D= 8" CL. V EXTRARREFORZADA PARA INSTALACIÓN SUPERFICIAL (SUMINISTRO E INSTALACIÓN). INCLUYE MORTERO 2000 PSI PARA RECUBRIMIENTO DE JUNTA.</v>
          </cell>
          <cell r="F1756" t="str">
            <v>ML</v>
          </cell>
          <cell r="G1756">
            <v>237082</v>
          </cell>
        </row>
        <row r="1757">
          <cell r="D1757">
            <v>5995</v>
          </cell>
          <cell r="E1757" t="str">
            <v>TUBERIA CONCRETO D= 16" CL. V EXTRARREFORZADA PARA INSTALACIÓN SUPERFICIAL (SUMINISTRO E INSTALACIÓN). INCLUYE MORTERO 2000 PSI PARA RECUBRIMIENTO DE JUNTA.</v>
          </cell>
          <cell r="F1757" t="str">
            <v>ML</v>
          </cell>
          <cell r="G1757">
            <v>486292</v>
          </cell>
        </row>
        <row r="1758">
          <cell r="D1758">
            <v>5996</v>
          </cell>
          <cell r="E1758" t="str">
            <v>SELLO PVC FLEXIBLE PARA SELLOS DE JUNTAS SOMETIDAS A PRESIÓN HIDRÁULICA, ANCHO = 15CM. SUMINISTRO Y COLOCACIÓN</v>
          </cell>
          <cell r="F1758" t="str">
            <v>ML</v>
          </cell>
          <cell r="G1758">
            <v>34456</v>
          </cell>
        </row>
        <row r="1759">
          <cell r="D1759">
            <v>5997</v>
          </cell>
          <cell r="E1759" t="str">
            <v>GRAVILLA DE 3/4" PEGADA CON MORTERO 1:3 E= 0.15M PARA ENTREGA A CANAL. SUMINISTRO E INSTALACIÓN</v>
          </cell>
          <cell r="F1759" t="str">
            <v>M2</v>
          </cell>
          <cell r="G1759">
            <v>86161</v>
          </cell>
        </row>
        <row r="1760">
          <cell r="D1760">
            <v>5998</v>
          </cell>
          <cell r="E1760" t="str">
            <v>TAPÓN EXTREMO LISO D= 3". SUMINISTRO E INSTALACIÓN</v>
          </cell>
          <cell r="F1760" t="str">
            <v>UN</v>
          </cell>
          <cell r="G1760">
            <v>95774</v>
          </cell>
        </row>
        <row r="1761">
          <cell r="D1761">
            <v>5999</v>
          </cell>
          <cell r="E1761" t="str">
            <v>PRUEBA HIDROSTÁTICA EN TUBERÍAS HASTA 12" DE DIÁMETRO, TRAMOS MÁXIMOS DE 500M. INCLUYE DESINFECCIÓN DE TUBERÍA.</v>
          </cell>
          <cell r="F1761" t="str">
            <v>UN</v>
          </cell>
          <cell r="G1761">
            <v>1309000</v>
          </cell>
        </row>
        <row r="1762">
          <cell r="D1762">
            <v>6001</v>
          </cell>
          <cell r="E1762"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762" t="str">
            <v>UN</v>
          </cell>
          <cell r="G1762">
            <v>147501326</v>
          </cell>
        </row>
        <row r="1763">
          <cell r="D1763">
            <v>6002</v>
          </cell>
          <cell r="E1763"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763" t="str">
            <v>UN</v>
          </cell>
          <cell r="G1763">
            <v>167540533</v>
          </cell>
        </row>
        <row r="1764">
          <cell r="D1764">
            <v>6003</v>
          </cell>
          <cell r="E1764"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764" t="str">
            <v>UN</v>
          </cell>
          <cell r="G1764">
            <v>186390728</v>
          </cell>
        </row>
        <row r="1765">
          <cell r="D1765">
            <v>6004</v>
          </cell>
          <cell r="E1765" t="str">
            <v>DETECTORES DE DEMANDA VEHICULAR (CÁMARA). NO INCLUYE CABLES. SUMINISTRO E INSTALACIÓN</v>
          </cell>
          <cell r="F1765" t="str">
            <v>UN</v>
          </cell>
          <cell r="G1765">
            <v>19650603</v>
          </cell>
        </row>
        <row r="1766">
          <cell r="D1766">
            <v>6006</v>
          </cell>
          <cell r="E1766" t="str">
            <v>PUESTA A TIERRA PARA CENTRO DE TRANSFORMACIÓN SUBTERRÁNEO PARCIALMENTE SUMERGIBLE CON TRES PUNTOS A TIERRA. SUMINISTRO, TRANSPORTE Y CONSTRUCCIÓN. INCLUYE SOLDADURA EXOTÉRMICA Y TERMINALES.</v>
          </cell>
          <cell r="F1766" t="str">
            <v>UN</v>
          </cell>
          <cell r="G1766">
            <v>2236103</v>
          </cell>
        </row>
        <row r="1767">
          <cell r="D1767">
            <v>6007</v>
          </cell>
          <cell r="E1767"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F1767" t="str">
            <v>M3</v>
          </cell>
          <cell r="G1767">
            <v>1728075</v>
          </cell>
        </row>
        <row r="1768">
          <cell r="D1768">
            <v>6008</v>
          </cell>
          <cell r="E1768" t="str">
            <v>IMPERMEABILIZANTE PARA CONCRETO. SUMINISTRO Y APLICACIÓN</v>
          </cell>
          <cell r="F1768" t="str">
            <v>M2</v>
          </cell>
          <cell r="G1768">
            <v>2469</v>
          </cell>
        </row>
        <row r="1769">
          <cell r="D1769">
            <v>6009</v>
          </cell>
          <cell r="E1769" t="str">
            <v>ADITIVO DESENCOFRANTE. SUMINISTRO Y APLICACIÓN DE MATERIAL</v>
          </cell>
          <cell r="F1769" t="str">
            <v>M2</v>
          </cell>
          <cell r="G1769">
            <v>2765</v>
          </cell>
        </row>
        <row r="1770">
          <cell r="D1770">
            <v>6010</v>
          </cell>
          <cell r="E1770" t="str">
            <v>REGATA, ANCHO PROMEDIO 5CM POR 5CM DE PROFUNDIDAD. INCLUYE MATERIALES, EQUIPOS, TRANSPORTE Y DISPOSICIÓN FINAL DE ESCOMBROS A SITIO AUTORIZADO.</v>
          </cell>
          <cell r="F1770" t="str">
            <v>ML</v>
          </cell>
          <cell r="G1770">
            <v>39390</v>
          </cell>
        </row>
        <row r="1771">
          <cell r="D1771">
            <v>6011</v>
          </cell>
          <cell r="E1771" t="str">
            <v>RESTITUCIÓN DE ESTRUCTURA DE PAVIMENTO FLEXIBLE, PARA APIQUE DE 0.60M X 0.60M (PROFUNDIDAD 1.50M). INCLUYE BASE GRANULAR CLASE A (BG_A) E= 1.35, MEZCLA DENSA EN CALIENTE TIPO MD12 E= 0.05M, MEZCLA DENSA EN CALIENTE TIPO MD20 E= 0.10M, IMPRIMANTE Y RIEGO DE LIGA.</v>
          </cell>
          <cell r="F1771" t="str">
            <v>UN</v>
          </cell>
          <cell r="G1771">
            <v>143801</v>
          </cell>
        </row>
        <row r="1772">
          <cell r="D1772">
            <v>6015</v>
          </cell>
          <cell r="E1772" t="str">
            <v>ENTIBADO TIPO EC3 CONTINUO METÁLICO CON PARALES METÁLICOS. INCLUYE SUMINISTRO E INSTALACIÓN</v>
          </cell>
          <cell r="F1772" t="str">
            <v>M2</v>
          </cell>
          <cell r="G1772">
            <v>53060</v>
          </cell>
        </row>
        <row r="1773">
          <cell r="D1773">
            <v>6016</v>
          </cell>
          <cell r="E1773" t="str">
            <v>ESTABILIZACIÓN DE SUBRASANTE CON RAJÓN, INCLUYE EQUIPO DE COMPACTACIÓN (SUMINISTRO, EXTENDIDO, NIVELACIÓN Y COMPACTACIÓN CON EQUIPO MECÁNICO. NO INCLUYE MATERIAL DE SELLO)</v>
          </cell>
          <cell r="F1773" t="str">
            <v>M3</v>
          </cell>
          <cell r="G1773">
            <v>138841</v>
          </cell>
        </row>
        <row r="1774">
          <cell r="D1774">
            <v>6020</v>
          </cell>
          <cell r="E1774" t="str">
            <v>RELLENO EN RECEBO COMUN (SUMINISTRO E INSTALACIÓN EXTENDIDO MANUAL, HUMEDECIMIENTO Y COMPACTACIÓN. NO INCLUYE TRANSPORTE)</v>
          </cell>
          <cell r="F1774" t="str">
            <v>M3</v>
          </cell>
          <cell r="G1774">
            <v>31306</v>
          </cell>
        </row>
        <row r="1775">
          <cell r="D1775">
            <v>6021</v>
          </cell>
          <cell r="E1775" t="str">
            <v>CONCRETO DE NIVELACIÓN 2000 PSI GRAVA COMÚN (140 KG/CM2) (PREMEZCLADO. INCLUYE SUMINISTRO, FUNDIDA Y NIVELACIÓN Y COLOCACIÓN. NO INCLUYE REFUERZO, CURADO) PARA MEJORAMIENTO, ADECUACIÓN Y REHABILITACIÓN DE ESPACIO PÚBLICO.</v>
          </cell>
          <cell r="F1775" t="str">
            <v>M3</v>
          </cell>
          <cell r="G1775">
            <v>663889</v>
          </cell>
        </row>
        <row r="1776">
          <cell r="D1776">
            <v>6029</v>
          </cell>
          <cell r="E1776" t="str">
            <v>SEÑAL VERTICAL GRUPO DE PREVENTIVAS TIPO CUADRADO (75CM X 75CM). INCLUYE SUMONISTRO E INSTALACION.</v>
          </cell>
          <cell r="F1776" t="str">
            <v>UN</v>
          </cell>
          <cell r="G1776">
            <v>573104</v>
          </cell>
        </row>
        <row r="1777">
          <cell r="D1777">
            <v>6030</v>
          </cell>
          <cell r="E1777" t="str">
            <v>SEÑAL VERTICAL GRUPO DE REGLAMENTARIAS TIPO CIRCULO D=75CM. INCLUYE SUMINISTRO E INSTALACION.</v>
          </cell>
          <cell r="F1777" t="str">
            <v>UN</v>
          </cell>
          <cell r="G1777">
            <v>563660</v>
          </cell>
        </row>
        <row r="1778">
          <cell r="D1778">
            <v>6031</v>
          </cell>
          <cell r="E1778" t="str">
            <v>SEÑAL VERTICAL GRUPO DE PREVENTIVA SP-40 TIPO RECTANGULO (120CM X 40CM). INCLUYE SUMINISTRO E INSTALACION.</v>
          </cell>
          <cell r="F1778" t="str">
            <v>UN</v>
          </cell>
          <cell r="G1778">
            <v>552592</v>
          </cell>
        </row>
        <row r="1779">
          <cell r="D1779">
            <v>6032</v>
          </cell>
          <cell r="E1779" t="str">
            <v>SEÑAL VERTICAL GRUPO DE REGLAMENTARIAS SR-01 TIPO OCTAGONO CON ALTURA DE 75CM. INCLUYE SUMINISTRO E INSTALACION.</v>
          </cell>
          <cell r="F1779" t="str">
            <v>UN</v>
          </cell>
          <cell r="G1779">
            <v>563660</v>
          </cell>
        </row>
        <row r="1780">
          <cell r="D1780">
            <v>6033</v>
          </cell>
          <cell r="E1780" t="str">
            <v>SEÑAL VERTICAL GRUPO DE REGLAMENTARIAS SR-02 TIPO TRIANGULO EQUILATERO 75CM. DE LADO. INCLUYE SUMINISTRO E INSTALACION.</v>
          </cell>
          <cell r="F1780" t="str">
            <v>UN</v>
          </cell>
          <cell r="G1780">
            <v>563660</v>
          </cell>
        </row>
        <row r="1781">
          <cell r="D1781">
            <v>6034</v>
          </cell>
          <cell r="E1781" t="str">
            <v>SEÑAL VERTICAL GRUPO DE INFORMATIVAS TIPO RECTANGULO (60CM X 75CM). INCLUYE SUMINISTRO E INSTALACION.</v>
          </cell>
          <cell r="F1781" t="str">
            <v>UN</v>
          </cell>
          <cell r="G1781">
            <v>465452</v>
          </cell>
        </row>
        <row r="1782">
          <cell r="D1782">
            <v>6036</v>
          </cell>
          <cell r="E1782" t="str">
            <v>TRANSFORMADOR MONOFASICO 15 KVA (TENSION PRIMARIA DE 13.200, TENSION SECUNDARIA 240-120. (INCLUYE SUMINISTRO E INSTALACIÓN)</v>
          </cell>
          <cell r="F1782" t="str">
            <v>UN</v>
          </cell>
          <cell r="G1782">
            <v>7982922</v>
          </cell>
        </row>
        <row r="1783">
          <cell r="D1783">
            <v>6037</v>
          </cell>
          <cell r="E1783" t="str">
            <v>POSTE TIPO MENSULA T2 (3.50M) EN TUBO SCH 40 GALVANIZADO Y PINTADO. SUMINISTRO E INSTALACIÓN.</v>
          </cell>
          <cell r="F1783" t="str">
            <v>UN</v>
          </cell>
          <cell r="G1783">
            <v>4863988</v>
          </cell>
        </row>
        <row r="1784">
          <cell r="D1784">
            <v>6038</v>
          </cell>
          <cell r="E1784" t="str">
            <v>POSTE TIPO MENSULA T2 (4.50M) EN TUBO SCH 40 GALVANIZADO Y PINTADO. SUMINISTRO E INSTALACIÓN.</v>
          </cell>
          <cell r="F1784" t="str">
            <v>UN</v>
          </cell>
          <cell r="G1784">
            <v>5134694</v>
          </cell>
        </row>
        <row r="1785">
          <cell r="D1785">
            <v>6039</v>
          </cell>
          <cell r="E1785" t="str">
            <v>POSTE TIPO MENSULA T2 (6.50M) EN TUBO SCH 40 GALVANIZADO Y PINTADO. SUMINISTRO E INSTALACIÓN.</v>
          </cell>
          <cell r="F1785" t="str">
            <v>UN</v>
          </cell>
          <cell r="G1785">
            <v>6217385</v>
          </cell>
        </row>
        <row r="1786">
          <cell r="D1786">
            <v>6040</v>
          </cell>
          <cell r="E1786" t="str">
            <v>POSTE TIPO MENSULA T2 (8.50M) EN TUBO SCH 40 GALVANIZADO Y PINTADO. SUMINISTRO E INSTALACIÓN.</v>
          </cell>
          <cell r="F1786" t="str">
            <v>UN</v>
          </cell>
          <cell r="G1786">
            <v>13796490</v>
          </cell>
        </row>
        <row r="1787">
          <cell r="D1787">
            <v>6041</v>
          </cell>
          <cell r="E1787" t="str">
            <v>SEMAFORO VEHICULAR DE POLICARBONATO (3X200) LENTES DE POLICARBONATO DE 8" TRES LUCES, SISTEMA DE ILUMINACIÓN A LEDS, TIPO MASTIL. INCLUYE ELEMENTOS DE FIJACION.</v>
          </cell>
          <cell r="F1787" t="str">
            <v>UN</v>
          </cell>
          <cell r="G1787">
            <v>4869152</v>
          </cell>
        </row>
        <row r="1788">
          <cell r="D1788">
            <v>6042</v>
          </cell>
          <cell r="E1788" t="str">
            <v>SEMAFORO VEHICULAR DE POLICARBONATO (3X200) LENTES DE POLICARBONATO DE 8" TRES LUCES, SISTEMA DE ILUMINACIÓN A LEDS, TIPO MENSULA. INCLUYE ELEMENTOS DE FIJACION.</v>
          </cell>
          <cell r="F1788" t="str">
            <v>UN</v>
          </cell>
          <cell r="G1788">
            <v>5427614</v>
          </cell>
        </row>
        <row r="1789">
          <cell r="D1789">
            <v>6043</v>
          </cell>
          <cell r="E1789" t="str">
            <v>SEMAFORO VEHICULAR DE POLICARBONATO (3X200) LENTES DE POLICARBONATO DE 8" TRES LUCES, SISTEMA DE ILUMINACIÓN A LEDS, FLECHA DE GIRO TIPO MENSULA. INCLUYE ELEMENTOS DE FIJACION.</v>
          </cell>
          <cell r="F1789" t="str">
            <v>UN</v>
          </cell>
          <cell r="G1789">
            <v>5293637</v>
          </cell>
        </row>
        <row r="1790">
          <cell r="D1790">
            <v>6044</v>
          </cell>
          <cell r="E1790" t="str">
            <v>SEMAFORO VEHICULAR DE POLICARBONATO (3X200) LENTES DE POLICARBONATO DE 8" TRES LUCES, SISTEMA DE ILUMINACIÓN A LEDS, FLECHA DE GIRO TIPO MASTIL. INCLUYE ELEMENTOS DE FIJACION.</v>
          </cell>
          <cell r="F1790" t="str">
            <v>UN</v>
          </cell>
          <cell r="G1790">
            <v>4922213</v>
          </cell>
        </row>
        <row r="1791">
          <cell r="D1791">
            <v>6045</v>
          </cell>
          <cell r="E1791" t="str">
            <v>SONORIZADORES PARA INVIDENTES (SUMINISTRO E INSTALACION)</v>
          </cell>
          <cell r="F1791" t="str">
            <v>UN</v>
          </cell>
          <cell r="G1791">
            <v>6685834</v>
          </cell>
        </row>
        <row r="1792">
          <cell r="D1792">
            <v>6046</v>
          </cell>
          <cell r="E1792" t="str">
            <v>DEMARCACION LINEA DE PARADA DE TRANSMILENIO. AREA: 3.96 M2 SEGUN PARAMETROS DE DISEÑO DE TRANSMILENIO (E= 2.3 MILS, TERMOPLASTICA. SUMINISTRO Y APLICACION CON EQUIPO. INCLUYE MICROESFERAS.</v>
          </cell>
          <cell r="F1792" t="str">
            <v>UN</v>
          </cell>
          <cell r="G1792">
            <v>600744</v>
          </cell>
        </row>
        <row r="1793">
          <cell r="D1793">
            <v>6047</v>
          </cell>
          <cell r="E1793" t="str">
            <v>PISO EN CONCRETO COLOR OCRE MR41 (280 Kg/Cm2) GRAVA 1" 28 DIAS  ESTAMPADO e=0.10m (INCLUYE SUMINISTRO Y COLOCACIÓN DE CONCRETO, JUEGO DE MOLDES,  DESMOLDANTE EN POLVO, CURADOR PARA CONCRETO, INCLUYE CORTE Y SELLADO DE JUNTAS.</v>
          </cell>
          <cell r="F1793" t="str">
            <v>M2</v>
          </cell>
          <cell r="G1793">
            <v>298706</v>
          </cell>
        </row>
        <row r="1794">
          <cell r="D1794">
            <v>6053</v>
          </cell>
          <cell r="E1794" t="str">
            <v>CAPA DE SUELO DE SUBRASANTE ESTABILIZADA CON CAL HIDRATADA TIPO N, IN SITU AL 4%. (SUMINISTRO, EXTENDIDO, NIVELACION, HUMEDECIMIENTO Y COMPACTACION).</v>
          </cell>
          <cell r="F1794" t="str">
            <v>M3</v>
          </cell>
          <cell r="G1794">
            <v>90680</v>
          </cell>
        </row>
        <row r="1795">
          <cell r="D1795">
            <v>6057</v>
          </cell>
          <cell r="E1795" t="str">
            <v>SEMAFORO VEHICULAR DE POLICARBONATO (3X200) (ALQUILER) LENTES DE POLICARBONATO DE 8" TRES LUCES, SISTEMA DE ILUMINACIÓN A LEDS, INCLUYE SUMINISTRO, INSTALACION Y TRASLADO INTERNO EN OBRA. ELEMENTOS DE FIJACION.</v>
          </cell>
          <cell r="F1795" t="str">
            <v>UN/MES</v>
          </cell>
          <cell r="G1795">
            <v>205090</v>
          </cell>
        </row>
        <row r="1796">
          <cell r="D1796">
            <v>6058</v>
          </cell>
          <cell r="E1796" t="str">
            <v>SEMAFORO PEATONAL DE POLICARBONATO (2X200) (ALQUILER) LENTES DE POLICARBONATO DE 8" DOS LUCES, SISTEMA DE ILUMINACIÓN A LEDS, INCLUYE SUMINISTRO, INSTALACION Y TRASLADO INTERNO EN OBRA. ELEMENTOS DE FIJACION.</v>
          </cell>
          <cell r="F1796" t="str">
            <v>UN/MES</v>
          </cell>
          <cell r="G1796">
            <v>146330</v>
          </cell>
        </row>
        <row r="1797">
          <cell r="D1797">
            <v>6059</v>
          </cell>
          <cell r="E1797" t="str">
            <v>BARRICADA METÁLICAS C-20 CON TRES BANDEJAS DE 23CM X 150CM. (ALQUILER). INCLUYE TABLERO DE 60CM DE DIAMETRO "DESVIO" REFLECTIVO GRADO INGENIERIA COMERCIAL. SUMINISTRO E INSTALACION Y TRASLADO INTERNO EN OBRA.</v>
          </cell>
          <cell r="F1797" t="str">
            <v>UN/MES</v>
          </cell>
          <cell r="G1797">
            <v>68002</v>
          </cell>
        </row>
        <row r="1798">
          <cell r="D1798">
            <v>6060</v>
          </cell>
          <cell r="E1798" t="str">
            <v>GRUA PARA REMOLQUE DE VEHICULOS (ALQUILER). INCLUYE CONDUCTOR Y COMBUSTIBLE. TIEMPO 12 HORAS DIARIAS.</v>
          </cell>
          <cell r="F1798" t="str">
            <v>UN/MES</v>
          </cell>
          <cell r="G1798">
            <v>1295832</v>
          </cell>
        </row>
        <row r="1799">
          <cell r="D1799">
            <v>6061</v>
          </cell>
          <cell r="E1799" t="str">
            <v>PASACALLES IMPRESO EN LONA BANNER (7.0M X 1.0M) TERMINADO CON PALOS EN LOS EXTREMOS. INCLUYE SUMINISTRO E INSTALACION.</v>
          </cell>
          <cell r="F1799" t="str">
            <v>UN</v>
          </cell>
          <cell r="G1799">
            <v>555936</v>
          </cell>
        </row>
        <row r="1800">
          <cell r="D1800">
            <v>6062</v>
          </cell>
          <cell r="E1800" t="str">
            <v>CONCRETO 3000 PSI GRAVA COMÚN PARA BARRERA NEW JERSEY MONODIRECCIONAL DE 0.90M DE ALTURA X 0.375 DE BASE X 4.76M DE LONG. (PREMEZCLADO. INCLUYE SUMINISTRO, FORMALETEO, COLOCACIÓN. NO INCLUYE REFUERZO NI CURADO).</v>
          </cell>
          <cell r="F1800" t="str">
            <v>M3</v>
          </cell>
          <cell r="G1800">
            <v>756201</v>
          </cell>
        </row>
        <row r="1801">
          <cell r="D1801">
            <v>6065</v>
          </cell>
          <cell r="E1801" t="str">
            <v>LAMINA MACIZA HR PARA BOCATOMA, INCLUYE MANO DE OBRA, ACCESORIOS E INSTALACION SEGUN DETALLE EN PLANOS Y ESPECIFICACIONES TECNICAS</v>
          </cell>
          <cell r="F1801" t="str">
            <v>UN</v>
          </cell>
          <cell r="G1801">
            <v>1369842</v>
          </cell>
        </row>
        <row r="1802">
          <cell r="D1802">
            <v>6070</v>
          </cell>
          <cell r="E1802" t="str">
            <v>ELEMENTO ENVOLVENTE PEINAZO PARA MODULO. SUMINISTRO E INSTALACION. INCLUYE MANO DE OBRA.</v>
          </cell>
          <cell r="F1802" t="str">
            <v>M2</v>
          </cell>
          <cell r="G1802">
            <v>104325</v>
          </cell>
        </row>
        <row r="1803">
          <cell r="D1803">
            <v>6073</v>
          </cell>
          <cell r="E1803" t="str">
            <v>MODULO DE PERSIANA DE 1.80 X 2.35 GALVANIZADO PARA CERRAMIENTO, INCLUYE MANO DE OBRA, ACCESORIOS E INSTALACION, SEGUN DETALLE EN PLANOS Y ESPECIFICACIONES TECNICAS. SUMINISTRO E INSTALACION.</v>
          </cell>
          <cell r="F1803" t="str">
            <v>UN</v>
          </cell>
          <cell r="G1803">
            <v>5539331</v>
          </cell>
        </row>
        <row r="1804">
          <cell r="D1804">
            <v>6074</v>
          </cell>
          <cell r="E1804" t="str">
            <v>MODULO DE PERSIANA DE 1.80 X 1.20 GALVANIZADO PARA FACHADA COMERCIAL, INCLUYE MANO DE OBRA, ACCESORIOS SEGUN DETALLE EN PLANOS Y ESPECIFICACIONES TECNICAS. SUMINISTRO E INSTALACION.</v>
          </cell>
          <cell r="F1804" t="str">
            <v>UN</v>
          </cell>
          <cell r="G1804">
            <v>2734098</v>
          </cell>
        </row>
        <row r="1805">
          <cell r="D1805">
            <v>6078</v>
          </cell>
          <cell r="E1805" t="str">
            <v>CUBIERTA EN LAMINA ALVEOLAR EN POLICARBONATO. SUMINISTRO E INSTALACION. INCLUYE MANO DE OBRA Y ACCESORIOS</v>
          </cell>
          <cell r="F1805" t="str">
            <v>M2</v>
          </cell>
          <cell r="G1805">
            <v>129765</v>
          </cell>
        </row>
        <row r="1806">
          <cell r="D1806">
            <v>6079</v>
          </cell>
          <cell r="E1806" t="str">
            <v>ELEMENTO ENVOLVENTE REMATE PARA CUBIERTA. SUMINISTRO E INSTALACION. INCLUYE MANO DE OBRA</v>
          </cell>
          <cell r="F1806" t="str">
            <v>M2</v>
          </cell>
          <cell r="G1806">
            <v>148532</v>
          </cell>
        </row>
        <row r="1807">
          <cell r="D1807">
            <v>6082</v>
          </cell>
          <cell r="E1807" t="str">
            <v>MAMPOSTERIA EN BLOQUE e = 0.12m (INCLUYE SUMINISTRO, INSUMOS Y CONSTRUCCIÓN)</v>
          </cell>
          <cell r="F1807" t="str">
            <v>M2</v>
          </cell>
          <cell r="G1807">
            <v>62193</v>
          </cell>
        </row>
        <row r="1808">
          <cell r="D1808">
            <v>6083</v>
          </cell>
          <cell r="E1808" t="str">
            <v>MANTENIMIENTO DEL ESPACIO PUBLICO PARA EL COBRO DE LA RETRIBUCION POR APROVECHAMIENTO ECONOMICO. COSTO DEL MANTENIMIENTO POR M2</v>
          </cell>
          <cell r="F1808" t="str">
            <v>M2</v>
          </cell>
          <cell r="G1808">
            <v>241342</v>
          </cell>
        </row>
        <row r="1809">
          <cell r="D1809">
            <v>6084</v>
          </cell>
          <cell r="E1809" t="str">
            <v>EDICION, IMPRESION Y DISTRIBUCION DE PIEZAS DE DIVULGACION (PIEZAS EN PAPEL BOND, TAMAÑO CARTA, TIPO FOTOCOPIA).</v>
          </cell>
          <cell r="F1809" t="str">
            <v>UN</v>
          </cell>
          <cell r="G1809">
            <v>730</v>
          </cell>
        </row>
        <row r="1810">
          <cell r="D1810">
            <v>6085</v>
          </cell>
          <cell r="E1810" t="str">
            <v>LEVANTAMIENTO DE ACTA DE VECINDAD COMPLETA. (INCLUYE PERSONAL, LOGISTICA, ELABORACION DE FORMATO, PAPELERIA, FOTOGRAFIA Y VIDEO).</v>
          </cell>
          <cell r="F1810" t="str">
            <v>UN PRE</v>
          </cell>
          <cell r="G1810">
            <v>37996</v>
          </cell>
        </row>
        <row r="1811">
          <cell r="D1811">
            <v>6086</v>
          </cell>
          <cell r="E1811" t="str">
            <v>ACTUALIZACION DE SISTEMA DE GESTION DEL ARBOLADO URBANO UBICADO EN TERRENO. SIGAU POR ARBOL PARA TALA, BLOQUEO Y TRASLADO</v>
          </cell>
          <cell r="F1811" t="str">
            <v>UN</v>
          </cell>
          <cell r="G1811">
            <v>14636</v>
          </cell>
        </row>
        <row r="1812">
          <cell r="D1812">
            <v>6087</v>
          </cell>
          <cell r="E1812" t="str">
            <v>ACTUALIZACION DE SISTEMA DE GESTION DEL ARBOLADO URBANO UBICADO EN TERRENO. SIGAU POR ARBOL PARA PLANTACION</v>
          </cell>
          <cell r="F1812" t="str">
            <v>UN</v>
          </cell>
          <cell r="G1812">
            <v>13574</v>
          </cell>
        </row>
        <row r="1813">
          <cell r="D1813">
            <v>6088</v>
          </cell>
          <cell r="E1813" t="str">
            <v>LEVANTAMIENTO DE INVENTARIO FORESTAL. INCLUYE ELABORACION FICHA FORESTAL Y VISITA A TERRENO</v>
          </cell>
          <cell r="F1813" t="str">
            <v>FICHA</v>
          </cell>
          <cell r="G1813">
            <v>22205</v>
          </cell>
        </row>
        <row r="1814">
          <cell r="D1814">
            <v>6089</v>
          </cell>
          <cell r="E1814"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F1814" t="str">
            <v>UN</v>
          </cell>
          <cell r="G1814">
            <v>2975788</v>
          </cell>
        </row>
        <row r="1815">
          <cell r="D1815">
            <v>6090</v>
          </cell>
          <cell r="E1815"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F1815" t="str">
            <v>UN</v>
          </cell>
          <cell r="G1815">
            <v>3110683</v>
          </cell>
        </row>
        <row r="1816">
          <cell r="D1816">
            <v>6091</v>
          </cell>
          <cell r="E1816"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F1816" t="str">
            <v>UN</v>
          </cell>
          <cell r="G1816">
            <v>1439388</v>
          </cell>
        </row>
        <row r="1817">
          <cell r="D1817">
            <v>6092</v>
          </cell>
          <cell r="E1817"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F1817" t="str">
            <v>UN</v>
          </cell>
          <cell r="G1817">
            <v>352042</v>
          </cell>
        </row>
        <row r="1818">
          <cell r="D1818">
            <v>6093</v>
          </cell>
          <cell r="E1818"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F1818" t="str">
            <v>UN</v>
          </cell>
          <cell r="G1818">
            <v>374063</v>
          </cell>
        </row>
        <row r="1819">
          <cell r="D1819">
            <v>6094</v>
          </cell>
          <cell r="E1819"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F1819" t="str">
            <v>UN</v>
          </cell>
          <cell r="G1819">
            <v>361532</v>
          </cell>
        </row>
        <row r="1820">
          <cell r="D1820">
            <v>6095</v>
          </cell>
          <cell r="E1820" t="str">
            <v>PISO EN CONCRETO MR43 (315 KG/CM2) GRAVA COMÚN ACELERADO A 7 DÍAS, ESTAMPADO PARA POMPEYANOS, e=0.23m (INCLUYE SUMINISTRO Y COLOCACIÓN DE CONCRETO, JUEGO DE MOLDES, DESMOLDANTE EN POLVO, CURADOR PARA CONCRETO, CORTE Y SELLADO DE JUNTAS.</v>
          </cell>
          <cell r="F1820" t="str">
            <v>M2</v>
          </cell>
          <cell r="G1820">
            <v>368679</v>
          </cell>
        </row>
        <row r="1821">
          <cell r="D1821">
            <v>6096</v>
          </cell>
          <cell r="E1821" t="str">
            <v>PISO EN CONCRETO MR43 (315 KG/CM2) GRAVA COMÚN ACELERADO A 7 DÍAS, ESTAMPADO PARA POMPEYANOS, E=0.20M (INCLUYE SUMINISTRO Y COLOCACIÓN DE CONCRETO, JUEGO DE MOLDES, DESMOLDANTE EN POLVO, CURADOR PARA CONCRETO, CORTE Y SELLADO DE JUNTAS.</v>
          </cell>
          <cell r="F1821" t="str">
            <v>M2</v>
          </cell>
          <cell r="G1821">
            <v>343374</v>
          </cell>
        </row>
        <row r="1822">
          <cell r="D1822">
            <v>6098</v>
          </cell>
          <cell r="E1822" t="str">
            <v>ADOQUIN EN CONCRETO A-25 (20X10X6cm)  (Suministro e instalación. Incluye base 4cm mortero 2500 PSI y arena de sello)</v>
          </cell>
          <cell r="F1822" t="str">
            <v>M2</v>
          </cell>
          <cell r="G1822">
            <v>108998</v>
          </cell>
        </row>
        <row r="1823">
          <cell r="D1823">
            <v>6099</v>
          </cell>
          <cell r="E1823" t="str">
            <v>ESTAMPADO PARA CONCRETO MR DE POMPEYANOS, ACCESOS VEHICULARES A PREDIOS Y VÍAS (ACABADO Y CURADO, SUMINISTRO Y MANO DE OBRA. INCLUYE JUEGO DE MOLDES, COLOR ENDURECEDOR DE CUARZO, DESMOLDANTE EN POLVO COLOR, SELLADOR ACRÍLICO TRANSPARENTE SEMILUSTRE).</v>
          </cell>
          <cell r="F1823" t="str">
            <v>M2</v>
          </cell>
          <cell r="G1823">
            <v>47993</v>
          </cell>
        </row>
        <row r="1824">
          <cell r="D1824">
            <v>6100</v>
          </cell>
          <cell r="E1824" t="str">
            <v>CENEFA LINEAL EN ADOQUÍN DE CONCRETO (20cm X 10cm X 6cm) COLOR ROJO (SUMINISTRO E INSTALACIÓN. INCLUYE BASE EN ARENA DE NIVELACIÓN e= 4cm Y ARENA DE SELLO).</v>
          </cell>
          <cell r="F1824" t="str">
            <v>ML</v>
          </cell>
          <cell r="G1824">
            <v>11960</v>
          </cell>
        </row>
        <row r="1825">
          <cell r="D1825">
            <v>6101</v>
          </cell>
          <cell r="E1825" t="str">
            <v>CENEFA LINEAL EN ADOQUÍN DE CONCRETO (20cm X 10cm X 8cm) COLOR ROJO PARA RAMPAS DE ACCESO VEHICULAR A PREDIOS (SUMINISTRO E INSTALACIÓN. INCLUYE BASE EN ARENA DE NIVELACIÓN e= 4cm Y ARENA DE SELLO).</v>
          </cell>
          <cell r="F1825" t="str">
            <v>ML</v>
          </cell>
          <cell r="G1825">
            <v>14148</v>
          </cell>
        </row>
        <row r="1826">
          <cell r="D1826">
            <v>6102</v>
          </cell>
          <cell r="E1826" t="str">
            <v>CENEFA LINEAL EN LOSETA PREFABRICADA TÁCTIL ALERTA Y GUÍA A55 / A56 ANCHO 0.40m (SUMINISTRO E INSTALACIÓN. INCLUYE BASE EN ARENA DE NIVELACIÓN e= 4cm Y ARENA DE SELLO).</v>
          </cell>
          <cell r="F1826" t="str">
            <v>ML</v>
          </cell>
          <cell r="G1826">
            <v>39800</v>
          </cell>
        </row>
        <row r="1827">
          <cell r="D1827">
            <v>6103</v>
          </cell>
          <cell r="E1827"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F1827" t="str">
            <v>ML</v>
          </cell>
          <cell r="G1827">
            <v>152352</v>
          </cell>
        </row>
        <row r="1828">
          <cell r="D1828">
            <v>6104</v>
          </cell>
          <cell r="E1828"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828" t="str">
            <v>M2</v>
          </cell>
          <cell r="G1828">
            <v>108063</v>
          </cell>
        </row>
        <row r="1829">
          <cell r="D1829">
            <v>6105</v>
          </cell>
          <cell r="E1829" t="str">
            <v>REJA DE PROTECCIÓN PARA PARQUES VECINALES Y DE BOLSILLO. SEGÚN ESPECIFICACIONES IDRD. (SUMINISTRO E INSTALACIÓN. INCLUYE BASE EN CONCRETO DE 3000 PSI. NO INCLUYE ACERO DE REFUERZO).</v>
          </cell>
          <cell r="F1829" t="str">
            <v>ML</v>
          </cell>
          <cell r="G1829">
            <v>2146059</v>
          </cell>
        </row>
        <row r="1830">
          <cell r="D1830">
            <v>6106</v>
          </cell>
          <cell r="E1830" t="str">
            <v>ESTRUCTURA DE BALONCESTO CON TABLERO ANTIVANDÁLICO SEGÚN ESPECIFICACIONES IDRD. (SUMINISTRO E INSTALACIÓN. INCLUYE EXCAVACIÓN, TRANSPORTE DE MATERIAL PROVENIENTE DE LA EXCAVACIÓN, CONCRETO DE LIMPIEZA Y DADO EN CONCRETO DE 3000 PSI).</v>
          </cell>
          <cell r="F1830" t="str">
            <v>UN</v>
          </cell>
          <cell r="G1830">
            <v>5430232</v>
          </cell>
        </row>
        <row r="1831">
          <cell r="D1831">
            <v>6107</v>
          </cell>
          <cell r="E1831" t="str">
            <v>ESTRUCTURA DE MICROFUTBOL SEGÚN ESPECIFICACIONES IDRD. (SUMINISTRO E INSTALACIÓN. INCLUYE EXCAVACIÓN, TRANSPORTE DE MATERIAL PROVENIENTE DE LA EXCAVACIÓN, CONCRETO DE LIMPIEZA Y DADO EN CONCRETO DE 3000 PSI).</v>
          </cell>
          <cell r="F1831" t="str">
            <v>PAR</v>
          </cell>
          <cell r="G1831">
            <v>2660854</v>
          </cell>
        </row>
        <row r="1832">
          <cell r="D1832">
            <v>6110</v>
          </cell>
          <cell r="E1832" t="str">
            <v>RUEDA PARA NIÑOS DE 1 A 5 AÑOS. SEGÚN ESPECIFICACIONES IDRD. (SUMINISTRO E INSTALACIÓN. INCLUYE EXCAVACIÓN Y CONCRETO DE 3000 PSI. NO INCLUYE ACERO DE REFUERZO).</v>
          </cell>
          <cell r="F1832" t="str">
            <v>UN</v>
          </cell>
          <cell r="G1832">
            <v>4686693</v>
          </cell>
        </row>
        <row r="1833">
          <cell r="D1833">
            <v>6115</v>
          </cell>
          <cell r="E1833" t="str">
            <v>TUBERÍA CONCRETO CLASE V D= 24" (INCLUYE MORTERO DE INSTALACIÓN. SUMINISTRO E INSTALACIÓN).</v>
          </cell>
          <cell r="F1833" t="str">
            <v>ML</v>
          </cell>
          <cell r="G1833">
            <v>846520</v>
          </cell>
        </row>
        <row r="1834">
          <cell r="D1834">
            <v>6116</v>
          </cell>
          <cell r="E1834" t="str">
            <v>TUBERÍA CONCRETO CLASE V D= 27" (INCLUYE MORTERO DE INSTALACIÓN. SUMINISTRO E INSTALACIÓN).</v>
          </cell>
          <cell r="F1834" t="str">
            <v>ML</v>
          </cell>
          <cell r="G1834">
            <v>1128026</v>
          </cell>
        </row>
        <row r="1835">
          <cell r="D1835">
            <v>6118</v>
          </cell>
          <cell r="E1835" t="str">
            <v>TUBERÍA CONCRETO CLASE V D= 40" (INCLUYE MORTERO DE INSTALACIÓN. SUMINISTRO E INSTALACIÓN).</v>
          </cell>
          <cell r="F1835" t="str">
            <v>ML</v>
          </cell>
          <cell r="G1835">
            <v>2185963</v>
          </cell>
        </row>
        <row r="1836">
          <cell r="D1836">
            <v>6120</v>
          </cell>
          <cell r="E1836" t="str">
            <v>BARANDA METÁLICA M80 (SUMINISTRO E INSTALACIÓN. INCLUYE BASE EN CONCRETO).</v>
          </cell>
          <cell r="F1836" t="str">
            <v>ML</v>
          </cell>
          <cell r="G1836">
            <v>320491</v>
          </cell>
        </row>
        <row r="1837">
          <cell r="D1837">
            <v>6121</v>
          </cell>
          <cell r="E1837" t="str">
            <v>CRUZ HD 12" X 6" JUNTA HIDRÁULICA (SUMINISTRO E INSTALACIÓN)</v>
          </cell>
          <cell r="F1837" t="str">
            <v>UN</v>
          </cell>
          <cell r="G1837">
            <v>2793349</v>
          </cell>
        </row>
        <row r="1838">
          <cell r="D1838">
            <v>6126</v>
          </cell>
          <cell r="E1838" t="str">
            <v>CUADRILLA (2 OFICIAL + 2 AYUDANTES)</v>
          </cell>
          <cell r="F1838" t="str">
            <v>JR</v>
          </cell>
          <cell r="G1838">
            <v>349063</v>
          </cell>
        </row>
        <row r="1839">
          <cell r="D1839">
            <v>6127</v>
          </cell>
          <cell r="E1839" t="str">
            <v>ACOMETIDA A TABLERO 3X2 + 1X4. THW. COBRE</v>
          </cell>
          <cell r="F1839" t="str">
            <v>UN</v>
          </cell>
          <cell r="G1839">
            <v>99020</v>
          </cell>
        </row>
        <row r="1840">
          <cell r="D1840">
            <v>6135</v>
          </cell>
          <cell r="E1840" t="str">
            <v>SUPER ESTRUCTURA EN CONCRETO DE 6000 PSI PREMEZCLADO, GRAVA COMÚN (Incluye Sumin, bombeo, Formaleteo, Colocación y Curado. No incl. Refuerzo).</v>
          </cell>
          <cell r="F1840" t="str">
            <v>M3</v>
          </cell>
          <cell r="G1840">
            <v>1001211</v>
          </cell>
        </row>
        <row r="1841">
          <cell r="D1841">
            <v>6136</v>
          </cell>
          <cell r="E1841" t="str">
            <v>TUBO EN U SEPARADOR DE CICLORUTA. (SUMINISTRO E INSTALACIÓN. INCLUYE BASE EN CONCRETO DE 3000 PSI HECHO EN OBRA).</v>
          </cell>
          <cell r="F1841" t="str">
            <v>UN</v>
          </cell>
          <cell r="G1841">
            <v>251723</v>
          </cell>
        </row>
        <row r="1842">
          <cell r="D1842">
            <v>6137</v>
          </cell>
          <cell r="E1842" t="str">
            <v>PISO EN CONCRETO COLOR GRIS MR41 (280 Kg/Cm2) GRAVA 1" 28 DIAS  ESTAMPADO e=0.10m (INCLUYE SUMINISTRO Y COLOCACIÓN DE CONCRETO, JUEGO DE MOLDES,  DESMOLDANTE EN POLVO, CURADOR PARA CONCRETO, INCLUYE CORTE Y SELLADO DE JUNTAS.</v>
          </cell>
          <cell r="F1842" t="str">
            <v>M2</v>
          </cell>
          <cell r="G1842">
            <v>270903</v>
          </cell>
        </row>
        <row r="1843">
          <cell r="D1843">
            <v>6141</v>
          </cell>
          <cell r="E1843"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F1843" t="str">
            <v>M2</v>
          </cell>
          <cell r="G1843">
            <v>43081</v>
          </cell>
        </row>
        <row r="1844">
          <cell r="D1844">
            <v>6142</v>
          </cell>
          <cell r="E1844"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F1844" t="str">
            <v>M2</v>
          </cell>
          <cell r="G1844">
            <v>45593</v>
          </cell>
        </row>
        <row r="1845">
          <cell r="D1845">
            <v>6143</v>
          </cell>
          <cell r="E1845"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F1845" t="str">
            <v>M2</v>
          </cell>
          <cell r="G1845">
            <v>78934</v>
          </cell>
        </row>
        <row r="1846">
          <cell r="D1846">
            <v>6144</v>
          </cell>
          <cell r="E1846"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F1846" t="str">
            <v>M2</v>
          </cell>
          <cell r="G1846">
            <v>92910</v>
          </cell>
        </row>
        <row r="1847">
          <cell r="D1847">
            <v>6145</v>
          </cell>
          <cell r="E1847"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F1847" t="str">
            <v>M2</v>
          </cell>
          <cell r="G1847">
            <v>55551</v>
          </cell>
        </row>
        <row r="1848">
          <cell r="D1848">
            <v>6146</v>
          </cell>
          <cell r="E1848"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F1848" t="str">
            <v>M2</v>
          </cell>
          <cell r="G1848">
            <v>38226</v>
          </cell>
        </row>
        <row r="1849">
          <cell r="D1849">
            <v>6147</v>
          </cell>
          <cell r="E1849" t="str">
            <v>CERRAMIENTO (8 HILERAS DE ALAMBRE DE PÚAS CALIBRE 12.5, CON PINTURA BLANCA 3 MANOS 60 CM, EN LA PARTE SUPERIOR, CON POSTES DE CONCRETO H=2.5 M Y SECCIÓN DE 10CM X 10CM, INSTALADOS CADA 2.00 M. INCLUYE DADOS DE CIMENTACIÓN 0.30 M X 0.30 M X 0.50 M)</v>
          </cell>
          <cell r="F1849" t="str">
            <v>ML</v>
          </cell>
          <cell r="G1849">
            <v>92570</v>
          </cell>
        </row>
        <row r="1850">
          <cell r="D1850">
            <v>6148</v>
          </cell>
          <cell r="E1850" t="str">
            <v>CERRAMIENTO (8 HILERAS DE ALAMBRE DE PÚAS CALIBRE 12.5, CON POSTE DE MADERA ROLLIZA DE 8cm DE DIÁMETRO Y 2.00m DE ALTURA, ENTERRADO COMO MIN. 0.40, CON 2.00m., ENTRE POSTES)</v>
          </cell>
          <cell r="F1850" t="str">
            <v>ML</v>
          </cell>
          <cell r="G1850">
            <v>57799</v>
          </cell>
        </row>
        <row r="1851">
          <cell r="D1851">
            <v>6149</v>
          </cell>
          <cell r="E1851" t="str">
            <v>CERRAMIENTO EN BLOQUE NO.5, DE ALTURA TOTAL DE 1.80 M, CON CIMENTACIÓN CICLÓPEA DE 0.35 M X 0.35 M Y VIGA DE AMARRE DE 0.12 M X 0.15 M Y COLUMNETAS DE 0.20 M X 0.12 M., CADA 3.50 M., ENTRE SÍ. INCLUYE TODOS LOS REFUERZOS EN HIERRO NECESARIOS.</v>
          </cell>
          <cell r="F1851" t="str">
            <v>ML</v>
          </cell>
          <cell r="G1851">
            <v>236508</v>
          </cell>
        </row>
        <row r="1852">
          <cell r="D1852">
            <v>6150</v>
          </cell>
          <cell r="E1852"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F1852" t="str">
            <v>ML</v>
          </cell>
          <cell r="G1852">
            <v>447545</v>
          </cell>
        </row>
        <row r="1853">
          <cell r="D1853">
            <v>6151</v>
          </cell>
          <cell r="E1853" t="str">
            <v>EXPLANACIÓN Y EXTENDIDA MECÁNICA.</v>
          </cell>
          <cell r="F1853" t="str">
            <v>M3</v>
          </cell>
          <cell r="G1853">
            <v>8734</v>
          </cell>
        </row>
        <row r="1854">
          <cell r="D1854">
            <v>6152</v>
          </cell>
          <cell r="E1854" t="str">
            <v>LIMPIEZA Y ACOPIO MANUAL DE BASURAS</v>
          </cell>
          <cell r="F1854" t="str">
            <v>M2</v>
          </cell>
          <cell r="G1854">
            <v>570</v>
          </cell>
        </row>
        <row r="1855">
          <cell r="D1855">
            <v>6153</v>
          </cell>
          <cell r="E1855" t="str">
            <v>CORTE Y RETIRO DE CÉSPED (HASTA 40 CM - INCLUYE RETIRO DE DESPERDICIOS). NO INCLUYE TRANSPORTE Y RETIRO DE SOBRANTES.</v>
          </cell>
          <cell r="F1855" t="str">
            <v>M2</v>
          </cell>
          <cell r="G1855">
            <v>1122</v>
          </cell>
        </row>
        <row r="1856">
          <cell r="D1856">
            <v>6154</v>
          </cell>
          <cell r="E1856" t="str">
            <v>MATA MALEZA (UNA APLICACIÓN)</v>
          </cell>
          <cell r="F1856" t="str">
            <v>M2</v>
          </cell>
          <cell r="G1856">
            <v>387</v>
          </cell>
        </row>
        <row r="1857">
          <cell r="D1857">
            <v>6155</v>
          </cell>
          <cell r="E1857" t="str">
            <v>PODA DE ÁRBOLES MEDIANOS, ALTURA : 8 MTS (ELIMINAR RAMAS SECAS, CON RIESGO DE ROTURA, RAMAS QUE ESTORBEN EL PASO DE PERSONAS O TOQUEN CABLES O EDIFICIOS)</v>
          </cell>
          <cell r="F1857" t="str">
            <v>UN</v>
          </cell>
          <cell r="G1857">
            <v>202509</v>
          </cell>
        </row>
        <row r="1858">
          <cell r="D1858">
            <v>6156</v>
          </cell>
          <cell r="E1858" t="str">
            <v>FUMIGACIÓN CONTRA ROEDORES (RATICIDA - UNA APLICACIÓN)</v>
          </cell>
          <cell r="F1858" t="str">
            <v>M2</v>
          </cell>
          <cell r="G1858">
            <v>249</v>
          </cell>
        </row>
        <row r="1859">
          <cell r="D1859">
            <v>6157</v>
          </cell>
          <cell r="E1859" t="str">
            <v>FUMIGACIÓN CONTRA INSECTOS (INSECTICIDAS- INCLUYE LEVANTAMIENTO DE ANIMALES Y BASURAS, DESINFECTACIÓN CONTRA VIRUS, BACTERIAS Y HONGOS)</v>
          </cell>
          <cell r="F1859" t="str">
            <v>M2</v>
          </cell>
          <cell r="G1859">
            <v>874</v>
          </cell>
        </row>
        <row r="1860">
          <cell r="D1860">
            <v>6159</v>
          </cell>
          <cell r="E1860" t="str">
            <v>DIAGNOSTICO DE ESPACIO PUBLICO Y CICLORRUTA Y PUENTES PEATONALES (VISUAL)</v>
          </cell>
          <cell r="F1860" t="str">
            <v>M2</v>
          </cell>
          <cell r="G1860">
            <v>103</v>
          </cell>
        </row>
        <row r="1861">
          <cell r="D1861">
            <v>6160</v>
          </cell>
          <cell r="E1861" t="str">
            <v>INSPECCIÓN DE REDES DE ALCANTARILLADO CON SISTEMAS CCTV PARA DIÁMETROS MAYORES A 36"</v>
          </cell>
          <cell r="F1861" t="str">
            <v>ML</v>
          </cell>
          <cell r="G1861">
            <v>15500</v>
          </cell>
        </row>
        <row r="1862">
          <cell r="D1862">
            <v>6161</v>
          </cell>
          <cell r="E1862" t="str">
            <v>INSPECCIÓN DE REDES DE ALCANTARILLADO CON SISTEMAS CCTV PARA DIÁMETROS ENTRE 6" A 36"</v>
          </cell>
          <cell r="F1862" t="str">
            <v>ML</v>
          </cell>
          <cell r="G1862">
            <v>10710</v>
          </cell>
        </row>
        <row r="1863">
          <cell r="D1863">
            <v>6162</v>
          </cell>
          <cell r="E1863" t="str">
            <v>DIAGNOSTICO DE ESPACIO PUBLICO Y CICLORRUTA Y PUENTES PEATONALES (VISUAL). INCLUYE LEVANTAMIENTO TOPOGRÁFICO Y GEORREFERENCIACIÓN DE ELEMENTOS</v>
          </cell>
          <cell r="F1863" t="str">
            <v>M2</v>
          </cell>
          <cell r="G1863">
            <v>149</v>
          </cell>
        </row>
        <row r="1864">
          <cell r="D1864">
            <v>6163</v>
          </cell>
          <cell r="E1864"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F1864" t="str">
            <v>M2</v>
          </cell>
          <cell r="G1864">
            <v>277624</v>
          </cell>
        </row>
        <row r="1865">
          <cell r="D1865">
            <v>6164</v>
          </cell>
          <cell r="E1865"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F1865" t="str">
            <v>M2</v>
          </cell>
          <cell r="G1865">
            <v>289402</v>
          </cell>
        </row>
        <row r="1866">
          <cell r="D1866">
            <v>6165</v>
          </cell>
          <cell r="E1866" t="str">
            <v>RETIRO DE BOLARDO (O RESTOS). INCLUYE REPARACIÓN DEL SITIO CON CONCRETO DE 1500 PSI HECHO EN OBRA (40X40X10CM) Y SUBBASE GRANULAR B-200 E=0.35. INCLUYE RETIRO DE ESCOMBROS. INCLUYE DEMOLICIÓN Y EXCAVACIÓN.</v>
          </cell>
          <cell r="F1866" t="str">
            <v>UN</v>
          </cell>
          <cell r="G1866">
            <v>31054</v>
          </cell>
        </row>
        <row r="1867">
          <cell r="D1867">
            <v>6166</v>
          </cell>
          <cell r="E1867" t="str">
            <v>MANTENIMIENTO CORRECTIVO ESPACIO PUBLICO EN ADOQUÍN DE ARCILLA LIVIANO SOBRE ARENA. INCL. RETIRO ADOQUÍN E INSTALAR EL MISMO. NO INCLUYE REDES.</v>
          </cell>
          <cell r="F1867" t="str">
            <v>M2</v>
          </cell>
          <cell r="G1867">
            <v>32560</v>
          </cell>
        </row>
        <row r="1868">
          <cell r="D1868">
            <v>6167</v>
          </cell>
          <cell r="E1868" t="str">
            <v>MANTENIMIENTO CORRECTIVO DE ESPACIO PUBLICO LOSETA A-50 SOBRE ARENA. INCL. RETIRO LOSETA E INSTALAR LA MISMA.</v>
          </cell>
          <cell r="F1868" t="str">
            <v>M2</v>
          </cell>
          <cell r="G1868">
            <v>26162</v>
          </cell>
        </row>
        <row r="1869">
          <cell r="D1869">
            <v>6168</v>
          </cell>
          <cell r="E1869" t="str">
            <v>MANTENIMIENTO CORRECTIVO, RETIRO Y REINSTALACIÓN DE BORDILLO PREFABRICADO A80 (RETIRO E INSTALACIÓN. INCLUYE MATERIAL DE BASE)</v>
          </cell>
          <cell r="F1869" t="str">
            <v>ML</v>
          </cell>
          <cell r="G1869">
            <v>19786</v>
          </cell>
        </row>
        <row r="1870">
          <cell r="D1870">
            <v>6169</v>
          </cell>
          <cell r="E1870" t="str">
            <v>ALQUILER DE PUESTO DE TRABAJO - ESCRITORIO 75X120X50CM</v>
          </cell>
          <cell r="F1870" t="str">
            <v>UN/MES</v>
          </cell>
          <cell r="G1870">
            <v>10984</v>
          </cell>
        </row>
        <row r="1871">
          <cell r="D1871">
            <v>6170</v>
          </cell>
          <cell r="E1871" t="str">
            <v>ALQUILER DE SILLA PARA ESCRITORIO PARA PUESTO DE TRABAJO</v>
          </cell>
          <cell r="F1871" t="str">
            <v>UN/MES</v>
          </cell>
          <cell r="G1871">
            <v>9929</v>
          </cell>
        </row>
        <row r="1872">
          <cell r="D1872">
            <v>6172</v>
          </cell>
          <cell r="E1872" t="str">
            <v>ALQUILER DE SILLA PLÁSTICA SIN BRAZOS</v>
          </cell>
          <cell r="F1872" t="str">
            <v>UN/MES</v>
          </cell>
          <cell r="G1872">
            <v>2897</v>
          </cell>
        </row>
        <row r="1873">
          <cell r="D1873">
            <v>6175</v>
          </cell>
          <cell r="E1873" t="str">
            <v>EVALUACION SUPERFICIAL. INCLUYE LEVANTAMIENTO DE FALLAS (AUSCULTACIÓN VISUAL) PARA DETERMINAR EL PCI (NORMA ASTM D 6433-07) PARA CALZADA SEGMENTO</v>
          </cell>
          <cell r="F1873" t="str">
            <v>Clz/Sg</v>
          </cell>
          <cell r="G1873">
            <v>99025</v>
          </cell>
        </row>
        <row r="1874">
          <cell r="D1874">
            <v>6176</v>
          </cell>
          <cell r="E1874" t="str">
            <v>PROCESAMIENTO Y ANALISIS DE INFORMACION PARA EL DIAGNOSTICO</v>
          </cell>
          <cell r="F1874" t="str">
            <v>SEG</v>
          </cell>
          <cell r="G1874">
            <v>30783</v>
          </cell>
        </row>
        <row r="1875">
          <cell r="D1875">
            <v>6178</v>
          </cell>
          <cell r="E1875" t="str">
            <v>ALQUILER SEÑAL VERTICAL GRUPO I (75X75CM) (INCLUYE SUMINISTRO E INSTALACIÓN)</v>
          </cell>
          <cell r="F1875" t="str">
            <v>UN/MES</v>
          </cell>
          <cell r="G1875">
            <v>23494</v>
          </cell>
        </row>
        <row r="1876">
          <cell r="D1876">
            <v>6179</v>
          </cell>
          <cell r="E1876" t="str">
            <v>ALQUILER SEÑAL VERTICAL GRUPO I (60X60CM) (INCLUYE SUMINISTRO E INSTALACIÓN)</v>
          </cell>
          <cell r="F1876" t="str">
            <v>UN/MES</v>
          </cell>
          <cell r="G1876">
            <v>18637</v>
          </cell>
        </row>
        <row r="1877">
          <cell r="D1877">
            <v>6180</v>
          </cell>
          <cell r="E1877" t="str">
            <v>ALQUILER SEÑAL VERTICAL GRUPO I (90X90CM) (INCLUYE SUMINISTRO E INSTALACIÓN)</v>
          </cell>
          <cell r="F1877" t="str">
            <v>UN/MES</v>
          </cell>
          <cell r="G1877">
            <v>27619</v>
          </cell>
        </row>
        <row r="1878">
          <cell r="D1878">
            <v>6181</v>
          </cell>
          <cell r="E1878" t="str">
            <v>ALQUILER DE PALETA PARE-SIGA EN POLIETILENO.</v>
          </cell>
          <cell r="F1878" t="str">
            <v>UN/MES</v>
          </cell>
          <cell r="G1878">
            <v>2470</v>
          </cell>
        </row>
        <row r="1879">
          <cell r="D1879">
            <v>6184</v>
          </cell>
          <cell r="E1879" t="str">
            <v>MANTENIMIENTO RUTINARIO DE CALZADA EN PAVIMENTO FLEXIBLE. INCLUYE LIMPIEZA DE SUMIDEROS, POZOS, SELLO DE JUNTAS Y RETIRO MANUAL DE CAPA VEGETAL.</v>
          </cell>
          <cell r="F1879" t="str">
            <v>M2</v>
          </cell>
          <cell r="G1879">
            <v>18407</v>
          </cell>
        </row>
        <row r="1880">
          <cell r="D1880">
            <v>6185</v>
          </cell>
          <cell r="E1880" t="str">
            <v>CONO POZO INSPECCIÓN PREFABRICADO D= 1.20M X 0.60M E=0.10M H= 0.75M (INC. SUMINISTRO E INST. NO INC. ARO DE AJUSTE, ARO-TAPA Y TAPA)</v>
          </cell>
          <cell r="F1880" t="str">
            <v>UN</v>
          </cell>
          <cell r="G1880">
            <v>803012</v>
          </cell>
        </row>
        <row r="1881">
          <cell r="D1881">
            <v>6186</v>
          </cell>
          <cell r="E1881" t="str">
            <v>ALQUILER BARRERA RELLENABLE (2.00X0.55X1.00M)</v>
          </cell>
          <cell r="F1881" t="str">
            <v>UN/MES</v>
          </cell>
          <cell r="G1881">
            <v>19042</v>
          </cell>
        </row>
        <row r="1882">
          <cell r="D1882">
            <v>6187</v>
          </cell>
          <cell r="E1882" t="str">
            <v>ALQUILER DE SEÑAL LUMINOSA BIDIRECCIONAL 1.50M X 0.50M (INCLUYE INSTALACIÓN, MANTENIMIENTO Y DESINSTALACIÓN).</v>
          </cell>
          <cell r="F1882" t="str">
            <v>UN/MES</v>
          </cell>
          <cell r="G1882">
            <v>169650</v>
          </cell>
        </row>
        <row r="1883">
          <cell r="D1883">
            <v>6188</v>
          </cell>
          <cell r="E1883" t="str">
            <v>CARCAMO TIPO PLACA DE PROTECCIÓN PARA TUBERÍA Ø 14" NORMA EAAB NS-090 . 3V.2. INCLUYE: DESPERDICIOS, COMPACTACIÓN Y DESPUNTES.</v>
          </cell>
          <cell r="F1883" t="str">
            <v>ML</v>
          </cell>
          <cell r="G1883">
            <v>173660</v>
          </cell>
        </row>
        <row r="1884">
          <cell r="D1884">
            <v>6189</v>
          </cell>
          <cell r="E1884" t="str">
            <v>BANDERERO (INCLUYE ALQUILER DE PALETA PARE-SIGA EN POLIETILENO). HORARIO NOCTURNO</v>
          </cell>
          <cell r="F1884" t="str">
            <v>H/ME</v>
          </cell>
          <cell r="G1884">
            <v>2959838</v>
          </cell>
        </row>
        <row r="1885">
          <cell r="D1885">
            <v>6190</v>
          </cell>
          <cell r="E1885" t="str">
            <v>CANALIZACIÓN DE TRÁFICO (INSTALACIÓN, MANTENIMIENTO Y DESINSTALACIÓN DIARIO) CON SEÑALIZADORES TUBULARES COLOMBINA PLÁSTICA Y TRIPLE CINTA DE SEÑALIZACIÓN (INCLUYE ALQUILER DE SEÑALIZADORES TUBULARES). LONGITUD 50 METROS.</v>
          </cell>
          <cell r="F1885" t="str">
            <v>UN/DIA</v>
          </cell>
          <cell r="G1885">
            <v>662</v>
          </cell>
        </row>
        <row r="1886">
          <cell r="D1886">
            <v>6191</v>
          </cell>
          <cell r="E1886" t="str">
            <v>PISOS EN METALDECK 2" CALIBRE 16 (1.50MM) PARA PUENTES VEHICULARES. (INCLUYE TRANSPORTE, HERRAMIENTA MENOR, MANO DE OBRA)</v>
          </cell>
          <cell r="F1886" t="str">
            <v>M2</v>
          </cell>
          <cell r="G1886">
            <v>132102</v>
          </cell>
        </row>
        <row r="1887">
          <cell r="D1887">
            <v>6192</v>
          </cell>
          <cell r="E1887" t="str">
            <v>PISOS EN METALDECK 2" CALIBRE 18 (1.50MM) PARA PUENTES PEATONALES. (INCLUYE TRANSPORTE, HERRAMIENTA MENOR, MANO DE OBRA)</v>
          </cell>
          <cell r="F1887" t="str">
            <v>M2</v>
          </cell>
          <cell r="G1887">
            <v>102415</v>
          </cell>
        </row>
        <row r="1888">
          <cell r="D1888">
            <v>6193</v>
          </cell>
          <cell r="E1888" t="str">
            <v>CONCRETO 3000 PSI GRAVA FINA PARA BARANDAS (PREMEZCLADO. INCLUYE SUMIN., FORMALETEO Y COLOCACIÓN. NO INCL. REFUERZO, CURADO).</v>
          </cell>
          <cell r="F1888" t="str">
            <v>M3</v>
          </cell>
          <cell r="G1888">
            <v>686240</v>
          </cell>
        </row>
        <row r="1889">
          <cell r="D1889">
            <v>6194</v>
          </cell>
          <cell r="E1889" t="str">
            <v>BARANDA METÁLICA PARA PUENTE PEATONAL (INCLUYE DADOS DE CONCRETO 3000 PSI GRAVA COMÚN DE 0.20M X 0.20M, RECUBRIMIENTO EN BARRERA EPÓXICA Y ESMALTE URETANO GRIS. INCLUYE TUBO DE CERRAMIENTO NEGRO DE Ø 2" Y Ø 1/2" - 1.9MM, PLATINA METÁLICA). SUMINISTRO E INSTALACIÓN.</v>
          </cell>
          <cell r="F1889" t="str">
            <v>ML</v>
          </cell>
          <cell r="G1889">
            <v>591076</v>
          </cell>
        </row>
        <row r="1890">
          <cell r="D1890">
            <v>6198</v>
          </cell>
          <cell r="E1890" t="str">
            <v>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1890" t="str">
            <v>ML</v>
          </cell>
          <cell r="G1890">
            <v>230833</v>
          </cell>
        </row>
        <row r="1891">
          <cell r="D1891">
            <v>6200</v>
          </cell>
          <cell r="E1891" t="str">
            <v>COLUMNA EN CONCRETO DE 3500 PSI, (24 MPa) PREMEZCLADO, GRAVA COMÚN (Incluye suministro, Bombeo, formaleteo en madera, colocación y curado, No incluye refuerzo).</v>
          </cell>
          <cell r="F1891" t="str">
            <v>M3</v>
          </cell>
          <cell r="G1891">
            <v>818092</v>
          </cell>
        </row>
        <row r="1892">
          <cell r="D1892">
            <v>6201</v>
          </cell>
          <cell r="E1892" t="str">
            <v>MURO ESTRUCTURAL EN CONCRETO 3500 PSI PREMEZCLADO, GRAVA COMÚN. (Incluye suministro, formaleteo, bombeo, colocación y curado. No incl. Refuerzo).</v>
          </cell>
          <cell r="F1892" t="str">
            <v>M3</v>
          </cell>
          <cell r="G1892">
            <v>910007</v>
          </cell>
        </row>
        <row r="1893">
          <cell r="D1893">
            <v>6202</v>
          </cell>
          <cell r="E1893" t="str">
            <v>ENCHAPE PARA COLUMNAS Y VIGAS EN BLOQUE DE CONCRETO ESTRIADO. MORTERO 1:3 HECHO EN OBRA PARA PEGA, CORTADORA Y DISCO DIAMANTADO (INCLUYE SUMINISTRO E INSTALACIÓN).</v>
          </cell>
          <cell r="F1893" t="str">
            <v>ML</v>
          </cell>
          <cell r="G1893">
            <v>31139</v>
          </cell>
        </row>
        <row r="1894">
          <cell r="D1894">
            <v>6203</v>
          </cell>
          <cell r="E1894" t="str">
            <v>HIDROPROTECCIÓN Y LAVADO (INCLUYE ALQUILER DE HIDROLAVADORA 1300W. INCLUYE HIDROSELLANTE, ELEMENTOS DE ASEO (DETERGENTE INDUSTRIAL). TRANSPORTE, AGUA, COMBUSTIBLE Y MANO DE OBRA).</v>
          </cell>
          <cell r="F1894" t="str">
            <v>M2</v>
          </cell>
          <cell r="G1894">
            <v>26516</v>
          </cell>
        </row>
        <row r="1895">
          <cell r="D1895">
            <v>6204</v>
          </cell>
          <cell r="E1895" t="str">
            <v>SELLO DE JUNTAS CON ICOPOR Y SIKAFLEX 1A SELLADO DE JUNTAS (300CC) (INCLUYE SUMINISTRO E INSTALACIÓN)</v>
          </cell>
          <cell r="F1895" t="str">
            <v>ML</v>
          </cell>
          <cell r="G1895">
            <v>29969</v>
          </cell>
        </row>
        <row r="1896">
          <cell r="D1896">
            <v>6206</v>
          </cell>
          <cell r="E1896" t="str">
            <v>CANAL Y FLANCHE EN LAMINA GALVANIZADA. (INCLUYE SUMINISTRO E INSTALACIÓN)</v>
          </cell>
          <cell r="F1896" t="str">
            <v>ML</v>
          </cell>
          <cell r="G1896">
            <v>148817</v>
          </cell>
        </row>
        <row r="1897">
          <cell r="D1897">
            <v>6207</v>
          </cell>
          <cell r="E1897"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897" t="str">
            <v>M2</v>
          </cell>
          <cell r="G1897">
            <v>152182</v>
          </cell>
        </row>
        <row r="1898">
          <cell r="D1898">
            <v>6212</v>
          </cell>
          <cell r="E1898" t="str">
            <v>CANALETA PORTACABLES DE 20CM PVC CON ADHESIVO. INCLUYE UNIÓN PROPORCIONAL CADA 2M. SUMINISTRO E INSTALACIÓN</v>
          </cell>
          <cell r="F1898" t="str">
            <v>ML</v>
          </cell>
          <cell r="G1898">
            <v>13495</v>
          </cell>
        </row>
        <row r="1899">
          <cell r="D1899">
            <v>6213</v>
          </cell>
          <cell r="E1899" t="str">
            <v>CANALETA PORTACABLES DE 32CM PVC CON ADHESIVO. INCLUYE UNIÓN PROPORCIONAL CADA 2M. SUMINISTRO E INSTALACIÓN</v>
          </cell>
          <cell r="F1899" t="str">
            <v>ML</v>
          </cell>
          <cell r="G1899">
            <v>17763</v>
          </cell>
        </row>
        <row r="1900">
          <cell r="D1900">
            <v>6214</v>
          </cell>
          <cell r="E1900" t="str">
            <v>3 DUCTOS D= 2" PVC PESADO DB (NO INCLUYE RELLENOS). SUMINISTRO E INSTALACIÓN.</v>
          </cell>
          <cell r="F1900" t="str">
            <v>ML</v>
          </cell>
          <cell r="G1900">
            <v>37095</v>
          </cell>
        </row>
        <row r="1901">
          <cell r="D1901">
            <v>6215</v>
          </cell>
          <cell r="E1901" t="str">
            <v>2 DUCTOS D= 1 1/4" CONDUIT PVC (NO INCLUYE RELLENOS). SUMINISTRO E INSTALACIÓN.</v>
          </cell>
          <cell r="F1901" t="str">
            <v>ML</v>
          </cell>
          <cell r="G1901">
            <v>17253</v>
          </cell>
        </row>
        <row r="1902">
          <cell r="D1902">
            <v>6216</v>
          </cell>
          <cell r="E1902" t="str">
            <v>ADECUACIÓN DE TERRENO (MOVIMIENTO DE TIERRA Y OBRAS DE ADECUACIÓN PARA ACCESO A MAQUINARIA)</v>
          </cell>
          <cell r="F1902" t="str">
            <v>M3</v>
          </cell>
          <cell r="G1902">
            <v>63452</v>
          </cell>
        </row>
        <row r="1903">
          <cell r="D1903">
            <v>6217</v>
          </cell>
          <cell r="E1903" t="str">
            <v>BOLSA DE LONA CON SUELO-CEMENTO (CONFINAMIENTO DE TALUDES. PROPORCIÓN 1:0:2.SUMINISTRO, MEZCLADO, LLENADO Y COLOCACIÓN.</v>
          </cell>
          <cell r="F1903" t="str">
            <v>UN</v>
          </cell>
          <cell r="G1903">
            <v>20971</v>
          </cell>
        </row>
        <row r="1904">
          <cell r="D1904">
            <v>6218</v>
          </cell>
          <cell r="E1904" t="str">
            <v>BOLSA DE LONA CON SUELO-CEMENTO (CONFINAMIENTO DE TALUDES. PROPORCIÓN 1:0:4.SUMINISTRO, MEZCLADO, LLENADO Y COLOCACIÓN.</v>
          </cell>
          <cell r="F1904" t="str">
            <v>UN</v>
          </cell>
          <cell r="G1904">
            <v>23921</v>
          </cell>
        </row>
        <row r="1905">
          <cell r="D1905">
            <v>6219</v>
          </cell>
          <cell r="E1905" t="str">
            <v>TRATAMIENTO SILVICULTURAL PODA DE RAÍCES (INCLUYE EXCAVACIÓN MANUAL, CORTE, CICATRIZACIÓN Y DISPOSICIÓN FINAL DE ESCOMBROS A 28 KILÓMETROS)</v>
          </cell>
          <cell r="F1905" t="str">
            <v>UN</v>
          </cell>
          <cell r="G1905">
            <v>642626</v>
          </cell>
        </row>
        <row r="1906">
          <cell r="D1906">
            <v>6221</v>
          </cell>
          <cell r="E1906" t="str">
            <v>PISO PRETENSADO E= 70 MM PARA ESTACIONES Y PUENTES TIPO TRANSMILENIO. SUMINISTRO E INSTALACIÓN.</v>
          </cell>
          <cell r="F1906" t="str">
            <v>M2</v>
          </cell>
          <cell r="G1906">
            <v>491737</v>
          </cell>
        </row>
        <row r="1907">
          <cell r="D1907">
            <v>6224</v>
          </cell>
          <cell r="E1907"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F1907" t="str">
            <v>M2</v>
          </cell>
          <cell r="G1907">
            <v>13092</v>
          </cell>
        </row>
        <row r="1908">
          <cell r="D1908">
            <v>6225</v>
          </cell>
          <cell r="E1908"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F1908" t="str">
            <v>ML</v>
          </cell>
          <cell r="G1908">
            <v>19387</v>
          </cell>
        </row>
        <row r="1909">
          <cell r="D1909">
            <v>6226</v>
          </cell>
          <cell r="E1909"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F1909" t="str">
            <v>M2</v>
          </cell>
          <cell r="G1909">
            <v>11288</v>
          </cell>
        </row>
        <row r="1910">
          <cell r="D1910">
            <v>6227</v>
          </cell>
          <cell r="E1910" t="str">
            <v>DEMOLICIÓN DE CONCRETO REFORZADO DE TABLERO. INCLUYE DEMOLICIÓN DEL CONCRETO EXISTENTE EMPLEANDO MARTILLOS NEUMÁTICOS O HIDRÁULICOS, RETIRO Y MANEJO DE ESCOMBROS, SUMINISTRO DE EQUIPOS, PERSONAL, TRANSPORTE, ENERGÍA Y MANO DE OBRA.</v>
          </cell>
          <cell r="F1910" t="str">
            <v>M3</v>
          </cell>
          <cell r="G1910">
            <v>66739</v>
          </cell>
        </row>
        <row r="1911">
          <cell r="D1911">
            <v>6228</v>
          </cell>
          <cell r="E1911"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F1911" t="str">
            <v>M3</v>
          </cell>
          <cell r="G1911">
            <v>68130</v>
          </cell>
        </row>
        <row r="1912">
          <cell r="D1912">
            <v>6229</v>
          </cell>
          <cell r="E1912"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F1912" t="str">
            <v>M2</v>
          </cell>
          <cell r="G1912">
            <v>9865</v>
          </cell>
        </row>
        <row r="1913">
          <cell r="D1913">
            <v>6230</v>
          </cell>
          <cell r="E1913"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913" t="str">
            <v>M2</v>
          </cell>
          <cell r="G1913">
            <v>8005</v>
          </cell>
        </row>
        <row r="1914">
          <cell r="D1914">
            <v>6231</v>
          </cell>
          <cell r="E1914"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914" t="str">
            <v>M2</v>
          </cell>
          <cell r="G1914">
            <v>12026</v>
          </cell>
        </row>
        <row r="1915">
          <cell r="D1915">
            <v>6232</v>
          </cell>
          <cell r="E1915"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F1915" t="str">
            <v>M3</v>
          </cell>
          <cell r="G1915">
            <v>95268</v>
          </cell>
        </row>
        <row r="1916">
          <cell r="D1916">
            <v>6233</v>
          </cell>
          <cell r="E1916"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F1916" t="str">
            <v>M3</v>
          </cell>
          <cell r="G1916">
            <v>110202</v>
          </cell>
        </row>
        <row r="1917">
          <cell r="D1917">
            <v>6234</v>
          </cell>
          <cell r="E1917"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917" t="str">
            <v>M3</v>
          </cell>
          <cell r="G1917">
            <v>92726</v>
          </cell>
        </row>
        <row r="1918">
          <cell r="D1918">
            <v>6235</v>
          </cell>
          <cell r="E1918"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918" t="str">
            <v>M2</v>
          </cell>
          <cell r="G1918">
            <v>13335</v>
          </cell>
        </row>
        <row r="1919">
          <cell r="D1919">
            <v>6236</v>
          </cell>
          <cell r="E1919"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F1919" t="str">
            <v>ML</v>
          </cell>
          <cell r="G1919">
            <v>30792</v>
          </cell>
        </row>
        <row r="1920">
          <cell r="D1920">
            <v>6237</v>
          </cell>
          <cell r="E1920"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F1920" t="str">
            <v>ML</v>
          </cell>
          <cell r="G1920">
            <v>31582</v>
          </cell>
        </row>
        <row r="1921">
          <cell r="D1921">
            <v>6238</v>
          </cell>
          <cell r="E1921" t="str">
            <v>REGATAS PARA LA COLOCACIÓN DE REFUERZO ADICIONAL EN EL TABLERO 10 CM DE PROFUNDIDAD Y 10 CM DE ANCHO.</v>
          </cell>
          <cell r="F1921" t="str">
            <v>ML</v>
          </cell>
          <cell r="G1921">
            <v>6766</v>
          </cell>
        </row>
        <row r="1922">
          <cell r="D1922">
            <v>6239</v>
          </cell>
          <cell r="E1922"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F1922" t="str">
            <v>M2</v>
          </cell>
          <cell r="G1922">
            <v>85631</v>
          </cell>
        </row>
        <row r="1923">
          <cell r="D1923">
            <v>6246</v>
          </cell>
          <cell r="E1923"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F1923" t="str">
            <v>M2</v>
          </cell>
          <cell r="G1923">
            <v>246540</v>
          </cell>
        </row>
        <row r="1924">
          <cell r="D1924">
            <v>6247</v>
          </cell>
          <cell r="E1924" t="str">
            <v>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v>
          </cell>
          <cell r="F1924" t="str">
            <v>CM.PER</v>
          </cell>
          <cell r="G1924">
            <v>2094</v>
          </cell>
        </row>
        <row r="1925">
          <cell r="D1925">
            <v>6249</v>
          </cell>
          <cell r="E1925" t="str">
            <v>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925" t="str">
            <v>CM.PER</v>
          </cell>
          <cell r="G1925">
            <v>1937</v>
          </cell>
        </row>
        <row r="1926">
          <cell r="D1926">
            <v>6250</v>
          </cell>
          <cell r="E1926" t="str">
            <v>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926" t="str">
            <v>CM.PER</v>
          </cell>
          <cell r="G1926">
            <v>2338</v>
          </cell>
        </row>
        <row r="1927">
          <cell r="D1927">
            <v>6251</v>
          </cell>
          <cell r="E1927" t="str">
            <v>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927" t="str">
            <v>CM.PER</v>
          </cell>
          <cell r="G1927">
            <v>2929</v>
          </cell>
        </row>
        <row r="1928">
          <cell r="D1928">
            <v>6253</v>
          </cell>
          <cell r="E1928"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F1928" t="str">
            <v>ML</v>
          </cell>
          <cell r="G1928">
            <v>698818</v>
          </cell>
        </row>
        <row r="1929">
          <cell r="D1929">
            <v>6254</v>
          </cell>
          <cell r="E1929"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F1929" t="str">
            <v>ML</v>
          </cell>
          <cell r="G1929">
            <v>695163</v>
          </cell>
        </row>
        <row r="1930">
          <cell r="D1930">
            <v>6255</v>
          </cell>
          <cell r="E1930"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F1930" t="str">
            <v>UN</v>
          </cell>
          <cell r="G1930">
            <v>215098</v>
          </cell>
        </row>
        <row r="1931">
          <cell r="D1931">
            <v>6256</v>
          </cell>
          <cell r="E1931"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931" t="str">
            <v>UN</v>
          </cell>
          <cell r="G1931">
            <v>195022</v>
          </cell>
        </row>
        <row r="1932">
          <cell r="D1932">
            <v>6257</v>
          </cell>
          <cell r="E1932"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932" t="str">
            <v>UN</v>
          </cell>
          <cell r="G1932">
            <v>135783</v>
          </cell>
        </row>
        <row r="1933">
          <cell r="D1933">
            <v>6258</v>
          </cell>
          <cell r="E1933" t="str">
            <v>NEOPRENO DE 20X35X4 DUREZA 60 SIN REFUERZO ENTRE LA VIGA Y LA MÉNSULA. SUMINISTRO E INSTALACIÓN. INCLUYE TODOS LOS COSTOS DE SUMINISTRO DE MATERIALES, EQUIPOS, TRANSPORTES, MANEJO, ALMACENAMIENTO, DESPERDICIOS Y MANO DE OBRA.</v>
          </cell>
          <cell r="F1933" t="str">
            <v>UN</v>
          </cell>
          <cell r="G1933">
            <v>149555</v>
          </cell>
        </row>
        <row r="1934">
          <cell r="D1934">
            <v>6259</v>
          </cell>
          <cell r="E1934"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934" t="str">
            <v>UN</v>
          </cell>
          <cell r="G1934">
            <v>830714</v>
          </cell>
        </row>
        <row r="1935">
          <cell r="D1935">
            <v>6260</v>
          </cell>
          <cell r="E1935"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935" t="str">
            <v>UN</v>
          </cell>
          <cell r="G1935">
            <v>725976</v>
          </cell>
        </row>
        <row r="1936">
          <cell r="D1936">
            <v>6261</v>
          </cell>
          <cell r="E1936" t="str">
            <v>NEOPRENO DE 60 X 20 X 1,5 D 50 CON PLATINA 3 MM ENTRE LA VIGA METÁLICA Y ESTRIBO. SUMINISTRO E INSTALACIÓN. INCLUYE TODOS LOS COSTOS DE SUMINISTRO DE MATERIALES, EQUIPOS, TRANSPORTES, MANEJO, ALMACENAMIENTO, DESPERDICIOS Y MANO DE OBRA.</v>
          </cell>
          <cell r="F1936" t="str">
            <v>UN</v>
          </cell>
          <cell r="G1936">
            <v>114551</v>
          </cell>
        </row>
        <row r="1937">
          <cell r="D1937">
            <v>6262</v>
          </cell>
          <cell r="E1937"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F1937" t="str">
            <v>M2</v>
          </cell>
          <cell r="G1937">
            <v>56743</v>
          </cell>
        </row>
        <row r="1938">
          <cell r="D1938">
            <v>6263</v>
          </cell>
          <cell r="E1938"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F1938" t="str">
            <v>M2</v>
          </cell>
          <cell r="G1938">
            <v>10870</v>
          </cell>
        </row>
        <row r="1939">
          <cell r="D1939">
            <v>6264</v>
          </cell>
          <cell r="E1939" t="str">
            <v>MÉNSULAS METÁLICAS EN ACERO A-36 CALIBRE DE 1/2" SEGÚN PLANOS DE DISEÑO. SUMINISTRO, FABRICACIÓN E INSTALACIÓN. INCLUYE SUMINISTRO DE MATERIALES, EQUIPOS, TRANSPORTES, MANEJO, ALMACENAMIENTO, DESPERDICIOS Y MANO DE OBRA.</v>
          </cell>
          <cell r="F1939" t="str">
            <v>UN</v>
          </cell>
          <cell r="G1939">
            <v>11863</v>
          </cell>
        </row>
        <row r="1940">
          <cell r="D1940">
            <v>6265</v>
          </cell>
          <cell r="E1940"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F1940" t="str">
            <v>M2</v>
          </cell>
          <cell r="G1940">
            <v>16039</v>
          </cell>
        </row>
        <row r="1941">
          <cell r="D1941">
            <v>6266</v>
          </cell>
          <cell r="E1941"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F1941" t="str">
            <v>M2</v>
          </cell>
          <cell r="G1941">
            <v>21413</v>
          </cell>
        </row>
        <row r="1942">
          <cell r="D1942">
            <v>6267</v>
          </cell>
          <cell r="E1942" t="str">
            <v>IZAJE DE VIGA PARA REEMPLAZO DE APOYOS DE NEOPRENO.</v>
          </cell>
          <cell r="F1942" t="str">
            <v>UN</v>
          </cell>
          <cell r="G1942">
            <v>1367506</v>
          </cell>
        </row>
        <row r="1943">
          <cell r="D1943">
            <v>6269</v>
          </cell>
          <cell r="E1943"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F1943" t="str">
            <v>M2</v>
          </cell>
          <cell r="G1943">
            <v>53681</v>
          </cell>
        </row>
        <row r="1944">
          <cell r="D1944">
            <v>6271</v>
          </cell>
          <cell r="E1944" t="str">
            <v>NEOPRENO DE 30 X 35 X 4 DUREZA 60 SIN REFUERZO ENTRE LA VIGA Y LA MÉNSULA. SUMINISTRO E INSTALACIÓN. INCLUYE TODOS LOS COSTOS DE SUMINISTRO DE MATERIALES, EQUIPOS, TRANSPORTES, MANEJO, ALMACENAMIENTO, DESPERDICIOS Y MANO DE OBRA.</v>
          </cell>
          <cell r="F1944" t="str">
            <v>UN</v>
          </cell>
          <cell r="G1944">
            <v>151476</v>
          </cell>
        </row>
        <row r="1945">
          <cell r="D1945">
            <v>6272</v>
          </cell>
          <cell r="E1945" t="str">
            <v>TORONES POSTENSADOS PARA REFORZAMIENTO EXTERNO DE 1/2" TENSIONADO 16,9 TON. SUMINISTRO E INSTALACIÓN, TENSIONAMIENTO, MANO DE OBRA, EQUIPOS EN GENERAL.</v>
          </cell>
          <cell r="F1945" t="str">
            <v>TON-M</v>
          </cell>
          <cell r="G1945">
            <v>7933</v>
          </cell>
        </row>
        <row r="1946">
          <cell r="D1946">
            <v>6273</v>
          </cell>
          <cell r="E1946" t="str">
            <v>CABLE DE REFORZAMIENTO EXTERNO DE 5/8" TENSIONADO 46,5 TON. TENSIONAMIENTO, MANO DE OBRA, EQUIPOS EN GENERAL.</v>
          </cell>
          <cell r="F1946" t="str">
            <v>TON-M</v>
          </cell>
          <cell r="G1946">
            <v>3760</v>
          </cell>
        </row>
        <row r="1947">
          <cell r="D1947">
            <v>6274</v>
          </cell>
          <cell r="E1947" t="str">
            <v>HERRAJES. SUMINISTRO E INSTALACIÓN. INCLUYE MATERIALES Y MANO DE OBRA.</v>
          </cell>
          <cell r="F1947" t="str">
            <v>KG</v>
          </cell>
          <cell r="G1947">
            <v>40425</v>
          </cell>
        </row>
        <row r="1948">
          <cell r="D1948">
            <v>6275</v>
          </cell>
          <cell r="E1948"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F1948" t="str">
            <v>ML</v>
          </cell>
          <cell r="G1948">
            <v>123493</v>
          </cell>
        </row>
        <row r="1949">
          <cell r="D1949">
            <v>6276</v>
          </cell>
          <cell r="E1949"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F1949" t="str">
            <v>ML</v>
          </cell>
          <cell r="G1949">
            <v>130093</v>
          </cell>
        </row>
        <row r="1950">
          <cell r="D1950">
            <v>6278</v>
          </cell>
          <cell r="E1950"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F1950" t="str">
            <v>ML</v>
          </cell>
          <cell r="G1950">
            <v>51248</v>
          </cell>
        </row>
        <row r="1951">
          <cell r="D1951">
            <v>6279</v>
          </cell>
          <cell r="E1951"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951" t="str">
            <v>ML</v>
          </cell>
          <cell r="G1951">
            <v>48467</v>
          </cell>
        </row>
        <row r="1952">
          <cell r="D1952">
            <v>6280</v>
          </cell>
          <cell r="E1952"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F1952" t="str">
            <v>M2</v>
          </cell>
          <cell r="G1952">
            <v>179998</v>
          </cell>
        </row>
        <row r="1953">
          <cell r="D1953">
            <v>6281</v>
          </cell>
          <cell r="E1953"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953" t="str">
            <v>M2</v>
          </cell>
          <cell r="G1953">
            <v>53083</v>
          </cell>
        </row>
        <row r="1954">
          <cell r="D1954">
            <v>6282</v>
          </cell>
          <cell r="E1954"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954" t="str">
            <v>M2</v>
          </cell>
          <cell r="G1954">
            <v>65735</v>
          </cell>
        </row>
        <row r="1955">
          <cell r="D1955">
            <v>6283</v>
          </cell>
          <cell r="E1955"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F1955" t="str">
            <v>M2</v>
          </cell>
          <cell r="G1955">
            <v>136328</v>
          </cell>
        </row>
        <row r="1956">
          <cell r="D1956">
            <v>6284</v>
          </cell>
          <cell r="E1956"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956" t="str">
            <v>M2</v>
          </cell>
          <cell r="G1956">
            <v>53293</v>
          </cell>
        </row>
        <row r="1957">
          <cell r="D1957">
            <v>6285</v>
          </cell>
          <cell r="E1957"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957" t="str">
            <v>M3</v>
          </cell>
          <cell r="G1957">
            <v>609870</v>
          </cell>
        </row>
        <row r="1958">
          <cell r="D1958">
            <v>6286</v>
          </cell>
          <cell r="E1958" t="str">
            <v>RESTITUCIÓN DE MURO EN MAMPOSTERÍA ESTRUCTURAL, PARA PROTECCIÓN DE ZONAS ALEDAÑAS A LOS ESTRIBOS, INCLUYE MANO DE OBRA, MATERIALES NECESARIOS, ACERO DE REFUERZO Y GROUTING DE RELLENO.</v>
          </cell>
          <cell r="F1958" t="str">
            <v>M2</v>
          </cell>
          <cell r="G1958">
            <v>109007</v>
          </cell>
        </row>
        <row r="1959">
          <cell r="D1959">
            <v>6287</v>
          </cell>
          <cell r="E1959"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F1959" t="str">
            <v>ML</v>
          </cell>
          <cell r="G1959">
            <v>24185</v>
          </cell>
        </row>
        <row r="1960">
          <cell r="D1960">
            <v>6288</v>
          </cell>
          <cell r="E1960"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F1960" t="str">
            <v>ML</v>
          </cell>
          <cell r="G1960">
            <v>18878</v>
          </cell>
        </row>
        <row r="1961">
          <cell r="D1961">
            <v>6289</v>
          </cell>
          <cell r="E1961"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F1961" t="str">
            <v>ML</v>
          </cell>
          <cell r="G1961">
            <v>25924</v>
          </cell>
        </row>
        <row r="1962">
          <cell r="D1962">
            <v>6290</v>
          </cell>
          <cell r="E1962" t="str">
            <v>SUMINISTRO DE CONECTORES DE CORTANTES O PLATINAS EN ACERO A-36. (INCLUYE MATERIAL, CORTE CON TORTUGA, TRANSPORTES REQUERIDOS DESDE ALMACÉN A TALLER Y A OBRA)</v>
          </cell>
          <cell r="F1962" t="str">
            <v>KG</v>
          </cell>
          <cell r="G1962">
            <v>27282</v>
          </cell>
        </row>
        <row r="1963">
          <cell r="D1963">
            <v>6291</v>
          </cell>
          <cell r="E1963" t="str">
            <v>DEMARCACIÓN DE DILATACIÓN MEDIANTE CORTE DEL CONCRETO Y RELLENO CON CINTA O FONDO DE JUNTA EN ESPUMA DE POLIETILENO DE BAJA DENSIDAD DE CELDA CERRADA PREFORMADO, PARA APLICAR MASILLAS EN FRÍO. DE Ø1/4" (6MM).</v>
          </cell>
          <cell r="F1963" t="str">
            <v>ML</v>
          </cell>
          <cell r="G1963">
            <v>20425</v>
          </cell>
        </row>
        <row r="1964">
          <cell r="D1964">
            <v>6292</v>
          </cell>
          <cell r="E1964"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F1964" t="str">
            <v>KG</v>
          </cell>
          <cell r="G1964">
            <v>28898</v>
          </cell>
        </row>
        <row r="1965">
          <cell r="D1965">
            <v>6294</v>
          </cell>
          <cell r="E1965" t="str">
            <v>REPARACIÓN DE BARANDAS EXISTENTES. INCLUYE LIMPIEZA, MORTERO DE REPARACIÓN, INHIBIDOR DE CORROSIÓN, PINTURA ANTICARBONATACIÓN, SUMINISTRO DE MANO DE OBRA, EQUIPOS Y MANEJO DE DESPERDICIOS.</v>
          </cell>
          <cell r="F1965" t="str">
            <v>ML</v>
          </cell>
          <cell r="G1965">
            <v>39835</v>
          </cell>
        </row>
        <row r="1966">
          <cell r="D1966">
            <v>6295</v>
          </cell>
          <cell r="E1966" t="str">
            <v>REPARACIÓN DE BARANDAS EXISTENTES TYPO NEW JERSEY. INCLUYE LIMPIEZA, MORTERO DE REPARACIÓN, INHIBIDOR DE CORROSIÓN, PINTURA ANTICARBONATACIÓN, PINTURA REFLECTIVA, SUMINISTRO DE MANO DE OBRA, EQUIPOS Y MANEJO DE DESPERDICIOS.</v>
          </cell>
          <cell r="F1966" t="str">
            <v>ML</v>
          </cell>
          <cell r="G1966">
            <v>39794</v>
          </cell>
        </row>
        <row r="1967">
          <cell r="D1967">
            <v>6296</v>
          </cell>
          <cell r="E1967" t="str">
            <v>BARRERA DE SEGURIDAD LATERAL EN CONCRETO 3500 PSI SEGÚN DISEÑO. INCLUYE ANCLAJES A ESTRUCTURA EXISTENTE, COLOCACIÓN DE REFUERZO, FUNDICIÓN EN CONCRETO, CURADO, SUMINISTRO DE MANO DE OBRA, EQUIPOS, MATERIALES Y MANEJO DE DESPERDICIOS.</v>
          </cell>
          <cell r="F1967" t="str">
            <v>ML</v>
          </cell>
          <cell r="G1967">
            <v>60019</v>
          </cell>
        </row>
        <row r="1968">
          <cell r="D1968">
            <v>6297</v>
          </cell>
          <cell r="E1968" t="str">
            <v>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v>
          </cell>
          <cell r="F1968" t="str">
            <v>M3</v>
          </cell>
          <cell r="G1968">
            <v>663768</v>
          </cell>
        </row>
        <row r="1969">
          <cell r="D1969">
            <v>6298</v>
          </cell>
          <cell r="E1969"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1969" t="str">
            <v>M3</v>
          </cell>
          <cell r="G1969">
            <v>599639</v>
          </cell>
        </row>
        <row r="1970">
          <cell r="D1970">
            <v>6299</v>
          </cell>
          <cell r="E1970" t="str">
            <v>CONCRETO PARA ANDENES, ESCOBEADO Y FUNDIDO EN SITIO E= 0,10 M. SUMINISTRO Y COLOCACIÓN.</v>
          </cell>
          <cell r="F1970" t="str">
            <v>M3</v>
          </cell>
          <cell r="G1970">
            <v>581600</v>
          </cell>
        </row>
        <row r="1971">
          <cell r="D1971">
            <v>6300</v>
          </cell>
          <cell r="E1971"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F1971" t="str">
            <v>M3</v>
          </cell>
          <cell r="G1971">
            <v>720726</v>
          </cell>
        </row>
        <row r="1972">
          <cell r="D1972">
            <v>6301</v>
          </cell>
          <cell r="E1972" t="str">
            <v>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v>
          </cell>
          <cell r="F1972" t="str">
            <v>M3</v>
          </cell>
          <cell r="G1972">
            <v>876986</v>
          </cell>
        </row>
        <row r="1973">
          <cell r="D1973">
            <v>6302</v>
          </cell>
          <cell r="E1973" t="str">
            <v>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v>
          </cell>
          <cell r="F1973" t="str">
            <v>M3</v>
          </cell>
          <cell r="G1973">
            <v>705795</v>
          </cell>
        </row>
        <row r="1974">
          <cell r="D1974">
            <v>6303</v>
          </cell>
          <cell r="E1974" t="str">
            <v>FRESADO PAVIMENTO EXISTENTE, E= 5 CM, INCLUYE CARGUE Y TRANSPORTE A ESCOMBRERA DE MATERIAL SOBRANTE.</v>
          </cell>
          <cell r="F1974" t="str">
            <v>M2</v>
          </cell>
          <cell r="G1974">
            <v>7247</v>
          </cell>
        </row>
        <row r="1975">
          <cell r="D1975">
            <v>6304</v>
          </cell>
          <cell r="E1975" t="str">
            <v>LIMPIEZA MECÁNICA MEDIANTE PULIDORA CON CEPILLO DE CERDAS DE ALAMBRE EN SITIOS CON PRESENCIA DE CORROSIÓN ELIMINANDO COMPLETAMENTE CORROSIÓN Y ÓXIDO DEL ELEMENTO</v>
          </cell>
          <cell r="F1975" t="str">
            <v>M2</v>
          </cell>
          <cell r="G1975">
            <v>7899</v>
          </cell>
        </row>
        <row r="1976">
          <cell r="D1976">
            <v>6305</v>
          </cell>
          <cell r="E1976" t="str">
            <v>SANDBLASTING APLICADO EN SITIO GRADO SSPC-SP6 (METAL GRIS COMERCIAL) EN ELEMENTOS TIPO VIGA PARA REMOCIÓN DE OXIDACIÓN.</v>
          </cell>
          <cell r="F1976" t="str">
            <v>M2</v>
          </cell>
          <cell r="G1976">
            <v>20005</v>
          </cell>
        </row>
        <row r="1977">
          <cell r="D1977">
            <v>6306</v>
          </cell>
          <cell r="E1977"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F1977" t="str">
            <v>ML</v>
          </cell>
          <cell r="G1977">
            <v>9595</v>
          </cell>
        </row>
        <row r="1978">
          <cell r="D1978">
            <v>6308</v>
          </cell>
          <cell r="E1978" t="str">
            <v>LAVADO DE ESTRUCTURA EN CONCRETO Y/O METÁLICAS. INCLUYE ALQUILER DE HIDROLAVADORA A GASOLINA PRESION 3200 PSI. INCLUYE ANDAMIO TUBULAR, PLANTA ELÉCTRICA, CARROTANQUE IRRIGADOR DE AGUA, COMBUSTIBLE Y MANO DE OBRA.</v>
          </cell>
          <cell r="F1978" t="str">
            <v>M2</v>
          </cell>
          <cell r="G1978">
            <v>3831</v>
          </cell>
        </row>
        <row r="1979">
          <cell r="D1979">
            <v>6309</v>
          </cell>
          <cell r="E1979" t="str">
            <v>GEOMALLA FORTGRID BX-50. SUMINISTRO E INSTALACIÓN.</v>
          </cell>
          <cell r="F1979" t="str">
            <v>M2</v>
          </cell>
          <cell r="G1979">
            <v>18184</v>
          </cell>
        </row>
        <row r="1980">
          <cell r="D1980">
            <v>6311</v>
          </cell>
          <cell r="E1980" t="str">
            <v>REHABILITACIÓN DE PAVIMENTO RÍGIDO: LOSAS EN CONCRETO HIDRÁULICO MR45 E=0.24M PARA TRONCAL</v>
          </cell>
          <cell r="F1980" t="str">
            <v>M2</v>
          </cell>
          <cell r="G1980">
            <v>408103</v>
          </cell>
        </row>
        <row r="1981">
          <cell r="D1981">
            <v>6313</v>
          </cell>
          <cell r="E1981" t="str">
            <v>MEZCLA ASFÁLTICA DENSA EN CALIENTE MD12 CON CEMENTO ASFÁLTICO 60-70 (SUMINISTRO, EXTENDIDO, NIVELACIÓN Y COMPACTACIÓN MECANICA CON VIBROCOMPACTADOR Y COMPACTADOR DE LLANTAS)</v>
          </cell>
          <cell r="F1981" t="str">
            <v>M3</v>
          </cell>
          <cell r="G1981">
            <v>1052599</v>
          </cell>
        </row>
        <row r="1982">
          <cell r="D1982">
            <v>6314</v>
          </cell>
          <cell r="E1982" t="str">
            <v>MEZCLA ASFÁLTICA EN CALIENTE TIPO DENSO MD10 ASFALTO CONVENCIONAL (CEMENTO ASFÁLTICO 60-70) (SUMINISTRO, EXTENDIDO, NIVELACIÓN Y COMPACTACIÓN MECANICA CON VIBROCOMPACTADOR Y COMPACTADOR DE LLANTAS)</v>
          </cell>
          <cell r="F1982" t="str">
            <v>M3</v>
          </cell>
          <cell r="G1982">
            <v>1076878</v>
          </cell>
        </row>
        <row r="1983">
          <cell r="D1983">
            <v>6315</v>
          </cell>
          <cell r="E1983" t="str">
            <v>MEZCLA ASFÁLTICA EN CALIENTE TIPO DENSO MD10 ASF CONVENCIONAL (CEMENTO ASFÁLTICO 60-70). (SUMINISTRO, EXTENDIDO, NIVELACIÓN MANUAL Y COMPACTACIÓN MECÁNICA CON VIBROCOMPACTADOR TÁNDEM PEQUEÑO, INCLUYE OPERARIO Y COMBUSTIBLE).</v>
          </cell>
          <cell r="F1983" t="str">
            <v>M3</v>
          </cell>
          <cell r="G1983">
            <v>1082120</v>
          </cell>
        </row>
        <row r="1984">
          <cell r="D1984">
            <v>6316</v>
          </cell>
          <cell r="E1984" t="str">
            <v>MEZCLA ASFÁLTICA EN CALIENTE TIPO DENSO MD12 ASF CONVENCIONAL CON CEMENTO ASFÁLTICO 60-70. (SUMINISTRO, EXTENDIDO, NIVELACIÓN MANUAL Y COMPACTACIÓN MECÁNICA CON VIBROCOMPACTADOR TÁNDEM PEQUEÑO, INCLUYE OPERARIO Y COMBUSTIBLE).</v>
          </cell>
          <cell r="F1984" t="str">
            <v>M3</v>
          </cell>
          <cell r="G1984">
            <v>1115429</v>
          </cell>
        </row>
        <row r="1985">
          <cell r="D1985">
            <v>6317</v>
          </cell>
          <cell r="E1985"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F1985" t="str">
            <v>ML</v>
          </cell>
          <cell r="G1985">
            <v>5415620</v>
          </cell>
        </row>
        <row r="1986">
          <cell r="D1986">
            <v>6318</v>
          </cell>
          <cell r="E1986"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F1986" t="str">
            <v>UN/MES</v>
          </cell>
          <cell r="G1986">
            <v>117810</v>
          </cell>
        </row>
        <row r="1987">
          <cell r="D1987">
            <v>6319</v>
          </cell>
          <cell r="E1987"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F1987" t="str">
            <v>ML</v>
          </cell>
          <cell r="G1987">
            <v>3617752</v>
          </cell>
        </row>
        <row r="1988">
          <cell r="D1988">
            <v>6320</v>
          </cell>
          <cell r="E1988" t="str">
            <v>POSTE METÁLICO AP, H=12M (INC. SUMINISTRO, IZAJE, APLOMADO E INSTALACIÓN. INC. BRAZO SENCILLO Y BASE SEGÚN NORMA AP802)</v>
          </cell>
          <cell r="F1988" t="str">
            <v>UN</v>
          </cell>
          <cell r="G1988">
            <v>4394079</v>
          </cell>
        </row>
        <row r="1989">
          <cell r="D1989">
            <v>6321</v>
          </cell>
          <cell r="E1989" t="str">
            <v>CONCRETO 4000 PSI GRAVA COMÚN PREMEZCLADO PARA TABLERO PUENTE (INCLUYE SUMINISTRO E INSTALACIÓN, BOMBEO DE CONCRETO, ADITIVO PARA PUENTE DE ADHERENCIA DE CONCRETO FRESCO Y ENDURECIDO).</v>
          </cell>
          <cell r="F1989" t="str">
            <v>M3</v>
          </cell>
          <cell r="G1989">
            <v>819128</v>
          </cell>
        </row>
        <row r="1990">
          <cell r="D1990">
            <v>6322</v>
          </cell>
          <cell r="E1990" t="str">
            <v>NEOPRENO REFORZADO 0.30X0.30X3 CM DOBLE REFUERZO DUREZA 60. SUMINISTRO E INSTALACIÓN. (INCLUYE LIMPIEZA DE LA SUPERFICIE CON CHORRO DE AIRE A PRESIÓN, HERRAMIENTA MENOR Y COMPRESOR).</v>
          </cell>
          <cell r="F1990" t="str">
            <v>UN</v>
          </cell>
          <cell r="G1990">
            <v>187758</v>
          </cell>
        </row>
        <row r="1991">
          <cell r="D1991">
            <v>6323</v>
          </cell>
          <cell r="E1991" t="str">
            <v>CONCRETO 3000 PSI HECHO EN OBRA PARA MURO (HASTA 3.70 M DE ALTO. INCL. SUMINISTRO E INSTALACIÓN, GEODREN PLANAR _H= 1.0 M, EXCAVACIÓN, RETIRO DE ESCOMBROS, MORTERO, RECEBO COMPACTADO Y ACERO DE REFUERZO)</v>
          </cell>
          <cell r="F1991" t="str">
            <v>ML</v>
          </cell>
          <cell r="G1991">
            <v>802707</v>
          </cell>
        </row>
        <row r="1992">
          <cell r="D1992">
            <v>6324</v>
          </cell>
          <cell r="E1992" t="str">
            <v>NEOPRENO REFORZADO 0.30X0.30X1 CM DOBLE REFUERZO DUREZA 60. SUMINISTRO E INSTALACIÓN. (INCLUYE LIMPIEZA DE LA SUPERFICIE CON CHORRO DE AIRE A PRESIÓN, HERRAMIENTA MENOR Y COMPRESOR).</v>
          </cell>
          <cell r="F1992" t="str">
            <v>UN</v>
          </cell>
          <cell r="G1992">
            <v>80576</v>
          </cell>
        </row>
        <row r="1993">
          <cell r="D1993">
            <v>6325</v>
          </cell>
          <cell r="E1993" t="str">
            <v>DESMONTE DE LUMINARIA DE 70 W</v>
          </cell>
          <cell r="F1993" t="str">
            <v>UN</v>
          </cell>
          <cell r="G1993">
            <v>78022</v>
          </cell>
        </row>
        <row r="1994">
          <cell r="D1994">
            <v>6326</v>
          </cell>
          <cell r="E1994" t="str">
            <v>PIEDRA RAJÓN PARA PROTECCIÓN DEL CANAL E= 30 CM INCLUYE MORTERO 2500 PSI PARA PEGA E= 10 CM (INCLUYE SUMINISTRO E INSTALACIÓN)</v>
          </cell>
          <cell r="F1994" t="str">
            <v>M3</v>
          </cell>
          <cell r="G1994">
            <v>168620</v>
          </cell>
        </row>
        <row r="1995">
          <cell r="D1995">
            <v>6327</v>
          </cell>
          <cell r="E1995" t="str">
            <v>PRUEBA DE HERMETICIDAD POR EL MÉTODO DE PRESIÓN POSITIVA CON AIRE PARA LAS REDES DE ALCANTARILLADO SANITARIO DE ACUERDO A LAS NORMAS TÉCNICAS VIGENTES (E.A.A.B - SISTECNE_12). TRAMO DE Ø6" A Ø12".</v>
          </cell>
          <cell r="F1995" t="str">
            <v>TRAMO</v>
          </cell>
          <cell r="G1995">
            <v>535500</v>
          </cell>
        </row>
        <row r="1996">
          <cell r="D1996">
            <v>6328</v>
          </cell>
          <cell r="E1996" t="str">
            <v>PRUEBA DE HERMETICIDAD POR EL MÉTODO DE PRESIÓN POSITIVA CON AIRE PARA LAS REDES DE ALCANTARILLADO SANITARIO DE ACUERDO A LAS NORMAS TÉCNICAS VIGENTES (E.A.A.B - SISTECNE_12). TRAMO DE Ø14" A Ø24".</v>
          </cell>
          <cell r="F1996" t="str">
            <v>TRAMO</v>
          </cell>
          <cell r="G1996">
            <v>654500</v>
          </cell>
        </row>
        <row r="1997">
          <cell r="D1997">
            <v>6329</v>
          </cell>
          <cell r="E1997" t="str">
            <v>PRUEBA DE HERMETICIDAD POR EL MÉTODO DE PRESIÓN POSITIVA CON AIRE PARA LAS REDES DE ALCANTARILLADO SANITARIO DE ACUERDO A LAS NORMAS TÉCNICAS VIGENTES (E.A.A.B - SISTECNE_12). TRAMO DE Ø42" A Ø50".</v>
          </cell>
          <cell r="F1997" t="str">
            <v>TRAMO</v>
          </cell>
          <cell r="G1997">
            <v>892500</v>
          </cell>
        </row>
        <row r="1998">
          <cell r="D1998">
            <v>6333</v>
          </cell>
          <cell r="E1998" t="str">
            <v>GAVIONES - SUMINISTRO Y CONSTRUCCIÓN. INCLUYE RAJÓN, MALLA PARA GAVIONES Y ALAMBRE RECOCIDO.</v>
          </cell>
          <cell r="F1998" t="str">
            <v>M3</v>
          </cell>
          <cell r="G1998">
            <v>234323</v>
          </cell>
        </row>
        <row r="1999">
          <cell r="D1999">
            <v>6335</v>
          </cell>
          <cell r="E1999" t="str">
            <v>TUBO GALVANIZADO 3". GOTERO. INCLUYE SUMINISTRO E INSTALACIÓN</v>
          </cell>
          <cell r="F1999" t="str">
            <v>ML</v>
          </cell>
          <cell r="G1999">
            <v>140937</v>
          </cell>
        </row>
        <row r="2000">
          <cell r="D2000">
            <v>6339</v>
          </cell>
          <cell r="E2000" t="str">
            <v>IZAJE Y DESMONTAJE DE VIGA METÁLICA EXISTENTE. INCLUYE GRÚAS TELESCÓPICAS 50 TON, CARGUE Y TRANSPORTE DE ESTRUCTURA METÁLICA EN CAMA BAJA.</v>
          </cell>
          <cell r="F2000" t="str">
            <v>UN</v>
          </cell>
          <cell r="G2000">
            <v>5061097</v>
          </cell>
        </row>
        <row r="2001">
          <cell r="D2001">
            <v>6340</v>
          </cell>
          <cell r="E2001" t="str">
            <v>SUELO MECÁNICAMENTE REFORZADO. (SUMINISTRO E INSTALACIÓN, INCLUYE GEOTEXTIL NT 2500, GEOMALLA BIAXIAL BX-60, MATERIAL SELECCIONADO, TRANSPORTE Y DISPOSICIÓN DE ESCOMBROS)</v>
          </cell>
          <cell r="F2001" t="str">
            <v>M3</v>
          </cell>
          <cell r="G2001">
            <v>249323</v>
          </cell>
        </row>
        <row r="2002">
          <cell r="D2002">
            <v>6341</v>
          </cell>
          <cell r="E2002" t="str">
            <v>CAJA DESARENADORA - SUMINISTRO Y CONSTRUCCIÓN SEGÚN DISEÑO. INCLUYE LADRILLO TOLETE COMÚN, MORTERO 1:3 IMPERMEABILIZADO, CONCRETO DE LIMPIEZA 2500 PSI, PLACA INFERIOR Y ACERO DE REFUERZO.</v>
          </cell>
          <cell r="F2002" t="str">
            <v>UN</v>
          </cell>
          <cell r="G2002">
            <v>758817</v>
          </cell>
        </row>
        <row r="2003">
          <cell r="D2003">
            <v>6342</v>
          </cell>
          <cell r="E2003" t="str">
            <v>ESTRUCTURA DE DISIPACIÓN COLECTOR DE 1.20 M EN CONCRETO IMPERMEABILIZADO 4000 PSI, SEGÚN DISEÑO. INCLUYE SUMINISTRO, CONSTRUCCIÓN, ACERO DE REFUERZO Y FORMALETA, ENCOFRADO Y DESENCOFRADO.</v>
          </cell>
          <cell r="F2003" t="str">
            <v>UN</v>
          </cell>
          <cell r="G2003">
            <v>7748397</v>
          </cell>
        </row>
        <row r="2004">
          <cell r="D2004">
            <v>6343</v>
          </cell>
          <cell r="E2004" t="str">
            <v>JUNTA DE DILATACIÓN TRAMOS 1.00 M (MOVIMIENTO +/- 25 MM)</v>
          </cell>
          <cell r="F2004" t="str">
            <v>ML</v>
          </cell>
          <cell r="G2004">
            <v>871647</v>
          </cell>
        </row>
        <row r="2005">
          <cell r="D2005">
            <v>6346</v>
          </cell>
          <cell r="E2005" t="str">
            <v>RETIRO DE TUBERÍA METÁLICA EXISTENTE. INCLUYE TRANSPORTE Y DISPOSICIÓN FINAL.</v>
          </cell>
          <cell r="F2005" t="str">
            <v>ML</v>
          </cell>
          <cell r="G2005">
            <v>32990</v>
          </cell>
        </row>
        <row r="2006">
          <cell r="D2006">
            <v>6352</v>
          </cell>
          <cell r="E2006" t="str">
            <v>PINTURA RECUBRIMIENTO ELÁSTICO EN RESINA ACRÍLICA APLICADA SOBRE CONCRETO. DOS (2) MANOS. INCLUYE SUMINISTRO Y COLOCACIÓN DE PINTURA.</v>
          </cell>
          <cell r="F2006" t="str">
            <v>M2</v>
          </cell>
          <cell r="G2006">
            <v>94197</v>
          </cell>
        </row>
        <row r="2007">
          <cell r="D2007">
            <v>6353</v>
          </cell>
          <cell r="E2007" t="str">
            <v>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2007" t="str">
            <v>CM.PER</v>
          </cell>
          <cell r="G2007">
            <v>2612</v>
          </cell>
        </row>
        <row r="2008">
          <cell r="D2008">
            <v>6364</v>
          </cell>
          <cell r="E2008" t="str">
            <v>SEÑAL ELEVADA BS, TABLERO 3.097M X 2.228M REFLECTIVO DIAMANTE, SOPORTE EN TUBO GALVANIZADO DE 12" EN 7M. CERCHA EN TUBO DE 4" EN 3MM Y 2" EN 2MM. INCLUYE SUMINISTRO E INSTALACIÓN</v>
          </cell>
          <cell r="F2008" t="str">
            <v>UN</v>
          </cell>
          <cell r="G2008">
            <v>7198336</v>
          </cell>
        </row>
        <row r="2009">
          <cell r="D2009">
            <v>6365</v>
          </cell>
          <cell r="E2009" t="str">
            <v>SEÑAL INFORMATIVA SI-05, TABLERO 1.401M X 0.512M REFLECTIVO ALTA INTENSIDAD, PEDESTAL EN ÁNGULO DE 2"X2"X1/4" H= 2.60M EN PINTURA ELECTROSTÁTICA. INCLUYE SUMINISTRO E INSTALACIÓN</v>
          </cell>
          <cell r="F2009" t="str">
            <v>UN</v>
          </cell>
          <cell r="G2009">
            <v>1135334</v>
          </cell>
        </row>
        <row r="2010">
          <cell r="D2010">
            <v>6366</v>
          </cell>
          <cell r="E2010" t="str">
            <v>SEÑAL INFORMATIVA SI-05, TABLERO 1.167M X 0.512M REFLECTIVO ALTA INTENSIDAD, PEDESTAL EN ÁNGULO DE 2"X2"X1/4" H= 2.60M EN PINTURA ELECTROSTÁTICA. INCLUYE SUMINISTRO E INSTALACIÓN</v>
          </cell>
          <cell r="F2010" t="str">
            <v>UN</v>
          </cell>
          <cell r="G2010">
            <v>644555</v>
          </cell>
        </row>
        <row r="2011">
          <cell r="D2011">
            <v>6367</v>
          </cell>
          <cell r="E2011" t="str">
            <v>SEÑAL INFORMATIVA SI-05, TABLERO 1.190M X 0.512M REFLECTIVO ALTA INTENSIDAD, PEDESTAL EN ÁNGULO DE 2"X2"X1/4" H= 2.60M EN PINTURA ELECTROSTÁTICA. INCLUYE SUMINISTRO E INSTALACIÓN</v>
          </cell>
          <cell r="F2011" t="str">
            <v>UN</v>
          </cell>
          <cell r="G2011">
            <v>644555</v>
          </cell>
        </row>
        <row r="2012">
          <cell r="D2012">
            <v>6371</v>
          </cell>
          <cell r="E2012" t="str">
            <v>SEÑAL ELEVADA BS, TABLERO 2.414M X 1.380M REFLECTIVO DIAMANTE, SOPORTE EN TUBO GALVANIZADO DE 12" EN 7M. CERCHA EN TUBO DE 4" EN 3MM Y 2" EN 2MM. INCLUYE SUMINISTRO E INSTALACIÓN</v>
          </cell>
          <cell r="F2012" t="str">
            <v>UN</v>
          </cell>
          <cell r="G2012">
            <v>7198336</v>
          </cell>
        </row>
        <row r="2013">
          <cell r="D2013">
            <v>6372</v>
          </cell>
          <cell r="E2013" t="str">
            <v>SEÑAL ELEVADA BS, TABLERO 3.322M X 2.111M REFLECTIVO DIAMANTE, SOPORTE EN TUBO GALVANIZADO DE 12" EN 7M. CERCHA EN TUBO DE 4" EN 3MM Y 2" EN 2MM. INCLUYE SUMINISTRO E INSTALACIÓN</v>
          </cell>
          <cell r="F2013" t="str">
            <v>UN</v>
          </cell>
          <cell r="G2013">
            <v>8186970</v>
          </cell>
        </row>
        <row r="2014">
          <cell r="D2014">
            <v>6373</v>
          </cell>
          <cell r="E2014" t="str">
            <v>REEMPLAZO DE TABLERO SEÑAL ELEVADA BS, POR TABLERO GALVANIZADO CALIBRE 20 3.914M X 1.972M REFLECTIVO DIAMANTE. INCLUYE SUMINISTRO E INSTALACIÓN</v>
          </cell>
          <cell r="F2014" t="str">
            <v>UN</v>
          </cell>
          <cell r="G2014">
            <v>4516249</v>
          </cell>
        </row>
        <row r="2015">
          <cell r="D2015">
            <v>6374</v>
          </cell>
          <cell r="E2015" t="str">
            <v>SEÑAL INFORMATIVA SI-05C, TABLERO 60.64CM X 82.50CM REFLECTIVO ALTA INTENSIDAD, PEDESTAL EN ÁNGULO DE 2"X2"X1/4" H= 2.60M EN PINTURA ELECTROSTÁTICA. INCLUYE SUMINISTRO E INSTALACIÓN</v>
          </cell>
          <cell r="F2015" t="str">
            <v>UN</v>
          </cell>
          <cell r="G2015">
            <v>562329</v>
          </cell>
        </row>
        <row r="2016">
          <cell r="D2016">
            <v>6375</v>
          </cell>
          <cell r="E2016" t="str">
            <v>SEÑAL INFORMATIVA SI-05C, TABLERO 75.09CM X 82.50CM REFLECTIVO ALTA INTENSIDAD, PEDESTAL EN ÁNGULO DE 2"X2"X1/4" H= 2.60M EN PINTURA ELECTROSTÁTICA. INCLUYE SUMINISTRO E INSTALACIÓN</v>
          </cell>
          <cell r="F2016" t="str">
            <v>UN</v>
          </cell>
          <cell r="G2016">
            <v>689085</v>
          </cell>
        </row>
        <row r="2017">
          <cell r="D2017">
            <v>6376</v>
          </cell>
          <cell r="E2017" t="str">
            <v>SEÑAL INFORMATIVA SI-05C, TABLERO 76.09CM X 97.51CM REFLECTIVO ALTA INTENSIDAD, PEDESTAL EN ÁNGULO DE 2"X2"X1/4" H= 2.60M EN PINTURA ELECTROSTÁTICA. INCLUYE SUMINISTRO E INSTALACIÓN</v>
          </cell>
          <cell r="F2017" t="str">
            <v>UN</v>
          </cell>
          <cell r="G2017">
            <v>689085</v>
          </cell>
        </row>
        <row r="2018">
          <cell r="D2018">
            <v>6377</v>
          </cell>
          <cell r="E2018" t="str">
            <v>SEÑAL INFORMATIVA SI-05C, TABLERO 75.01CM X 82.50CM REFLECTIVO ALTA INTENSIDAD, PEDESTAL EN ÁNGULO DE 2"X2"X1/4" H= 2.60M EN PINTURA ELECTROSTÁTICA. INCLUYE SUMINISTRO E INSTALACIÓN</v>
          </cell>
          <cell r="F2018" t="str">
            <v>UN</v>
          </cell>
          <cell r="G2018">
            <v>689085</v>
          </cell>
        </row>
        <row r="2019">
          <cell r="D2019">
            <v>6379</v>
          </cell>
          <cell r="E2019" t="str">
            <v>SEÑAL INFORMATIVA SI-05, TABLERO 1.119M X 0.512M REFLECTIVO ALTA INTENSIDAD, PEDESTAL EN ÁNGULO DE 2"X2"X1/4" H= 2.60M EN PINTURA ELECTROSTÁTICA. INCLUYE SUMINISTRO E INSTALACIÓN</v>
          </cell>
          <cell r="F2019" t="str">
            <v>UN</v>
          </cell>
          <cell r="G2019">
            <v>668780</v>
          </cell>
        </row>
        <row r="2020">
          <cell r="D2020">
            <v>6380</v>
          </cell>
          <cell r="E2020" t="str">
            <v>4 DUCTOS D=3" PVC-TDP (NO INCLUYE RELLENOS NI EXCAVACIÓN). SUMINISTRO E INSTALACIÓN.</v>
          </cell>
          <cell r="F2020" t="str">
            <v>ML</v>
          </cell>
          <cell r="G2020">
            <v>82684</v>
          </cell>
        </row>
        <row r="2021">
          <cell r="D2021">
            <v>6381</v>
          </cell>
          <cell r="E2021" t="str">
            <v>9 DUCTOS D=6" + 2 DUCTOS DE 3" - IMC EN CERCHA METÁLICA. SUMINISTRO E INSTALACIÓN. INCLUYE CONECTOR METÁLICO DE PUESTA A TIERRA DE 3" Y 6" EN CADA EXTREMO.</v>
          </cell>
          <cell r="F2021" t="str">
            <v>ML</v>
          </cell>
          <cell r="G2021">
            <v>6243934</v>
          </cell>
        </row>
        <row r="2022">
          <cell r="D2022">
            <v>6382</v>
          </cell>
          <cell r="E2022" t="str">
            <v>TUBERIA PVC D=14" TIPO U.M. RDE 21 (SUMINISTRO E INSTALACIÓN)</v>
          </cell>
          <cell r="F2022" t="str">
            <v>ML</v>
          </cell>
          <cell r="G2022">
            <v>530133</v>
          </cell>
        </row>
        <row r="2023">
          <cell r="D2023">
            <v>6383</v>
          </cell>
          <cell r="E2023" t="str">
            <v>9 DUCTOS D=6" + 2 DUCTOS DE 3" - PVC-TDP INCLUYE SUMINISTRO E INSTALACIÓN.</v>
          </cell>
          <cell r="F2023" t="str">
            <v>ML</v>
          </cell>
          <cell r="G2023">
            <v>541096</v>
          </cell>
        </row>
        <row r="2024">
          <cell r="D2024">
            <v>6387</v>
          </cell>
          <cell r="E2024"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2024" t="str">
            <v>UN</v>
          </cell>
          <cell r="G2024">
            <v>17996553</v>
          </cell>
        </row>
        <row r="2025">
          <cell r="D2025">
            <v>6388</v>
          </cell>
          <cell r="E2025"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2025" t="str">
            <v>UN</v>
          </cell>
          <cell r="G2025">
            <v>23428373</v>
          </cell>
        </row>
        <row r="2026">
          <cell r="D2026">
            <v>6389</v>
          </cell>
          <cell r="E2026"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F2026" t="str">
            <v>UN</v>
          </cell>
          <cell r="G2026">
            <v>25170297</v>
          </cell>
        </row>
        <row r="2027">
          <cell r="D2027">
            <v>6392</v>
          </cell>
          <cell r="E2027" t="str">
            <v>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v>
          </cell>
          <cell r="F2027" t="str">
            <v>M3</v>
          </cell>
          <cell r="G2027">
            <v>2224967</v>
          </cell>
        </row>
        <row r="2028">
          <cell r="D2028">
            <v>6393</v>
          </cell>
          <cell r="E2028" t="str">
            <v>PILOTE D=45 CM PREEXCAVADO CONCRETO TREMIE 4000 PSI. ACELERADO A 2 DIAS. INCL. ACERO DE 60000 PSI 103.50 KG/M3, TRANSPORTE Y DISPOSICIÓN FINAL DE ESCOMBROS EN SITIO AUTORIZADO. DISTANCIA DE TRANSPORTE 21 KM. MOVILIZACIÓN, MONTAJE Y DESMONTAJE DE EQUIPOS</v>
          </cell>
          <cell r="F2028" t="str">
            <v>M3</v>
          </cell>
          <cell r="G2028">
            <v>2360549</v>
          </cell>
        </row>
        <row r="2029">
          <cell r="D2029">
            <v>6395</v>
          </cell>
          <cell r="E2029" t="str">
            <v>PILOTE D=45 CM PREEXCAVADO CONCRETO TREMIE 4000 PSI. ACELERADO A 2 DIAS. INCL. ACERO DE 60000 PSI 257 KG/M3, TRANSPORTE Y DISPOSICIÓN FINAL DE ESCOMBROS EN SITIO AUTORIZADO. DISTANCIA DE TRANSPORTE 21 KM. MOVILIZACIÓN, MONTAJE Y DESMONTAJE DE EQUIPOS</v>
          </cell>
          <cell r="F2029" t="str">
            <v>M3</v>
          </cell>
          <cell r="G2029">
            <v>3170424</v>
          </cell>
        </row>
        <row r="2030">
          <cell r="D2030">
            <v>6396</v>
          </cell>
          <cell r="E2030" t="str">
            <v>APOYO ELASTOMERICO DE 30CM X 30CM X 5CM. DUREZA 60 CON REFUERZOS 1/8" INCLUYE SUMINISTRO E INSTALACIÓN</v>
          </cell>
          <cell r="F2030" t="str">
            <v>UN</v>
          </cell>
          <cell r="G2030">
            <v>434043</v>
          </cell>
        </row>
        <row r="2031">
          <cell r="D2031">
            <v>6397</v>
          </cell>
          <cell r="E2031" t="str">
            <v>APOYO ELASTOMERICO DE 20CM X 20CM X 5CM. DUREZA 60 CON REFUERZOS 1/8" INCLUYE SUMINISTRO E INSTALACIÓN</v>
          </cell>
          <cell r="F2031" t="str">
            <v>UN</v>
          </cell>
          <cell r="G2031">
            <v>262028</v>
          </cell>
        </row>
        <row r="2032">
          <cell r="D2032">
            <v>6400</v>
          </cell>
          <cell r="E2032" t="str">
            <v>EXCAVACIÓN PARA CAISSON D=1.50M (INCL. EXCAVACIÓN, CARGUE Y RETIRO DE SOBRANTES)</v>
          </cell>
          <cell r="F2032" t="str">
            <v>ML</v>
          </cell>
          <cell r="G2032">
            <v>795099</v>
          </cell>
        </row>
        <row r="2033">
          <cell r="D2033">
            <v>6407</v>
          </cell>
          <cell r="E2033" t="str">
            <v>CIELO RASO EN BANDEJA TILE DE 610 MM X 610MM EN ALUZINC PERFORADO PERFIL CLP INCLUYE PERFILES DE FIJACIÓN SISTEMA DE SUSPENSIÓN Y ESPACIO PARA LAMPARAS. SUMINISTRO E INSTALACIÓN.</v>
          </cell>
          <cell r="F2033" t="str">
            <v>M2</v>
          </cell>
          <cell r="G2033">
            <v>208400</v>
          </cell>
        </row>
        <row r="2034">
          <cell r="D2034">
            <v>6413</v>
          </cell>
          <cell r="E2034" t="str">
            <v>VINILO ADHESIVO FABRICADA EN LAMINA DE ALUMINIO PARA SALIDAS LATERALES (275CM X 31,6CM) SEGÚN MANUAL DE IMAGEN DE TRANSMILENIO. SUMINISTRO E INSTALACIÓN.</v>
          </cell>
          <cell r="F2034" t="str">
            <v>UN</v>
          </cell>
          <cell r="G2034">
            <v>1678309</v>
          </cell>
        </row>
        <row r="2035">
          <cell r="D2035">
            <v>6416</v>
          </cell>
          <cell r="E2035"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F2035" t="str">
            <v>M2</v>
          </cell>
          <cell r="G2035">
            <v>88568</v>
          </cell>
        </row>
        <row r="2036">
          <cell r="D2036">
            <v>6421</v>
          </cell>
          <cell r="E2036" t="str">
            <v>CONSTRUCCIÓN PIEZA FUNDIDA EN SITIO SIMILAR A SARDINEL BAJO RAMPA. (INCLUYE SUMINISTRO Y COLOCACIÓN DE CONCRETO DE 3000 PSI GRAVA COMÚN, FORMALETA Y MANO DE OBRA)</v>
          </cell>
          <cell r="F2036" t="str">
            <v>ML</v>
          </cell>
          <cell r="G2036">
            <v>47728</v>
          </cell>
        </row>
        <row r="2037">
          <cell r="D2037">
            <v>6422</v>
          </cell>
          <cell r="E2037" t="str">
            <v>REJILLA PREFABRICADA EN CONCRETO 0,4M X 0,4M. (INCLUYE SUMINISTRO Y COLOCACIÓN, MORTERO DE 2000 PSI Y MANO DE OBRA)</v>
          </cell>
          <cell r="F2037" t="str">
            <v>UN</v>
          </cell>
          <cell r="G2037">
            <v>61620</v>
          </cell>
        </row>
        <row r="2038">
          <cell r="D2038">
            <v>6423</v>
          </cell>
          <cell r="E2038" t="str">
            <v>NIVELACIÓN DE CAJA DE INSPECCIÓN TIPO VEHICULAR NORMA CODENSA CS 280 H=0,5M (INCLUYE CONCRETO 3000 PSI PREMEZCLADO, LADRILLO TOLETE RECOCIDO 24X12X6. MORTERO 1:4 IMPERMEABILIZADO HECHO EN OBRA. INCL. REPOSICIÓN DE MARCO Y TAPA PREFABRICADA)</v>
          </cell>
          <cell r="F2038" t="str">
            <v>UN</v>
          </cell>
          <cell r="G2038">
            <v>2756360</v>
          </cell>
        </row>
        <row r="2039">
          <cell r="D2039">
            <v>6425</v>
          </cell>
          <cell r="E2039" t="str">
            <v>GEODRÉN VIAL H= 1.0M O DRENAFLEX PLANAR H= 1.0M, TUBERÍA DE 100MM (INCLUYE COLOCACIÓN BASE GRANULAR CLASE C, SUMINISTRO Y COLOCACIÓN GEODREN)</v>
          </cell>
          <cell r="F2039" t="str">
            <v>ML</v>
          </cell>
          <cell r="G2039">
            <v>105924</v>
          </cell>
        </row>
        <row r="2040">
          <cell r="D2040">
            <v>6426</v>
          </cell>
          <cell r="E2040" t="str">
            <v>CONTENEDOR DE RAICES TIPO B24 (TIPO E) DE 2,80M X 1,20M H=1,00 M. (INCLUYE CONSTRUCCIÓN DE MUROS EN LADRILLO TOLETE, COLOCACIÓN DE FILTRO EN GRAVILLA. INCLUYE TIERRA NEGRA)</v>
          </cell>
          <cell r="F2040" t="str">
            <v>UN</v>
          </cell>
          <cell r="G2040">
            <v>1158841</v>
          </cell>
        </row>
        <row r="2041">
          <cell r="D2041">
            <v>6427</v>
          </cell>
          <cell r="E2041" t="str">
            <v>BORDE CONTENEDOR DE RAÍCES A-70 (INCLUYE SUMINISTRO E INSTALACIÓN, INCLUYE BASE DE 3CM EN MORTERO 1:3 HECHO EN OBRA)</v>
          </cell>
          <cell r="F2041" t="str">
            <v>ML</v>
          </cell>
          <cell r="G2041">
            <v>35342</v>
          </cell>
        </row>
        <row r="2042">
          <cell r="D2042">
            <v>6428</v>
          </cell>
          <cell r="E2042" t="str">
            <v>MURO DE CONTENCIÓN EN CONCRETO 3000 PSI PREMEZCLADO, GRAVA FINA.  CON ADICIÓN DE MICROFIBRA DE POLIPROPILENO, . (Incluye suministro, formaleteo, bombeo, colocación y curado. (No incluye refuerzo)</v>
          </cell>
          <cell r="F2042" t="str">
            <v>M3</v>
          </cell>
          <cell r="G2042">
            <v>994138</v>
          </cell>
        </row>
        <row r="2043">
          <cell r="D2043">
            <v>6429</v>
          </cell>
          <cell r="E2043" t="str">
            <v>DENSIFICACIÓN DE TERRENO CON PILOTES EN MADERA INMUNIZADA DIÁMETRO DE 12 CM (INCLUYE TRANSPORTE)</v>
          </cell>
          <cell r="F2043" t="str">
            <v>ML</v>
          </cell>
          <cell r="G2043">
            <v>54710</v>
          </cell>
        </row>
        <row r="2044">
          <cell r="D2044">
            <v>6431</v>
          </cell>
          <cell r="E2044" t="str">
            <v>MEZCLA ASFÁLTICA ALTO MÓDULO MAM-20 (SUMINISTRO, EXTENDIDO, NIVELACIÓN Y COMPACTACIÓN. INCLUYE EMULSIÓN ASFÁLTICA CRL-1 - CRR-1)</v>
          </cell>
          <cell r="F2044" t="str">
            <v>M3</v>
          </cell>
          <cell r="G2044">
            <v>1251527</v>
          </cell>
        </row>
        <row r="2045">
          <cell r="D2045">
            <v>6433</v>
          </cell>
          <cell r="E2045"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F2045" t="str">
            <v>KG</v>
          </cell>
          <cell r="G2045">
            <v>16950</v>
          </cell>
        </row>
        <row r="2046">
          <cell r="D2046">
            <v>6434</v>
          </cell>
          <cell r="E2046"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F2046" t="str">
            <v>KG</v>
          </cell>
          <cell r="G2046">
            <v>16320</v>
          </cell>
        </row>
        <row r="2047">
          <cell r="D2047">
            <v>6435</v>
          </cell>
          <cell r="E2047"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F2047" t="str">
            <v>KG</v>
          </cell>
          <cell r="G2047">
            <v>17250</v>
          </cell>
        </row>
        <row r="2048">
          <cell r="D2048">
            <v>6436</v>
          </cell>
          <cell r="E2048"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F2048" t="str">
            <v>KG</v>
          </cell>
          <cell r="G2048">
            <v>16820</v>
          </cell>
        </row>
        <row r="2049">
          <cell r="D2049">
            <v>6437</v>
          </cell>
          <cell r="E2049"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F2049" t="str">
            <v>KG</v>
          </cell>
          <cell r="G2049">
            <v>16950</v>
          </cell>
        </row>
        <row r="2050">
          <cell r="D2050">
            <v>6438</v>
          </cell>
          <cell r="E2050" t="str">
            <v>LAVADO Y SONDEO DE REDES DE ALCANTARILLADO ENTRE 6" Y 18" DE DIÁMETRO Y CON GRADO DE COLMATACIÓN MENOR DEL 30%. INCL MANO DE OBRA IDÓNEA, SEÑALIZACIÓN BÁSICA, SUMIN DE COMBUSTIBLE Y AGUA. INCL. IVA</v>
          </cell>
          <cell r="F2050" t="str">
            <v>ML</v>
          </cell>
          <cell r="G2050">
            <v>16800</v>
          </cell>
        </row>
        <row r="2051">
          <cell r="D2051">
            <v>6439</v>
          </cell>
          <cell r="E2051" t="str">
            <v>LAVADO Y SONDEO DE REDES DE ALCANTARILLADO ENTRE 16" Y 36" DE DIÁMETRO Y CON GRADO DE COLMATACIÓN MENOR DEL 30%. INCLUYE MANO DE OBRA IDÓNEA, SEÑALIZACIÓN BÁSICA, SUMIN DE COMBUSTIBLE Y AGUA. INCL IVA</v>
          </cell>
          <cell r="F2051" t="str">
            <v>ML</v>
          </cell>
          <cell r="G2051">
            <v>18900</v>
          </cell>
        </row>
        <row r="2052">
          <cell r="D2052">
            <v>6440</v>
          </cell>
          <cell r="E2052" t="str">
            <v>LIMPIEZA GRADO DE LIMPIEZA SEGÚN NORMA SSPC-SP1 - LIMPIEZA CON SOLVENTES PARA ESTRUCTURA PESADA</v>
          </cell>
          <cell r="F2052" t="str">
            <v>KG</v>
          </cell>
          <cell r="G2052">
            <v>536</v>
          </cell>
        </row>
        <row r="2053">
          <cell r="D2053">
            <v>6441</v>
          </cell>
          <cell r="E2053" t="str">
            <v>LIMPIEZA GRADO DE LIMPIEZA SEGÚN NORMA SSPC-SP2 - LIMPIEZA MANUAL PARA ESTRUCTURA PESADA</v>
          </cell>
          <cell r="F2053" t="str">
            <v>KG</v>
          </cell>
          <cell r="G2053">
            <v>774</v>
          </cell>
        </row>
        <row r="2054">
          <cell r="D2054">
            <v>6442</v>
          </cell>
          <cell r="E2054" t="str">
            <v>LIMPIEZA GRADO DE LIMPIEZA SEGÚN NORMA SSPC-SP3 - LIMPIEZA CON HERRAMIENTAS ELÉCTRICAS PARA ESTRUCTURA PESADA</v>
          </cell>
          <cell r="F2054" t="str">
            <v>KG</v>
          </cell>
          <cell r="G2054">
            <v>893</v>
          </cell>
        </row>
        <row r="2055">
          <cell r="D2055">
            <v>6443</v>
          </cell>
          <cell r="E2055" t="str">
            <v>LIMPIEZA GRADO DE LIMPIEZA SEGÚN NORMA SSPC-SP5 - LIMPIEZA CON ABRASIVO METAL BLANCO PARA ESTRUCTURA PESADA.</v>
          </cell>
          <cell r="F2055" t="str">
            <v>KG</v>
          </cell>
          <cell r="G2055">
            <v>1012</v>
          </cell>
        </row>
        <row r="2056">
          <cell r="D2056">
            <v>6444</v>
          </cell>
          <cell r="E2056" t="str">
            <v>LIMPIEZA GRADO DE LIMPIEZA SEGÚN NORMA SSPC-SP7 - LIMPIEZA CON CHORRO ABRASIVO BRUSH-OFF PARA ESTRUCTURA PESADA.</v>
          </cell>
          <cell r="F2056" t="str">
            <v>KG</v>
          </cell>
          <cell r="G2056">
            <v>1371</v>
          </cell>
        </row>
        <row r="2057">
          <cell r="D2057">
            <v>6445</v>
          </cell>
          <cell r="E2057" t="str">
            <v>LIMPIEZA GRADO DE LIMPIEZA SEGÚN NORMA SSPC-SP6 - LIMPIEZA CON CHORRO ABRASIVO COMERCIAL PARA ESTRUCTURA PESADA.</v>
          </cell>
          <cell r="F2057" t="str">
            <v>KG</v>
          </cell>
          <cell r="G2057">
            <v>1428</v>
          </cell>
        </row>
        <row r="2058">
          <cell r="D2058">
            <v>6446</v>
          </cell>
          <cell r="E2058" t="str">
            <v>LIMPIEZA GRADO DE LIMPIEZA SEGÚN NORMA SSPC-SP10 - LIMPIEZA CON CHORRO ABRASIVO METAL CASI BLANCO PARA ESTRUCTURA PESADA.</v>
          </cell>
          <cell r="F2058" t="str">
            <v>KG</v>
          </cell>
          <cell r="G2058">
            <v>1601</v>
          </cell>
        </row>
        <row r="2059">
          <cell r="D2059">
            <v>6448</v>
          </cell>
          <cell r="E2059" t="str">
            <v>EMPATES DE TUBERÍA EN PVC A PVC 10" LINEAL SEGÚN NORMA NS-023 (INCLUYE ACCESORIOS). SUMINISTRO E INSTALACIÓN.</v>
          </cell>
          <cell r="F2059" t="str">
            <v>UN</v>
          </cell>
          <cell r="G2059">
            <v>1655492</v>
          </cell>
        </row>
        <row r="2060">
          <cell r="D2060">
            <v>6449</v>
          </cell>
          <cell r="E2060" t="str">
            <v>MARCO Y TAPA PARA SUMIDERO 0.52M X 0.90M EAAB NP-023. SUMINISTRO E INSTALACIÓN</v>
          </cell>
          <cell r="F2060" t="str">
            <v>UN</v>
          </cell>
          <cell r="G2060">
            <v>618928</v>
          </cell>
        </row>
        <row r="2061">
          <cell r="D2061">
            <v>6450</v>
          </cell>
          <cell r="E2061" t="str">
            <v>LAVADO DE ANDENES. INCLUYE ALQUILER DE HIDROLAVADORA 1300W. INCLUYE IMPLEMENTOS DE ASEO (DETERGENTE INDUSTRIAL), TRANSPORTE, AGUA, COMBUSTIBLE Y MANO DE OBRA.</v>
          </cell>
          <cell r="F2061" t="str">
            <v>M2</v>
          </cell>
          <cell r="G2061">
            <v>5395</v>
          </cell>
        </row>
        <row r="2062">
          <cell r="D2062">
            <v>6451</v>
          </cell>
          <cell r="E2062" t="str">
            <v>LIMPIEZA DE CÁRCAMOS (INCLUYE CARGUE, RETIRO Y DISPOSICIÓN FINAL DE SOBRANTES, CON EL 60% DE COLMATACIÓN)</v>
          </cell>
          <cell r="F2062" t="str">
            <v>ML</v>
          </cell>
          <cell r="G2062">
            <v>13644</v>
          </cell>
        </row>
        <row r="2063">
          <cell r="D2063">
            <v>6452</v>
          </cell>
          <cell r="E2063" t="str">
            <v>MANTENIMIENTO RUTINARIO PARA CICLORUTAS INCLUYE, BARRIDO, RETIRO MANUAL DE CAPA VEGETAL. RETIRO Y TRANSPORTE Y DISPOSICIÓN FINAL DE ESCOMBROS A 21 KM.</v>
          </cell>
          <cell r="F2063" t="str">
            <v>M2</v>
          </cell>
          <cell r="G2063">
            <v>4157</v>
          </cell>
        </row>
        <row r="2064">
          <cell r="D2064">
            <v>6456</v>
          </cell>
          <cell r="E2064" t="str">
            <v>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v>
          </cell>
          <cell r="F2064" t="str">
            <v>M3</v>
          </cell>
          <cell r="G2064">
            <v>1066228</v>
          </cell>
        </row>
        <row r="2065">
          <cell r="D2065">
            <v>6457</v>
          </cell>
          <cell r="E2065" t="str">
            <v>CUADRILLA (OFICIAL + 6 AYUDANTES) HORARIO NOCTURNO INCLUYE PRESTACIONES</v>
          </cell>
          <cell r="F2065" t="str">
            <v>HR</v>
          </cell>
          <cell r="G2065">
            <v>89854</v>
          </cell>
        </row>
        <row r="2066">
          <cell r="D2066">
            <v>6458</v>
          </cell>
          <cell r="E2066" t="str">
            <v>PINTURA EN PLASTICO EN FRIO METILMETACRILATO DE A=10 CM PARA LÍNEAS DE DEMARCACIÓN, CON MICROESFERAS Y ESPESOR SECO SEGÚN NORMA NTC 4744. SUMINISTRO Y APLICACIÓN.</v>
          </cell>
          <cell r="F2066" t="str">
            <v>ML</v>
          </cell>
          <cell r="G2066">
            <v>11543</v>
          </cell>
        </row>
        <row r="2067">
          <cell r="D2067">
            <v>6459</v>
          </cell>
          <cell r="E2067" t="str">
            <v>INSTALACIÓN ADOQUÍN DE ARCILLA TR. LIVIANO 20X10X6CM (INCLUYE BASE 4CM MORTERO 2000 Y ARENA DE SELLO)</v>
          </cell>
          <cell r="F2067" t="str">
            <v>M2</v>
          </cell>
          <cell r="G2067">
            <v>48987</v>
          </cell>
        </row>
        <row r="2068">
          <cell r="D2068">
            <v>6460</v>
          </cell>
          <cell r="E2068" t="str">
            <v>MANTENIMIENTO CORRECTIVO ESPACIO PÚBLICO EN ADOQUÍN DE ARCILLA LIVIANO SOBRE MORTERO. INCL. RETIRO Y LIMPIEZA ADOQUÍN E INSTALAR EL MISMO. NO INCLUYE REDES.</v>
          </cell>
          <cell r="F2068" t="str">
            <v>M2</v>
          </cell>
          <cell r="G2068">
            <v>58170</v>
          </cell>
        </row>
        <row r="2069">
          <cell r="D2069">
            <v>6461</v>
          </cell>
          <cell r="E2069" t="str">
            <v>CANALIZACIÓN DE TRÁFICO CON SEÑALIZADORES TUBULARES COLOMBINA PLÁSTICA Y TRIPLE CINTA DE SEÑALIZACIÓN (INCLUYE ALQUILER DE SEÑALIZADORES TUBULARES). (NO INCLUYE INSTALACIÓN, MANTENIMIENTO Y DESINSTALACIÓN)</v>
          </cell>
          <cell r="F2069" t="str">
            <v>UN/MES</v>
          </cell>
          <cell r="G2069">
            <v>7658</v>
          </cell>
        </row>
        <row r="2070">
          <cell r="D2070">
            <v>6462</v>
          </cell>
          <cell r="E2070" t="str">
            <v>TRANSPORTE DE ESCOMBROS EN SITIO AUTORIZADO (DISTANCIA DE TRANSPORTE 1 KM). A DISTANCIA MAYOR DEL ACARREO LIBRE (90 M) EN SITIO AUTORIZADO POR LA ENTIDAD AMBIENTAL COMPETENTE.</v>
          </cell>
          <cell r="F2070" t="str">
            <v>M3-KM</v>
          </cell>
          <cell r="G2070">
            <v>1574</v>
          </cell>
        </row>
        <row r="2071">
          <cell r="D2071">
            <v>6463</v>
          </cell>
          <cell r="E2071" t="str">
            <v>DERECHO DE BOTADERO DE ESCOMBROS EN SITIO AUTORIZADO POR M3 EN SITIO AUTORIZADO POR LA ENTIDAD AMBIENTAL COMPETENTE.</v>
          </cell>
          <cell r="F2071" t="str">
            <v>M3</v>
          </cell>
          <cell r="G2071">
            <v>4667</v>
          </cell>
        </row>
        <row r="2072">
          <cell r="D2072">
            <v>6464</v>
          </cell>
          <cell r="E2072" t="str">
            <v>RIEGO DE LIGA CON EMULSIÓN ASFÁLTICA CRR-1 - HORARIO NOCTURNO. (SUMINISTRO, BARRIDO SUPERFICIE Y RIEGO)</v>
          </cell>
          <cell r="F2072" t="str">
            <v>M2</v>
          </cell>
          <cell r="G2072">
            <v>3099</v>
          </cell>
        </row>
        <row r="2073">
          <cell r="D2073">
            <v>6465</v>
          </cell>
          <cell r="E2073" t="str">
            <v>CUADRILLA (2 AYUDANTES) HORARIO NOCTURNO - HR</v>
          </cell>
          <cell r="F2073" t="str">
            <v>HR</v>
          </cell>
          <cell r="G2073">
            <v>24160</v>
          </cell>
        </row>
        <row r="2074">
          <cell r="D2074">
            <v>6466</v>
          </cell>
          <cell r="E2074" t="str">
            <v>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v>
          </cell>
          <cell r="F2074" t="str">
            <v>M3</v>
          </cell>
          <cell r="G2074">
            <v>1069147</v>
          </cell>
        </row>
        <row r="2075">
          <cell r="D2075">
            <v>6467</v>
          </cell>
          <cell r="E2075" t="str">
            <v>PINTURA EN PLASTICO EN FRIO METILMETACRILATO DE A=10 CM PARA LÍNEAS DE DEMARCACIÓN, SIN MICROESFERAS Y ESPESOR SECO SEGÚN NORMA NTC 4744. SUMINISTRO Y APLICACIÓN.</v>
          </cell>
          <cell r="F2075" t="str">
            <v>ML</v>
          </cell>
          <cell r="G2075">
            <v>11297</v>
          </cell>
        </row>
        <row r="2076">
          <cell r="D2076">
            <v>6469</v>
          </cell>
          <cell r="E2076" t="str">
            <v>CUBIERTA LISA TIPO SÁNDWICH DECK, SUM E INST, EN ALUZINC CAL 26 PINTADA AL HORNO POR LAS DOS CARAS COLOR A ELEGIR CON AISLAMIENTO ACÚSTICO EN FIBRA DE VIDRIO DE 30 MM. CON SUS CLIPS DE FIJACIÓN INCL REMATES DE CUBIERTA</v>
          </cell>
          <cell r="F2076" t="str">
            <v>M2</v>
          </cell>
          <cell r="G2076">
            <v>295703</v>
          </cell>
        </row>
        <row r="2077">
          <cell r="D2077">
            <v>6471</v>
          </cell>
          <cell r="E2077" t="str">
            <v>SUBBASE GRANULAR PEATONAL SBG_PEA. (SUMINISTRO, EXTENDIDO  Y NIVELACIÓN MANUAL, HUMEDECIMIENTO MECÁNICO Y COMPACTACIÓN MECÁNICA CON VIBROCOMPACTADOR TÁNDEM PEQUEÑO, INCLUYE OPERARIO Y COMBUSTIBLE).</v>
          </cell>
          <cell r="F2077" t="str">
            <v>M3</v>
          </cell>
          <cell r="G2077">
            <v>145854</v>
          </cell>
        </row>
        <row r="2078">
          <cell r="D2078">
            <v>6472</v>
          </cell>
          <cell r="E2078" t="str">
            <v>MEZCLA ASFÁLTICA EN CALIENTE TIPO DENSO MD20 ASFALTO CONVENCIONAL 80-100. (SUMINISTRO, EXTENDIDO  Y NIVELACIÓN MANUAL,  COMPACTACIÓN MECÁNICA CON VIBROCOMPACTADOR TÁNDEM PEQUEÑO Y COMPACTADOR DE LLANTAS, INCLUYEN OPERARIO Y COMBUSTIBLE).</v>
          </cell>
          <cell r="F2078" t="str">
            <v>M3</v>
          </cell>
          <cell r="G2078">
            <v>1143226</v>
          </cell>
        </row>
        <row r="2079">
          <cell r="D2079">
            <v>6473</v>
          </cell>
          <cell r="E2079" t="str">
            <v>ESTABILIZACIÓN DE SUBRASANTE CON RAJÓN. (SUMINISTRO, EXTENDIDO  Y NIVELACIÓN MANUAL, HUMEDECIMIENTO MECÁNICO Y COMPACTACIÓN MECÁNICA CON RETROEXCAVADORA Y  VIBROCOMPACTADOR TÁNDEM PEQUEÑO,  INCLUYEN OPERARIO Y COMBUSTIBLE). NO INCLUYE MATERIAL DE SELLO.</v>
          </cell>
          <cell r="F2079" t="str">
            <v>M3</v>
          </cell>
          <cell r="G2079">
            <v>144248</v>
          </cell>
        </row>
        <row r="2080">
          <cell r="D2080">
            <v>6474</v>
          </cell>
          <cell r="E2080" t="str">
            <v>SUBBASE GRANULAR CLASE C (SBG_C) (SUMINISTRO, EXTENDIDO  Y NIVELACIÓN MANUAL, HUMEDECIMIENTO MECÁNICO Y COMPACTACIÓN MECÁNICA CON VIBROCOMPACTADOR TÁNDEM PEQUEÑO, INCLUYE OPERARIO Y COMBUSTIBLE).</v>
          </cell>
          <cell r="F2080" t="str">
            <v>M3</v>
          </cell>
          <cell r="G2080">
            <v>158666</v>
          </cell>
        </row>
        <row r="2081">
          <cell r="D2081">
            <v>6475</v>
          </cell>
          <cell r="E2081" t="str">
            <v>BORDILLO PREFABRICADO A80 (SUMINISTRO E INSTALACIÓN. INCLUYE 3CM MORTERO DE PEGA 2000 PSI Y NIVELACIÓN DEL TERRENO CON RELLENO EN MATERIAL SELECCIONADO PROVENIENTE DE EXCAVACIÓN).</v>
          </cell>
          <cell r="F2081" t="str">
            <v>ML</v>
          </cell>
          <cell r="G2081">
            <v>69976</v>
          </cell>
        </row>
        <row r="2082">
          <cell r="D2082">
            <v>6476</v>
          </cell>
          <cell r="E2082" t="str">
            <v>FRESADO Y REPOSICIÓN DE PAVIMENTO FLEXIBLE E=0.18 M (INCLUYE CARGUE)</v>
          </cell>
          <cell r="F2082" t="str">
            <v>M2</v>
          </cell>
          <cell r="G2082">
            <v>183566</v>
          </cell>
        </row>
        <row r="2083">
          <cell r="D2083">
            <v>6480</v>
          </cell>
          <cell r="E2083" t="str">
            <v>ESTABILIZACIÓN DE SUBRASANTE CON RECICLADO DE CONCRETO (INCLUYE DEMOLICIÓN, EXTENDIDO, NIVELACIÓN Y COMPACTACIÓN CON RETROEXCAVADORA SOBRE ORUGA Y COMPACTADOR)</v>
          </cell>
          <cell r="F2083" t="str">
            <v>M3</v>
          </cell>
          <cell r="G2083">
            <v>20549</v>
          </cell>
        </row>
        <row r="2084">
          <cell r="D2084">
            <v>6482</v>
          </cell>
          <cell r="E2084" t="str">
            <v>TARIFA HORA DE RECOLECCIÓN DE MATERIAL DE MUESTREO EN PLANTA U OBRA. (INCLUYE TRANSPORTE, LABORATORISTA, INSPECTOR, 2 AYUDANTES, HERRAMIENTA MENOR Y LONAS).</v>
          </cell>
          <cell r="F2084" t="str">
            <v>HR</v>
          </cell>
          <cell r="G2084">
            <v>111754</v>
          </cell>
        </row>
        <row r="2085">
          <cell r="D2085">
            <v>6483</v>
          </cell>
          <cell r="E2085" t="str">
            <v>ALQUILER SEÑAL TEMPORAL MÓVIL ECONÓMICA CON TRÍPODE TIPO SIO - SP - SI - SR DE (100 X 50 CM - 75 X 75 CM - 80 X 50 CM) LÁMINA GALVANIZADA CAL. 20 Y ÁNGULOS DE 1" X 1/2" X 1/8"</v>
          </cell>
          <cell r="F2085" t="str">
            <v>UN/MES</v>
          </cell>
          <cell r="G2085">
            <v>46450</v>
          </cell>
        </row>
        <row r="2086">
          <cell r="D2086">
            <v>6484</v>
          </cell>
          <cell r="E2086" t="str">
            <v>ALQUILER DE BARRICADA METÁLICA CON SEÑAL DE DESVÍO O VÍA CERRADA DE 2.40 M CINTA GRADO INGENIERÍA SHEETING</v>
          </cell>
          <cell r="F2086" t="str">
            <v>UN/MES</v>
          </cell>
          <cell r="G2086">
            <v>156876</v>
          </cell>
        </row>
        <row r="2087">
          <cell r="D2087">
            <v>6485</v>
          </cell>
          <cell r="E2087" t="str">
            <v>UNIÓN DE REPARACIÓN EXOTÉRMICA PARA UNIÓN DE CONDUCTORES. CAPACIDAD DE 90 GR. INCLUYE MOLDE, CARGA, CHISPERO, PINZAS Y DEMÁS ACCESORIOS DE INSTALACIÓN. SUMINISTRO E INSTALACIÓN.</v>
          </cell>
          <cell r="F2087" t="str">
            <v>UN</v>
          </cell>
          <cell r="G2087">
            <v>45284</v>
          </cell>
        </row>
        <row r="2088">
          <cell r="D2088">
            <v>6486</v>
          </cell>
          <cell r="E2088" t="str">
            <v>ESTABILIZACIÓN CON RCD. INCLUYE TRASIEGO INTERNO, NIVELACIÓN Y COMPACTACIÓN.</v>
          </cell>
          <cell r="F2088" t="str">
            <v>M3</v>
          </cell>
          <cell r="G2088">
            <v>55149</v>
          </cell>
        </row>
        <row r="2089">
          <cell r="D2089">
            <v>6487</v>
          </cell>
          <cell r="E2089" t="str">
            <v>LUMINARIA DE EMERGENCIA LED R2 2.4 W UNV P24255, 120 V C.A. 180 LM. INCLUYE ACCESORIOS DE FIJACIÓN E INSTALACIÓN. NO INCLUYE TUBERÍA NI CABLEADO.</v>
          </cell>
          <cell r="F2089" t="str">
            <v>UN</v>
          </cell>
          <cell r="G2089">
            <v>114857</v>
          </cell>
        </row>
        <row r="2090">
          <cell r="D2090">
            <v>6488</v>
          </cell>
          <cell r="E2090" t="str">
            <v>CABLE DE COBRE DESNUDO CALIBRE NO.2/0 AWG. ENTERRADO EN TERRENO NATURAL. INCLUYE EXCAVACIÓN, RELLENOS Y COMPACTACIÓN DEL PISO. SUMINISTRO E INSTALACIÓN. DISTANCIA DE TRANSPORTE 28 KM.</v>
          </cell>
          <cell r="F2090" t="str">
            <v>ML</v>
          </cell>
          <cell r="G2090">
            <v>241380</v>
          </cell>
        </row>
        <row r="2091">
          <cell r="D2091">
            <v>6489</v>
          </cell>
          <cell r="E2091" t="str">
            <v>CANALIZACIÓN SUBTERRÁNEA CON 2 DUCTOS DE 2" PVC DB, ACCESORIOS, EXCAVACIÓN, RELLENOS Y ACABADO (INCLUYE SUMINISTRO E INSTALACIÓN)</v>
          </cell>
          <cell r="F2091" t="str">
            <v>ML</v>
          </cell>
          <cell r="G2091">
            <v>92289</v>
          </cell>
        </row>
        <row r="2092">
          <cell r="D2092">
            <v>6494</v>
          </cell>
          <cell r="E2092" t="str">
            <v>ACOMETIDA DE TRANSFORMADOR A TABLERO DE MEDIA EN CONDUCTORES DE ALUMINIO, 4 CABLES NO. 4/0 AWG, AISLADOS HFFR PARA 600 V C.A.. INCLUYE CONDUCTORES, CONEXIONES, ACCESORIOS DE MONTAJE, ELEMENTOS DE CONEXIÓN Y DE MARCACIÓN. INCLUYE SUMINISTRO E INSTALACIÓN.</v>
          </cell>
          <cell r="F2092" t="str">
            <v>ML</v>
          </cell>
          <cell r="G2092">
            <v>313671</v>
          </cell>
        </row>
        <row r="2093">
          <cell r="D2093">
            <v>6495</v>
          </cell>
          <cell r="E2093" t="str">
            <v>ACOMETIDA DE GENERADOR DE EMERGENCIA A TRANSFERENCIA EN CONDUCTORES DE ALUMINIO, 4 CABLES NO. 4/0 AWG, AISLADOS HFFR PARA 600 V C.A. INCLUYE CONDUCTORES, CONEXIONES, ACCESORIOS DE MONTAJE, ELEMENTOS DE CONEXIÓN Y DE MARCACIÓN. INCLUYE SUMINISTRO E INSTALACIÓN.</v>
          </cell>
          <cell r="F2093" t="str">
            <v>ML</v>
          </cell>
          <cell r="G2093">
            <v>313671</v>
          </cell>
        </row>
        <row r="2094">
          <cell r="D2094">
            <v>6498</v>
          </cell>
          <cell r="E2094" t="str">
            <v>INTERRUPTOR SENCILLO PARA CONTROL DE ALUMBRADO INTERIOR. INCLUYE ACCESORIOS DE INSTALACIÓN.</v>
          </cell>
          <cell r="F2094" t="str">
            <v>UN</v>
          </cell>
          <cell r="G2094">
            <v>17975</v>
          </cell>
        </row>
        <row r="2095">
          <cell r="D2095">
            <v>6499</v>
          </cell>
          <cell r="E2095" t="str">
            <v>CABLE HFFR NO.10 EN COBRE. SUMINISTRO E INSTALACIÓN. INCLUYE ACCESORIOS DE INSTALACIÓN.</v>
          </cell>
          <cell r="F2095" t="str">
            <v>ML</v>
          </cell>
          <cell r="G2095">
            <v>15162</v>
          </cell>
        </row>
        <row r="2096">
          <cell r="D2096">
            <v>6500</v>
          </cell>
          <cell r="E2096" t="str">
            <v>SALIDA PARA SONIDO EMT 3/4" (POR EL TECHO DE LA PLATAFORMA). INCLUYE SUMINISTRO E INSTALACIÓN</v>
          </cell>
          <cell r="F2096" t="str">
            <v>UN</v>
          </cell>
          <cell r="G2096">
            <v>225720</v>
          </cell>
        </row>
        <row r="2097">
          <cell r="D2097">
            <v>6501</v>
          </cell>
          <cell r="E2097" t="str">
            <v>SALIDA EMT 3/4" PARA CCTV POR EL TECHO EN TAQUILLA. INCLUYE SUMINISTRO E INSTALACIÓN</v>
          </cell>
          <cell r="F2097" t="str">
            <v>UN</v>
          </cell>
          <cell r="G2097">
            <v>277849</v>
          </cell>
        </row>
        <row r="2098">
          <cell r="D2098">
            <v>6505</v>
          </cell>
          <cell r="E2098" t="str">
            <v>ROCERÍA EN LOTE PORTAL</v>
          </cell>
          <cell r="F2098" t="str">
            <v>M2</v>
          </cell>
          <cell r="G2098">
            <v>2142</v>
          </cell>
        </row>
        <row r="2099">
          <cell r="D2099">
            <v>6506</v>
          </cell>
          <cell r="E2099" t="str">
            <v>BAJANTE EN LÁMINA GALVANIZADA CAL. 22 INSPECCIONABLE, INCLUYE PINTURA EPÓXICA GRIS HUMO PARA RECUBRIMIENTO.</v>
          </cell>
          <cell r="F2099" t="str">
            <v>ML</v>
          </cell>
          <cell r="G2099">
            <v>223947</v>
          </cell>
        </row>
        <row r="2100">
          <cell r="D2100">
            <v>6507</v>
          </cell>
          <cell r="E2100" t="str">
            <v>VIDRIO TEMPLADO DE 10 MM CON PERFORACIONES DE 1" PARA PERMITIR INTERLOCUCIÓN</v>
          </cell>
          <cell r="F2100" t="str">
            <v>M2</v>
          </cell>
          <cell r="G2100">
            <v>236486</v>
          </cell>
        </row>
        <row r="2101">
          <cell r="D2101">
            <v>6510</v>
          </cell>
          <cell r="E2101" t="str">
            <v>CONSTRUCCIÓN DE BORDILLO EN CONCRETO MR36 FUNDIDO IN SITU. INCLUYE LA PREPARACIÓN DE LA SUPERFICIE DE APOYO</v>
          </cell>
          <cell r="F2101" t="str">
            <v>ML</v>
          </cell>
          <cell r="G2101">
            <v>56340</v>
          </cell>
        </row>
        <row r="2102">
          <cell r="D2102">
            <v>6511</v>
          </cell>
          <cell r="E2102" t="str">
            <v>PISO EN MÁRMOL ROYAL VETA. ESPESOR MÍNIMO DE 15 MM</v>
          </cell>
          <cell r="F2102" t="str">
            <v>M2</v>
          </cell>
          <cell r="G2102">
            <v>263572</v>
          </cell>
        </row>
        <row r="2103">
          <cell r="D2103">
            <v>6512</v>
          </cell>
          <cell r="E2103" t="str">
            <v>ANCLAJE PARA TUBERIA EN CONCRETO PREMEZCLADO DE 3000 PSI GRAVA COMUN (Incluye Suministro, formaleteo y colocacion)</v>
          </cell>
          <cell r="F2103" t="str">
            <v>M3</v>
          </cell>
          <cell r="G2103">
            <v>572603</v>
          </cell>
        </row>
        <row r="2104">
          <cell r="D2104">
            <v>6514</v>
          </cell>
          <cell r="E2104" t="str">
            <v>TEE PVC SOLDAR DE 1/2". SUMINISTRO EN INSTALACIÓN</v>
          </cell>
          <cell r="F2104" t="str">
            <v>UN</v>
          </cell>
          <cell r="G2104">
            <v>3772</v>
          </cell>
        </row>
        <row r="2105">
          <cell r="D2105">
            <v>6515</v>
          </cell>
          <cell r="E2105" t="str">
            <v>TUBERÍA CONDUIT PVC D=3/4" (INCLUYE SUMINISTRO E INSTALACIÓN)</v>
          </cell>
          <cell r="F2105" t="str">
            <v>ML</v>
          </cell>
          <cell r="G2105">
            <v>8212</v>
          </cell>
        </row>
        <row r="2106">
          <cell r="D2106">
            <v>6517</v>
          </cell>
          <cell r="E2106" t="str">
            <v>TORNILLOS A 325. INCLUYE MATERIALES, INSUMOS, HERRAMIENTAS Y EQUIPOS, ANDAMIOS, MANO DE OBRA CALIFICADA Y TODO LO NECESARIO PARA DESARROLLAR LA OBRA.</v>
          </cell>
          <cell r="F2106" t="str">
            <v>KG</v>
          </cell>
          <cell r="G2106">
            <v>11578</v>
          </cell>
        </row>
        <row r="2107">
          <cell r="D2107">
            <v>6518</v>
          </cell>
          <cell r="E2107" t="str">
            <v>CODO 90° CXE PVC SANITARIA D=6" (INCLUYE SUMINISTRO E INSTALACIÓN).</v>
          </cell>
          <cell r="F2107" t="str">
            <v>UN</v>
          </cell>
          <cell r="G2107">
            <v>141992</v>
          </cell>
        </row>
        <row r="2108">
          <cell r="D2108">
            <v>6519</v>
          </cell>
          <cell r="E2108" t="str">
            <v>TRAGANTE CÚPULA DE 6" X 4" EN ALUMINIO. INCLUYE SUMINISTRO E INSTALACIÓN</v>
          </cell>
          <cell r="F2108" t="str">
            <v>UN</v>
          </cell>
          <cell r="G2108">
            <v>24952</v>
          </cell>
        </row>
        <row r="2109">
          <cell r="D2109">
            <v>6520</v>
          </cell>
          <cell r="E2109" t="str">
            <v>TRAGANTE CÚPULA DE 5" X 4" PLÁSTICA. INCLUYE SUMINISTRO E INSTALACIÓN</v>
          </cell>
          <cell r="F2109" t="str">
            <v>UN</v>
          </cell>
          <cell r="G2109">
            <v>12881</v>
          </cell>
        </row>
        <row r="2110">
          <cell r="D2110">
            <v>6521</v>
          </cell>
          <cell r="E2110" t="str">
            <v>TEE REDUCIDA PVC SOLDAR DE 1" X 1/2". SUMINISTRO E INSTALACIÓN</v>
          </cell>
          <cell r="F2110" t="str">
            <v>UN</v>
          </cell>
          <cell r="G2110">
            <v>6810</v>
          </cell>
        </row>
        <row r="2111">
          <cell r="D2111">
            <v>6523</v>
          </cell>
          <cell r="E2111" t="str">
            <v>UNIÓN UNIVERSAL D=1" (SUMINISTRO E INSTALACIÓN)</v>
          </cell>
          <cell r="F2111" t="str">
            <v>UN</v>
          </cell>
          <cell r="G2111">
            <v>13406</v>
          </cell>
        </row>
        <row r="2112">
          <cell r="D2112">
            <v>6524</v>
          </cell>
          <cell r="E2112" t="str">
            <v>VÁLVULA CHEQUE 1" (INCLUYE SUMINISTRO E INSTALACIÓN)</v>
          </cell>
          <cell r="F2112" t="str">
            <v>UN</v>
          </cell>
          <cell r="G2112">
            <v>64184</v>
          </cell>
        </row>
        <row r="2113">
          <cell r="D2113">
            <v>6525</v>
          </cell>
          <cell r="E2113" t="str">
            <v>FLOTADOR MECÁNICO 1" (INCLUYE SUMINISTRO E INSTALACIÓN)</v>
          </cell>
          <cell r="F2113" t="str">
            <v>UN</v>
          </cell>
          <cell r="G2113">
            <v>198454</v>
          </cell>
        </row>
        <row r="2114">
          <cell r="D2114">
            <v>6527</v>
          </cell>
          <cell r="E2114" t="str">
            <v>CAJA PARA 2 MEDIDORES DE ENERGÍA TRIFÁSICO 5 AMP. 208 V / 120 V, PARA OPERACIÓN CON CT Y PARA LA CUENTA DE LA ESTACIÓN. SUMINISTRO E INSTALACIÓN. INCLUYE MEDIDOR DE ENERGÍA TRIFÁSICO 20-80 AMP, CAJA CONTADOR TRIFÁSICO PARA 2 MEDIDORES</v>
          </cell>
          <cell r="F2114" t="str">
            <v>UN</v>
          </cell>
          <cell r="G2114">
            <v>544644</v>
          </cell>
        </row>
        <row r="2115">
          <cell r="D2115">
            <v>6528</v>
          </cell>
          <cell r="E2115" t="str">
            <v>ACOMETIDA DESDE TABLERO DE MEDIA A TABLERO DE TRANSFERENCIA EN CONDUCTORES DE ALUMINIO, 4 CABLES NO. 4/0 AWG, AISLADOS HFFR PARA 600 V C.A. INCLUYE CONDUCTORES, CONEXIONES, ACCESORIOS DE MONTAJE, ELEMENTOS DE CONEXIÓN Y DE MARCACIÓN. INCLUYE SUMINISTRO E INSTALACIÓN.</v>
          </cell>
          <cell r="F2115" t="str">
            <v>ML</v>
          </cell>
          <cell r="G2115">
            <v>315614</v>
          </cell>
        </row>
        <row r="2116">
          <cell r="D2116">
            <v>6529</v>
          </cell>
          <cell r="E2116" t="str">
            <v>ACOMETIDA DE TABLERO DE TRANSFERENCIA A TDP EN CONDUCTORES DE ALUMINIO, 4 CABLES NO. 4/0 AWG, AISLADOS HFFR PARA 600 V C.A. INCLUYE CONDUCTORES, CONEXIONES, ACCESORIOS DE MONTAJE, ELEMENTOS DE CONEXIÓN Y DE MARCACIÓN. INCLUYE SUMINISTRO E INSTALACIÓN.</v>
          </cell>
          <cell r="F2116" t="str">
            <v>ML</v>
          </cell>
          <cell r="G2116">
            <v>319742</v>
          </cell>
        </row>
        <row r="2117">
          <cell r="D2117">
            <v>6532</v>
          </cell>
          <cell r="E2117" t="str">
            <v>SALIDA PARA DATOS PCV 3/4" DESDE TORNIQUETE HASTA CAJA DE HALADO. INCLUYE SUMINISTRO E INSTALACIÓN</v>
          </cell>
          <cell r="F2117" t="str">
            <v>UN</v>
          </cell>
          <cell r="G2117">
            <v>58179</v>
          </cell>
        </row>
        <row r="2118">
          <cell r="D2118">
            <v>6533</v>
          </cell>
          <cell r="E2118" t="str">
            <v>DEMARCACIÓN LÍNEA DE INICIO O FIN CARRIL, A= 0.20M L= 1.0M SEPARACIÓN= 1.0M E= 2.3MM EN PINTURA TERMOPLÁSTICA. INCLUYE SUMINISTRO Y APLICACIÓN CON EQUIPO. INCLUYE MICROESFERAS</v>
          </cell>
          <cell r="F2118" t="str">
            <v>M2</v>
          </cell>
          <cell r="G2118">
            <v>28140</v>
          </cell>
        </row>
        <row r="2119">
          <cell r="D2119">
            <v>6534</v>
          </cell>
          <cell r="E2119" t="str">
            <v>ENCHAPE DE PISO PIZARRA MULTICOLOR DE 30CM X 60CM ESPESOR 7MM O MAYOR. SUMINISTRO E INSTALACIÓN</v>
          </cell>
          <cell r="F2119" t="str">
            <v>M2</v>
          </cell>
          <cell r="G2119">
            <v>247131</v>
          </cell>
        </row>
        <row r="2120">
          <cell r="D2120">
            <v>6535</v>
          </cell>
          <cell r="E2120" t="str">
            <v>PISO EN CONCRETO DE 3000 PSI GRAVA COMÚN FUNDIDO EN SITIO</v>
          </cell>
          <cell r="F2120" t="str">
            <v>M2</v>
          </cell>
          <cell r="G2120">
            <v>42940</v>
          </cell>
        </row>
        <row r="2121">
          <cell r="D2121">
            <v>6536</v>
          </cell>
          <cell r="E2121" t="str">
            <v>PAÑETE LISO O RÚSTICO 1:4 IMPERMEABILIZADO. (INCLUYE SUMINISTRO E INSTALACIÓN HECHO EN OBRA)</v>
          </cell>
          <cell r="F2121" t="str">
            <v>M2</v>
          </cell>
          <cell r="G2121">
            <v>42918</v>
          </cell>
        </row>
        <row r="2122">
          <cell r="D2122">
            <v>6538</v>
          </cell>
          <cell r="E2122" t="str">
            <v>TUBERIA PVC U.M. EXT CORRUGADO/INT LISO U.M. NORMA NTC 3722-1 D=14" (INCLUYE SUMINISTRO E INSTALACIÓN)</v>
          </cell>
          <cell r="F2122" t="str">
            <v>ML</v>
          </cell>
          <cell r="G2122">
            <v>212129</v>
          </cell>
        </row>
        <row r="2123">
          <cell r="D2123">
            <v>6541</v>
          </cell>
          <cell r="E2123" t="str">
            <v>LAMINA ALFAJOR DE 6MM PARA TAPA DE TANQUE DE 1.0 M X 1.0 M. SUMINISTRO E INSTALACIÓN.</v>
          </cell>
          <cell r="F2123" t="str">
            <v>ML</v>
          </cell>
          <cell r="G2123">
            <v>322783</v>
          </cell>
        </row>
        <row r="2124">
          <cell r="D2124">
            <v>6542</v>
          </cell>
          <cell r="E2124" t="str">
            <v>CODO 45° CXE PVC SANITARIA D=6" (INCLUYE SUMINISTRO E INSTALACIÓN).</v>
          </cell>
          <cell r="F2124" t="str">
            <v>UN</v>
          </cell>
          <cell r="G2124">
            <v>71747</v>
          </cell>
        </row>
        <row r="2125">
          <cell r="D2125">
            <v>6543</v>
          </cell>
          <cell r="E2125" t="str">
            <v>TUBERÍA PVC E.L. PARA SOLDAR DE 1/2" RDE 13.5 315 PSI. SUMINISTRO EN INSTALACIÓN.</v>
          </cell>
          <cell r="F2125" t="str">
            <v>UN</v>
          </cell>
          <cell r="G2125">
            <v>7032</v>
          </cell>
        </row>
        <row r="2126">
          <cell r="D2126">
            <v>6544</v>
          </cell>
          <cell r="E2126" t="str">
            <v>CODO 90° PVC SOLDAR DE 1/2". SUMINISTRO EN INSTALACIÓN.</v>
          </cell>
          <cell r="F2126" t="str">
            <v>UN</v>
          </cell>
          <cell r="G2126">
            <v>6925</v>
          </cell>
        </row>
        <row r="2127">
          <cell r="D2127">
            <v>6547</v>
          </cell>
          <cell r="E2127" t="str">
            <v>CAJA DE INSPECCIÓN. MEDIDAS INTERNAS DE 0.3MX0.3M MEDIDAS EXTERNAS 0.50M X 0.50M (H=0.50M). INCLUYE SUMINISTRO Y CONSTRUCCIÓN. INCLUYE MARCO Y TAPA. NO INC. BASE Y CAÑUELA)</v>
          </cell>
          <cell r="F2127" t="str">
            <v>UN</v>
          </cell>
          <cell r="G2127">
            <v>326710</v>
          </cell>
        </row>
        <row r="2128">
          <cell r="D2128">
            <v>6548</v>
          </cell>
          <cell r="E2128" t="str">
            <v>SALIDA EMT 3/4" PARA CCTV E INFORMADORES POR EL TECHO DE LA PLATAFORMA. INCLUYE SUMINISTRO E INSTALACIÓN</v>
          </cell>
          <cell r="F2128" t="str">
            <v>UN</v>
          </cell>
          <cell r="G2128">
            <v>252239</v>
          </cell>
        </row>
        <row r="2129">
          <cell r="D2129">
            <v>6551</v>
          </cell>
          <cell r="E2129" t="str">
            <v>PLACA DE CONCRETO DE 3000 PSI GRAVA COMÚN DE 8CM DE ESPESOR CON LÁMINA EN METALDECK 2" CALIBRE 22. (INCLUYE TRANSPORTE, HERRAMIENTA MENOR, MANO DE OBRA)</v>
          </cell>
          <cell r="F2129" t="str">
            <v>M2</v>
          </cell>
          <cell r="G2129">
            <v>145478</v>
          </cell>
        </row>
        <row r="2130">
          <cell r="D2130">
            <v>6553</v>
          </cell>
          <cell r="E2130" t="str">
            <v>TAPÓN DE PRUEBA PVC SANITARIA D=6" (INCLUYE SUMINISTRO E INSTALACIÓN)</v>
          </cell>
          <cell r="F2130" t="str">
            <v>UN</v>
          </cell>
          <cell r="G2130">
            <v>25985</v>
          </cell>
        </row>
        <row r="2131">
          <cell r="D2131">
            <v>6554</v>
          </cell>
          <cell r="E2131" t="str">
            <v>SEÑALIZACIÓN PREVENTIVA PARA REDES DE SERVICIOS PÚBLICOS CON CINTA DE 500 MT X 4" PELIGRO CALIBRE 3.5 (INCLUYE SUMINISTRO Y COLOCACIÓN)</v>
          </cell>
          <cell r="F2131" t="str">
            <v>ML</v>
          </cell>
          <cell r="G2131">
            <v>385</v>
          </cell>
        </row>
        <row r="2132">
          <cell r="D2132">
            <v>6555</v>
          </cell>
          <cell r="E2132" t="str">
            <v>REDUCCION PVC E.L. D=1" A 1/2" (INCLUYE SUMINISTRO E INSTALACIÓN).</v>
          </cell>
          <cell r="F2132" t="str">
            <v>UN</v>
          </cell>
          <cell r="G2132">
            <v>3559</v>
          </cell>
        </row>
        <row r="2133">
          <cell r="D2133">
            <v>6556</v>
          </cell>
          <cell r="E2133" t="str">
            <v>REGISTRO DE PASO DIRECTO EN BRONCE DE 1/2". SUMINISTRO EN INSTALACIÓN.</v>
          </cell>
          <cell r="F2133" t="str">
            <v>UN</v>
          </cell>
          <cell r="G2133">
            <v>86714</v>
          </cell>
        </row>
        <row r="2134">
          <cell r="D2134">
            <v>6557</v>
          </cell>
          <cell r="E2134" t="str">
            <v>TRANSFORMADOR SECO TRIFASICO 150 KVA, 11400 V - 208 / 120 V. EN CELDA PARA TRANSFORMADOR (INCLUYE SUMINISTRO E INSTALACIÓN)</v>
          </cell>
          <cell r="F2134" t="str">
            <v>UN</v>
          </cell>
          <cell r="G2134">
            <v>55065839</v>
          </cell>
        </row>
        <row r="2135">
          <cell r="D2135">
            <v>6559</v>
          </cell>
          <cell r="E2135" t="str">
            <v>MARCO EN LÁMINA COLD ROLLED CAL. 20 ANCLADO A MURO CON CHAZOS EXPANSIVOS DE 1/2" - 3" - HOJA EN LÁMINA CELOSÍA COLD ROLLED CAL. 1894.20</v>
          </cell>
          <cell r="F2135" t="str">
            <v>UN</v>
          </cell>
          <cell r="G2135">
            <v>930581</v>
          </cell>
        </row>
        <row r="2136">
          <cell r="D2136">
            <v>6560</v>
          </cell>
          <cell r="E2136"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F2136" t="str">
            <v>UN</v>
          </cell>
          <cell r="G2136">
            <v>3939851</v>
          </cell>
        </row>
        <row r="2137">
          <cell r="D2137">
            <v>6562</v>
          </cell>
          <cell r="E2137" t="str">
            <v>REHABILITACIÓN ANDEN ADOQUÍN ARCILLA TR LIVIANO SOBRE MORTERO. NO INCL BORDILLO. INCL. RETIRO ADOQUIN E INSTALAR EL MISMO. NO INCLUYE REDES.</v>
          </cell>
          <cell r="F2137" t="str">
            <v>M2</v>
          </cell>
          <cell r="G2137">
            <v>75900</v>
          </cell>
        </row>
        <row r="2138">
          <cell r="D2138">
            <v>6563</v>
          </cell>
          <cell r="E2138" t="str">
            <v>TRITUBO PE 100 FOPT DE 40MM (1 1/4") RDE 13.5 MULTF. D= 40 X 40 X 40 MM POLIETILENO DE ALTA DENSIDAD. INCLUYE SUMINISTRO E INSTALACIÓN. NO INCLUYE RELLENO.</v>
          </cell>
          <cell r="F2138" t="str">
            <v>ML</v>
          </cell>
          <cell r="G2138">
            <v>17525</v>
          </cell>
        </row>
        <row r="2139">
          <cell r="D2139">
            <v>6564</v>
          </cell>
          <cell r="E2139" t="str">
            <v>BANDAS SONORAS REDUCTORAS DE VELOCIDAD DE 3CM DE ALTURA, CONSTRUIDA CON GRAVILLA DE 1/2", PINTURA DE LARGA DURACIÓN BLANCA Y RESINA EPÓXICA</v>
          </cell>
          <cell r="F2139" t="str">
            <v>M2</v>
          </cell>
          <cell r="G2139">
            <v>674890</v>
          </cell>
        </row>
        <row r="2140">
          <cell r="D2140">
            <v>6565</v>
          </cell>
          <cell r="E2140" t="str">
            <v>DESMONTE Y RETIRO DE REJA DE CERRAMIENTO. INCLUYE DEMOLICIÓN DE CIMENTACIÓN, BASE Y REJA. INCLUYE TRANSPORTE A 21 KM Y DISPOSICIÓN DE MATERIALES EN SITIO AUTORIZADO.</v>
          </cell>
          <cell r="F2140" t="str">
            <v>ML</v>
          </cell>
          <cell r="G2140">
            <v>47177</v>
          </cell>
        </row>
        <row r="2141">
          <cell r="D2141">
            <v>6567</v>
          </cell>
          <cell r="E2141" t="str">
            <v>BANDEJA PARA INTERCAMBIO DE MONEDAS EN ACERO INOXIDABLE CAL. 18 SOPORTADO CON ÁNGULOS METÁLICOS A ANTEPECHO EN MAMPOSTERÍA. SUMINISTRO E INSTALACIÓN.</v>
          </cell>
          <cell r="F2141" t="str">
            <v>ML</v>
          </cell>
          <cell r="G2141">
            <v>431084</v>
          </cell>
        </row>
        <row r="2142">
          <cell r="D2142">
            <v>6568</v>
          </cell>
          <cell r="E2142" t="str">
            <v>CANALETA METÁLICA DE 12 CM X 5 CM CON TAPA. SUMINISTRO E INSTALACIÓN. INCLUYE TROQUE EN TAQUILLAS PARA ALOJAR LOS CONDUCTORES DE VOZ, DATOS Y ENERGÍA ENTRE LOS PUESTOS DE LAS TAQUILLAS.</v>
          </cell>
          <cell r="F2142" t="str">
            <v>ML</v>
          </cell>
          <cell r="G2142">
            <v>38005</v>
          </cell>
        </row>
        <row r="2143">
          <cell r="D2143">
            <v>6569</v>
          </cell>
          <cell r="E2143" t="str">
            <v>CHEVRON 90 CM X 40 CM, REFLECTIVO PRISMÁTICO TIPO VII O SUPERIOR, AMARILLO LIMÓN FLUORESCENTE EN LÁMINA GALVANIZADA, PEDESTAL EN ÁNGULO. SUMINISTRO E INSTALACIÓN.</v>
          </cell>
          <cell r="F2143" t="str">
            <v>UN</v>
          </cell>
          <cell r="G2143">
            <v>302508</v>
          </cell>
        </row>
        <row r="2144">
          <cell r="D2144">
            <v>6570</v>
          </cell>
          <cell r="E2144" t="str">
            <v>PINTURA ACRÍLICA BASE AGUA (E=15MILS. INCLUYE SUMINISTRO Y APLICACIÓN CON EQUIPO. INCLUYE MICROESFERAS).</v>
          </cell>
          <cell r="F2144" t="str">
            <v>M2</v>
          </cell>
          <cell r="G2144">
            <v>39640</v>
          </cell>
        </row>
        <row r="2145">
          <cell r="D2145">
            <v>6571</v>
          </cell>
          <cell r="E2145" t="str">
            <v>DEMARCACION LINEA CONTINUA A=0.12M (E=15 MILS, ACRÍLICA BASE AGUA. INC. SUMIN. Y APLIC. CON EQUIPO. INCL. MICROESFERAS)</v>
          </cell>
          <cell r="F2145" t="str">
            <v>ML</v>
          </cell>
          <cell r="G2145">
            <v>2505</v>
          </cell>
        </row>
        <row r="2146">
          <cell r="D2146">
            <v>6572</v>
          </cell>
          <cell r="E2146" t="str">
            <v>DEMARCACION LINEA CONTINUA A=0.15M (E=15 MILS, ACRÍLICA BASE AGUA. INC. SUMIN. Y APLIC. CON EQUIPO. INCL. MICROESFERAS)</v>
          </cell>
          <cell r="F2146" t="str">
            <v>ML</v>
          </cell>
          <cell r="G2146">
            <v>6900</v>
          </cell>
        </row>
        <row r="2147">
          <cell r="D2147">
            <v>6573</v>
          </cell>
          <cell r="E2147" t="str">
            <v>PINTURA EN PLASTICO EN FRIO METILMETACRILATO PARA MARCAS VIALES, SIN MICROESFERAS Y ESPESOR SECO SEGÚN NORMA NTC 4744. SUMINISTRO Y APLICACIÓN. (CEBRAS, FLECHAS, PICTOGRAMAS, LINEAS DE PARE, SENDEROS PEATONALES, ACHURADOS, ETC).</v>
          </cell>
          <cell r="F2147" t="str">
            <v>M2</v>
          </cell>
          <cell r="G2147">
            <v>45275</v>
          </cell>
        </row>
        <row r="2148">
          <cell r="D2148">
            <v>6574</v>
          </cell>
          <cell r="E2148"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F2148" t="str">
            <v>UN</v>
          </cell>
          <cell r="G2148">
            <v>57802</v>
          </cell>
        </row>
        <row r="2149">
          <cell r="D2149">
            <v>6575</v>
          </cell>
          <cell r="E2149"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F2149" t="str">
            <v>UN</v>
          </cell>
          <cell r="G2149">
            <v>45822</v>
          </cell>
        </row>
        <row r="2150">
          <cell r="D2150">
            <v>6576</v>
          </cell>
          <cell r="E2150"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F2150" t="str">
            <v>UN</v>
          </cell>
          <cell r="G2150">
            <v>113754</v>
          </cell>
        </row>
        <row r="2151">
          <cell r="D2151">
            <v>6577</v>
          </cell>
          <cell r="E2151" t="str">
            <v>CONTENEDOR DE RAICES TIPO B22 (TIPO C) (1.60M X 1.60M X 1.60M) INCLUYE MUROS EN CONCRETO GRAVA COMÚN 3000 PSI (210 KG/CM2), SUMINISTRO CONSTRUCCIÓN Y FILTRO EN GRAVILLA 1/2", FORMALETA Y REFUERZO. NO INCLUYE TIERRA NEGRA.</v>
          </cell>
          <cell r="F2151" t="str">
            <v>UN</v>
          </cell>
          <cell r="G2151">
            <v>1004436</v>
          </cell>
        </row>
        <row r="2152">
          <cell r="D2152">
            <v>6579</v>
          </cell>
          <cell r="E2152" t="str">
            <v>DEMARCACIÓN LINEA CONTINUA A= 0.2MT, (E= 15 MILS ACRÍLICA BASE AGUA. INCLUYE SUMINISTRO Y APLICACIÓN CON EQUIPO. INCLUYE MICROESFERAS.</v>
          </cell>
          <cell r="F2152" t="str">
            <v>ML</v>
          </cell>
          <cell r="G2152">
            <v>7929</v>
          </cell>
        </row>
        <row r="2153">
          <cell r="D2153">
            <v>6580</v>
          </cell>
          <cell r="E2153" t="str">
            <v>SÍMBOLO DE DEMARCACIÓN CORREDOR EXCLUSIVO DE BICICLETA 1.60M X 2.40M (E= 15 MILS. INCLUYE SUMINISTRO Y APLICACIÓN CON EQUIPO. INCLUYE MICROESFERAS.</v>
          </cell>
          <cell r="F2153" t="str">
            <v>UN</v>
          </cell>
          <cell r="G2153">
            <v>35676</v>
          </cell>
        </row>
        <row r="2154">
          <cell r="D2154">
            <v>6581</v>
          </cell>
          <cell r="E2154" t="str">
            <v>SÍMBOLO DE DEMARCACIÓN CORREDOR EXCLUSIVO DE BICICLETA 0.80M X 1.20M (E= 15 MILS. INCLUYE SUMINISTRO Y APLICACIÓN CON EQUIPO. INCLUYE MICROESFERAS.</v>
          </cell>
          <cell r="F2154" t="str">
            <v>UN</v>
          </cell>
          <cell r="G2154">
            <v>10703</v>
          </cell>
        </row>
        <row r="2155">
          <cell r="D2155">
            <v>6582</v>
          </cell>
          <cell r="E2155" t="str">
            <v>DEMARCACIÓN DE LETRERO "SOLO BUS" (E= 15 MILS. INCLUYE SUMINISTRO Y APLICACIÓN CON EQUIPO. INCLUYE MICROESFERAS.</v>
          </cell>
          <cell r="F2155" t="str">
            <v>UN</v>
          </cell>
          <cell r="G2155">
            <v>179566</v>
          </cell>
        </row>
        <row r="2156">
          <cell r="D2156">
            <v>6583</v>
          </cell>
          <cell r="E2156" t="str">
            <v>FLECHA DIRECCIONAL "FRENTE, DERECHA E IZQUIERDA" PARA PAVIMENTO RÍGIDO (E= 15 MILS. ACRÍLICA BASE AGUA. INCLUYE SUMINISTRO Y APLICACIÓN CON EQUIPO. INCLUYE MICROESFERAS.</v>
          </cell>
          <cell r="F2156" t="str">
            <v>UN</v>
          </cell>
          <cell r="G2156">
            <v>127245</v>
          </cell>
        </row>
        <row r="2157">
          <cell r="D2157">
            <v>6584</v>
          </cell>
          <cell r="E2157" t="str">
            <v>PICTOGRAMA DE CEDA EL PASO EN CICLORRUTA (4 TRIÁNGULOS), (PINTURA ACRÍLICA BASE AGUA (E= 15 MILS. INCLUYE SUMINISTRO Y APLICACIÓN CON EQUIPO. INCLUYE MICROESFERAS.</v>
          </cell>
          <cell r="F2157" t="str">
            <v>UN</v>
          </cell>
          <cell r="G2157">
            <v>15381</v>
          </cell>
        </row>
        <row r="2158">
          <cell r="D2158">
            <v>6585</v>
          </cell>
          <cell r="E2158" t="str">
            <v>DEMARCACIÓN DE FLECHA DE TERMINACIÓN DE CARRIL (E= 15 MILS. ACRÍLICA BASE AGUA. INCLUYE SUMINISTRO Y APLICACIÓN CON EQUIPO. INCLUYE MICROESFERAS.</v>
          </cell>
          <cell r="F2158" t="str">
            <v>UN</v>
          </cell>
          <cell r="G2158">
            <v>165894</v>
          </cell>
        </row>
        <row r="2159">
          <cell r="D2159">
            <v>6586</v>
          </cell>
          <cell r="E2159" t="str">
            <v>FLECHA DIRECCIONAL "A LA IZQUIERDA" (E= 15 MILS. ACRÍLICA BASE AGUA. ÁREA: 1.5037 M2 SEGÚN EL MANUAL DE SEÑALIZACIÓN VIAL. SUMINISTRO Y APLICACIÓN CON EQUIPO. INCLUYE MICROESFERAS.</v>
          </cell>
          <cell r="F2159" t="str">
            <v>UN</v>
          </cell>
          <cell r="G2159">
            <v>71003</v>
          </cell>
        </row>
        <row r="2160">
          <cell r="D2160">
            <v>6587</v>
          </cell>
          <cell r="E2160" t="str">
            <v>DEMARCACIÓN TEXTO PARE. ÁREA: 1.48 M2 (E= 15 MILS, ACRÍLICA BASE AGUA. SUMINISTRO Y APLICACIÓN CON EQUIPO. INCLUYE MICROESFERAS.</v>
          </cell>
          <cell r="F2160" t="str">
            <v>UN</v>
          </cell>
          <cell r="G2160">
            <v>63863</v>
          </cell>
        </row>
        <row r="2161">
          <cell r="D2161">
            <v>6588</v>
          </cell>
          <cell r="E2161" t="str">
            <v>DEMARCACIÓN DE ACHURADO. AREA: 1.0 M2 (E= 15 MILS, ACRÍLICA BASE AGUA. SUMINISTRO Y APLICACIÓN CON EQUIPO. INCLUYE MICROESFERAS.</v>
          </cell>
          <cell r="F2161" t="str">
            <v>M2</v>
          </cell>
          <cell r="G2161">
            <v>51037</v>
          </cell>
        </row>
        <row r="2162">
          <cell r="D2162">
            <v>6589</v>
          </cell>
          <cell r="E2162" t="str">
            <v>DEMARCACIÓN DE LINEA LOGARÍTMICA. ÁREA: 0.60 M2 (E= 15 MILS, ACRÍLICA BASE AGUA. SUMINISTRO Y APLICACIÓN CON EQUIPO. INCLUYE MICROESFERAS.</v>
          </cell>
          <cell r="F2162" t="str">
            <v>ML</v>
          </cell>
          <cell r="G2162">
            <v>29000</v>
          </cell>
        </row>
        <row r="2163">
          <cell r="D2163">
            <v>6590</v>
          </cell>
          <cell r="E2163" t="str">
            <v>DEMARCACION LINEA DE PARE. ÁREA: 0.60 M2 (E= 15 MILS, ACRÍLICA BASE AGUA. SUMINISTRO Y APLICACIÓN CON EQUIPO. INCLUYE MICROESFERAS.</v>
          </cell>
          <cell r="F2163" t="str">
            <v>M2</v>
          </cell>
          <cell r="G2163">
            <v>35181</v>
          </cell>
        </row>
        <row r="2164">
          <cell r="D2164">
            <v>6591</v>
          </cell>
          <cell r="E2164" t="str">
            <v>DEMARCACION LINEA DE LINEA SENDERO PEATONAL CONTINUA. ÁREA: 0.30 M2 (E= 15 MILS, ACRÍLICA BASE AGUA. SUMINISTRO Y APLICACIÓN CON EQUIPO. INCLUYE MICROESFERAS.</v>
          </cell>
          <cell r="F2164" t="str">
            <v>ML</v>
          </cell>
          <cell r="G2164">
            <v>15942</v>
          </cell>
        </row>
        <row r="2165">
          <cell r="D2165">
            <v>6592</v>
          </cell>
          <cell r="E2165" t="str">
            <v>DEMARCACION ZONA ANTIBLOQUEO. AREA: 0.30 M2 (E= 15 MILS, ACRILICA BASE AGUA. SUMINISTRO Y APLICACION CON EQUIPO. INCLUYE MICROESFERAS.</v>
          </cell>
          <cell r="F2165" t="str">
            <v>ML</v>
          </cell>
          <cell r="G2165">
            <v>15942</v>
          </cell>
        </row>
        <row r="2166">
          <cell r="D2166">
            <v>6593</v>
          </cell>
          <cell r="E2166" t="str">
            <v>DEMARCACIÓN DE LINEA DE PARADERO DE BUSES. ÁREA: 5.5775 M2 (E= 15 MILS, ACRÍLICA BASE AGUA. SUMINISTRO Y APLICACIÓN CON EQUIPO. INCLUYE MICROESFERAS.</v>
          </cell>
          <cell r="F2166" t="str">
            <v>UN</v>
          </cell>
          <cell r="G2166">
            <v>266639</v>
          </cell>
        </row>
        <row r="2167">
          <cell r="D2167">
            <v>6594</v>
          </cell>
          <cell r="E2167" t="str">
            <v>DEMARCACIÓN PICTOGRAMA TRIÁNGULOS CEDA EL PASO. (E= 15 MILS, ACRÍLICA BASE AGUA. SUMINISTRO Y APLICACIÓN CON EQUIPO. INCLUYE MICROESFERAS.</v>
          </cell>
          <cell r="F2167" t="str">
            <v>UN</v>
          </cell>
          <cell r="G2167">
            <v>43433</v>
          </cell>
        </row>
        <row r="2168">
          <cell r="D2168">
            <v>6595</v>
          </cell>
          <cell r="E2168" t="str">
            <v>DEMARCACION LINEA DE CEDA EL PASO DISCONTINUA. AREA: 0.32M2. (E= 15 MILS, ACRILICA BASE AGUA. SUMINISTRO Y APLICACION CON EQUIPO. INCLUYE MICROESFERAS.</v>
          </cell>
          <cell r="F2168" t="str">
            <v>UN</v>
          </cell>
          <cell r="G2168">
            <v>16477</v>
          </cell>
        </row>
        <row r="2169">
          <cell r="D2169">
            <v>6596</v>
          </cell>
          <cell r="E2169" t="str">
            <v>DEMARCACION LINEA DE PARADA DE TRANSMILENIO. AREA: 3.96 M2 SEGUN PARAMETROS DE DISEÑO DE TRANSMILENIO (E= 15 MILS, ACRILICA BASE AGUA. SUMINISTRO Y APLICACION CON EQUIPO. INCLUYE MICROESFERAS.</v>
          </cell>
          <cell r="F2169" t="str">
            <v>UN</v>
          </cell>
          <cell r="G2169">
            <v>202558</v>
          </cell>
        </row>
        <row r="2170">
          <cell r="D2170">
            <v>6598</v>
          </cell>
          <cell r="E2170" t="str">
            <v>TRANSFORMADOR SECO CLASE F TRIFASICO DE 45 KVA, 11.4/0.480-277 KV ZCC 4% (NORMA CODENSA CTS-535) (INCLUYE SUMINISTRO E INSTALACIÓN)</v>
          </cell>
          <cell r="F2170" t="str">
            <v>UN</v>
          </cell>
          <cell r="G2170">
            <v>28772281</v>
          </cell>
        </row>
        <row r="2171">
          <cell r="D2171">
            <v>6600</v>
          </cell>
          <cell r="E2171" t="str">
            <v>REDUCCION PVC E.L. D= 1 1/2" X 1/2" (INCLUYE SUMINISTRO E INSTALACIÓN, SOLDADURA).</v>
          </cell>
          <cell r="F2171" t="str">
            <v>UN</v>
          </cell>
          <cell r="G2171">
            <v>12737</v>
          </cell>
        </row>
        <row r="2172">
          <cell r="D2172">
            <v>6648</v>
          </cell>
          <cell r="E2172" t="str">
            <v>VIGA CABEZAL SOBRE PILOTES Y/O COLUMNAS EN CONCRETO PREMEZCLADO DE 3500 PSI (24 Mpa) (Incluye suministro, formaleteo metalico, bombeo, colocacion y curado. No incluye refuerzo)</v>
          </cell>
          <cell r="F2172" t="str">
            <v>M3</v>
          </cell>
          <cell r="G2172">
            <v>783197</v>
          </cell>
        </row>
        <row r="2173">
          <cell r="D2173">
            <v>6656</v>
          </cell>
          <cell r="E2173" t="str">
            <v>COLUMNA EN CONCRETO DE 3000 PSI, (21 MPa) PREMEZCLADO, GRAVA COMÚN (Incluye suministro, Bombeo formaleteo en madera, colocación y curado, No incluye refuerzo).</v>
          </cell>
          <cell r="F2173" t="str">
            <v>M3</v>
          </cell>
          <cell r="G2173">
            <v>784818</v>
          </cell>
        </row>
        <row r="2174">
          <cell r="D2174">
            <v>6658</v>
          </cell>
          <cell r="E2174" t="str">
            <v>CABLE MONOPOLAR DE ALUMINIO, HF FR PARA 600V C.A. CALIBRE NO. 4/0 AWG (INCLUYE SUMINISTRO E INSTALACIÓN)</v>
          </cell>
          <cell r="F2174" t="str">
            <v>ML</v>
          </cell>
          <cell r="G2174">
            <v>32002</v>
          </cell>
        </row>
        <row r="2175">
          <cell r="D2175">
            <v>6661</v>
          </cell>
          <cell r="E2175" t="str">
            <v>VIGAS DE CIMENTACION EN CONCRETO PREMEZCLADO DE 3000  PSI (21 Mpa), GRAVA COMUN (Incluye Sumin., Formaleteo metalico, Colocación y Curado. No incl. Refuerzo).</v>
          </cell>
          <cell r="F2175" t="str">
            <v>M3</v>
          </cell>
          <cell r="G2175">
            <v>738787</v>
          </cell>
        </row>
        <row r="2176">
          <cell r="D2176">
            <v>6665</v>
          </cell>
          <cell r="E2176" t="str">
            <v>VIGA CABEZAL SOBRE PILOTES Y/O COLUMNAS EN CONCRETO PREMEZCLADO DE 4000 PSI (28Mpa) (Incluye suministro, Formaleteo metalico, bombeo, colocacion y curado. No incluye Refuerzo)</v>
          </cell>
          <cell r="F2176" t="str">
            <v>M3</v>
          </cell>
          <cell r="G2176">
            <v>795692</v>
          </cell>
        </row>
        <row r="2177">
          <cell r="D2177">
            <v>6673</v>
          </cell>
          <cell r="E2177" t="str">
            <v>DEMOLICION MANUAL DE CAJA SENCILLA CS 274 (INCLUYE DEMOLICIÓN DE PLACA PISO, TAPA, MUROS Y CAÑUELAS Y CARGUE)</v>
          </cell>
          <cell r="F2177" t="str">
            <v>UN</v>
          </cell>
          <cell r="G2177">
            <v>190150</v>
          </cell>
        </row>
        <row r="2178">
          <cell r="D2178">
            <v>6675</v>
          </cell>
          <cell r="E2178" t="str">
            <v>RETIRO DE TRANSFORMADOR AISLADO EN ACEITE (DE 30 KVA A 225 KVA), 11.400 VC.A./208-120 VC.A. INSTALADO EN POSTE (INCLUYE TRASLADO A SITIO DE ACOPIO).</v>
          </cell>
          <cell r="F2178" t="str">
            <v>UN</v>
          </cell>
          <cell r="G2178">
            <v>249686</v>
          </cell>
        </row>
        <row r="2179">
          <cell r="D2179">
            <v>6676</v>
          </cell>
          <cell r="E2179" t="str">
            <v>DEMOLICION MANUAL DE CAJA SENCILLA CS 280 (INCLUYE DEMOLICIÓN DE PLACA PISO, TAPA, MUROS Y CAÑUELA Y CARGUE).</v>
          </cell>
          <cell r="F2179" t="str">
            <v>UN</v>
          </cell>
          <cell r="G2179">
            <v>146210</v>
          </cell>
        </row>
        <row r="2180">
          <cell r="D2180">
            <v>6687</v>
          </cell>
          <cell r="E2180" t="str">
            <v>RECONSTRUCCIÓN CÁMARA DE INSPECCIÓN T-13 ETB (H=2.3M. INCLUYE BASE, MUROS, CUBIERTA, ARO-BASE Y ARO-TAPA)</v>
          </cell>
          <cell r="F2180" t="str">
            <v>UN</v>
          </cell>
          <cell r="G2180">
            <v>2436422</v>
          </cell>
        </row>
        <row r="2181">
          <cell r="D2181">
            <v>6710</v>
          </cell>
          <cell r="E2181" t="str">
            <v>VIGA DE CIMENTACION EN CONCRETO PREMEZCLADO DE 4000 PSI (28 Mpa) GRAVA COMUN (Incluye Sumin., Formaleteo metalico, Colocación y Curado. No incl. Refuerzo).</v>
          </cell>
          <cell r="F2181" t="str">
            <v>M3</v>
          </cell>
          <cell r="G2181">
            <v>770025</v>
          </cell>
        </row>
        <row r="2182">
          <cell r="D2182">
            <v>6715</v>
          </cell>
          <cell r="E2182" t="str">
            <v>RECONSTRUCCIÓN CÁMARA DE INSPECCIÓN T-13A ETB (H=2.3M. INCLUYE BASE, MUROS, CUBIERTA, ARO-BASE Y ARO-TAPA)</v>
          </cell>
          <cell r="F2182" t="str">
            <v>UN</v>
          </cell>
          <cell r="G2182">
            <v>2944360</v>
          </cell>
        </row>
        <row r="2183">
          <cell r="D2183">
            <v>6717</v>
          </cell>
          <cell r="E2183" t="str">
            <v>RECONSTRUCCIÓN CÁMARA DE INSPECCIÓN T-14 ETB (H=2.3M. INCLUYE BASE, MUROS, CUBIERTA, ARO-BASE Y ARO-TAPA)</v>
          </cell>
          <cell r="F2183" t="str">
            <v>UN</v>
          </cell>
          <cell r="G2183">
            <v>2682755</v>
          </cell>
        </row>
        <row r="2184">
          <cell r="D2184">
            <v>6718</v>
          </cell>
          <cell r="E2184" t="str">
            <v>RECONSTRUCCIÓN CÁMARA DE INSPECCIÓN T-14A ETB (H=2.3M. INCLUYE BASE, MUROS, CUBIERTA, ARO-BASE Y ARO-TAPA)</v>
          </cell>
          <cell r="F2184" t="str">
            <v>UN</v>
          </cell>
          <cell r="G2184">
            <v>2856610</v>
          </cell>
        </row>
        <row r="2185">
          <cell r="D2185">
            <v>6719</v>
          </cell>
          <cell r="E2185" t="str">
            <v>RECONSTRUCCIÓN CÁMARA DE INSPECCIÓN T-16 ETB (H=2.3M. INCLUYE BASE, MUROS, CUBIERTA, ARO-BASE Y ARO-TAPA)</v>
          </cell>
          <cell r="F2185" t="str">
            <v>UN</v>
          </cell>
          <cell r="G2185">
            <v>3285720</v>
          </cell>
        </row>
        <row r="2186">
          <cell r="D2186">
            <v>6720</v>
          </cell>
          <cell r="E2186" t="str">
            <v>RECONSTRUCCIÓN CÁMARA DE INSPECCIÓN T-16A ETB (H=2.3M. INCLUYE BASE, MUROS, CUBIERTA, ARO-BASE Y ARO-TAPA)</v>
          </cell>
          <cell r="F2186" t="str">
            <v>UN</v>
          </cell>
          <cell r="G2186">
            <v>3666385</v>
          </cell>
        </row>
        <row r="2187">
          <cell r="D2187">
            <v>6742</v>
          </cell>
          <cell r="E2187" t="str">
            <v>24 DUCTOS D=4" PVC-TDP (INCLUYE SUMINISTRO E INSTALACIÓN. NO INCLUYE RELLENOS)</v>
          </cell>
          <cell r="F2187" t="str">
            <v>ML</v>
          </cell>
          <cell r="G2187">
            <v>590709</v>
          </cell>
        </row>
        <row r="2188">
          <cell r="D2188">
            <v>6755</v>
          </cell>
          <cell r="E2188" t="str">
            <v>TEE PVC SOLDAR DE 2". (SUMINISTRO EN INSTALACIÓN)</v>
          </cell>
          <cell r="F2188" t="str">
            <v>UN</v>
          </cell>
          <cell r="G2188">
            <v>25547</v>
          </cell>
        </row>
        <row r="2189">
          <cell r="D2189">
            <v>6763</v>
          </cell>
          <cell r="E2189" t="str">
            <v>VIGAS Y PLACAS AÉREAS EN CONCRETO PREMEZCLADO DE 3000 PSI (21Mpa), GRAVA COMÚN  (Incluye Suministro, Formaleteo en madera, curado y Colocación. No incluye Refuerzo).</v>
          </cell>
          <cell r="F2189" t="str">
            <v>M3</v>
          </cell>
          <cell r="G2189">
            <v>856999</v>
          </cell>
        </row>
        <row r="2190">
          <cell r="D2190">
            <v>6765</v>
          </cell>
          <cell r="E2190" t="str">
            <v>VIGAS Y PLACAS AÉREAS EN CONCRETO PREMEZCLADO DE 4000 PSI (28 Mpa) GRAVA COMUN (Incluye suministro, formaleteo en madera, colocacion, andamio, cerchas, parales y curado. No incluye refuerzo)</v>
          </cell>
          <cell r="F2190" t="str">
            <v>M3</v>
          </cell>
          <cell r="G2190">
            <v>816815</v>
          </cell>
        </row>
        <row r="2191">
          <cell r="D2191">
            <v>6774</v>
          </cell>
          <cell r="E2191" t="str">
            <v>DADO EN CONCRETO DE 3000 PSI, (21 MPa) PREMEZCLADO, GRAVA COMÚN (Incluye suministro, formaleteo en madera, Bombeo, colocación y curado, No incluye refuerzo).</v>
          </cell>
          <cell r="F2191" t="str">
            <v>M3</v>
          </cell>
          <cell r="G2191">
            <v>711523</v>
          </cell>
        </row>
        <row r="2192">
          <cell r="D2192">
            <v>6775</v>
          </cell>
          <cell r="E2192" t="str">
            <v>VIGAS DE CUBIERTA REFORZADAS EN CONCRETO PREMEZCLADO DE 4000 PSI (Incluye suministro, formaleteo metalico, bombeo, colocacion, andamios y curado. No incluye refuerzo)</v>
          </cell>
          <cell r="F2192" t="str">
            <v>M3</v>
          </cell>
          <cell r="G2192">
            <v>828145</v>
          </cell>
        </row>
        <row r="2193">
          <cell r="D2193">
            <v>6779</v>
          </cell>
          <cell r="E2193" t="str">
            <v>PICTOGRAMA PEATONAL AMARILLO/NEGRO. (INCLUYE SUMINISTRO E INSTALACIÓN)</v>
          </cell>
          <cell r="F2193" t="str">
            <v>UN</v>
          </cell>
          <cell r="G2193">
            <v>591096</v>
          </cell>
        </row>
        <row r="2194">
          <cell r="D2194">
            <v>6801</v>
          </cell>
          <cell r="E2194" t="str">
            <v>REDUCCION PVC E.L. D= 1 1/2" X 1" (SUMINISTRO E INSTALACIÓN)</v>
          </cell>
          <cell r="F2194" t="str">
            <v>UN</v>
          </cell>
          <cell r="G2194">
            <v>11008</v>
          </cell>
        </row>
        <row r="2195">
          <cell r="D2195">
            <v>6848</v>
          </cell>
          <cell r="E2195" t="str">
            <v>SEÑAL VERTICAL GRUPO PREVENTIVA SR-38 Y SR-39 TIPO RECTÁNGULO (75X25CM) (INCLUYE SUMINISTRO E INSTALACIÓN)</v>
          </cell>
          <cell r="F2195" t="str">
            <v>UN</v>
          </cell>
          <cell r="G2195">
            <v>368602</v>
          </cell>
        </row>
        <row r="2196">
          <cell r="D2196">
            <v>6856</v>
          </cell>
          <cell r="E2196" t="str">
            <v>DEMARCACION TEXTO VEL MAX 30 KM/H AREA: 4.80 M2. (E=2.3 MM, TERMOPLASTICA INCLUYE SUMINISTRO Y APLICACIÓN CON EQUIPO. INCLUYE MICROESFERAS).</v>
          </cell>
          <cell r="F2196" t="str">
            <v>UN</v>
          </cell>
          <cell r="G2196">
            <v>674883</v>
          </cell>
        </row>
        <row r="2197">
          <cell r="D2197">
            <v>6857</v>
          </cell>
          <cell r="E2197" t="str">
            <v>LLAVE MANGUERA 1/2". SUMINISTRO E INSTALACIÓN</v>
          </cell>
          <cell r="F2197" t="str">
            <v>UN</v>
          </cell>
          <cell r="G2197">
            <v>55220</v>
          </cell>
        </row>
        <row r="2198">
          <cell r="D2198">
            <v>6864</v>
          </cell>
          <cell r="E2198" t="str">
            <v>PICTOGRAMA TRIANGULAR POMPEYANO. (E=2.3 MM, TERMOPLÁSTICA.) (INCLUYE SUMINISTRO Y APLICACIÓN CON EQUIPO, INCLUYE MICROESFERAS). AREA DE LA MARCA: 0.35 M2.</v>
          </cell>
          <cell r="F2198" t="str">
            <v>UN</v>
          </cell>
          <cell r="G2198">
            <v>51029</v>
          </cell>
        </row>
        <row r="2199">
          <cell r="D2199">
            <v>6866</v>
          </cell>
          <cell r="E2199" t="str">
            <v>CINTA FLEXIBLE PARA SELLO DE JUNTAS A=15CM (SUMINISTRO E INSTALACIÓN).</v>
          </cell>
          <cell r="F2199" t="str">
            <v>ML</v>
          </cell>
          <cell r="G2199">
            <v>35239</v>
          </cell>
        </row>
        <row r="2200">
          <cell r="D2200">
            <v>6868</v>
          </cell>
          <cell r="E2200" t="str">
            <v>VIGAS Y PLACAS AÉREAS EN CONCRETO PREMEZCLADO DE 5000 PSI (34 Mpa) GRAVA COMUN (Incluye suministro, formaleteo en madera, colocacion y curado. No incluye Refuerzo)</v>
          </cell>
          <cell r="F2200" t="str">
            <v>M3</v>
          </cell>
          <cell r="G2200">
            <v>962955</v>
          </cell>
        </row>
        <row r="2201">
          <cell r="D2201">
            <v>6869</v>
          </cell>
          <cell r="E2201" t="str">
            <v>COLUMNA EN CONCRETO DE 5000 PSI, (35 MPa) PREMEZCLADO, GRAVA COMÚN (Incluye suministro, Bombeo, formaleteo en madera, colocación y curado, No incluye refuerzo).</v>
          </cell>
          <cell r="F2201" t="str">
            <v>M3</v>
          </cell>
          <cell r="G2201">
            <v>859325</v>
          </cell>
        </row>
        <row r="2202">
          <cell r="D2202">
            <v>6874</v>
          </cell>
          <cell r="E2202" t="str">
            <v>ENCUESTA DE PERCEPCIÓN CIUDADANA. INCL. FORMATO DE ENCUESTA DE PERCEPCIÓN CIUDADANA, DISEÑO DE MUESTRA Y METODOLOGÍA DE RECOLECCIÓN EN CAMPO, BASE DE DATOS EN FORMATO EXCEL, PRESENTACIÓN DE RESULTADOS.</v>
          </cell>
          <cell r="F2202" t="str">
            <v>UN</v>
          </cell>
          <cell r="G2202">
            <v>105494</v>
          </cell>
        </row>
        <row r="2203">
          <cell r="D2203">
            <v>6878</v>
          </cell>
          <cell r="E2203" t="str">
            <v>CONCRETO 3000 PSI (21 MPA) GRAVA COMÚN PARA ANDENES (PREMEZCLADO. INCLUYE SUMINISTRO, FORMALETEO, COLOCACIÓN Y CURADO. NO INCLUYE REFUERZO).</v>
          </cell>
          <cell r="F2203" t="str">
            <v>M3</v>
          </cell>
          <cell r="G2203">
            <v>590072</v>
          </cell>
        </row>
        <row r="2204">
          <cell r="D2204">
            <v>6880</v>
          </cell>
          <cell r="E2204" t="str">
            <v>CONCRETO MR41 COLOR OCRE PARA RAMPAS Y ESCALERAS (PREMEZCLADO. INCLUYE SUMINISTRO, FORMALETEO, COLOCACIÓN Y CURADO. NO INCLUYE REFUERZO).</v>
          </cell>
          <cell r="F2204" t="str">
            <v>M3</v>
          </cell>
          <cell r="G2204">
            <v>1013080</v>
          </cell>
        </row>
        <row r="2205">
          <cell r="D2205">
            <v>6959</v>
          </cell>
          <cell r="E2205" t="str">
            <v>CONDUCTOR MONOPOLAR DE COBRE, AISLADOS PARA 600 V C.A., CALIBRE NO. 2 AWG. (INCLUYE SUMINISTRO E INSTALACIÓN).</v>
          </cell>
          <cell r="F2205" t="str">
            <v>ML</v>
          </cell>
          <cell r="G2205">
            <v>29686</v>
          </cell>
        </row>
        <row r="2206">
          <cell r="D2206">
            <v>6968</v>
          </cell>
          <cell r="E2206" t="str">
            <v>TUBERÍA PVC D=3/4" RDE 21 (SUMINISTRO E INSTALACIÓN)</v>
          </cell>
          <cell r="F2206" t="str">
            <v>ML</v>
          </cell>
          <cell r="G2206">
            <v>8028</v>
          </cell>
        </row>
        <row r="2207">
          <cell r="D2207">
            <v>7026</v>
          </cell>
          <cell r="E2207" t="str">
            <v>PISO EN PIEDRA MUÑECA BOGOTANA PULIDA (600X400X60MM). INCLUYE MORTERO 1:4, E=6 CM PROMEDIO (SUMINISTRO E INSTALACIÓN)</v>
          </cell>
          <cell r="F2207" t="str">
            <v>M2</v>
          </cell>
          <cell r="G2207">
            <v>249570</v>
          </cell>
        </row>
        <row r="2208">
          <cell r="D2208">
            <v>7028</v>
          </cell>
          <cell r="E2208" t="str">
            <v>BORDILLO PREFABRICADO A81 (SUMINISTRO E INSTALACIÓN. INCLUYE 3CM MORTERO DE NIVELACIÓN 2000 PSI)</v>
          </cell>
          <cell r="F2208" t="str">
            <v>ML</v>
          </cell>
          <cell r="G2208">
            <v>77439</v>
          </cell>
        </row>
        <row r="2209">
          <cell r="D2209">
            <v>7047</v>
          </cell>
          <cell r="E2209" t="str">
            <v>LIQUIDAMBAR H=2.5M (INCLUYE EXCAVACIÓN MANUAL, SIEMBRA, CAJA, TIERRA, ABONO, TUTOR, TRANSPORTE Y DISPOSICIÓN FINAL DE ESCOMBROS EN SITIO AUTORIZADO A 28 KM). SUMINISTRO Y PLANTACION.</v>
          </cell>
          <cell r="F2209" t="str">
            <v>UN</v>
          </cell>
          <cell r="G2209">
            <v>408076</v>
          </cell>
        </row>
        <row r="2210">
          <cell r="D2210">
            <v>7057</v>
          </cell>
          <cell r="E2210" t="str">
            <v>SALIDA PARA ILUMINACIÓN (SUMINISTRO E INSTALACIÓN)</v>
          </cell>
          <cell r="F2210" t="str">
            <v>UN</v>
          </cell>
          <cell r="G2210">
            <v>44847</v>
          </cell>
        </row>
        <row r="2211">
          <cell r="D2211">
            <v>7090</v>
          </cell>
          <cell r="E2211" t="str">
            <v>HIEDRA MIAMI (INCLUYE 12 UNIDADES POR M2 Y TRANSPORTE Y DISPOSICIÓN FINAL DE ESCOMBROS A 28 KM). SUMINISTRO Y PLANTACIÓN.</v>
          </cell>
          <cell r="F2211" t="str">
            <v>M2</v>
          </cell>
          <cell r="G2211">
            <v>100067</v>
          </cell>
        </row>
        <row r="2212">
          <cell r="D2212">
            <v>7113</v>
          </cell>
          <cell r="E2212" t="str">
            <v>CABLE CONDUCTOR MONOPOLAR DE 3X6 + 1X6 + 1X8T AWG AL THWN, 600 V.(ALUMINIO Y COBRE) (INCLUYE SUMINISTRO E INSTALACIÓN)</v>
          </cell>
          <cell r="F2212" t="str">
            <v>ML</v>
          </cell>
          <cell r="G2212">
            <v>62639</v>
          </cell>
        </row>
        <row r="2213">
          <cell r="D2213">
            <v>7136</v>
          </cell>
          <cell r="E2213" t="str">
            <v>DESMONTE Y TRASLADO DE ESTRUCTURAS METALICAS</v>
          </cell>
          <cell r="F2213" t="str">
            <v>KG</v>
          </cell>
          <cell r="G2213">
            <v>1231</v>
          </cell>
        </row>
        <row r="2214">
          <cell r="D2214">
            <v>7283</v>
          </cell>
          <cell r="E2214" t="str">
            <v>APOYO ELASTOMÉRICO EN NEOPRENO REFORZADO DUREZA 60 PARA APOYO SUPERESTRUCTURA. (SUMINISTRO E INSTALACIÓN).</v>
          </cell>
          <cell r="F2214" t="str">
            <v>dm3</v>
          </cell>
          <cell r="G2214">
            <v>70888</v>
          </cell>
        </row>
        <row r="2215">
          <cell r="D2215">
            <v>7332</v>
          </cell>
          <cell r="E2215" t="str">
            <v>CABLE MONOPOLAR DE COBRE, HF FR PARA 600V C.A. CALIBRE NO. 8 AWG. (INCLUYE SUMINISTRO E INSTALACIÓN)</v>
          </cell>
          <cell r="F2215" t="str">
            <v>ML</v>
          </cell>
          <cell r="G2215">
            <v>15700</v>
          </cell>
        </row>
        <row r="2216">
          <cell r="D2216">
            <v>7336</v>
          </cell>
          <cell r="E2216" t="str">
            <v>BARRA DE UNION 5/8". (INCLUYE SUMINISTRO E INSTALACIÓN).</v>
          </cell>
          <cell r="F2216" t="str">
            <v>KG</v>
          </cell>
          <cell r="G2216">
            <v>6028</v>
          </cell>
        </row>
        <row r="2217">
          <cell r="D2217">
            <v>7337</v>
          </cell>
          <cell r="E2217" t="str">
            <v>BRIDA CIEGA EN ACERO D= 24". PRESIÓN DE TRABAJO= 150 PSI.</v>
          </cell>
          <cell r="F2217" t="str">
            <v>UN</v>
          </cell>
          <cell r="G2217">
            <v>5724731</v>
          </cell>
        </row>
        <row r="2218">
          <cell r="D2218">
            <v>7338</v>
          </cell>
          <cell r="E2218" t="str">
            <v>BARRICADA METALICA TIPO IDU CON CERRADO REFLECTIVO NARANJA Y BLANCO GRADO INGENIERIA, MEDIDAS: 2.40M X 1.50M - 3 BANDEJAS DE 20CM X 2.40M. TABLERO DE DESVIO DE 60CM. (INCLUYE CABALLETE, SUMINISTRO E INSTALACIÓN)</v>
          </cell>
          <cell r="F2218" t="str">
            <v>UN/MES</v>
          </cell>
          <cell r="G2218">
            <v>392896</v>
          </cell>
        </row>
        <row r="2219">
          <cell r="D2219">
            <v>7339</v>
          </cell>
          <cell r="E2219" t="str">
            <v>FIBRA ÓPTICA MONOMODO DE 4 HILOS (INCLUYE SUMINISTRO E INSTALACIÓN)</v>
          </cell>
          <cell r="F2219" t="str">
            <v>ML</v>
          </cell>
          <cell r="G2219">
            <v>3939</v>
          </cell>
        </row>
        <row r="2220">
          <cell r="D2220">
            <v>7340</v>
          </cell>
          <cell r="E2220" t="str">
            <v>CAMARA DE PASO NO. 2 UNE-EPM TELECOMUNICACIONES NORMA TEL NIN-105.(INCLUYE SUMINISTRO E INSTALACIÓN, NO INCLUYE RELLENOS).</v>
          </cell>
          <cell r="F2220" t="str">
            <v>UN</v>
          </cell>
          <cell r="G2220">
            <v>3419116</v>
          </cell>
        </row>
        <row r="2221">
          <cell r="D2221">
            <v>7341</v>
          </cell>
          <cell r="E2221" t="str">
            <v>CARCAMO AGUAS LLUVIAS 0.45 X 0.60 M. (INCLUYE REJILLA) SUMINISTRO E INSTALACIÓN</v>
          </cell>
          <cell r="F2221" t="str">
            <v>ML</v>
          </cell>
          <cell r="G2221">
            <v>1139908</v>
          </cell>
        </row>
        <row r="2222">
          <cell r="D2222">
            <v>7342</v>
          </cell>
          <cell r="E2222" t="str">
            <v>CERRAMIENTO CONTRA IMPACTO IDRD H=5.00 M. (TUBO GALVANIZADO, VARILLA REDONDA, MALLA ESLABONADA Y ÁNGULO. ACABADO SUPERFICIAL EN PINTURA LÍQUIDA RESISTENTE A LA INTEMPERIE, INCLUYE VIGA DE CIMENTACIÓN) (INCLUYE SUMINISTRO E INSTALACIÓN)</v>
          </cell>
          <cell r="F2222" t="str">
            <v>ML</v>
          </cell>
          <cell r="G2222">
            <v>1935131</v>
          </cell>
        </row>
        <row r="2223">
          <cell r="D2223">
            <v>7344</v>
          </cell>
          <cell r="E2223" t="str">
            <v>SEÑALIZACIÓN CON CINTA DE DEMARCACION CALIBRE 3 (INCLUYE SUMINISTRO Y COLOCACIÓN)</v>
          </cell>
          <cell r="F2223" t="str">
            <v>ML</v>
          </cell>
          <cell r="G2223">
            <v>749</v>
          </cell>
        </row>
        <row r="2224">
          <cell r="D2224">
            <v>7345</v>
          </cell>
          <cell r="E2224" t="str">
            <v>CONCRETO 3000 PSI (21 MPA) GRAVA COMÚN PARA MATERA (PREMEZCLADO. INCLUYE SUMINISTRO, FORMALETEO, COLOCACIÓN Y CURADO. NO INCLUYE REFUERZO).</v>
          </cell>
          <cell r="F2224" t="str">
            <v>M3</v>
          </cell>
          <cell r="G2224">
            <v>655734</v>
          </cell>
        </row>
        <row r="2225">
          <cell r="D2225">
            <v>7346</v>
          </cell>
          <cell r="E2225" t="str">
            <v>DEMARCACIÓN LÍNEA DE INICIO O FIN CARRIL, A= 0.20M L= 1.0M SEPARACIÓN= 1.0M E= 2.3MM EN PINTURA TERMOPLÁSTICA. INCLUYE SUMINISTRO Y APLICACIÓN CON EQUIPO. INCLUYE MICROESFERAS.</v>
          </cell>
          <cell r="F2225" t="str">
            <v>M2</v>
          </cell>
          <cell r="G2225">
            <v>28140</v>
          </cell>
        </row>
        <row r="2226">
          <cell r="D2226">
            <v>7347</v>
          </cell>
          <cell r="E2226" t="str">
            <v>NIPLE 16" ACERO CARBON EXTREMOS BRIDA/CAMPANA CON SALIDA TANGENCIAL PARA PURGA 4" L= 2500MM. SUMINISTRO E INSTALACIÓN</v>
          </cell>
          <cell r="F2226" t="str">
            <v>UN</v>
          </cell>
          <cell r="G2226">
            <v>4645115</v>
          </cell>
        </row>
        <row r="2227">
          <cell r="D2227">
            <v>7348</v>
          </cell>
          <cell r="E2227" t="str">
            <v>CONCRETO 4000 PSI (28 MPa) GRAVA COMÚN PARA BARRERA NEW JERSEY MONODIRECCIONAL DE 0.90M DE ALTURA X 0.375M DE BASE. (PREMEZCLADO. INCLUYE SUMINISTRO, FORMALETEO, COLOCACIÓN Y CURADO. NO INCLUYE REFUERZO).</v>
          </cell>
          <cell r="F2227" t="str">
            <v>M3</v>
          </cell>
          <cell r="G2227">
            <v>714493</v>
          </cell>
        </row>
        <row r="2228">
          <cell r="D2228">
            <v>7349</v>
          </cell>
          <cell r="E2228" t="str">
            <v>CONCRETO 4000 PSI (28 Mpa) GRAVA COMÚN PARA CÁMARA (PREMEZCLADO. INCLUYE SUMINISTRO, FORMALETEO, COLOCACIÓN Y CURADO. NO INCLUYE REFUERZO).</v>
          </cell>
          <cell r="F2228" t="str">
            <v>M3</v>
          </cell>
          <cell r="G2228">
            <v>712187</v>
          </cell>
        </row>
        <row r="2229">
          <cell r="D2229">
            <v>7351</v>
          </cell>
          <cell r="E2229" t="str">
            <v>CONCRETO 4000 PSI (28 MPA) GRAVA COMÚN PARA CÁRCAMO (PREMEZCLADO. INCLUYE SUMINISTRO, FORMALETEO, COLOCACIÓN Y CURADO. NO INCLUYE REFUERZO).</v>
          </cell>
          <cell r="F2229" t="str">
            <v>M3</v>
          </cell>
          <cell r="G2229">
            <v>738180</v>
          </cell>
        </row>
        <row r="2230">
          <cell r="D2230">
            <v>7353</v>
          </cell>
          <cell r="E2230" t="str">
            <v>CONTENEDOR DE RAICES TIPO B23 (TIPO D) (2.00M X 2.00M X 1.40M). (INCLUYE FILTRO EN GRAVILLA, TIERRA NEGRA. SUMINISTRO Y CONSTRUCCIÓN).</v>
          </cell>
          <cell r="F2230" t="str">
            <v>UN</v>
          </cell>
          <cell r="G2230">
            <v>1623828</v>
          </cell>
        </row>
        <row r="2231">
          <cell r="D2231">
            <v>7354</v>
          </cell>
          <cell r="E2231" t="str">
            <v>NIPLE 12" ACERO CARBON EXTREMO BRIDA Y EXTREMO LISO PARA CINTURÓN DE CIERRE L= 1500MM. (A) SUMINISTRO E INSTALACIÓN</v>
          </cell>
          <cell r="F2231" t="str">
            <v>UN</v>
          </cell>
          <cell r="G2231">
            <v>2389357</v>
          </cell>
        </row>
        <row r="2232">
          <cell r="D2232">
            <v>7355</v>
          </cell>
          <cell r="E2232" t="str">
            <v>NIPLE 4" ACERO CARBON BRIDA Y EXTREMO LISO L= 300MM. (A) SUMINISTRO E INSTALACIÓN</v>
          </cell>
          <cell r="F2232" t="str">
            <v>UN</v>
          </cell>
          <cell r="G2232">
            <v>393305</v>
          </cell>
        </row>
        <row r="2233">
          <cell r="D2233">
            <v>7356</v>
          </cell>
          <cell r="E2233" t="str">
            <v>DETECTOR DE DEMANDA PEATONAL (BOTONES) NO INCLUYE CABLES. (INCLUYE SUMINISTRO E INSTALACIÓN).</v>
          </cell>
          <cell r="F2233" t="str">
            <v>UN</v>
          </cell>
          <cell r="G2233">
            <v>2208022</v>
          </cell>
        </row>
        <row r="2234">
          <cell r="D2234">
            <v>7357</v>
          </cell>
          <cell r="E2234" t="str">
            <v>NIPLE 4" ACERO CARBON BRIDA/BRIDA L= 250MM. (A) SUMINISTRO E INSTALACIÓN</v>
          </cell>
          <cell r="F2234" t="str">
            <v>UN</v>
          </cell>
          <cell r="G2234">
            <v>572108</v>
          </cell>
        </row>
        <row r="2235">
          <cell r="D2235">
            <v>7358</v>
          </cell>
          <cell r="E2235" t="str">
            <v>NIPLE 4" ACERO CARBON BRIDA/EXTREMO LISO L= 200MM. (A) SUMINISTRO E INSTALACIÓN</v>
          </cell>
          <cell r="F2235" t="str">
            <v>UN</v>
          </cell>
          <cell r="G2235">
            <v>380239</v>
          </cell>
        </row>
        <row r="2236">
          <cell r="D2236">
            <v>7359</v>
          </cell>
          <cell r="E2236" t="str">
            <v>SEÑAL VERTICAL DE TRÁNSITO TIPO SP/SR CON LÁMINA RETRORREFLECTIVA PARA CICLORUTA DE 0.45 M X 0.45 M, INCLUYE POSTE. SUMINISTRO E INSTALACIÓN.</v>
          </cell>
          <cell r="F2236" t="str">
            <v>UN</v>
          </cell>
          <cell r="G2236">
            <v>379802</v>
          </cell>
        </row>
        <row r="2237">
          <cell r="D2237">
            <v>7362</v>
          </cell>
          <cell r="E2237" t="str">
            <v>GEOMALLA TENSAR BX 1100 PARA REFUERZO DE MATERIALES GRANULARES. (INCLUYE SUMINISTRO E INSTALACIÓN).</v>
          </cell>
          <cell r="F2237" t="str">
            <v>M2</v>
          </cell>
          <cell r="G2237">
            <v>12784</v>
          </cell>
        </row>
        <row r="2238">
          <cell r="D2238">
            <v>7364</v>
          </cell>
          <cell r="E2238" t="str">
            <v>RELLENO EN RECEBO COMUN (SUMINISTRO E INSTALACIÓN EXTENDIDO MECANICO, HUMEDECIMIENTO, COMPACTACIÓN Y TRANSPORTE A 28 KM).</v>
          </cell>
          <cell r="F2238" t="str">
            <v>M3</v>
          </cell>
          <cell r="G2238">
            <v>81002</v>
          </cell>
        </row>
        <row r="2239">
          <cell r="D2239">
            <v>7365</v>
          </cell>
          <cell r="E2239" t="str">
            <v>NEOPRENO REFORZADO 30CMX30CMX4" DOBLE REFUERZO DUREZA 60. SUMINISTRO E INSTALACIÓN. (INCLUYE LIMPIEZA DE LA SUPERFICIE CON CHORRO DE AIRE A PRESIÓN, HERRAMIENTA MENOR Y COMPRESOR).</v>
          </cell>
          <cell r="F2239" t="str">
            <v>UN</v>
          </cell>
          <cell r="G2239">
            <v>672193</v>
          </cell>
        </row>
        <row r="2240">
          <cell r="D2240">
            <v>7366</v>
          </cell>
          <cell r="E2240" t="str">
            <v>NEOPRENO REFORZADO 60CMX15CMX1" DOBLE REFUERZO DUREZA 60. SUMINISTRO E INSTALACIÓN. (INCLUYE LIMPIEZA DE LA SUPERFICIE CON CHORRO DE AIRE A PRESIÓN, HERRAMIENTA MENOR Y COMPRESOR).</v>
          </cell>
          <cell r="F2240" t="str">
            <v>UN</v>
          </cell>
          <cell r="G2240">
            <v>216115</v>
          </cell>
        </row>
        <row r="2241">
          <cell r="D2241">
            <v>7368</v>
          </cell>
          <cell r="E2241" t="str">
            <v>PIEDRA CASCAJO (RAJÓN) (INCLUYE SUMINISTRO E INSTALACIÓN)</v>
          </cell>
          <cell r="F2241" t="str">
            <v>M2</v>
          </cell>
          <cell r="G2241">
            <v>50149</v>
          </cell>
        </row>
        <row r="2242">
          <cell r="D2242">
            <v>7369</v>
          </cell>
          <cell r="E2242" t="str">
            <v>DEMOLICION DE CANALIZACION DE REDES DE COMUNICACIONES DUCTOS PVC-TDP (INCLUYE RETIRO Y DISPOSICION DE ESCOMBROS)</v>
          </cell>
          <cell r="F2242" t="str">
            <v>ML</v>
          </cell>
          <cell r="G2242">
            <v>9436</v>
          </cell>
        </row>
        <row r="2243">
          <cell r="D2243">
            <v>7370</v>
          </cell>
          <cell r="E2243" t="str">
            <v>CÁMARA DE CAIDA D=10" H=1.70M (INCLUYE SUMINISTRO E INSTALACIÓN)</v>
          </cell>
          <cell r="F2243" t="str">
            <v>UN</v>
          </cell>
          <cell r="G2243">
            <v>1361138</v>
          </cell>
        </row>
        <row r="2244">
          <cell r="D2244">
            <v>7371</v>
          </cell>
          <cell r="E2244" t="str">
            <v>CÁMARA DE CAIDA D=12" H=0.75M - 3.00M (INCLUYE SUMINISTRO E INSTALACIÓN)</v>
          </cell>
          <cell r="F2244" t="str">
            <v>UN</v>
          </cell>
          <cell r="G2244">
            <v>1677079</v>
          </cell>
        </row>
        <row r="2245">
          <cell r="D2245">
            <v>7372</v>
          </cell>
          <cell r="E2245" t="str">
            <v>CÁMARA DE CAIDA D=16" H=0.85M - 3.15M (INCLUYE SUMINISTRO E INSTALACIÓN)</v>
          </cell>
          <cell r="F2245" t="str">
            <v>UN</v>
          </cell>
          <cell r="G2245">
            <v>4598809</v>
          </cell>
        </row>
        <row r="2246">
          <cell r="D2246">
            <v>7374</v>
          </cell>
          <cell r="E2246" t="str">
            <v>SEÑALIZACIÓN CON COLOMBINA TUBULAR PLASTICA (INCLUYE SUMINISTRO E INSTALACIÓN)</v>
          </cell>
          <cell r="F2246" t="str">
            <v>UN</v>
          </cell>
          <cell r="G2246">
            <v>49228</v>
          </cell>
        </row>
        <row r="2247">
          <cell r="D2247">
            <v>7375</v>
          </cell>
          <cell r="E2247" t="str">
            <v>EMPATES DE TUBERÍA EN CCP A CCP 16" LINEAL (INCLUYE ACCESORIOS).SUMINISTRO E INSTALACIÓN</v>
          </cell>
          <cell r="F2247" t="str">
            <v>UN</v>
          </cell>
          <cell r="G2247">
            <v>1099811</v>
          </cell>
        </row>
        <row r="2248">
          <cell r="D2248">
            <v>7376</v>
          </cell>
          <cell r="E2248" t="str">
            <v>EMPATES DE TUBERÍA EN CCP A CCP 24" LINEAL (INCLUYE ACCESORIOS).SUMINISTRO E INSTALACIÓN</v>
          </cell>
          <cell r="F2248" t="str">
            <v>UN</v>
          </cell>
          <cell r="G2248">
            <v>1660027</v>
          </cell>
        </row>
        <row r="2249">
          <cell r="D2249">
            <v>7377</v>
          </cell>
          <cell r="E2249" t="str">
            <v>FLECHA LUMINOSA INTERMITENTE DE 1.10 MTS DE LONGITUD Y 40 CMS DE ANCHO CON ESTRUCTURA EN TUBO CUADRADO DE 1" DE 1.60 CMS DE ALTO. (SUMINISTRO E INSTALACIÓN)</v>
          </cell>
          <cell r="F2249" t="str">
            <v>UN</v>
          </cell>
          <cell r="G2249">
            <v>1004312</v>
          </cell>
        </row>
        <row r="2250">
          <cell r="D2250">
            <v>7378</v>
          </cell>
          <cell r="E2250" t="str">
            <v>GEOMALLA UNIAXIAL RESISTENCIA ÚLTIMA 60KN/MK PARA REFUERZO DE MATERIALES GRANULARES. (INCLUYE SUMINISTRO E INSTALACIÓN)</v>
          </cell>
          <cell r="F2250" t="str">
            <v>M2</v>
          </cell>
          <cell r="G2250">
            <v>25812</v>
          </cell>
        </row>
        <row r="2251">
          <cell r="D2251">
            <v>7379</v>
          </cell>
          <cell r="E2251" t="str">
            <v>PALMA DE CERA (INCLUYE SIEMBRA Y TIERRA NEGRA, TRANSPORTE Y DISPOSICIÓN FINAL DE ESCOMBROS EN SITIO AUTORIZADO). DISTANCIA DE TRANSPORTE 28 KM. SUMINISTRO Y PLANTACIÓN</v>
          </cell>
          <cell r="F2251" t="str">
            <v>UN</v>
          </cell>
          <cell r="G2251">
            <v>531661</v>
          </cell>
        </row>
        <row r="2252">
          <cell r="D2252">
            <v>7380</v>
          </cell>
          <cell r="E2252" t="str">
            <v>TOMA DE INFORMACION DE TRANSITO DURANTE LA OBRA (INCLUYE PROCESAMIENTO Y LOGISTICA)</v>
          </cell>
          <cell r="F2252" t="str">
            <v>HR</v>
          </cell>
          <cell r="G2252">
            <v>17148</v>
          </cell>
        </row>
        <row r="2253">
          <cell r="D2253">
            <v>7384</v>
          </cell>
          <cell r="E2253" t="str">
            <v>VÁLVULA TIPO MARIPOSA DE Ø 12" CON EXTREMOS LISOS TUBERIA EN PVC, INCLUYE UNIONES (INCLUYE SUMINISTRO E INSTALACIÓN).</v>
          </cell>
          <cell r="F2253" t="str">
            <v>UN</v>
          </cell>
          <cell r="G2253">
            <v>7940665</v>
          </cell>
        </row>
        <row r="2254">
          <cell r="D2254">
            <v>7387</v>
          </cell>
          <cell r="E2254" t="str">
            <v>BARRA DE ACERO GRADO 50 F 2-1/2" (SUMINISTRO E INSTALACIÓN).</v>
          </cell>
          <cell r="F2254" t="str">
            <v>KG</v>
          </cell>
          <cell r="G2254">
            <v>7327</v>
          </cell>
        </row>
        <row r="2255">
          <cell r="D2255">
            <v>7388</v>
          </cell>
          <cell r="E2255" t="str">
            <v>PERFORACIÓN HORIZONTAL DIRIGIDA PARA DUCTO CCP D=16" (INCLUYE TUBERÍA).SUMINISTRO E INSTALACIÓN</v>
          </cell>
          <cell r="F2255" t="str">
            <v>ML</v>
          </cell>
          <cell r="G2255">
            <v>3385912</v>
          </cell>
        </row>
        <row r="2256">
          <cell r="D2256">
            <v>7389</v>
          </cell>
          <cell r="E2256" t="str">
            <v>PERFORACIÓN HORIZONTAL DIRIGIDA PARA DUCTO CCP D=24" (INCLUYE TUBERÍA).SUMINISTRO E INSTALACIÓN</v>
          </cell>
          <cell r="F2256" t="str">
            <v>ML/DIAMETRO</v>
          </cell>
          <cell r="G2256">
            <v>4894826</v>
          </cell>
        </row>
        <row r="2257">
          <cell r="D2257">
            <v>7390</v>
          </cell>
          <cell r="E2257" t="str">
            <v>BORDE CONTENEDOR DE RAICES (2000X120X135) (INCLUYE SUMINISTRO E INSTALACIÓN, INCLUYE BASE DE 3CM EN MORTERO 1:3 HECHO EN OBRA)</v>
          </cell>
          <cell r="F2257" t="str">
            <v>ML</v>
          </cell>
          <cell r="G2257">
            <v>53854</v>
          </cell>
        </row>
        <row r="2258">
          <cell r="D2258">
            <v>7391</v>
          </cell>
          <cell r="E2258" t="str">
            <v>REDUCCION HD 24" X 16" (SUMINISTRO E INSTALACIÓN)</v>
          </cell>
          <cell r="F2258" t="str">
            <v>UN</v>
          </cell>
          <cell r="G2258">
            <v>5909526</v>
          </cell>
        </row>
        <row r="2259">
          <cell r="D2259">
            <v>7392</v>
          </cell>
          <cell r="E2259" t="str">
            <v>REDUCCION HD 12" X 6" (SUMINISTRO E INSTALACIÓN)</v>
          </cell>
          <cell r="F2259" t="str">
            <v>UN</v>
          </cell>
          <cell r="G2259">
            <v>1779667</v>
          </cell>
        </row>
        <row r="2260">
          <cell r="D2260">
            <v>7393</v>
          </cell>
          <cell r="E2260" t="str">
            <v>VÁLVULA TIPO MARIPOSA DE Ø 12" CON EXTREMOS LISOS TUBERIA EN PVC INCLUYE UNIONES Y TAPA DE SEGURIDAD CIERRE PERMANENTE (INCLUYE SUMINISTRO E INSTALACIÓN).</v>
          </cell>
          <cell r="F2260" t="str">
            <v>UN</v>
          </cell>
          <cell r="G2260">
            <v>8174551</v>
          </cell>
        </row>
        <row r="2261">
          <cell r="D2261">
            <v>7395</v>
          </cell>
          <cell r="E2261" t="str">
            <v>REDUCCION PVC TIPO U.M. 12" X 8" (SUMINISTRO E INSTALACIÓN)</v>
          </cell>
          <cell r="F2261" t="str">
            <v>UN</v>
          </cell>
          <cell r="G2261">
            <v>1804726</v>
          </cell>
        </row>
        <row r="2262">
          <cell r="D2262">
            <v>7396</v>
          </cell>
          <cell r="E2262" t="str">
            <v>REDUCCION PVC TIPO U.M. 6" X 3" (SUMINISTRO E INSTALACIÓN)</v>
          </cell>
          <cell r="F2262" t="str">
            <v>UN</v>
          </cell>
          <cell r="G2262">
            <v>324297</v>
          </cell>
        </row>
        <row r="2263">
          <cell r="D2263">
            <v>7397</v>
          </cell>
          <cell r="E2263" t="str">
            <v>SEÑAL CICLORUTA SIC-02, TABLERO 0.70M X 0.18M. INCLUYE POSTE. SUMINISTRO E INSTALACIÓN</v>
          </cell>
          <cell r="F2263" t="str">
            <v>UN</v>
          </cell>
          <cell r="G2263">
            <v>391213</v>
          </cell>
        </row>
        <row r="2264">
          <cell r="D2264">
            <v>7398</v>
          </cell>
          <cell r="E2264" t="str">
            <v>SEÑAL CICLORUTA SIC-02, TABLERO 0.70M X 0.30M. INCLUYE POSTE. SUMINISTRO E INSTALACIÓN</v>
          </cell>
          <cell r="F2264" t="str">
            <v>UN</v>
          </cell>
          <cell r="G2264">
            <v>426095</v>
          </cell>
        </row>
        <row r="2265">
          <cell r="D2265">
            <v>7399</v>
          </cell>
          <cell r="E2265" t="str">
            <v>SEÑAL CICLORUTA SIC-02, TABLERO 0.70M X 0.40M. EN LÁMINA GALVANIZADA CAL-16. INCLUYE SOPORTE EN TUBO REDONDO 2" EN REFLECTIVO CON PINTURA ELECTROSTÁTICA. SUMINISTRO E INSTALACIÓN</v>
          </cell>
          <cell r="F2265" t="str">
            <v>UN</v>
          </cell>
          <cell r="G2265">
            <v>704658</v>
          </cell>
        </row>
        <row r="2266">
          <cell r="D2266">
            <v>7400</v>
          </cell>
          <cell r="E2266" t="str">
            <v>SEÑAL CICLORUTA SIC-02, TABLERO 0.80M X 0.18M. INCLUYE POSTE. SUMINISTRO E INSTALACIÓN</v>
          </cell>
          <cell r="F2266" t="str">
            <v>UN</v>
          </cell>
          <cell r="G2266">
            <v>426095</v>
          </cell>
        </row>
        <row r="2267">
          <cell r="D2267">
            <v>7401</v>
          </cell>
          <cell r="E2267" t="str">
            <v>SEÑAL CICLORUTA SIC-02, TABLERO 0.80M X 0.80M. EN LÁMINA GALVANIZADA C-16. INCLUYE SOPORTE EN TUBO REDONDO 2" EN REFLECTIVO CON PINTURA ELECTROSTÁTICA. SUMINISTRO E INSTALACIÓN</v>
          </cell>
          <cell r="F2267" t="str">
            <v>UN</v>
          </cell>
          <cell r="G2267">
            <v>704658</v>
          </cell>
        </row>
        <row r="2268">
          <cell r="D2268">
            <v>7406</v>
          </cell>
          <cell r="E2268" t="str">
            <v>SEÑAL VERTICAL SR 90X30 , INCLUYE POSTE. SUMINISTRO E INSTALACIÓN</v>
          </cell>
          <cell r="F2268" t="str">
            <v>UN</v>
          </cell>
          <cell r="G2268">
            <v>428400</v>
          </cell>
        </row>
        <row r="2269">
          <cell r="D2269">
            <v>7407</v>
          </cell>
          <cell r="E2269" t="str">
            <v>SEÑAL VERTICAL DE TRÁNSITO TIPO SR CON LÁMINA REFLECTIVA PARA CICLORUTA D=0.45M. INCLUYE POSTE. SUMINISTRO E INSTALACIÓN</v>
          </cell>
          <cell r="F2269" t="str">
            <v>UN</v>
          </cell>
          <cell r="G2269">
            <v>704658</v>
          </cell>
        </row>
        <row r="2270">
          <cell r="D2270">
            <v>7408</v>
          </cell>
          <cell r="E2270" t="str">
            <v>ACOMETIDA SUBTERRÁNEA DE BAJA TENSIÓN (2 TUBOS DE 2" PVC) INCLUYE SUMINISTRO E INSTALACIÓN.</v>
          </cell>
          <cell r="F2270" t="str">
            <v>UN</v>
          </cell>
          <cell r="G2270">
            <v>760894</v>
          </cell>
        </row>
        <row r="2271">
          <cell r="D2271">
            <v>7409</v>
          </cell>
          <cell r="E2271" t="str">
            <v>RECONSTRUCCIÓN CAJA DE INSPECCIÓN TRIPLE PARA CANALIZACIÓN NORMA CODENSA CS 277 (INCLUYE MUROS , PAÑETE, MARCO Y TAPAS) MEDIDAS EXTERNAS: 2.79M X 1.69M. MEDIDAS INTERNAS: 2.29M X 1.19M. ALTURA 1.85M</v>
          </cell>
          <cell r="F2271" t="str">
            <v>UN</v>
          </cell>
          <cell r="G2271">
            <v>3550385</v>
          </cell>
        </row>
        <row r="2272">
          <cell r="D2272">
            <v>7410</v>
          </cell>
          <cell r="E2272" t="str">
            <v>RECONSTRUCCIÓN CAJA DE INSPECCIÓN DOBLE PARA CANALIZACIÓN NORMA CODENSA CS 276 (INCLUYE MUROS , PAÑETE, MARCO Y TAPAS) MEDIDAS EXTERNAS: 1.79M X 1.49M. MEDIDAS INTERNAS: 1.49M X 1.19M. ALTURA 1.22M</v>
          </cell>
          <cell r="F2272" t="str">
            <v>UN</v>
          </cell>
          <cell r="G2272">
            <v>1987459</v>
          </cell>
        </row>
        <row r="2273">
          <cell r="D2273">
            <v>7411</v>
          </cell>
          <cell r="E2273" t="str">
            <v>RECONSTRUCCIÓN CAJA DE INSPECCIÓN SENCILLA PARA CANALIZACIÓN NORMA CODENSA CS 275 (INCLUYE MUROS , PAÑETE, MARCO Y TAPAS) MEDIDAS EXTERNAS: 1.69M X 1.19M. MEDIDAS INTERNAS: 0.69M X 1.19M. ALTURA 1.22M.</v>
          </cell>
          <cell r="F2273" t="str">
            <v>UN</v>
          </cell>
          <cell r="G2273">
            <v>1363855</v>
          </cell>
        </row>
        <row r="2274">
          <cell r="D2274">
            <v>7412</v>
          </cell>
          <cell r="E2274" t="str">
            <v>VÁLVULA TIPO MARIPOSA DE Ø 4" CON EXTREMOS LISOS TUBERIA EN PVC INCLUYE UNIONES (INCLUYE SUMINISTRO E INSTALACIÓN).</v>
          </cell>
          <cell r="F2274" t="str">
            <v>UN</v>
          </cell>
          <cell r="G2274">
            <v>1225865</v>
          </cell>
        </row>
        <row r="2275">
          <cell r="D2275">
            <v>7413</v>
          </cell>
          <cell r="E2275" t="str">
            <v>RECONSTRUCCIÓN CAJA DE INSPECCIÓN TIPO VEHICULAR (INCLUYE MUROS , PAÑETE, MARCO Y TAPAS) MEDIDAS EXTERNAS: 2.00M X 2.00M. MEDIDAS INTERNAS: 1.50M X 1.50M. ALTURA 1.80M.</v>
          </cell>
          <cell r="F2275" t="str">
            <v>UN</v>
          </cell>
          <cell r="G2275">
            <v>2248272</v>
          </cell>
        </row>
        <row r="2276">
          <cell r="D2276">
            <v>7414</v>
          </cell>
          <cell r="E2276" t="str">
            <v>VÁLVULA TIPO MARIPOSA DE Ø 6" CON EXTREMOS LISOS TUBERIA EN PVC INCLUYE UNIONES (INCLUYE SUMINISTRO E INSTALACIÓN).</v>
          </cell>
          <cell r="F2276" t="str">
            <v>UN</v>
          </cell>
          <cell r="G2276">
            <v>2420416</v>
          </cell>
        </row>
        <row r="2277">
          <cell r="D2277">
            <v>7415</v>
          </cell>
          <cell r="E2277" t="str">
            <v>REDUCCION PVC TIPO U.M. 8"X6". (SUMINISTRO E INSTALACIÓN)</v>
          </cell>
          <cell r="F2277" t="str">
            <v>UN</v>
          </cell>
          <cell r="G2277">
            <v>988456</v>
          </cell>
        </row>
        <row r="2278">
          <cell r="D2278">
            <v>7417</v>
          </cell>
          <cell r="E2278" t="str">
            <v>ANCLAJE PARA TUBERIA EN CONCRETO PREMEZCLADO DE 4000 PSI GRAVA COMUN (Incluye suministro, formaleteo, colocacion y curado. No incluye refuerzo)</v>
          </cell>
          <cell r="F2278" t="str">
            <v>M3</v>
          </cell>
          <cell r="G2278">
            <v>711463</v>
          </cell>
        </row>
        <row r="2279">
          <cell r="D2279">
            <v>7419</v>
          </cell>
          <cell r="E2279" t="str">
            <v>TEE PVC U.M. 4" X 4" (SUMINISTRO E INSTALACIÓN)</v>
          </cell>
          <cell r="F2279" t="str">
            <v>UN</v>
          </cell>
          <cell r="G2279">
            <v>235913</v>
          </cell>
        </row>
        <row r="2280">
          <cell r="D2280">
            <v>7420</v>
          </cell>
          <cell r="E2280" t="str">
            <v>TEE PVC U.M. 6" X 3" (SUMINISTRO E INSTALACIÓN)</v>
          </cell>
          <cell r="F2280" t="str">
            <v>UN</v>
          </cell>
          <cell r="G2280">
            <v>1397483</v>
          </cell>
        </row>
        <row r="2281">
          <cell r="D2281">
            <v>7421</v>
          </cell>
          <cell r="E2281" t="str">
            <v>TEE PVC U.M. 6" X 4" (SUMINISTRO E INSTALACIÓN)</v>
          </cell>
          <cell r="F2281" t="str">
            <v>UN</v>
          </cell>
          <cell r="G2281">
            <v>1266216</v>
          </cell>
        </row>
        <row r="2282">
          <cell r="D2282">
            <v>7422</v>
          </cell>
          <cell r="E2282" t="str">
            <v>VÁLVULA TIPO MARIPOSA DE Ø 6" CON EXTREMOS LISOS TUBERIA EN PVC INCLUYE UNIONES Y TAPA DE SEGURIDAD CIERRE PERMANENTE (INCLUYE SUMINISTRO E INSTALACIÓN).</v>
          </cell>
          <cell r="F2282" t="str">
            <v>UN</v>
          </cell>
          <cell r="G2282">
            <v>2654302</v>
          </cell>
        </row>
        <row r="2283">
          <cell r="D2283">
            <v>7423</v>
          </cell>
          <cell r="E2283" t="str">
            <v>TEE PVC U.M. 6" X 6" (SUMINISTRO E INSTALACIÓN)</v>
          </cell>
          <cell r="F2283" t="str">
            <v>UN</v>
          </cell>
          <cell r="G2283">
            <v>619337</v>
          </cell>
        </row>
        <row r="2284">
          <cell r="D2284">
            <v>7424</v>
          </cell>
          <cell r="E2284" t="str">
            <v>VÁLVULA TIPO MARIPOSA DE Ø 8" CON EXTREMOS LISOS TUBERIA EN PVC INCLUYE UNIONES (INCLUYE SUMINISTRO E INSTALACIÓN).</v>
          </cell>
          <cell r="F2284" t="str">
            <v>UN</v>
          </cell>
          <cell r="G2284">
            <v>4487079</v>
          </cell>
        </row>
        <row r="2285">
          <cell r="D2285">
            <v>7425</v>
          </cell>
          <cell r="E2285" t="str">
            <v>VÁLVULA TIPO MARIPOSA DE Ø 8" CON EXTREMOS LISOS TUBERIA EN PVC INCLUYE UNIONES Y TAPA DE SEGURIDAD CIERRE PERMANENTE (INCLUYE SUMINISTRO E INSTALACIÓN).</v>
          </cell>
          <cell r="F2285" t="str">
            <v>UN</v>
          </cell>
          <cell r="G2285">
            <v>4720962</v>
          </cell>
        </row>
        <row r="2286">
          <cell r="D2286">
            <v>7426</v>
          </cell>
          <cell r="E2286" t="str">
            <v>CABEZAL EN CONCRETO PREMEZCLADO DE 4000 PSI (28Mpa) GRAVA COMUN (Incluye suministro, formaleteo metalico, colocacion y curado. No incluye refuerzo)</v>
          </cell>
          <cell r="F2286" t="str">
            <v>M3</v>
          </cell>
          <cell r="G2286">
            <v>730840</v>
          </cell>
        </row>
        <row r="2287">
          <cell r="D2287">
            <v>7427</v>
          </cell>
          <cell r="E2287" t="str">
            <v>TEE PVC U.M. 8" X 6" (SUMINISTRO E INSTALACIÓN)</v>
          </cell>
          <cell r="F2287" t="str">
            <v>UN</v>
          </cell>
          <cell r="G2287">
            <v>2173837</v>
          </cell>
        </row>
        <row r="2288">
          <cell r="D2288">
            <v>7428</v>
          </cell>
          <cell r="E2288" t="str">
            <v>TEE PVC U.M. 8" X 8" (SUMINISTRO E INSTALACIÓN)</v>
          </cell>
          <cell r="F2288" t="str">
            <v>UN</v>
          </cell>
          <cell r="G2288">
            <v>1922338</v>
          </cell>
        </row>
        <row r="2289">
          <cell r="D2289">
            <v>7429</v>
          </cell>
          <cell r="E2289" t="str">
            <v>NIPLE 24" ACERO CARBON EXTREMOS ESPIGO/CAMPANA L= 3000MM CON SALIDA PARA BOCA DE ACCESO 24" (ACERO). SUMINISTRO E INSTALACIÓN.</v>
          </cell>
          <cell r="F2289" t="str">
            <v>UN</v>
          </cell>
          <cell r="G2289">
            <v>5908821</v>
          </cell>
        </row>
        <row r="2290">
          <cell r="D2290">
            <v>7430</v>
          </cell>
          <cell r="E2290" t="str">
            <v>BAJANTE DE ALIMENTACION DE LONGITUD=6M, D=2", GALVANIZADA (INCLUYE CODO DE ACOMETIDA). (INCLUYE SUMINISTRO E INSTALACIÓN)</v>
          </cell>
          <cell r="F2290" t="str">
            <v>UN</v>
          </cell>
          <cell r="G2290">
            <v>400010</v>
          </cell>
        </row>
        <row r="2291">
          <cell r="D2291">
            <v>7431</v>
          </cell>
          <cell r="E2291" t="str">
            <v>TUBERÍA EN ACERO Ø24" CON UNIONES ESPIGO/CAMPANA CON EMPAQUE DE CAUCHO. REVEST.INTERIOR Y RECUBR EXT. EN MORTERO CEMENTO. L= 6.00M PRESIÓN TRABAJO 150 PSI. SUMINISTRO E INSTALACIÓN</v>
          </cell>
          <cell r="F2291" t="str">
            <v>ML</v>
          </cell>
          <cell r="G2291">
            <v>1393609</v>
          </cell>
        </row>
        <row r="2292">
          <cell r="D2292">
            <v>7432</v>
          </cell>
          <cell r="E2292" t="str">
            <v>TUBERIA PVC U.M. EXT CORRUGADO/INT LISO U.M. NORMA NTC 3722-1 D=24" (INCLUYE SUMINISTRO E INSTALACIÓN)</v>
          </cell>
          <cell r="F2292" t="str">
            <v>ML</v>
          </cell>
          <cell r="G2292">
            <v>608299</v>
          </cell>
        </row>
        <row r="2293">
          <cell r="D2293">
            <v>7433</v>
          </cell>
          <cell r="E2293" t="str">
            <v>TUBERIA PVC U.M. EXT CORRUGADO/INT LISO U.M. NORMA NTC 3722-1 D=27" (INCLUYE SUMINISTRO E INSTALACIÓN)</v>
          </cell>
          <cell r="F2293" t="str">
            <v>ML</v>
          </cell>
          <cell r="G2293">
            <v>715300</v>
          </cell>
        </row>
        <row r="2294">
          <cell r="D2294">
            <v>7434</v>
          </cell>
          <cell r="E2294" t="str">
            <v>TUBERIA PVC U.M. EXT CORRUGADO/INT LISO U.M. NORMA NTC 3722-1 D=30" (INCLUYE SUMINISTRO E INSTALACIÓN)</v>
          </cell>
          <cell r="F2294" t="str">
            <v>ML</v>
          </cell>
          <cell r="G2294">
            <v>878806</v>
          </cell>
        </row>
        <row r="2295">
          <cell r="D2295">
            <v>7435</v>
          </cell>
          <cell r="E2295" t="str">
            <v>TUBERIA PVC U.M. EXT CORRUGADO/INT LISO U.M. NORMA NTC 3722-1 D=36" (INCLUYE SUMINISTRO E INSTALACIÓN)</v>
          </cell>
          <cell r="F2295" t="str">
            <v>ML</v>
          </cell>
          <cell r="G2295">
            <v>1580066</v>
          </cell>
        </row>
        <row r="2296">
          <cell r="D2296">
            <v>7436</v>
          </cell>
          <cell r="E2296" t="str">
            <v>SEÑAL VERTICAL DE PEDESTAL SITP 1-2 RUTAS H=3.75. (INCLUYE CENEFA, FABRICACIÓN, SUMINISTRO E INSTALACIÓN).</v>
          </cell>
          <cell r="F2296" t="str">
            <v>UN</v>
          </cell>
          <cell r="G2296">
            <v>1214817</v>
          </cell>
        </row>
        <row r="2297">
          <cell r="D2297">
            <v>7437</v>
          </cell>
          <cell r="E2297" t="str">
            <v>CONCRETO 6000 PSI GRAVA COMÚN PARA TAPAS CÁMARA (PREMEZCLADO. INCLUYE SUMINISTRO, FORMALETEO Y COLOCACIÓN. NO INCLUYE REFUERZO).</v>
          </cell>
          <cell r="F2297" t="str">
            <v>M3</v>
          </cell>
          <cell r="G2297">
            <v>851117</v>
          </cell>
        </row>
        <row r="2298">
          <cell r="D2298">
            <v>7438</v>
          </cell>
          <cell r="E2298" t="str">
            <v>NIPLE 16" ACERO CARBON EXTREMOS BRIDA/CAMPANA L= 2000MM CON SALIDA PARA VENTOSA 2" Y BY-PASS Ø=2". (SUMINISTRO E INSTALACIÓN).</v>
          </cell>
          <cell r="F2298" t="str">
            <v>UN</v>
          </cell>
          <cell r="G2298">
            <v>4093821</v>
          </cell>
        </row>
        <row r="2299">
          <cell r="D2299">
            <v>7439</v>
          </cell>
          <cell r="E2299" t="str">
            <v>TAPA CIRCULAR DE SEGURIDAD PARA TRÁFICO PESADO D= 0.60M. SUMINISTRO E INSTALACIÓN</v>
          </cell>
          <cell r="F2299" t="str">
            <v>UN</v>
          </cell>
          <cell r="G2299">
            <v>417974</v>
          </cell>
        </row>
        <row r="2300">
          <cell r="D2300">
            <v>7440</v>
          </cell>
          <cell r="E2300" t="str">
            <v>NIPLE 16" ACERO CARBON EXTREMOS BRIDA/CAMPANA L= 2000MM CON SALIDA PARA VENTOSA 2"(ACERO). (SUMINISTRO E INSTALACIÓN).</v>
          </cell>
          <cell r="F2300" t="str">
            <v>UN</v>
          </cell>
          <cell r="G2300">
            <v>4083613</v>
          </cell>
        </row>
        <row r="2301">
          <cell r="D2301">
            <v>7441</v>
          </cell>
          <cell r="E2301" t="str">
            <v>NIPLE 16" ACERO CARBON EXTREMOS ESPIGO/BRIDA L= 2000MM CON SALIDA PARA VENTOSA 2"(ACERO). (SUMINISTRO E INSTALACIÓN).</v>
          </cell>
          <cell r="F2301" t="str">
            <v>UN</v>
          </cell>
          <cell r="G2301">
            <v>4083613</v>
          </cell>
        </row>
        <row r="2302">
          <cell r="D2302">
            <v>7442</v>
          </cell>
          <cell r="E2302" t="str">
            <v>NIPLE 16" ACERO CARBON EXTREMOS ESPIGO/BRIDA L= 2000MM CON SALIDA PARA VENTOSA 2" Y BY-PASS Ø=2". (SUMINISTRO E INSTALACIÓN).</v>
          </cell>
          <cell r="F2302" t="str">
            <v>UN</v>
          </cell>
          <cell r="G2302">
            <v>4093821</v>
          </cell>
        </row>
        <row r="2303">
          <cell r="D2303">
            <v>7443</v>
          </cell>
          <cell r="E2303" t="str">
            <v>CAÑUELA TIPO CU 004 (SUMINISTRO E INSTALACIÓN. INCLUYE 3CM MORTERO 1:5)</v>
          </cell>
          <cell r="F2303" t="str">
            <v>ML</v>
          </cell>
          <cell r="G2303">
            <v>48409</v>
          </cell>
        </row>
        <row r="2304">
          <cell r="D2304">
            <v>7445</v>
          </cell>
          <cell r="E2304" t="str">
            <v>CERRAMIENTO EN MALLA ELECTROSOLDADA H= 1.50M CALIBRE 10.5 HUECO DE 2". SUMINISTRO E INSTALACIÓN.</v>
          </cell>
          <cell r="F2304" t="str">
            <v>M2</v>
          </cell>
          <cell r="G2304">
            <v>335101</v>
          </cell>
        </row>
        <row r="2305">
          <cell r="D2305">
            <v>7447</v>
          </cell>
          <cell r="E2305" t="str">
            <v>TUBERIA PVC U.M. EXT CORRUGADO/INT LISO U.M. NORMA NTC 3722-1 D=48" (INCLUYE SUMINISTRO E INSTALACIÓN)</v>
          </cell>
          <cell r="F2305" t="str">
            <v>ML</v>
          </cell>
          <cell r="G2305">
            <v>3187347</v>
          </cell>
        </row>
        <row r="2306">
          <cell r="D2306">
            <v>7448</v>
          </cell>
          <cell r="E2306" t="str">
            <v>VÁLVULA 1 1/2" PARA EXPULSIÓN DE AIRE (SUMINISTRO E INSTALACIÓN)</v>
          </cell>
          <cell r="F2306" t="str">
            <v>UN</v>
          </cell>
          <cell r="G2306">
            <v>439406</v>
          </cell>
        </row>
        <row r="2307">
          <cell r="D2307">
            <v>7451</v>
          </cell>
          <cell r="E2307" t="str">
            <v>VÁLVULA COMPUERTA D=2" EXTREMOS BRIDADOS (A) (150 PSI). SUMINISTRO E INSTALACIÓN</v>
          </cell>
          <cell r="F2307" t="str">
            <v>UN</v>
          </cell>
          <cell r="G2307">
            <v>586319</v>
          </cell>
        </row>
        <row r="2308">
          <cell r="D2308">
            <v>7452</v>
          </cell>
          <cell r="E2308"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F2308" t="str">
            <v>UN</v>
          </cell>
          <cell r="G2308">
            <v>2238968</v>
          </cell>
        </row>
        <row r="2309">
          <cell r="D2309">
            <v>7453</v>
          </cell>
          <cell r="E2309" t="str">
            <v>VÁLVULA COMPUERTA D=4" EXTREMOS BRIDADOS (A) (150 PSI). SUMINISTRO E INSTALACIÓN</v>
          </cell>
          <cell r="F2309" t="str">
            <v>UN</v>
          </cell>
          <cell r="G2309">
            <v>1219598</v>
          </cell>
        </row>
        <row r="2310">
          <cell r="D2310">
            <v>7454</v>
          </cell>
          <cell r="E2310" t="str">
            <v>VÁLVULA DE GLOBO DE 4" (A). SUMINISTRO E INSTALACIÓN</v>
          </cell>
          <cell r="F2310" t="str">
            <v>UN</v>
          </cell>
          <cell r="G2310">
            <v>2633461</v>
          </cell>
        </row>
        <row r="2311">
          <cell r="D2311">
            <v>7455</v>
          </cell>
          <cell r="E2311" t="str">
            <v>VÁLVULA DE MARIPOSA Ø 12"A BRIDA - BRIDA (A) (150 PSI). SUMINISTRO E INSTALACIÓN</v>
          </cell>
          <cell r="F2311" t="str">
            <v>UN</v>
          </cell>
          <cell r="G2311">
            <v>10603457</v>
          </cell>
        </row>
        <row r="2312">
          <cell r="D2312">
            <v>7458</v>
          </cell>
          <cell r="E2312"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F2312" t="str">
            <v>UN</v>
          </cell>
          <cell r="G2312">
            <v>7449417</v>
          </cell>
        </row>
        <row r="2313">
          <cell r="D2313">
            <v>7459</v>
          </cell>
          <cell r="E2313" t="str">
            <v>NIPLE 16" ACERO CARBON EXTREMOS ESPIGO/CAMPANA L= 3000MM CON SALIDA BRIDADA PARA BOCA DE ACCESO 16" Y SALIDA PARA VENTOSA 2"(ACERO). (SUMINISTRO E INSTALACIÓN)</v>
          </cell>
          <cell r="F2313" t="str">
            <v>UN</v>
          </cell>
          <cell r="G2313">
            <v>5370356</v>
          </cell>
        </row>
        <row r="2314">
          <cell r="D2314">
            <v>7460</v>
          </cell>
          <cell r="E2314"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F2314" t="str">
            <v>UN</v>
          </cell>
          <cell r="G2314">
            <v>2921637</v>
          </cell>
        </row>
        <row r="2315">
          <cell r="D2315">
            <v>7462</v>
          </cell>
          <cell r="E2315" t="str">
            <v>NIPLE 16" ACERO CARBON EXTREMOS ESPIGO/CAMPANA L= 3000MM CON SALIDA PARA BOCA DE ACCESO 16" (ACERO). (SUMINISTRO E INSTALACIÓN)</v>
          </cell>
          <cell r="F2315" t="str">
            <v>UN</v>
          </cell>
          <cell r="G2315">
            <v>3806566</v>
          </cell>
        </row>
        <row r="2316">
          <cell r="D2316">
            <v>7464</v>
          </cell>
          <cell r="E2316"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F2316" t="str">
            <v>UN</v>
          </cell>
          <cell r="G2316">
            <v>3096808</v>
          </cell>
        </row>
        <row r="2317">
          <cell r="D2317">
            <v>7465</v>
          </cell>
          <cell r="E2317" t="str">
            <v>NIPLE 4" DE ACERO SCH-40 S/C EXTREMOS LISO, L=360MM. (SUMINISTRO E INSTALACIÓN)</v>
          </cell>
          <cell r="F2317" t="str">
            <v>UN</v>
          </cell>
          <cell r="G2317">
            <v>141350</v>
          </cell>
        </row>
        <row r="2318">
          <cell r="D2318">
            <v>7468</v>
          </cell>
          <cell r="E2318" t="str">
            <v>NIPLE 24" ACERO CARBON EXTREMOS LISOS CON SALIDA PARA PITÓMETRO 1" Y DOS SALIDAS 1 1/2". L= 2000 MM. SUMINISTRO E INSTALACIÓN</v>
          </cell>
          <cell r="F2318" t="str">
            <v>UN</v>
          </cell>
          <cell r="G2318">
            <v>3819980</v>
          </cell>
        </row>
        <row r="2319">
          <cell r="D2319">
            <v>7469</v>
          </cell>
          <cell r="E2319" t="str">
            <v>DELINEADOR DE OBSTÁCULO PARA EL TRÁSITO POR UN LADO DEL OBTÁCULO DE 90CM X 20CM, REFLECTIVO PRISMÁTICO TIPO VII O SUPERIOR, AMARILLO LIMÓN FLUORESCENTE EN LÁMINA GALVANIZADA, PEDESTAL EN ÁNGULO. SUMINISTRO E INSTALACIÓN.</v>
          </cell>
          <cell r="F2319" t="str">
            <v>UN</v>
          </cell>
          <cell r="G2319">
            <v>473129</v>
          </cell>
        </row>
        <row r="2320">
          <cell r="D2320">
            <v>7470</v>
          </cell>
          <cell r="E2320" t="str">
            <v>DELINEADOR DE CURVA HORIZONTAL DE 40CM X 50CM. REFLECTIVO PRISMÁTICO TIPO VII O SUPERIOR, AMARILLO LIMÓN FLUORESCENTE EN LÁMINA GALVANIZADA, PEDESTAL EN ÁNGULO. SUMINISTRO E INSTALACIÓN</v>
          </cell>
          <cell r="F2320" t="str">
            <v>UN</v>
          </cell>
          <cell r="G2320">
            <v>384550</v>
          </cell>
        </row>
        <row r="2321">
          <cell r="D2321">
            <v>7471</v>
          </cell>
          <cell r="E2321" t="str">
            <v>TEE PVC U.M. 12" X 6" (SUMINISTRO E INSTALACIÓN)</v>
          </cell>
          <cell r="F2321" t="str">
            <v>UN</v>
          </cell>
          <cell r="G2321">
            <v>2068994</v>
          </cell>
        </row>
        <row r="2322">
          <cell r="D2322">
            <v>7472</v>
          </cell>
          <cell r="E2322" t="str">
            <v>TUBERIA PVC U.M. EXT CORRUGADO/INT LISO U.M. NORMA NTC 3722-1 D=33". (INCLUYE SUMINISTRO E INSTALACIÓN)</v>
          </cell>
          <cell r="F2322" t="str">
            <v>ML</v>
          </cell>
          <cell r="G2322">
            <v>1178225</v>
          </cell>
        </row>
        <row r="2323">
          <cell r="D2323">
            <v>7473</v>
          </cell>
          <cell r="E2323" t="str">
            <v>TEE PVC U.M. 12" X 4" (SUMINISTRO E INSTALACIÓN)</v>
          </cell>
          <cell r="F2323" t="str">
            <v>UN</v>
          </cell>
          <cell r="G2323">
            <v>1715564</v>
          </cell>
        </row>
        <row r="2324">
          <cell r="D2324">
            <v>7474</v>
          </cell>
          <cell r="E2324" t="str">
            <v>TUBERIA PVC U.M. EXT CORRUGADO/INT LISO U.M. NORMA NTC 3722-1 D=42". (INCLUYE SUMINISTRO E INSTALACIÓN)</v>
          </cell>
          <cell r="F2324" t="str">
            <v>ML</v>
          </cell>
          <cell r="G2324">
            <v>2500578</v>
          </cell>
        </row>
        <row r="2325">
          <cell r="D2325">
            <v>7477</v>
          </cell>
          <cell r="E2325" t="str">
            <v>REDUCCION CONCENTRICA HD EXTREMO LISO 12"X4" (SUMINISTRO E INSTALACIÓN)</v>
          </cell>
          <cell r="F2325" t="str">
            <v>UN</v>
          </cell>
          <cell r="G2325">
            <v>1208051</v>
          </cell>
        </row>
        <row r="2326">
          <cell r="D2326">
            <v>7480</v>
          </cell>
          <cell r="E2326" t="str">
            <v>UNIÓN JUNTA DE DESMONTAJE Ø 12 (A) (SUMINISTRO E INSTALACIÓN)</v>
          </cell>
          <cell r="F2326" t="str">
            <v>UN</v>
          </cell>
          <cell r="G2326">
            <v>2371712</v>
          </cell>
        </row>
        <row r="2327">
          <cell r="D2327">
            <v>7482</v>
          </cell>
          <cell r="E2327" t="str">
            <v>UNIÓN JUNTA DE DESMONTAJE Ø 16 (A) (SUMINISTRO E INSTALACIÓN)</v>
          </cell>
          <cell r="F2327" t="str">
            <v>UN</v>
          </cell>
          <cell r="G2327">
            <v>4392309</v>
          </cell>
        </row>
        <row r="2328">
          <cell r="D2328">
            <v>7483</v>
          </cell>
          <cell r="E2328" t="str">
            <v>TAPON PVC TIPO U.M. D=2" (SUMINISTRO E INSTALACIÓN)</v>
          </cell>
          <cell r="F2328" t="str">
            <v>UN</v>
          </cell>
          <cell r="G2328">
            <v>28394</v>
          </cell>
        </row>
        <row r="2329">
          <cell r="D2329">
            <v>7485</v>
          </cell>
          <cell r="E2329" t="str">
            <v>NIPLE 16" ACERO CARBON EXTREMOS BRIDA/EXTREMO LISO PARA CINTURON DE CIERRE L=1500MM (A). (ACERO). SUMINISTRO E INSTALACIÓN</v>
          </cell>
          <cell r="F2329" t="str">
            <v>UN</v>
          </cell>
          <cell r="G2329">
            <v>3349120</v>
          </cell>
        </row>
        <row r="2330">
          <cell r="D2330">
            <v>7486</v>
          </cell>
          <cell r="E2330" t="str">
            <v>UNIÓN JUNTA DE DESMONTAJE Ø 24 (A) (SUMINISTRO E INSTALACIÓN)</v>
          </cell>
          <cell r="F2330" t="str">
            <v>UN</v>
          </cell>
          <cell r="G2330">
            <v>9580202</v>
          </cell>
        </row>
        <row r="2331">
          <cell r="D2331">
            <v>7487</v>
          </cell>
          <cell r="E2331" t="str">
            <v>VÁLVULA DE COMPUERTA DE Ø 4" (A) CON SELLO EN BRONCE. (SUMINISTRO E INSTALACIÓN)</v>
          </cell>
          <cell r="F2331" t="str">
            <v>UN</v>
          </cell>
          <cell r="G2331">
            <v>2932008</v>
          </cell>
        </row>
        <row r="2332">
          <cell r="D2332">
            <v>7488</v>
          </cell>
          <cell r="E2332" t="str">
            <v>VENTOSA DE DOBLE ACCIÓN DE Ø 2" DE BRIDA (A). (SUMINISTRO E INSTALACIÓN)</v>
          </cell>
          <cell r="F2332" t="str">
            <v>UN</v>
          </cell>
          <cell r="G2332">
            <v>621016</v>
          </cell>
        </row>
        <row r="2333">
          <cell r="D2333">
            <v>7492</v>
          </cell>
          <cell r="E2333"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F2333" t="str">
            <v>UN</v>
          </cell>
          <cell r="G2333">
            <v>5329012</v>
          </cell>
        </row>
        <row r="2334">
          <cell r="D2334">
            <v>7493</v>
          </cell>
          <cell r="E2334" t="str">
            <v>CODO EN ACERO Ø=4" (INCLUYE SUMINISTRO E INSTALACIÓN)</v>
          </cell>
          <cell r="F2334" t="str">
            <v>UN</v>
          </cell>
          <cell r="G2334">
            <v>156977</v>
          </cell>
        </row>
        <row r="2335">
          <cell r="D2335">
            <v>7494</v>
          </cell>
          <cell r="E2335" t="str">
            <v>SEÑAL DOBLE DE 0.75X0.75M REFLECTIVO ALTA DENSIDAD TIPO IV EN LÁMINA GALVANIZADA, PEDESTAL EN ÁNGULO SP/SR/SI. SUMINISTRO E INSTALACIÓN.</v>
          </cell>
          <cell r="F2335" t="str">
            <v>UN</v>
          </cell>
          <cell r="G2335">
            <v>695109</v>
          </cell>
        </row>
        <row r="2336">
          <cell r="D2336">
            <v>7495</v>
          </cell>
          <cell r="E2336" t="str">
            <v>CODO EN ACERO D=16" ENTRE 45° Y 67.5° JUNTA ESPIGO-CAMPANA CON EMPAQUE CAUCHO. REVESTIMIENTO INTERIOR Y EXTERIOR EN MORTERO DE CEMENTO. L=0.85X0.85M PRESIÓN TRABAJO 150 PSI</v>
          </cell>
          <cell r="F2336" t="str">
            <v>UN</v>
          </cell>
          <cell r="G2336">
            <v>4228178</v>
          </cell>
        </row>
        <row r="2337">
          <cell r="D2337">
            <v>7497</v>
          </cell>
          <cell r="E2337" t="str">
            <v>SEÑAL DOBLE DE 60 CM, REFLECTIVO ALTA DENSIDAD TIPO IV EN LAMINA GALVANIZADA, PEDESTAL EN ANGULO SP/SR/SI. (INCLUYE SUMINISTRO E INSTALACIÓN)</v>
          </cell>
          <cell r="F2337" t="str">
            <v>UN</v>
          </cell>
          <cell r="G2337">
            <v>527150</v>
          </cell>
        </row>
        <row r="2338">
          <cell r="D2338">
            <v>7498</v>
          </cell>
          <cell r="E2338" t="str">
            <v>SEÑAL VERTICAL REGLAMENTARIA CICLORUTA (D= 45 CM) CON PLAQUETA. INCLUYE POSTE. SUMINISTRO E INSTALACIÓN.</v>
          </cell>
          <cell r="F2338" t="str">
            <v>UN</v>
          </cell>
          <cell r="G2338">
            <v>613233</v>
          </cell>
        </row>
        <row r="2339">
          <cell r="D2339">
            <v>7500</v>
          </cell>
          <cell r="E2339" t="str">
            <v>SEÑAL VERTICAL INFORMATIVA CICLORUTA (D= 45CMX45CM) CON PLAQUETA. INCLUYE POSTE. SUMINISTRO E INSTALACIÓN.</v>
          </cell>
          <cell r="F2339" t="str">
            <v>UN</v>
          </cell>
          <cell r="G2339">
            <v>613233</v>
          </cell>
        </row>
        <row r="2340">
          <cell r="D2340">
            <v>7501</v>
          </cell>
          <cell r="E2340" t="str">
            <v>SEÑAL VERTICAL GRUPO DE REGLAMENTARIAS TIPO CIRCULO (D= 60CM). INCLUYE POSTE. SUMINISTRO E INSTALACIÓN.</v>
          </cell>
          <cell r="F2340" t="str">
            <v>UN</v>
          </cell>
          <cell r="G2340">
            <v>547783</v>
          </cell>
        </row>
        <row r="2341">
          <cell r="D2341">
            <v>7502</v>
          </cell>
          <cell r="E2341"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F2341" t="str">
            <v>UN</v>
          </cell>
          <cell r="G2341">
            <v>2238968</v>
          </cell>
        </row>
        <row r="2342">
          <cell r="D2342">
            <v>7503</v>
          </cell>
          <cell r="E2342" t="str">
            <v>SEÑAL VERTICAL GRUPO DE REGLAMENTARIAS TIPO CIRCULO (D= 60CM). CON PLAQUETA INCLUYE POSTE. SUMINISTRO E INSTALACIÓN.</v>
          </cell>
          <cell r="F2342" t="str">
            <v>UN</v>
          </cell>
          <cell r="G2342">
            <v>588652</v>
          </cell>
        </row>
        <row r="2343">
          <cell r="D2343">
            <v>7504</v>
          </cell>
          <cell r="E2343"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F2343" t="str">
            <v>UN</v>
          </cell>
          <cell r="G2343">
            <v>11603883</v>
          </cell>
        </row>
        <row r="2344">
          <cell r="D2344">
            <v>7505</v>
          </cell>
          <cell r="E2344"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F2344" t="str">
            <v>UN</v>
          </cell>
          <cell r="G2344">
            <v>2921637</v>
          </cell>
        </row>
        <row r="2345">
          <cell r="D2345">
            <v>7506</v>
          </cell>
          <cell r="E2345"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F2345" t="str">
            <v>UN</v>
          </cell>
          <cell r="G2345">
            <v>5307577</v>
          </cell>
        </row>
        <row r="2346">
          <cell r="D2346">
            <v>7507</v>
          </cell>
          <cell r="E2346"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F2346" t="str">
            <v>UN</v>
          </cell>
          <cell r="G2346">
            <v>2206874</v>
          </cell>
        </row>
        <row r="2347">
          <cell r="D2347">
            <v>7508</v>
          </cell>
          <cell r="E2347" t="str">
            <v>BARRERA RELLENABLE (2.00X0.55X1.00M) CON CINTA REFLECTIVA (INCLUYE SUMINISTRO E INSTALACIÓN)</v>
          </cell>
          <cell r="F2347" t="str">
            <v>UN</v>
          </cell>
          <cell r="G2347">
            <v>499525</v>
          </cell>
        </row>
        <row r="2348">
          <cell r="D2348">
            <v>7510</v>
          </cell>
          <cell r="E2348" t="str">
            <v>3 DUCTOS DE D=4" Y 3 DUCTOS DE D=6" PVC-TDP (INCLUYE SUMINISTRO E INSTALACIÓN. NO INCLUYE RELLENOS)</v>
          </cell>
          <cell r="F2348" t="str">
            <v>ML</v>
          </cell>
          <cell r="G2348">
            <v>229716</v>
          </cell>
        </row>
        <row r="2349">
          <cell r="D2349">
            <v>7512</v>
          </cell>
          <cell r="E2349" t="str">
            <v>DEMOLICION DE POZO, DIAMETRO INTERIOR D=1.20M, DIAMETRO EXTERIOR D=1.70M, H=1.50M (INCLUYE CARGUE, RETIRO DE MATERIAL, TRANSPORTE Y DISPOSICIÓN FINAL DE ESCOMBROS EN SITIO AUTORIZADO).</v>
          </cell>
          <cell r="F2349" t="str">
            <v>UN</v>
          </cell>
          <cell r="G2349">
            <v>572453</v>
          </cell>
        </row>
        <row r="2350">
          <cell r="D2350">
            <v>7513</v>
          </cell>
          <cell r="E2350" t="str">
            <v>DEMOLICIÓN DE PLACA (INCLUYE CARGUE, RETIRO DE MATERIAL, TRANSPORTE Y DISPOSICIÓN FINAL DE ESCOMBROS EN SITIO AUTORIZADO).</v>
          </cell>
          <cell r="F2350" t="str">
            <v>M2</v>
          </cell>
          <cell r="G2350">
            <v>27726</v>
          </cell>
        </row>
        <row r="2351">
          <cell r="D2351">
            <v>7514</v>
          </cell>
          <cell r="E2351" t="str">
            <v>TAPA VALVULA TIPO CHOROTE TRAFICO PESADO (INCLUYE SUMINISTRO E INSTALACIÓN)</v>
          </cell>
          <cell r="F2351" t="str">
            <v>UN</v>
          </cell>
          <cell r="G2351">
            <v>528760</v>
          </cell>
        </row>
        <row r="2352">
          <cell r="D2352">
            <v>7515</v>
          </cell>
          <cell r="E2352" t="str">
            <v>CÁMARA DE CAIDA D=8" H=1.86M (INCLUYE SUMINISTRO E INSTALACIÓN)</v>
          </cell>
          <cell r="F2352" t="str">
            <v>UN</v>
          </cell>
          <cell r="G2352">
            <v>1037126</v>
          </cell>
        </row>
        <row r="2353">
          <cell r="D2353">
            <v>7519</v>
          </cell>
          <cell r="E2353" t="str">
            <v>CERCHA METÁLICA CUBIERTA CON LÁMINA GALVANIZADA CAL. 18 H=0.80M, EN CRUCE DE PUENTE PARA RED HIDRÁULICA. SUMINISTRO E INSTALACIÓN.</v>
          </cell>
          <cell r="F2353" t="str">
            <v>ML</v>
          </cell>
          <cell r="G2353">
            <v>845637</v>
          </cell>
        </row>
        <row r="2354">
          <cell r="D2354">
            <v>7521</v>
          </cell>
          <cell r="E2354" t="str">
            <v>CERCHA METÁLICA CUBIERTA CON LÁMINA GALVANIZADA CAL. 18 H=2.00M, EN CRUCE DE PUENTE PARA RED HIDRÁULICA. SUMINISTRO E INSTALACIÓN.</v>
          </cell>
          <cell r="F2354" t="str">
            <v>ML</v>
          </cell>
          <cell r="G2354">
            <v>1368458</v>
          </cell>
        </row>
        <row r="2355">
          <cell r="D2355">
            <v>7522</v>
          </cell>
          <cell r="E2355" t="str">
            <v>POSTE TIPO MASTIL T1X (3.80M) EN TUBO SCH 40 GALVANIZADO Y PINTADO. SUMINISTRO E INSTALACIÓN.</v>
          </cell>
          <cell r="F2355" t="str">
            <v>UN</v>
          </cell>
          <cell r="G2355">
            <v>4106463</v>
          </cell>
        </row>
        <row r="2356">
          <cell r="D2356">
            <v>7524</v>
          </cell>
          <cell r="E2356" t="str">
            <v>SEÑAL VERTICAL GRUPO I (60X60CM) CON PLAQUETA INCLUYE POSTE (INCLUYE SUMINISTRO E INSTALACIÓN)</v>
          </cell>
          <cell r="F2356" t="str">
            <v>UN</v>
          </cell>
          <cell r="G2356">
            <v>528208</v>
          </cell>
        </row>
        <row r="2357">
          <cell r="D2357">
            <v>7525</v>
          </cell>
          <cell r="E2357" t="str">
            <v>TUBERIA PVC U.M. EXT CORRUGADO/INT LISO U.M. NORMA NTC 3722-1 D=39" (INCLUYE SUMINISTRO E INSTALACIÓN)</v>
          </cell>
          <cell r="F2357" t="str">
            <v>ML</v>
          </cell>
          <cell r="G2357">
            <v>2088195</v>
          </cell>
        </row>
        <row r="2358">
          <cell r="D2358">
            <v>7527</v>
          </cell>
          <cell r="E2358" t="str">
            <v>ENTIBADO EC-5 CONTINUO MADERA CON PERFILES DE METÁLICOS Y PARALES TELESCÓPICOS. SUMINISTRO E INSTALACIÓN.</v>
          </cell>
          <cell r="F2358" t="str">
            <v>M2</v>
          </cell>
          <cell r="G2358">
            <v>112667</v>
          </cell>
        </row>
        <row r="2359">
          <cell r="D2359">
            <v>7528</v>
          </cell>
          <cell r="E2359" t="str">
            <v>ENTIBADO EC-6 CONTINUO MADERA CON PERFILES DE METÁLICOS Y PARALES TELESCÓPICOS. SUMINISTRO E INSTALACIÓN.</v>
          </cell>
          <cell r="F2359" t="str">
            <v>M2</v>
          </cell>
          <cell r="G2359">
            <v>122487</v>
          </cell>
        </row>
        <row r="2360">
          <cell r="D2360">
            <v>7529</v>
          </cell>
          <cell r="E2360" t="str">
            <v>ENTIBADO TIPO H&gt; 8.50 M. SUMINISTRO E INSTALACIÓN.</v>
          </cell>
          <cell r="F2360" t="str">
            <v>M2</v>
          </cell>
          <cell r="G2360">
            <v>185627</v>
          </cell>
        </row>
        <row r="2361">
          <cell r="D2361">
            <v>7531</v>
          </cell>
          <cell r="E2361" t="str">
            <v>APOYO FIJO EN NEOPRENO DE 0.30M X 0.50M X 0.072M, DUREZA 60 REFORZADO CON 2 PLATINAS DE 1/4" - EJE 1. SUMINISTRO E INSTALACIÓN</v>
          </cell>
          <cell r="F2361" t="str">
            <v>UN</v>
          </cell>
          <cell r="G2361">
            <v>839014</v>
          </cell>
        </row>
        <row r="2362">
          <cell r="D2362">
            <v>7532</v>
          </cell>
          <cell r="E2362" t="str">
            <v>VÁLVULA COMPUERTA ELÁSTICA HD DN Ø 12" PVC L.F. SUMINISTRO E INSTALACIÓN</v>
          </cell>
          <cell r="F2362" t="str">
            <v>UN</v>
          </cell>
          <cell r="G2362">
            <v>6888972</v>
          </cell>
        </row>
        <row r="2363">
          <cell r="D2363">
            <v>7533</v>
          </cell>
          <cell r="E2363" t="str">
            <v>APOYO FIJO EN NEOPRENO DE 0.40M X 0.60M X 0.047M, DUREZA 60 REFORZADO CON 2 PLATINAS DE 1/4" - EJES 2,3, 4 Y 5. SUMINISTRO E INSTALACIÓN</v>
          </cell>
          <cell r="F2363" t="str">
            <v>UN</v>
          </cell>
          <cell r="G2363">
            <v>895182</v>
          </cell>
        </row>
        <row r="2364">
          <cell r="D2364">
            <v>7534</v>
          </cell>
          <cell r="E2364" t="str">
            <v>APOYO MÓVIL EN NEOPRENO DE 0.30M X 0.50M X 0.072M, DUREZA 60 REFORZADO CON 2 PLATINAS DE 1/4" - EJE 6. SUMINISTRO E INSTALACIÓN</v>
          </cell>
          <cell r="F2364" t="str">
            <v>UN</v>
          </cell>
          <cell r="G2364">
            <v>839014</v>
          </cell>
        </row>
        <row r="2365">
          <cell r="D2365">
            <v>7535</v>
          </cell>
          <cell r="E2365" t="str">
            <v>VÁLVULA COMPUERTA ELÁSTICA HD DN Ø 8" PVC L.F. SUMINISTRO E INSTALACIÓN</v>
          </cell>
          <cell r="F2365" t="str">
            <v>UN</v>
          </cell>
          <cell r="G2365">
            <v>3001242</v>
          </cell>
        </row>
        <row r="2366">
          <cell r="D2366">
            <v>7536</v>
          </cell>
          <cell r="E2366" t="str">
            <v>VÁLVULA COMPUERTA ELÁSTICA HD DN Ø 6" PVC L.F. SUMINISTRO E INSTALACIÓN</v>
          </cell>
          <cell r="F2366" t="str">
            <v>UN</v>
          </cell>
          <cell r="G2366">
            <v>2077802</v>
          </cell>
        </row>
        <row r="2367">
          <cell r="D2367">
            <v>7537</v>
          </cell>
          <cell r="E2367" t="str">
            <v>VÁLVULA COMPUERTA ELÁSTICA HD DN Ø 4" PVC L.F. SUMINISTRO E INSTALACIÓN</v>
          </cell>
          <cell r="F2367" t="str">
            <v>UN</v>
          </cell>
          <cell r="G2367">
            <v>1117472</v>
          </cell>
        </row>
        <row r="2368">
          <cell r="D2368">
            <v>7538</v>
          </cell>
          <cell r="E2368" t="str">
            <v>RECUBRIMIENTO DE TALUDES CON MALLA Y MORTERO 1:4 DE E= 3CM (INCLUYE SUMINISTRO, EQUIPOS, MATERIALES Y MANO DE OBRA)</v>
          </cell>
          <cell r="F2368" t="str">
            <v>M2</v>
          </cell>
          <cell r="G2368">
            <v>48808</v>
          </cell>
        </row>
        <row r="2369">
          <cell r="D2369">
            <v>7546</v>
          </cell>
          <cell r="E2369" t="str">
            <v>CODO G.RAD. PVC 22.50° TIPO U.M. D=4" (SUMINISTRO E INSTALACIÓN)</v>
          </cell>
          <cell r="F2369" t="str">
            <v>UN</v>
          </cell>
          <cell r="G2369">
            <v>122247</v>
          </cell>
        </row>
        <row r="2370">
          <cell r="D2370">
            <v>7548</v>
          </cell>
          <cell r="E2370" t="str">
            <v>CELOSÍA 40MM. CORTASOL EN ALUZINC 0.50M LISO SIN TENSOR COLOR ESTÁNDAR. SUMINISTRO E INSTALACIÓN.</v>
          </cell>
          <cell r="F2370" t="str">
            <v>M2</v>
          </cell>
          <cell r="G2370">
            <v>181837</v>
          </cell>
        </row>
        <row r="2371">
          <cell r="D2371">
            <v>7549</v>
          </cell>
          <cell r="E2371" t="str">
            <v>ESCALERA METÁLICA PARA ACCESO A CUBIERTA (SUMINISTRO E INSTALACIÓN)</v>
          </cell>
          <cell r="F2371" t="str">
            <v>UN</v>
          </cell>
          <cell r="G2371">
            <v>4546417</v>
          </cell>
        </row>
        <row r="2372">
          <cell r="D2372">
            <v>7553</v>
          </cell>
          <cell r="E2372" t="str">
            <v>REDUCCIÓN EXCÉNTRICA D= 27" - D= 24". SUMINISTRO E INSTALACIÓN.</v>
          </cell>
          <cell r="F2372" t="str">
            <v>UN</v>
          </cell>
          <cell r="G2372">
            <v>11045063</v>
          </cell>
        </row>
        <row r="2373">
          <cell r="D2373">
            <v>7555</v>
          </cell>
          <cell r="E2373" t="str">
            <v>VÁLVULA DE CHEQUE 4" (150PSI) EXTREMOS BRIDADOS (SUMINISTRO E INSTALACIÓN)</v>
          </cell>
          <cell r="F2373" t="str">
            <v>UN</v>
          </cell>
          <cell r="G2373">
            <v>1350102</v>
          </cell>
        </row>
        <row r="2374">
          <cell r="D2374">
            <v>7558</v>
          </cell>
          <cell r="E2374" t="str">
            <v>VÁLVULA VENTOSA HD COMBINADA TRIPLE ACCIÓN (TRIPLE EFECTO) D=3" EXTREMO BRIDA CLASE 150 (Suministro e instalacion)</v>
          </cell>
          <cell r="F2374" t="str">
            <v>UN</v>
          </cell>
          <cell r="G2374">
            <v>1351762</v>
          </cell>
        </row>
        <row r="2375">
          <cell r="D2375">
            <v>7566</v>
          </cell>
          <cell r="E2375" t="str">
            <v>VÁLVULA COMPUERTA ELÁSTICA EXTREMOS BRIDADOS D=3" 150 PSI (SUMINISTRO E INSTALACIÓN)</v>
          </cell>
          <cell r="F2375" t="str">
            <v>UN</v>
          </cell>
          <cell r="G2375">
            <v>1047111</v>
          </cell>
        </row>
        <row r="2376">
          <cell r="D2376">
            <v>7567</v>
          </cell>
          <cell r="E2376" t="str">
            <v>UNIÓN JUNTA DE DESMONTAJE TIPO DRESSER Ø 4" 150 PSI (SUMINISTRO E INSTALACIÓN)</v>
          </cell>
          <cell r="F2376" t="str">
            <v>UN</v>
          </cell>
          <cell r="G2376">
            <v>725818</v>
          </cell>
        </row>
        <row r="2377">
          <cell r="D2377">
            <v>7569</v>
          </cell>
          <cell r="E2377" t="str">
            <v>CAJA EN CONCRETO PARA DERIVACIÓN DE 2.40 M X 2.40 M X 2.20 M. E= 0.20M. INCLUYE MARCO Y TAPA CAJA INSPECCIÓN CS 275. (SUMINISTRO Y CONSTRUCCIÓN)</v>
          </cell>
          <cell r="F2377" t="str">
            <v>UN</v>
          </cell>
          <cell r="G2377">
            <v>1137184</v>
          </cell>
        </row>
        <row r="2378">
          <cell r="D2378">
            <v>7577</v>
          </cell>
          <cell r="E2378" t="str">
            <v>PINTURA DE TRÁFICO ESPESOR SECO 4MILS PARA SEÑALIZACIÓN DE PISO EN PUERTA CORREDIZA SENCILLA, SEGÚN MANUAL DE IMAGEN DE TRANSMILENIO - INCLUYE SUMINISTRO Y APLICACIÓN</v>
          </cell>
          <cell r="F2378" t="str">
            <v>UN</v>
          </cell>
          <cell r="G2378">
            <v>145856</v>
          </cell>
        </row>
        <row r="2379">
          <cell r="D2379">
            <v>7578</v>
          </cell>
          <cell r="E2379" t="str">
            <v>PINTURA DE TRÁFICO ESPESOR SECO 4MILS PARA SEÑALIZACIÓN DE PISO EN PUERTA CORREDIZA TELESCÓPICA, SEGÚN MANUAL DE IMAGEN DE TRANSMILENIO - INCLUYE SUMINISTRO Y APLICACIÓN</v>
          </cell>
          <cell r="F2379" t="str">
            <v>UN</v>
          </cell>
          <cell r="G2379">
            <v>209058</v>
          </cell>
        </row>
        <row r="2380">
          <cell r="D2380">
            <v>7580</v>
          </cell>
          <cell r="E2380" t="str">
            <v>SEÑAL TIPO DE FRECUENCIA EN LÁMINA, RECUBRIMIENTO POR AMBAS CARAS EN PELÍCULA REFLECTORA GRADO INGENIERÍA AZUL PARA EL FONDO Y BLANCO PARA NÚMERO O LETRA. SEGÚN MANUAL DE IMAGEN TRANSMILENIO. SUMINISTRO E INSTALACIÓN.</v>
          </cell>
          <cell r="F2380" t="str">
            <v>UN</v>
          </cell>
          <cell r="G2380">
            <v>91736</v>
          </cell>
        </row>
        <row r="2381">
          <cell r="D2381">
            <v>7584</v>
          </cell>
          <cell r="E2381" t="str">
            <v>RUTEROS MONTANTE RUTA FÁCIL EN VINILO CON ADHESIVO EN VINILO FUNDIDO 32CM X 16CM SOBRE IMPRESIÓN. SEGÚN MANUAL DE IMAGEN TRANSMILENIO. SUMINISTRO E INSTALACIÓN</v>
          </cell>
          <cell r="F2381" t="str">
            <v>UN</v>
          </cell>
          <cell r="G2381">
            <v>80433</v>
          </cell>
        </row>
        <row r="2382">
          <cell r="D2382">
            <v>7586</v>
          </cell>
          <cell r="E2382" t="str">
            <v>RUTEROS MONTANTE SERVICIOS Y HORARIOS + INFORMACIÓN + RIELES. SEGÚN MANUAL DE IMAGEN TRANSMILENIO. SUMINISTRO E INSTALACIÓN.</v>
          </cell>
          <cell r="F2382" t="str">
            <v>UN</v>
          </cell>
          <cell r="G2382">
            <v>97350</v>
          </cell>
        </row>
        <row r="2383">
          <cell r="D2383">
            <v>7587</v>
          </cell>
          <cell r="E2383" t="str">
            <v>BAJANTE DE ALIMENTACIÓN D=2"EN TUBERÍA METÁLICA (INCLUYE CURVA EMT 2" PARA ACOMETIDA). (INCLUYE SUMINISTRO E INSTALACIÓN)</v>
          </cell>
          <cell r="F2383" t="str">
            <v>ML</v>
          </cell>
          <cell r="G2383">
            <v>68448</v>
          </cell>
        </row>
        <row r="2384">
          <cell r="D2384">
            <v>7589</v>
          </cell>
          <cell r="E2384" t="str">
            <v>RECOLECCIÓN DE TACHONES DE CONCRETO EN LAS TRONCALES (1.75M X 0.25M X 0.15M)</v>
          </cell>
          <cell r="F2384" t="str">
            <v>UN</v>
          </cell>
          <cell r="G2384">
            <v>6628</v>
          </cell>
        </row>
        <row r="2385">
          <cell r="D2385">
            <v>7590</v>
          </cell>
          <cell r="E2385" t="str">
            <v>YEE REDUCIDA PVC SANITARIA 4" X 3" (INCLUYE SUMINISTRO E INSTALACIÓN)</v>
          </cell>
          <cell r="F2385" t="str">
            <v>UN</v>
          </cell>
          <cell r="G2385">
            <v>32946</v>
          </cell>
        </row>
        <row r="2386">
          <cell r="D2386">
            <v>7591</v>
          </cell>
          <cell r="E2386" t="str">
            <v>COLUMNAS DE GRAVA F= 0.60M (INCLUYE EXCAVACIÓN Y MATERIAL DE GRAVA ENTRE 2" Y 3/4" DESGASTE LOS ÁNGELES MENOR AL 20%, TRANSPORTE, SUMINISTRO, PILOTEADORA Y COLOCACIÓN).</v>
          </cell>
          <cell r="F2386" t="str">
            <v>M3</v>
          </cell>
          <cell r="G2386">
            <v>174990</v>
          </cell>
        </row>
        <row r="2387">
          <cell r="D2387">
            <v>7597</v>
          </cell>
          <cell r="E2387" t="str">
            <v>BARRA SOPORTE BAÑO MOVILIDAD REDUCIDA</v>
          </cell>
          <cell r="F2387" t="str">
            <v>UN</v>
          </cell>
          <cell r="G2387">
            <v>306234</v>
          </cell>
        </row>
        <row r="2388">
          <cell r="D2388">
            <v>7599</v>
          </cell>
          <cell r="E2388" t="str">
            <v>PUERTA METÁLICA CON REJILLA</v>
          </cell>
          <cell r="F2388" t="str">
            <v>M2</v>
          </cell>
          <cell r="G2388">
            <v>450434</v>
          </cell>
        </row>
        <row r="2389">
          <cell r="D2389">
            <v>7600</v>
          </cell>
          <cell r="E2389" t="str">
            <v>SIFÓN PVC 135° D=3" (INCLUYE SUMINISTRO E INSTALACIÓN)</v>
          </cell>
          <cell r="F2389" t="str">
            <v>UN</v>
          </cell>
          <cell r="G2389">
            <v>18074</v>
          </cell>
        </row>
        <row r="2390">
          <cell r="D2390">
            <v>7602</v>
          </cell>
          <cell r="E2390" t="str">
            <v>SIFÓN PVC 135° D=4" (INCLUYE SUMINISTRO E INSTALACIÓN)</v>
          </cell>
          <cell r="F2390" t="str">
            <v>UN</v>
          </cell>
          <cell r="G2390">
            <v>35164</v>
          </cell>
        </row>
        <row r="2391">
          <cell r="D2391">
            <v>7606</v>
          </cell>
          <cell r="E2391" t="str">
            <v>ACOMETIDA EN CONDUCTORES DE ALUMINIO 4X(1X2/0) AWG AISLADO HFFR 600 V C.A. INCLUYE CONDUCTORES, CONEXIONES Y ACCESORIOS DE MONTAJE Y MARCACIÓN (INCLUYE SUMINISTRO Y MONTAJE)</v>
          </cell>
          <cell r="F2391" t="str">
            <v>ML</v>
          </cell>
          <cell r="G2391">
            <v>33488</v>
          </cell>
        </row>
        <row r="2392">
          <cell r="D2392">
            <v>7609</v>
          </cell>
          <cell r="E2392" t="str">
            <v>TUBERÍA EMT DE Ø4", EXPUESTA CON SUS ACCESORIOS DE MONTAJE. INCLUYE SUMINISTRO E INSTALACIÓN.</v>
          </cell>
          <cell r="F2392" t="str">
            <v>ML</v>
          </cell>
          <cell r="G2392">
            <v>135901</v>
          </cell>
        </row>
        <row r="2393">
          <cell r="D2393">
            <v>7624</v>
          </cell>
          <cell r="E2393" t="str">
            <v>ACCESORIOS DE INSTALACIÓN ADICIONALES: CONDULETAS, CONECTORES, RECTOS, ADAPTADOR PVC A EMT, CAJAS METÁLICAS 5800 ENTRE OTROS</v>
          </cell>
          <cell r="F2393" t="str">
            <v>GLB</v>
          </cell>
          <cell r="G2393">
            <v>81839</v>
          </cell>
        </row>
        <row r="2394">
          <cell r="D2394">
            <v>7632</v>
          </cell>
          <cell r="E2394" t="str">
            <v>TUBERIA PVC PRESION E.L. PARA SOLDAR D=1 1/4" RDE 21 PSI 200 (INCLUYE SUMINISTRO E INSTALACIÓN)</v>
          </cell>
          <cell r="F2394" t="str">
            <v>ML</v>
          </cell>
          <cell r="G2394">
            <v>15189</v>
          </cell>
        </row>
        <row r="2395">
          <cell r="D2395">
            <v>7633</v>
          </cell>
          <cell r="E2395" t="str">
            <v>FOTOCELDA CON BASE (SUMINISTRO E INSTALACIÓN)</v>
          </cell>
          <cell r="F2395" t="str">
            <v>UN</v>
          </cell>
          <cell r="G2395">
            <v>95801</v>
          </cell>
        </row>
        <row r="2396">
          <cell r="D2396">
            <v>7638</v>
          </cell>
          <cell r="E2396" t="str">
            <v>SALIDA DE DATOS PARA CAMARAS EXTERIORES EN POSTE (INCLUYE SUMINISTRO E INSTALACIÓN)</v>
          </cell>
          <cell r="F2396" t="str">
            <v>UN</v>
          </cell>
          <cell r="G2396">
            <v>173331</v>
          </cell>
        </row>
        <row r="2397">
          <cell r="D2397">
            <v>7639</v>
          </cell>
          <cell r="E2397" t="str">
            <v>CONCRETO GRAVA COMÚN DE 3000 PSI (210 KG/CM2) GRAVA COMÚN PARA PLACA. SUMINISTRO Y COLOCACIÓN (INCLUYE FORMALETA, SUMINISTRO, COLOCACIÓN Y CURADO). NO INCLUYE REFUERZO.</v>
          </cell>
          <cell r="F2397" t="str">
            <v>M3</v>
          </cell>
          <cell r="G2397">
            <v>592989</v>
          </cell>
        </row>
        <row r="2398">
          <cell r="D2398">
            <v>7642</v>
          </cell>
          <cell r="E2398" t="str">
            <v>JARDINERÍA DE PORTE BAJO. INCLUYE SUMINISTRO, SIEMBRA, TIERRA NEGRA Y ABONO. EN BOLSA DE 7" A 15" DE ALTURA DE 10CM A 20CM</v>
          </cell>
          <cell r="F2398" t="str">
            <v>M2</v>
          </cell>
          <cell r="G2398">
            <v>998036</v>
          </cell>
        </row>
        <row r="2399">
          <cell r="D2399">
            <v>7644</v>
          </cell>
          <cell r="E2399" t="str">
            <v>JARDINERÍA DE PORTE ALTO. INCLUYE SUMINISTRO, SIEMBRA, TIERRA NEGRA Y ABONO. EN BOLSA DE 26" DE ALTURA DE 50CM A 80CM</v>
          </cell>
          <cell r="F2399" t="str">
            <v>M2</v>
          </cell>
          <cell r="G2399">
            <v>487758</v>
          </cell>
        </row>
        <row r="2400">
          <cell r="D2400">
            <v>7646</v>
          </cell>
          <cell r="E2400" t="str">
            <v>POSTE METALICO GALVANIZADO EN CALIENTE H=14M CON BRAZO SENCILLO (INCLUYE SUMINISTRO, IZAJE, APLOMADO E INSTALACIÓN).</v>
          </cell>
          <cell r="F2400" t="str">
            <v>UN</v>
          </cell>
          <cell r="G2400">
            <v>6679933</v>
          </cell>
        </row>
        <row r="2401">
          <cell r="D2401">
            <v>7648</v>
          </cell>
          <cell r="E2401" t="str">
            <v>POSTE METALICO GALVANIZADO EN CALIENTE H=14M CON BRAZO DOBLE PROPOSITO DE 1.5M. (INCLUYE SUMINISTRO, IZAJE, APLOMADO E INSTALACIÓN).</v>
          </cell>
          <cell r="F2401" t="str">
            <v>UN</v>
          </cell>
          <cell r="G2401">
            <v>6907221</v>
          </cell>
        </row>
        <row r="2402">
          <cell r="D2402">
            <v>7652</v>
          </cell>
          <cell r="E2402" t="str">
            <v>CABLE DE 4X1/0 AWG TTU CU+1X6T (INCLUYE SUMINISTRO E INSTALACIÓN)</v>
          </cell>
          <cell r="F2402" t="str">
            <v>ML</v>
          </cell>
          <cell r="G2402">
            <v>176189</v>
          </cell>
        </row>
        <row r="2403">
          <cell r="D2403">
            <v>7653</v>
          </cell>
          <cell r="E2403" t="str">
            <v>BAJANTE GALVANIZADA TIPO PESADO CONDUIT L=6M, Ø=2". (SUMINISTRO E INSTALACIÓN)</v>
          </cell>
          <cell r="F2403" t="str">
            <v>UN</v>
          </cell>
          <cell r="G2403">
            <v>397493</v>
          </cell>
        </row>
        <row r="2404">
          <cell r="D2404">
            <v>7655</v>
          </cell>
          <cell r="E2404" t="str">
            <v>CABLE DE 4X2 AWG TTU CU+1X6T (INCLUYE SUMINISTRO E INSTALACIÓN)</v>
          </cell>
          <cell r="F2404" t="str">
            <v>ML</v>
          </cell>
          <cell r="G2404">
            <v>105471</v>
          </cell>
        </row>
        <row r="2405">
          <cell r="D2405">
            <v>7656</v>
          </cell>
          <cell r="E2405" t="str">
            <v>UPS 2KVA. INCLUYE SUMINISTRO E INSTALACIÓN</v>
          </cell>
          <cell r="F2405" t="str">
            <v>UN</v>
          </cell>
          <cell r="G2405">
            <v>2086435</v>
          </cell>
        </row>
        <row r="2406">
          <cell r="D2406">
            <v>7657</v>
          </cell>
          <cell r="E2406" t="str">
            <v>VIGA CAJON PREESFORZADA EN CONCRETO PREMEZCLADO DE 5000 PSI (34 Mpa) GRAVA COMUN (Incluye suministro, cimbra de soporte, forza andamios, forza acero losa, formaleteo metalico, curado y colocacion. No incluye refuerzo)</v>
          </cell>
          <cell r="F2406" t="str">
            <v>M3</v>
          </cell>
          <cell r="G2406">
            <v>1219858</v>
          </cell>
        </row>
        <row r="2407">
          <cell r="D2407">
            <v>7658</v>
          </cell>
          <cell r="E2407" t="str">
            <v>TUBERIA CONDUIT GALVANIZADA IMC D=3" (INCLUYE SUMINISTRO E INSTALACIÓN, ACCESORIOS DE FIJACIÓN).</v>
          </cell>
          <cell r="F2407" t="str">
            <v>ML</v>
          </cell>
          <cell r="G2407">
            <v>135767</v>
          </cell>
        </row>
        <row r="2408">
          <cell r="D2408">
            <v>7659</v>
          </cell>
          <cell r="E2408" t="str">
            <v>EMPATE ORTOGONAL PVC - PVC 12"X12" (INCLUYE SUMINISTRO E INSTALACIÓN DE TEE HD, 3 UNIONES RÁPIDAS, TUBERÍA RDE 21)</v>
          </cell>
          <cell r="F2408" t="str">
            <v>UN</v>
          </cell>
          <cell r="G2408">
            <v>6633383</v>
          </cell>
        </row>
        <row r="2409">
          <cell r="D2409">
            <v>7660</v>
          </cell>
          <cell r="E2409" t="str">
            <v>EMPATE ORTOGONAL PVC - PVC 8"X8" (INCLUYE SUMINISTRO E INSTALACIÓN DE TEE HD, 3 UNIONES RÁPIDAS, TUBERÍA RDE 21)</v>
          </cell>
          <cell r="F2409" t="str">
            <v>UN</v>
          </cell>
          <cell r="G2409">
            <v>2443420</v>
          </cell>
        </row>
        <row r="2410">
          <cell r="D2410">
            <v>7661</v>
          </cell>
          <cell r="E2410" t="str">
            <v>CABLE DE 3X20 XLPE-15-KV-AL (INCLUYE SUMINISTRO E INSTALACIÓN)</v>
          </cell>
          <cell r="F2410" t="str">
            <v>ML</v>
          </cell>
          <cell r="G2410">
            <v>244600</v>
          </cell>
        </row>
        <row r="2411">
          <cell r="D2411">
            <v>7662</v>
          </cell>
          <cell r="E2411" t="str">
            <v>BARRERA DE SEGURIDAD LATERAL EN CONCRETO 4000 PSI. PREMEZCLADO. INCLUYE SUMINISTRO, FORMALETEO, CURADO Y COLOCACIÓN. NO INCLUYE REFUERZO.</v>
          </cell>
          <cell r="F2411" t="str">
            <v>M3</v>
          </cell>
          <cell r="G2411">
            <v>872096</v>
          </cell>
        </row>
        <row r="2412">
          <cell r="D2412">
            <v>7663</v>
          </cell>
          <cell r="E2412" t="str">
            <v>CABLE DE 3X4/0 XLPE-15-KV-AL (INCLUYE SUMINISTRO E INSTALACIÓN)</v>
          </cell>
          <cell r="F2412" t="str">
            <v>ML</v>
          </cell>
          <cell r="G2412">
            <v>168129</v>
          </cell>
        </row>
        <row r="2413">
          <cell r="D2413">
            <v>7665</v>
          </cell>
          <cell r="E2413" t="str">
            <v>CAJA METÁLICA DE PASO 30CMX30CMX10CM (INCLUYE SUMINISTRO E INSTALACIÓN)</v>
          </cell>
          <cell r="F2413" t="str">
            <v>UN</v>
          </cell>
          <cell r="G2413">
            <v>100037</v>
          </cell>
        </row>
        <row r="2414">
          <cell r="D2414">
            <v>7671</v>
          </cell>
          <cell r="E2414" t="str">
            <v>LUMINARIA RALED IV 128 LED, RA02SII, 200W. COMPLETA PARA ALUMBRADO PÚBLICO. INCLUYE LUMINARIA, CABLES Y ELEMENTOS DE CONEXIÓN , OBRAS COMPLEMENTARIAS Y ACCESORIOS. (SUMINISTRO, INSTALACIÓN, PRUEBAS PUESTA EN FUNCIONAMIENTO).</v>
          </cell>
          <cell r="F2414" t="str">
            <v>UN</v>
          </cell>
          <cell r="G2414">
            <v>1876873</v>
          </cell>
        </row>
        <row r="2415">
          <cell r="D2415">
            <v>7675</v>
          </cell>
          <cell r="E2415"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F2415" t="str">
            <v>UN</v>
          </cell>
          <cell r="G2415">
            <v>2895380</v>
          </cell>
        </row>
        <row r="2416">
          <cell r="D2416">
            <v>7676</v>
          </cell>
          <cell r="E2416" t="str">
            <v>RETIRO DE POSTES DE MT (INCLUYE TRASLADO A SITIO DE ACOPIO, RETIRO DE POSTE, RETENIDAS, ESTRUCTURAS DE AMARRE Y SOPORTE DE RED AÉREA).</v>
          </cell>
          <cell r="F2416" t="str">
            <v>UN</v>
          </cell>
          <cell r="G2416">
            <v>357750</v>
          </cell>
        </row>
        <row r="2417">
          <cell r="D2417">
            <v>7679</v>
          </cell>
          <cell r="E2417" t="str">
            <v>CAJA DE EMPALME PARA FIBRA ÓPTICA (INCLUYE SUMINISTRO E INSTALACIÓN)</v>
          </cell>
          <cell r="F2417" t="str">
            <v>UN</v>
          </cell>
          <cell r="G2417">
            <v>406428</v>
          </cell>
        </row>
        <row r="2418">
          <cell r="D2418">
            <v>7680</v>
          </cell>
          <cell r="E2418" t="str">
            <v>COLUMNA EN CONCRETO DE 4000 PSI, (28 MPa) PREMEZCLADO, GRAVA COMÚN (Incluye suministro, Grúa Telescópica, Bombeo, formaleteo metálico, colocación y curado, No incluye refuerzo).</v>
          </cell>
          <cell r="F2418" t="str">
            <v>M3</v>
          </cell>
          <cell r="G2418">
            <v>775909</v>
          </cell>
        </row>
        <row r="2419">
          <cell r="D2419">
            <v>7681</v>
          </cell>
          <cell r="E2419" t="str">
            <v>VIGA CABEZAL EN CONCRETO PREMEZCLADO DE 4000 PSI (28 Mpa) GRAVA COMUN (Incluye grua telescopica, bombeo, suministro, formaleteo metalico, colocacion y curado. No incluye refuerzo)</v>
          </cell>
          <cell r="F2419" t="str">
            <v>M3</v>
          </cell>
          <cell r="G2419">
            <v>883675</v>
          </cell>
        </row>
        <row r="2420">
          <cell r="D2420">
            <v>7687</v>
          </cell>
          <cell r="E2420" t="str">
            <v>2 DUCTOS DE 3" EN TUBERÍA IMC, TIPO PESADO, CON CERTIFICADO DE PRODUCTO RETIE (INCLUYE SUMINISTRO E INSTALACIÓN, ACCESORIOS DE FIJACIÓN).</v>
          </cell>
          <cell r="F2420" t="str">
            <v>ML</v>
          </cell>
          <cell r="G2420">
            <v>256824</v>
          </cell>
        </row>
        <row r="2421">
          <cell r="D2421">
            <v>7690</v>
          </cell>
          <cell r="E2421" t="str">
            <v>PROYECTOR LED PRO 600W 5000K, 120-277V, 6000 LM, CON DIFUSOR DE VIDRIO PLANO (INCLUYE ACCESORIOS DE FIJACION) (INCLUYE SUMINISTRO E INSTALACIÓN).</v>
          </cell>
          <cell r="F2421" t="str">
            <v>UN</v>
          </cell>
          <cell r="G2421">
            <v>4055089</v>
          </cell>
        </row>
        <row r="2422">
          <cell r="D2422">
            <v>7691</v>
          </cell>
          <cell r="E2422" t="str">
            <v>TRAGANTE CÚPULA DE 4" X 3" PLÁSTICA. (INCLUYE SUMINISTRO E INSTALACIÓN).</v>
          </cell>
          <cell r="F2422" t="str">
            <v>UN</v>
          </cell>
          <cell r="G2422">
            <v>11514</v>
          </cell>
        </row>
        <row r="2423">
          <cell r="D2423">
            <v>7697</v>
          </cell>
          <cell r="E2423" t="str">
            <v>ACOMETIDA EN BAJA TENSIÓN EN CONDUCTORES ALUMINIO 6X150 MM^2 + 1X70 MM^2, THHN, 600 V, INCLUYE CONECTORES, ACCESORIOS, ELEMENTOS DE MARCACION Y FIJACION (INCLUYE SUMINISTRO E INSTALACIÓN) DESDE TRANSFORMADOR HACIA TABLERO SISTEMA CONTRA INCENDIO.</v>
          </cell>
          <cell r="F2423" t="str">
            <v>ML</v>
          </cell>
          <cell r="G2423">
            <v>3021534</v>
          </cell>
        </row>
        <row r="2424">
          <cell r="D2424">
            <v>7713</v>
          </cell>
          <cell r="E2424" t="str">
            <v>(DOVELAS) ACERO LISO PARA TRANSFERENCIA DE LOSAS D= 1 1/2" (NO INCLUYE CANASTILLA). SUMINISTRO E INSTALACIÓN.</v>
          </cell>
          <cell r="F2424" t="str">
            <v>KG</v>
          </cell>
          <cell r="G2424">
            <v>6483</v>
          </cell>
        </row>
        <row r="2425">
          <cell r="D2425">
            <v>7714</v>
          </cell>
          <cell r="E2425" t="str">
            <v>(DOVELAS) ACERO LISO PARA TRANSFERENCIA DE LOSAS D= 1" (NO INCLUYE CANASTILLA). SUMINISTRO E INSTALACIÓN.</v>
          </cell>
          <cell r="F2425" t="str">
            <v>KG</v>
          </cell>
          <cell r="G2425">
            <v>6483</v>
          </cell>
        </row>
        <row r="2426">
          <cell r="D2426">
            <v>7715</v>
          </cell>
          <cell r="E2426" t="str">
            <v>PERFILES DE ACERO A36. INCLUYE MANO DE OBRA, FABRICACIÓN, TRANSPORTE Y MONTAJE. INCLUYE RECUBRIMIENTO TRICAPA, ANTICORROSIVO, PINTURA EPÓXICA Y ESMALTE URETANO, ACCESORIOS E INSTALACIÓN SEGÚN DETALLE EN PLANOS Y ESPECIFICACIONES TÉCNICAS.</v>
          </cell>
          <cell r="F2426" t="str">
            <v>UN</v>
          </cell>
          <cell r="G2426">
            <v>6928</v>
          </cell>
        </row>
        <row r="2427">
          <cell r="D2427">
            <v>7717</v>
          </cell>
          <cell r="E2427" t="str">
            <v>CONCRETO 3500 PSI GRAVA COMÚN PARA CONSTRUCCIÓN DE CAISSON DE 2.00M DE DIÁMETRO (INCLUYE EXCAVACIÓN MANUAL, SUMINISTRO DE CAMISA METÁLICA PERDIDA E= 3/8" FORMALETEO Y COLOCACIÓN. SUMIN DE CONCRETO PREMEZCLADO. NO INCL. REFUERZO, CURADO).</v>
          </cell>
          <cell r="F2427" t="str">
            <v>M3</v>
          </cell>
          <cell r="G2427">
            <v>1801311</v>
          </cell>
        </row>
        <row r="2428">
          <cell r="D2428">
            <v>7720</v>
          </cell>
          <cell r="E2428" t="str">
            <v>CURADO DE ELEMENTOS DE CONCRETO (SUMINISTRO Y APLICACIÓN)</v>
          </cell>
          <cell r="F2428" t="str">
            <v>M3</v>
          </cell>
          <cell r="G2428">
            <v>9803</v>
          </cell>
        </row>
        <row r="2429">
          <cell r="D2429">
            <v>7722</v>
          </cell>
          <cell r="E2429" t="str">
            <v>ALQUILER DE ESTRUCTURA METÁLICA PARA SOPORTE PROVISIONAL DE VIGAS DE PUENTE VEHICULAR. INCLUYE MANO DE OBRA, EQUIPOS Y MATERIALES.</v>
          </cell>
          <cell r="F2429" t="str">
            <v>KG</v>
          </cell>
          <cell r="G2429">
            <v>3861</v>
          </cell>
        </row>
        <row r="2430">
          <cell r="D2430">
            <v>7723</v>
          </cell>
          <cell r="E2430" t="str">
            <v>MONTAJE Y DESMONTAJE DE ESTRUCTURA METÁLICA EN ALQUILER PARA SOPORTE PROVISIONAL DE VIGAS DE PUENTE VEHICULAR. INCLUYE CARGUE, DESCARGUE Y TRANSPORTE DESDE BODEGA; MONTAJE Y DESMONTAJE, CARGUE Y DESMONTE, CARGUE, DESCARGUE Y TRANSPORTE A BODEGA.</v>
          </cell>
          <cell r="F2430" t="str">
            <v>KG</v>
          </cell>
          <cell r="G2430">
            <v>8852</v>
          </cell>
        </row>
        <row r="2431">
          <cell r="D2431">
            <v>7725</v>
          </cell>
          <cell r="E2431" t="str">
            <v>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v>
          </cell>
          <cell r="F2431" t="str">
            <v>ML</v>
          </cell>
          <cell r="G2431">
            <v>1187036</v>
          </cell>
        </row>
        <row r="2432">
          <cell r="D2432">
            <v>7726</v>
          </cell>
          <cell r="E2432" t="str">
            <v>BRIDA CIEGA EN ACERO D= 16". PRESIÓN DE TRABAJO= 150 PSI.</v>
          </cell>
          <cell r="F2432" t="str">
            <v>UN</v>
          </cell>
          <cell r="G2432">
            <v>2401272</v>
          </cell>
        </row>
        <row r="2433">
          <cell r="D2433">
            <v>7727</v>
          </cell>
          <cell r="E2433" t="str">
            <v>TEE PVC U.M. 8" X 4" (SUMINISTRO E INSTALACIÓN)</v>
          </cell>
          <cell r="F2433" t="str">
            <v>UN</v>
          </cell>
          <cell r="G2433">
            <v>1750508</v>
          </cell>
        </row>
        <row r="2434">
          <cell r="D2434">
            <v>7739</v>
          </cell>
          <cell r="E2434" t="str">
            <v>BRIDA CIEGA EN ACERO (HD), PN 10, D= 2". PRESIÓN DE TRABAJO= 150 PSI. SUMINISTRO E INSTALACIÓN.</v>
          </cell>
          <cell r="F2434" t="str">
            <v>UN</v>
          </cell>
          <cell r="G2434">
            <v>138661</v>
          </cell>
        </row>
        <row r="2435">
          <cell r="D2435">
            <v>7740</v>
          </cell>
          <cell r="E2435" t="str">
            <v>BRIDA CIEGA EN ACERO (HD), PN 10, D= 4". PRESIÓN DE TRABAJO= 150 PSI. SUMINISTRO E INSTALACIÓN.</v>
          </cell>
          <cell r="F2435" t="str">
            <v>UN</v>
          </cell>
          <cell r="G2435">
            <v>272586</v>
          </cell>
        </row>
        <row r="2436">
          <cell r="D2436">
            <v>7741</v>
          </cell>
          <cell r="E2436" t="str">
            <v>BRIDA CIEGA EN ACERO (HD), PN 10, D= 12". PRESIÓN DE TRABAJO= 150 PSI. SUMINISTRO E INSTALACIÓN.</v>
          </cell>
          <cell r="F2436" t="str">
            <v>UN</v>
          </cell>
          <cell r="G2436">
            <v>1357567</v>
          </cell>
        </row>
        <row r="2437">
          <cell r="D2437">
            <v>7744</v>
          </cell>
          <cell r="E2437" t="str">
            <v>PASO ESCALERA DE GATO EN POLIPROPILENO DE ALTO IMPACTO CON ALMA DE ACERO S/NS-07. SUMINISTRO E INSTALACIÓN.</v>
          </cell>
          <cell r="F2437" t="str">
            <v>UN</v>
          </cell>
          <cell r="G2437">
            <v>135205</v>
          </cell>
        </row>
        <row r="2438">
          <cell r="D2438">
            <v>7745</v>
          </cell>
          <cell r="E2438" t="str">
            <v>ELEMENTO DE VENTILACIÓN PARA CÁMARA DE ACCESORIOS EN HG D= 4". (INCLUYE SUMINISTRO E INSTALACIÓN).</v>
          </cell>
          <cell r="F2438" t="str">
            <v>UN</v>
          </cell>
          <cell r="G2438">
            <v>491797</v>
          </cell>
        </row>
        <row r="2439">
          <cell r="D2439">
            <v>7750</v>
          </cell>
          <cell r="E2439" t="str">
            <v>CERRAMIENTO ANTICOLADO, INCLUYE PERFIL TUBULAR 3" ALTURA 2.50 M EMBEBIDOS EN CONCRETO CON SEPARACIÓN ENTRE TUBOS DE 19 CM, EXCAVACIÓN, VIGA DE PISO (0.45 M X 0.20 M). SUMINISTRO E INSTALACIÓN</v>
          </cell>
          <cell r="F2439" t="str">
            <v>ML</v>
          </cell>
          <cell r="G2439">
            <v>3912458</v>
          </cell>
        </row>
        <row r="2440">
          <cell r="D2440">
            <v>7751</v>
          </cell>
          <cell r="E2440" t="str">
            <v>FRESADO PAVIMENTO ASFÁLTICO (INCLUYE CARGUE) INCLUYE AGUA, PUNTAS. NO INCLUYE TRANSPORTE DE MAQUINARIA, TRANSPORTE DEL FRESADO NI DISPOSICIÓN FINAL).</v>
          </cell>
          <cell r="F2440" t="str">
            <v>M3</v>
          </cell>
          <cell r="G2440">
            <v>92831</v>
          </cell>
        </row>
        <row r="2441">
          <cell r="D2441">
            <v>7768</v>
          </cell>
          <cell r="E2441" t="str">
            <v>COLUMNA EN CONCRETO DE 3000 PSI, (21 MPa) PREMEZCLADO, GRAVA COMÚN (Incluye suministro, Grúa Telescópica, Bombeo, formaleteo metálico, colocación y curado, No incluye refuerzo).</v>
          </cell>
          <cell r="F2441" t="str">
            <v>M3</v>
          </cell>
          <cell r="G2441">
            <v>724909</v>
          </cell>
        </row>
        <row r="2442">
          <cell r="D2442">
            <v>7771</v>
          </cell>
          <cell r="E2442" t="str">
            <v>CAÑUELA TIPO FUNDIDA EN SITIO 1000X300X225 CON CONCRETO 3000 PSI HECHO EN OBRA (SUMINISTRO Y CONSTRUCCIÓN. INCLUYE CONCRETO DE 3000 PSI HECHO EN OBRA, IMPERMEABILIZANTE PARA CONCRETO).</v>
          </cell>
          <cell r="F2442" t="str">
            <v>ML</v>
          </cell>
          <cell r="G2442">
            <v>105975</v>
          </cell>
        </row>
        <row r="2443">
          <cell r="D2443">
            <v>7772</v>
          </cell>
          <cell r="E2443" t="str">
            <v>ALQUILER KIT DE EMERGENCIAS (INCLUYE EXTINTOR DE 10 LBS, CAMILLA EN POLIETILENO PRIMEROS AUXILIOS, INMOVILIZADOR CABEZA, CONO DE H= 1.0M Y BOTIQUÍN.</v>
          </cell>
          <cell r="F2443" t="str">
            <v>UN/MES</v>
          </cell>
          <cell r="G2443">
            <v>30584</v>
          </cell>
        </row>
        <row r="2444">
          <cell r="D2444">
            <v>7773</v>
          </cell>
          <cell r="E2444" t="str">
            <v>VALLA DE 3.00 M X 6.00 M CON ESTRUCTURA METÁLICA - ESTRUCTURA TIPO VALLA EN CERCHA + BANNER. INCLUYE SUMINISTRO E INSTALACIÓN. IMPRESIÓN 720 DPI; TINTAS PARA EXTERIORES.</v>
          </cell>
          <cell r="F2444" t="str">
            <v>UN</v>
          </cell>
          <cell r="G2444">
            <v>6426000</v>
          </cell>
        </row>
        <row r="2445">
          <cell r="D2445">
            <v>7774</v>
          </cell>
          <cell r="E2445" t="str">
            <v>VALLA MÓVIL DE 1.20M X 1.20M EN LÁMINA GALVANIZADA CALIBRE 20, ÁNGULO EN HIERRO DE 2 X 1-1/8" IMPRESO EN VINILO ADHESIVO. INCLUYE SUMINISTRO E INSTALACIÓN. IMPRESIÓN 720 DPI; TINTAS PARA EXTERIORES.</v>
          </cell>
          <cell r="F2445" t="str">
            <v>UN</v>
          </cell>
          <cell r="G2445">
            <v>1049580</v>
          </cell>
        </row>
        <row r="2446">
          <cell r="D2446">
            <v>7775</v>
          </cell>
          <cell r="E2446" t="str">
            <v>GEOMEMBRANA LISA HDPE 30 MILS. (SUMINISTRO E INSTALACIÓN).</v>
          </cell>
          <cell r="F2446" t="str">
            <v>M2</v>
          </cell>
          <cell r="G2446">
            <v>17895</v>
          </cell>
        </row>
        <row r="2447">
          <cell r="D2447">
            <v>7776</v>
          </cell>
          <cell r="E2447" t="str">
            <v>ARENA DE RÍO PARA EMBOQUILLADO (INCLUYE SUMINISTRO, BARRIDO PARA SELLADO DE JUNTAS Y COMPACTACIÓN)</v>
          </cell>
          <cell r="F2447" t="str">
            <v>M3</v>
          </cell>
          <cell r="G2447">
            <v>195475</v>
          </cell>
        </row>
        <row r="2448">
          <cell r="D2448">
            <v>7777</v>
          </cell>
          <cell r="E2448" t="str">
            <v>GEODREN CON TUBERÍA CIRCULAR 100MM H=0.5 O DRENAFLEX CON TUBERÍA CIRCULAR 100MM H=0.5. SUMINISTRO E INSTALACION.</v>
          </cell>
          <cell r="F2448" t="str">
            <v>ML</v>
          </cell>
          <cell r="G2448">
            <v>50634</v>
          </cell>
        </row>
        <row r="2449">
          <cell r="D2449">
            <v>7778</v>
          </cell>
          <cell r="E2449" t="str">
            <v>CUADRILLA (OFICIAL + 4 AYUDANTES) HORARIO NOCTURNO INCLUYE PRESTACIONES</v>
          </cell>
          <cell r="F2449" t="str">
            <v>HR</v>
          </cell>
          <cell r="G2449">
            <v>65692</v>
          </cell>
        </row>
        <row r="2450">
          <cell r="D2450">
            <v>7779</v>
          </cell>
          <cell r="E2450" t="str">
            <v>CUADRILLA (2 AYUDANTES) HORARIO NOCTURNO - JR</v>
          </cell>
          <cell r="F2450" t="str">
            <v>JR</v>
          </cell>
          <cell r="G2450">
            <v>193266</v>
          </cell>
        </row>
        <row r="2451">
          <cell r="D2451">
            <v>7780</v>
          </cell>
          <cell r="E2451" t="str">
            <v>CUADRILLA (OFICIAL + AYUDANTES) HORARIO NOCTURNO INCLUYE PRESTACIONES</v>
          </cell>
          <cell r="F2451" t="str">
            <v>HR</v>
          </cell>
          <cell r="G2451">
            <v>29452</v>
          </cell>
        </row>
        <row r="2452">
          <cell r="D2452">
            <v>7781</v>
          </cell>
          <cell r="E2452" t="str">
            <v>CUADRILLA (OFICIAL + 2 AYUDANTES) HORARIO NOCTURNO</v>
          </cell>
          <cell r="F2452" t="str">
            <v>JR</v>
          </cell>
          <cell r="G2452">
            <v>332252</v>
          </cell>
        </row>
        <row r="2453">
          <cell r="D2453">
            <v>7782</v>
          </cell>
          <cell r="E2453" t="str">
            <v>CUADRILLA (OFICIAL + 2 AYUDANTES) HORARIO NOCTURNO INCLUYE PRESTACIONES</v>
          </cell>
          <cell r="F2453" t="str">
            <v>HR</v>
          </cell>
          <cell r="G2453">
            <v>41532</v>
          </cell>
        </row>
        <row r="2454">
          <cell r="D2454">
            <v>7783</v>
          </cell>
          <cell r="E2454" t="str">
            <v>CUADRILLA (3 OFICIAL + 6 AYUDANTES) HORARIO NOCTURNO</v>
          </cell>
          <cell r="F2454" t="str">
            <v>JR</v>
          </cell>
          <cell r="G2454">
            <v>996756</v>
          </cell>
        </row>
        <row r="2455">
          <cell r="D2455">
            <v>7784</v>
          </cell>
          <cell r="E2455" t="str">
            <v>CUADRILLA (OFICIAL + AYUDANTES) HORARIO NOCTURNO</v>
          </cell>
          <cell r="F2455" t="str">
            <v>JR</v>
          </cell>
          <cell r="G2455">
            <v>235619</v>
          </cell>
        </row>
        <row r="2456">
          <cell r="D2456">
            <v>7785</v>
          </cell>
          <cell r="E2456" t="str">
            <v>LOSA DE CONCRETO MR45 (SUMINISTRO, FORMALETEADO, COLOCACIÓN, CURADO, JUNTAS Y ACABADO. INCLUYE CANASTILLA PASA JUNTA.</v>
          </cell>
          <cell r="F2456" t="str">
            <v>M3</v>
          </cell>
          <cell r="G2456">
            <v>934079</v>
          </cell>
        </row>
        <row r="2457">
          <cell r="D2457">
            <v>7786</v>
          </cell>
          <cell r="E2457" t="str">
            <v>CURADO DE LOSAS DE CONCRETO - HORARIO NOCTURNO. (SUMINISTRO Y APLICACIÓN)</v>
          </cell>
          <cell r="F2457" t="str">
            <v>M2</v>
          </cell>
          <cell r="G2457">
            <v>2161</v>
          </cell>
        </row>
        <row r="2458">
          <cell r="D2458">
            <v>7787</v>
          </cell>
          <cell r="E2458" t="str">
            <v>CANASTILLA PASAJUNTAS - HORARIO NOCTURNO. (INCLUYE SUMINISTRO Y FIJACIÓN)</v>
          </cell>
          <cell r="F2458" t="str">
            <v>KG</v>
          </cell>
          <cell r="G2458">
            <v>7681</v>
          </cell>
        </row>
        <row r="2459">
          <cell r="D2459">
            <v>7788</v>
          </cell>
          <cell r="E2459" t="str">
            <v>CORTE DE PAVIMENTO (HORARIO NOCTURNO) - INCLUYE EQUIPO: CORTADORA DE CONCRETO INCLUYE OPERARIO Y COMBUSTIBLE. INCLUYE DISCO DIAMANTADO ASFALTO-CONCRETO 350 MM, AGUA Y MANO DE OBRA.</v>
          </cell>
          <cell r="F2459" t="str">
            <v>ML</v>
          </cell>
          <cell r="G2459">
            <v>2876</v>
          </cell>
        </row>
        <row r="2460">
          <cell r="D2460">
            <v>7789</v>
          </cell>
          <cell r="E2460" t="str">
            <v>SELLADO DE JUNTAS EN PAVIMENTO FLEXIBLE - HORARIO NOCTURNO (INCLUYE LIMPIEZA, SUMINISTRO E INSTALACIÓN DE FONDO Y EMULSIÓN ASFÁLTICA CRR-1)</v>
          </cell>
          <cell r="F2460" t="str">
            <v>ML</v>
          </cell>
          <cell r="G2460">
            <v>7582</v>
          </cell>
        </row>
        <row r="2461">
          <cell r="D2461">
            <v>7790</v>
          </cell>
          <cell r="E2461" t="str">
            <v>EXCAVACIÓN MANUAL EN MATERIAL COMÚN. HORARIO NOCTURNO. INCLUYE CARGUE.</v>
          </cell>
          <cell r="F2461" t="str">
            <v>M3</v>
          </cell>
          <cell r="G2461">
            <v>55192</v>
          </cell>
        </row>
        <row r="2462">
          <cell r="D2462">
            <v>7791</v>
          </cell>
          <cell r="E2462" t="str">
            <v>BASE GRANULAR CLASE B (BG_B) - HORARIO NOCTURNO. (SUMINISTRO, EXTENDIDO MANUAL, HUMEDECIMIENTO Y COMPACTACIÓN)</v>
          </cell>
          <cell r="F2462" t="str">
            <v>M3</v>
          </cell>
          <cell r="G2462">
            <v>187145</v>
          </cell>
        </row>
        <row r="2463">
          <cell r="D2463">
            <v>7792</v>
          </cell>
          <cell r="E2463" t="str">
            <v>FRESADO PAVIMENTO ASFÁLTICO - HORARIO NOCTURNO. (INCLUYE CARGUE) INCLUYE AGUA, PUNTAS. NO INCLUYE TRANSPORTE DE MAQUINARIA, TRANSPORTE DEL FRESADO NI DISPOSICIÓN FINAL).</v>
          </cell>
          <cell r="F2463" t="str">
            <v>M3</v>
          </cell>
          <cell r="G2463">
            <v>93668</v>
          </cell>
        </row>
        <row r="2464">
          <cell r="D2464">
            <v>7793</v>
          </cell>
          <cell r="E2464" t="str">
            <v>IMPRIMACIÓN CON EMULSIÓN ASFÁLTICA CRL-0 - HORARIO NOCTURNO. (SUMINISTRO, BARRIDO SUPERFICIE Y RIEGO)</v>
          </cell>
          <cell r="F2464" t="str">
            <v>M2</v>
          </cell>
          <cell r="G2464">
            <v>4534</v>
          </cell>
        </row>
        <row r="2465">
          <cell r="D2465">
            <v>7794</v>
          </cell>
          <cell r="E2465" t="str">
            <v>MEZCLA ASFÁLTICA EN CALIENTE TIPO DENSO MD20 ASFALTO CONVENCIONAL 60-70 - HORARIO NOCTURNO. (SUMINISTRO, EXTENDIDO, NIVELACIÓN Y COMPACTACIÓN MECANICA CON VIBROCOMPACTADOR Y COMPACTADOR DE LLANTAS)</v>
          </cell>
          <cell r="F2465" t="str">
            <v>M3</v>
          </cell>
          <cell r="G2465">
            <v>1132959</v>
          </cell>
        </row>
        <row r="2466">
          <cell r="D2466">
            <v>7795</v>
          </cell>
          <cell r="E2466" t="str">
            <v>MEZCLA ASFÁLTICA EN CALIENTE TIPO DENSO MD10 ASFALTO CONVENCIONAL - HORARIO NOCTURNO. (CEMENTO ASFÁLTICO 80-100) (SUMINISTRO, EXTENDIDO, NIVELACIÓN Y COMPACTACIÓN MECANICA CON VIBROCOMPACTADOR Y COMPACTADOR DE LLANTAS)</v>
          </cell>
          <cell r="F2466" t="str">
            <v>M3</v>
          </cell>
          <cell r="G2466">
            <v>1164545</v>
          </cell>
        </row>
        <row r="2467">
          <cell r="D2467">
            <v>7796</v>
          </cell>
          <cell r="E2467" t="str">
            <v>EXCAVACIÓN MECÁNICA EN MATERIAL COMÚN - HORARIO NOCTURNO. (INCLUYE CARGUE)</v>
          </cell>
          <cell r="F2467" t="str">
            <v>M3</v>
          </cell>
          <cell r="G2467">
            <v>5678</v>
          </cell>
        </row>
        <row r="2468">
          <cell r="D2468">
            <v>7797</v>
          </cell>
          <cell r="E2468" t="str">
            <v>BASE GRANULAR BG-A - HORARIO NOCTURNO. (SUMINISTRO, EXTENDIDO, NIVELACIÓN Y HUMEDECIMIENTO MECÁNICO,  COMPACTACIÓN MECÁNICA CON VIBROCOMPACTADOR TÁNDEM PEQUEÑO, INCLUYE OPERARIO  Y COMBUSTIBLE).</v>
          </cell>
          <cell r="F2468" t="str">
            <v>M3</v>
          </cell>
          <cell r="G2468">
            <v>178001</v>
          </cell>
        </row>
        <row r="2469">
          <cell r="D2469">
            <v>7798</v>
          </cell>
          <cell r="E2469" t="str">
            <v>DEMOLICIÓN PAVIMENTO ASFÁLTICO. HORARIO NOCTURNO. (INCLUYE CARGUE). NO INCLUYE TRANSPORTE Y DISPOSICIÓN FINAL DE SOBRANTES.</v>
          </cell>
          <cell r="F2469" t="str">
            <v>M3</v>
          </cell>
          <cell r="G2469">
            <v>41403</v>
          </cell>
        </row>
        <row r="2470">
          <cell r="D2470">
            <v>7799</v>
          </cell>
          <cell r="E2470" t="str">
            <v>DEMOLICIÓN PAVIMENTO ASFÁLTICO - HORARIO NOCTURNO. (ESPESOR VARIABLE. INCLUYE CARGUE). NO INCLUYE TRANSPORTE Y DISPOSICIÓN FINAL DE SOBRANTES.</v>
          </cell>
          <cell r="F2470" t="str">
            <v>M2</v>
          </cell>
          <cell r="G2470">
            <v>8220</v>
          </cell>
        </row>
        <row r="2471">
          <cell r="D2471">
            <v>7800</v>
          </cell>
          <cell r="E2471" t="str">
            <v>MEZCLA ASFÁLTICA EN CALIENTE TIPO DENSO MD12 CON CEMENTO ASFÁLTICO 60-70 - HORARIO NOCTURNO.  (SUMINISTRO, EXTENDIDO, NIVELACIÓN MANUAL Y COMPACTACIÓN MECÁNICA CON VIBROCOMPACTADOR TÁNDEM PEQUEÑO, INCLUYE OPERARIO Y COMBUSTIBLE).</v>
          </cell>
          <cell r="F2471" t="str">
            <v>M3</v>
          </cell>
          <cell r="G2471">
            <v>1142617</v>
          </cell>
        </row>
        <row r="2472">
          <cell r="D2472">
            <v>7801</v>
          </cell>
          <cell r="E2472" t="str">
            <v>DEMOLICIÓN PISOS DE CONCRETO - HORARIO NOCTURNO. (INCLUYE CARGUE). NO INCLUYE TRANSPORTE Y DISPOSICIÓN FINAL DE SOBRANTES.</v>
          </cell>
          <cell r="F2472" t="str">
            <v>M3</v>
          </cell>
          <cell r="G2472">
            <v>61552</v>
          </cell>
        </row>
        <row r="2473">
          <cell r="D2473">
            <v>7802</v>
          </cell>
          <cell r="E2473" t="str">
            <v>FRESADO Y REPOSICIÓN DE PAVIMENTO FLEXIBLE E=0.18 M - HORARIO NOCTURNO. (INCLUYE CARGUE)</v>
          </cell>
          <cell r="F2473" t="str">
            <v>M2</v>
          </cell>
          <cell r="G2473">
            <v>194056</v>
          </cell>
        </row>
        <row r="2474">
          <cell r="D2474">
            <v>7803</v>
          </cell>
          <cell r="E2474" t="str">
            <v>REPLANTEO GENERAL - HORARIO NOCTURNO</v>
          </cell>
          <cell r="F2474" t="str">
            <v>M2</v>
          </cell>
          <cell r="G2474">
            <v>910</v>
          </cell>
        </row>
        <row r="2475">
          <cell r="D2475">
            <v>7804</v>
          </cell>
          <cell r="E2475" t="str">
            <v>REPOSICIÓN DE LOSA DE CONCRETO MR45 E=0.20 M - HORARIO NOCTURNO. INCLUYE ACERO DE REFUERZO, DEMOLICIÓN DE PISOS DE CONCRETO, TRANSPORTE Y DISPOSICIÓN FINAL DE ESCOMBROS.</v>
          </cell>
          <cell r="F2475" t="str">
            <v>M2</v>
          </cell>
          <cell r="G2475">
            <v>248897</v>
          </cell>
        </row>
        <row r="2476">
          <cell r="D2476">
            <v>7805</v>
          </cell>
          <cell r="E2476" t="str">
            <v>ACERO DE REFUERZO - HORARIO NOCTURNO. (INCLUYE SUMINISTRO, FIGURADO Y FIJACIÓN)</v>
          </cell>
          <cell r="F2476" t="str">
            <v>KG</v>
          </cell>
          <cell r="G2476">
            <v>5617</v>
          </cell>
        </row>
        <row r="2477">
          <cell r="D2477">
            <v>7806</v>
          </cell>
          <cell r="E2477" t="str">
            <v>LOSA DE CONCRETO MR45 - HORARIO NOCTURNO. (SUMINISTRO, FORMALETEADO, COLOCACIÓN, CURADO, JUNTAS Y ACABADO. INCLUYE CANASTILLA PASA JUNTA.</v>
          </cell>
          <cell r="F2477" t="str">
            <v>M3</v>
          </cell>
          <cell r="G2477">
            <v>964768</v>
          </cell>
        </row>
        <row r="2478">
          <cell r="D2478">
            <v>7807</v>
          </cell>
          <cell r="E2478" t="str">
            <v>BASE GRANULAR CLASE A (BG_A)- HORARIO NOCTURNO. (SUMINISTRO, EXTENDIDO, NIVELACIÓN, HUMEDECIMIENTO Y COMPACTACIÓN CON VIBROCOMPACTADOR)</v>
          </cell>
          <cell r="F2478" t="str">
            <v>M3</v>
          </cell>
          <cell r="G2478">
            <v>165129</v>
          </cell>
        </row>
        <row r="2479">
          <cell r="D2479">
            <v>7808</v>
          </cell>
          <cell r="E2479" t="str">
            <v>INSTALACION Y PUESTA EN SERVICIO DE CONTROLADOR DE TRAFICO C900 EN LA CIUDAD DE BOGOTÁ, (INCLUYE TRANSPORTE DE CONTROLADOR DESDE LA SDM HASTA LUGAR DE INSTALACIÓN EN BOGOTÁ, MANO DE OBRA E IVA, NO INCLUYE SUMINISTRO DE CONTROLADOR.</v>
          </cell>
          <cell r="F2479" t="str">
            <v>UN</v>
          </cell>
          <cell r="G2479">
            <v>1671653</v>
          </cell>
        </row>
        <row r="2480">
          <cell r="D2480">
            <v>7809</v>
          </cell>
          <cell r="E2480" t="str">
            <v>DEFENSA VIAL METÁLICA DOBLE CRESTA EN ACERO LAMINADO EN FRÍO, VIGAS EN FORMA DOBLE HONDA O W, PARALES Y SEPARADORES METÁLICOS - APLICA NORMAS AASTHO M-180/NTC3755, NTC3783, ARTÍCULO 730 Y 740 DEL INVIAS Y MANUAL DE SEÑALIZACIÓN DEL MINISTERIO DE TRANSPORTE.</v>
          </cell>
          <cell r="F2480" t="str">
            <v>ML</v>
          </cell>
          <cell r="G2480">
            <v>292990</v>
          </cell>
        </row>
        <row r="2481">
          <cell r="D2481">
            <v>7818</v>
          </cell>
          <cell r="E2481" t="str">
            <v>PROTECCIÓN A ALCANTARILLAS (INCLUYE SUMINISTRO Y COLOCACIÓN DE BOLSAS DE LONA Y GEOTEXTIL NT 1600 O SIMILAR).</v>
          </cell>
          <cell r="F2481" t="str">
            <v>UN/MES</v>
          </cell>
          <cell r="G2481">
            <v>17694</v>
          </cell>
        </row>
        <row r="2482">
          <cell r="D2482">
            <v>7819</v>
          </cell>
          <cell r="E2482" t="str">
            <v>PROTECCIÓN A SUMIDEROS CON POLISOMBRA 47% (INCLUYE SUMINISTRO Y COLOCACIÓN DE POLISOMBRA 47% ASEGURADO CON PUNTILLA GRAPA).</v>
          </cell>
          <cell r="F2482" t="str">
            <v>UN/MES</v>
          </cell>
          <cell r="G2482">
            <v>5504</v>
          </cell>
        </row>
        <row r="2483">
          <cell r="D2483">
            <v>7820</v>
          </cell>
          <cell r="E2483" t="str">
            <v>PROTECCIÓN A ÁRBOLES (INCLUYE SUMINISTRO Y COLOCACIÓN DE DURMIENTES DE 2.90M X 0.04M X 0.04M Y POLISOMBRA AL 47% DE TAL MANERA QUE GARANTICE LA PROTECCIÓN AL INDIVIDUO VEGETAL.</v>
          </cell>
          <cell r="F2483" t="str">
            <v>UN</v>
          </cell>
          <cell r="G2483">
            <v>28451</v>
          </cell>
        </row>
        <row r="2484">
          <cell r="D2484">
            <v>7821</v>
          </cell>
          <cell r="E2484" t="str">
            <v>INSTALACIÓN DE TUBERÍA PVC U.M. EXT CORRUGADO/INT LISO U.M. NORMA NTC 3722-1 D=ENTRE 0" HASTA 10" (INCLUYE TRANSPORTE)</v>
          </cell>
          <cell r="F2484" t="str">
            <v>ML</v>
          </cell>
          <cell r="G2484">
            <v>10522</v>
          </cell>
        </row>
        <row r="2485">
          <cell r="D2485">
            <v>7822</v>
          </cell>
          <cell r="E2485" t="str">
            <v>INSTALACIÓN DE TUBERÍA PVC U.M. EXT CORRUGADO/INT LISO U.M. NORMA NTC 3722-1 D=ENTRE 12" HASTA 24" (INCLUYE TRANSPORTE)</v>
          </cell>
          <cell r="F2485" t="str">
            <v>ML</v>
          </cell>
          <cell r="G2485">
            <v>10773</v>
          </cell>
        </row>
        <row r="2486">
          <cell r="D2486">
            <v>7823</v>
          </cell>
          <cell r="E2486" t="str">
            <v>INSTALACIÓN DE TUBERÍA PVC U.M. EXT CORRUGADO/INT LISO U.M. NORMA NTC 3722-1 D=MÁS DE 24" (INCLUYE TRANSPORTE)</v>
          </cell>
          <cell r="F2486" t="str">
            <v>ML</v>
          </cell>
          <cell r="G2486">
            <v>11556</v>
          </cell>
        </row>
        <row r="2487">
          <cell r="D2487">
            <v>7824</v>
          </cell>
          <cell r="E2487" t="str">
            <v>TACHÓN EN CONCRETO L=0.40M HI=0.15M, HS=0.08M (INCLUYE SUMINISTRO E INSTALACIÓN) INCLUYE PEGANTE EPÓXICO Y EQUIPOS PARA LA INSTALACIÓN Y ANCLAJE.</v>
          </cell>
          <cell r="F2487" t="str">
            <v>UN</v>
          </cell>
          <cell r="G2487">
            <v>72840</v>
          </cell>
        </row>
        <row r="2488">
          <cell r="D2488">
            <v>7826</v>
          </cell>
          <cell r="E2488" t="str">
            <v>INSTALACIÓN ADOQUÍN DE CONCRETO 20X10X6CM (INCLUYE BASE 4CM MORTERO 2000 Y ARENA DE SELLO)</v>
          </cell>
          <cell r="F2488" t="str">
            <v>M2</v>
          </cell>
          <cell r="G2488">
            <v>47335</v>
          </cell>
        </row>
        <row r="2489">
          <cell r="D2489">
            <v>7827</v>
          </cell>
          <cell r="E2489" t="str">
            <v>MANTENIMIENTO CORRECTIVO ESPACIO PUBLICO LOSETA A-50 SOBRE MORTERO. INCL. RETIRO LOSETA E INSTALAR LA MISMA.</v>
          </cell>
          <cell r="F2489" t="str">
            <v>M2</v>
          </cell>
          <cell r="G2489">
            <v>21298</v>
          </cell>
        </row>
        <row r="2490">
          <cell r="D2490">
            <v>7828</v>
          </cell>
          <cell r="E2490" t="str">
            <v>RETIRO Y REINSTALACIÓN DE SARDINEL TIPO A10 (INSTALACIÓN. NO INCLUYE MATERIAL DE BASE)</v>
          </cell>
          <cell r="F2490" t="str">
            <v>ML</v>
          </cell>
          <cell r="G2490">
            <v>30276</v>
          </cell>
        </row>
        <row r="2491">
          <cell r="D2491">
            <v>7829</v>
          </cell>
          <cell r="E2491" t="str">
            <v>RETIRO O REINSTALACIÓN DE SARDINEL TIPO A10 (INSTALACIÓN. NO INCLUYE MATERIAL DE BASE)</v>
          </cell>
          <cell r="F2491" t="str">
            <v>ML</v>
          </cell>
          <cell r="G2491">
            <v>15139</v>
          </cell>
        </row>
        <row r="2492">
          <cell r="D2492">
            <v>7830</v>
          </cell>
          <cell r="E2492" t="str">
            <v>CONEXIONES KIT SILLA YEE 250 X 200 PVC. SUMINISTRO E INSTALACIÓN.</v>
          </cell>
          <cell r="F2492" t="str">
            <v>UN</v>
          </cell>
          <cell r="G2492">
            <v>226398</v>
          </cell>
        </row>
        <row r="2493">
          <cell r="D2493">
            <v>7831</v>
          </cell>
          <cell r="E2493" t="str">
            <v>CONEXIONES KIT SILLA YEE 315 X 200 PVC. SUMINISTRO E INSTALACIÓN.</v>
          </cell>
          <cell r="F2493" t="str">
            <v>UN</v>
          </cell>
          <cell r="G2493">
            <v>308154</v>
          </cell>
        </row>
        <row r="2494">
          <cell r="D2494">
            <v>7832</v>
          </cell>
          <cell r="E2494" t="str">
            <v>CONEXIONES KIT SILLA YEE 400 X 200 PVC. SUMINISTRO E INSTALACIÓN.</v>
          </cell>
          <cell r="F2494" t="str">
            <v>UN</v>
          </cell>
          <cell r="G2494">
            <v>369963</v>
          </cell>
        </row>
        <row r="2495">
          <cell r="D2495">
            <v>7833</v>
          </cell>
          <cell r="E2495" t="str">
            <v>CONEXIONES KIT SILLA YEE 450 X 200 PVC. SUMINISTRO E INSTALACIÓN.</v>
          </cell>
          <cell r="F2495" t="str">
            <v>UN</v>
          </cell>
          <cell r="G2495">
            <v>393727</v>
          </cell>
        </row>
        <row r="2496">
          <cell r="D2496">
            <v>7857</v>
          </cell>
          <cell r="E2496"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F2496" t="str">
            <v>UN</v>
          </cell>
          <cell r="G2496">
            <v>6655739</v>
          </cell>
        </row>
        <row r="2497">
          <cell r="D2497">
            <v>7858</v>
          </cell>
          <cell r="E2497" t="str">
            <v>BANDAS SONORAS REDUCTORAS DE VELOCIDAD DE 2CM DE ALTURA, CONSTRUIDA CON GRAVILLA DE 1/2", PINTURA DE LARGA DURACIÓN BLANCA Y RESINA EPÓXICA.</v>
          </cell>
          <cell r="F2497" t="str">
            <v>M2</v>
          </cell>
          <cell r="G2497">
            <v>573950</v>
          </cell>
        </row>
        <row r="2498">
          <cell r="D2498">
            <v>7859</v>
          </cell>
          <cell r="E2498"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F2498" t="str">
            <v>UN</v>
          </cell>
          <cell r="G2498">
            <v>3710433</v>
          </cell>
        </row>
        <row r="2499">
          <cell r="D2499">
            <v>7860</v>
          </cell>
          <cell r="E2499"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F2499" t="str">
            <v>UN</v>
          </cell>
          <cell r="G2499">
            <v>3734018</v>
          </cell>
        </row>
        <row r="2500">
          <cell r="D2500">
            <v>7861</v>
          </cell>
          <cell r="E2500" t="str">
            <v>RETIRO DE PISO EN LAMINA ALFAJOR</v>
          </cell>
          <cell r="F2500" t="str">
            <v>ML</v>
          </cell>
          <cell r="G2500">
            <v>56969</v>
          </cell>
        </row>
        <row r="2501">
          <cell r="D2501">
            <v>7862</v>
          </cell>
          <cell r="E2501" t="str">
            <v>DEMARCACION METROS LINEALES EN PINTURA TIPO TRAFICO BASE SOLVENTE COLOR BLANCO Y/O AMARILLA. LINEA 0.12M Y 16 MILS (INCLUYE SUMINISTRO Y APLICACION CON EQUIPO. INCLUYE MICROESFERAS TIPO DROP ON PARA LINEAS DE BORDE Y DE CARRIL).</v>
          </cell>
          <cell r="F2501" t="str">
            <v>ML</v>
          </cell>
          <cell r="G2501">
            <v>5656</v>
          </cell>
        </row>
        <row r="2502">
          <cell r="D2502">
            <v>7863</v>
          </cell>
          <cell r="E2502" t="str">
            <v>DEMARCACIÓN EN PINTURA TIPO TRAFICO BASE SOLVENTE COLOR BLANCO. LINEA 0.20M Y 16 MILS (INCLUYE SUMINISTRO Y APLICACIÓN CON EQUIPO. INCLUYE MICROESFERAS TIPO DROP ON PARA LINEAS DE CARRIL).</v>
          </cell>
          <cell r="F2502" t="str">
            <v>M2</v>
          </cell>
          <cell r="G2502">
            <v>47646</v>
          </cell>
        </row>
        <row r="2503">
          <cell r="D2503">
            <v>7864</v>
          </cell>
          <cell r="E2503" t="str">
            <v>LAVADO DE ESTRUCTURA EN CONCRETO Y/O METÁLICAS CON ANDAMIO CERTIFICADO. INCLUYE ALQUILER DE HIDROLAVADORA A GASOLINA PRESIÓN 3200 PSI. INCLUYE PLANTA ELÉCTRICA, AGUA Y MANO DE OBRA.</v>
          </cell>
          <cell r="F2503" t="str">
            <v>M2</v>
          </cell>
          <cell r="G2503">
            <v>7871</v>
          </cell>
        </row>
        <row r="2504">
          <cell r="D2504">
            <v>7865</v>
          </cell>
          <cell r="E2504" t="str">
            <v>MARCO REJILLA SUMIDERO LATERAL 100 X 65 (SUMINISTRO E INSTALACIÓN)</v>
          </cell>
          <cell r="F2504" t="str">
            <v>UN</v>
          </cell>
          <cell r="G2504">
            <v>180702</v>
          </cell>
        </row>
        <row r="2505">
          <cell r="D2505">
            <v>7869</v>
          </cell>
          <cell r="E2505" t="str">
            <v>LIMPIEZA MANUAL DE SUMIDERO TIPO ST-1 , ST-2. INCLUYE CARGUE, RETIRO Y DISPOSICIÓN FINAL DE ESCOMBROS.</v>
          </cell>
          <cell r="F2505" t="str">
            <v>M3</v>
          </cell>
          <cell r="G2505">
            <v>67851</v>
          </cell>
        </row>
        <row r="2506">
          <cell r="D2506">
            <v>7870</v>
          </cell>
          <cell r="E2506" t="str">
            <v>RECONSTRUCCIÓN DE LA TAPA DE SUMIDERO SL-100. CONCRETO 3000 PSI HECHO EN OBRA (INCLUYE DEMOLICIÓN DE LA PLACA DE CONCRETO EXISTENTE. INCLUYE ANCLAJES, ACERO DE REFUERZO, FORMALETA, ADHESIVO ESTRUCTURAL, CURADO, MARCO Y REJILLA) ALTURA=20 CM.</v>
          </cell>
          <cell r="F2506" t="str">
            <v>UN</v>
          </cell>
          <cell r="G2506">
            <v>1207050</v>
          </cell>
        </row>
        <row r="2507">
          <cell r="D2507">
            <v>7871</v>
          </cell>
          <cell r="E2507" t="str">
            <v>DESINSTALACIÓN DE SEPARADOR TIPO TRANSMILENIO (BLOQUE CANALIZADOR AMARILLO, INCLUYE CORTE DE ANCLAJES, CARGUE Y DISPOSICIÓN FINAL.</v>
          </cell>
          <cell r="F2507" t="str">
            <v>ML</v>
          </cell>
          <cell r="G2507">
            <v>35564</v>
          </cell>
        </row>
        <row r="2508">
          <cell r="D2508">
            <v>7873</v>
          </cell>
          <cell r="E2508" t="str">
            <v>TRATAMIENTO Y DISPOSICIÓN FINAL DE RESIDUOS PELIGROSOS.</v>
          </cell>
          <cell r="F2508" t="str">
            <v>KG</v>
          </cell>
          <cell r="G2508">
            <v>1142</v>
          </cell>
        </row>
        <row r="2509">
          <cell r="D2509">
            <v>7875</v>
          </cell>
          <cell r="E2509" t="str">
            <v>COLLAR DE DERIVACIÓN DE 4" X 1/2". SUMINISTRO E INSTALACION. (INCLUYE TALADRO ROTOPERCUTOR 3/4", PLANTA ELÉCTRICA 4KW).</v>
          </cell>
          <cell r="F2509" t="str">
            <v>UN</v>
          </cell>
          <cell r="G2509">
            <v>37789</v>
          </cell>
        </row>
        <row r="2510">
          <cell r="D2510">
            <v>7876</v>
          </cell>
          <cell r="E2510" t="str">
            <v>CÁRCAMO DE PROTECCION EN TUBERÍA Ø 12" NORMA EAAB NS-090 version 2 V.2 (incluye Formaleta, Concreto de 2000 y 3000 PSI, Acero de Refuerzo, curado y Manijas en varilla lisa de 1").</v>
          </cell>
          <cell r="F2510" t="str">
            <v>ML</v>
          </cell>
          <cell r="G2510">
            <v>1358249</v>
          </cell>
        </row>
        <row r="2511">
          <cell r="D2511">
            <v>7877</v>
          </cell>
          <cell r="E2511" t="str">
            <v>INSTALACIÓN DE TUBERÍA PVC D=12" TIPO U.M. RDE 21 (Solo incluye la mano de obra)</v>
          </cell>
          <cell r="F2511" t="str">
            <v>ML</v>
          </cell>
          <cell r="G2511">
            <v>5458</v>
          </cell>
        </row>
        <row r="2512">
          <cell r="D2512">
            <v>7878</v>
          </cell>
          <cell r="E2512" t="str">
            <v>RELLENO EN GRAVILLA FINA DIÁMETRO 1/2” MEZCLADO CON RESMA DE LÁTEX EN PROPORCIÓN DE GRAVILLA FINA 58-65 KG/M2 Y RESINE LÁTEX 7 A 8 KG/M2 ESPESOR APROXIMADO E: 0.07 M.</v>
          </cell>
          <cell r="F2512" t="str">
            <v>M2</v>
          </cell>
          <cell r="G2512">
            <v>71827</v>
          </cell>
        </row>
        <row r="2513">
          <cell r="D2513">
            <v>7879</v>
          </cell>
          <cell r="E2513" t="str">
            <v>DEMOLICIÓN Y REPOSICIÓN DE TAPAS PARA POZO (en concreto).</v>
          </cell>
          <cell r="F2513" t="str">
            <v>UN</v>
          </cell>
          <cell r="G2513">
            <v>237234</v>
          </cell>
        </row>
        <row r="2514">
          <cell r="D2514">
            <v>7880</v>
          </cell>
          <cell r="E2514" t="str">
            <v>INSTALACION CODO HD DE 22.5° O 45°, EXTREMO LISO PARA PVC D= 8” (SOLO INCLUYE MANO DE OBRA).</v>
          </cell>
          <cell r="F2514" t="str">
            <v>UN</v>
          </cell>
          <cell r="G2514">
            <v>38364</v>
          </cell>
        </row>
        <row r="2515">
          <cell r="D2515">
            <v>7881</v>
          </cell>
          <cell r="E2515" t="str">
            <v>ESTOPEROLES METÁLICOS CON ESPIGO. INCLUYE SUMINISTRO E INSTALACIÓN.</v>
          </cell>
          <cell r="F2515" t="str">
            <v>UN</v>
          </cell>
          <cell r="G2515">
            <v>6025</v>
          </cell>
        </row>
        <row r="2516">
          <cell r="D2516">
            <v>7883</v>
          </cell>
          <cell r="E2516"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F2516" t="str">
            <v>CM.PER</v>
          </cell>
          <cell r="G2516">
            <v>2180</v>
          </cell>
        </row>
        <row r="2517">
          <cell r="D2517">
            <v>7884</v>
          </cell>
          <cell r="E2517"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F2517" t="str">
            <v>CM.PER</v>
          </cell>
          <cell r="G2517">
            <v>2061</v>
          </cell>
        </row>
        <row r="2518">
          <cell r="D2518">
            <v>7885</v>
          </cell>
          <cell r="E2518"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518" t="str">
            <v>CM.PER</v>
          </cell>
          <cell r="G2518">
            <v>2354</v>
          </cell>
        </row>
        <row r="2519">
          <cell r="D2519">
            <v>7886</v>
          </cell>
          <cell r="E2519"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519" t="str">
            <v>CM.PER</v>
          </cell>
          <cell r="G2519">
            <v>1639</v>
          </cell>
        </row>
        <row r="2520">
          <cell r="D2520">
            <v>7887</v>
          </cell>
          <cell r="E2520"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520" t="str">
            <v>CM.PER</v>
          </cell>
          <cell r="G2520">
            <v>1829</v>
          </cell>
        </row>
        <row r="2521">
          <cell r="D2521">
            <v>7888</v>
          </cell>
          <cell r="E2521" t="str">
            <v>TAPAS PARA POZO DE INSPECCIÓN. SUMINISTRO E INSTALACIÓN.</v>
          </cell>
          <cell r="F2521" t="str">
            <v>UN</v>
          </cell>
          <cell r="G2521">
            <v>228655</v>
          </cell>
        </row>
        <row r="2522">
          <cell r="D2522">
            <v>7889</v>
          </cell>
          <cell r="E2522" t="str">
            <v>PERFORACIÓN PARA ANCLAJE DE VARILLA DE 1" INCLUYE ADHESIVO ESTRUCTURAL. SUMINISTRO E INSTALACIÓN. INCLUYE LA PERFORACIÓN, LIMPIEZA DE LA PERFORACIÓN CON CHORRO DE AIRE, SUMINISTRO DE BROCAS, EQUIPOS, TRANSPORTES, MANEJO, ALMACENAMIENTO MANO DE OBRA.</v>
          </cell>
          <cell r="F2522" t="str">
            <v>CM.PER</v>
          </cell>
          <cell r="G2522">
            <v>2180</v>
          </cell>
        </row>
        <row r="2523">
          <cell r="D2523">
            <v>7892</v>
          </cell>
          <cell r="E2523" t="str">
            <v>REPARADUCTO PVC D=4" - DUCTO TELEFÓNICO. SUMINISTRO E INSTALACIÓN</v>
          </cell>
          <cell r="F2523" t="str">
            <v>ML</v>
          </cell>
          <cell r="G2523">
            <v>93636</v>
          </cell>
        </row>
        <row r="2524">
          <cell r="D2524">
            <v>7893</v>
          </cell>
          <cell r="E2524" t="str">
            <v>DEMOLICIÓN MANUAL DE TAPA EXISTENTE DE POZO DE INSPECCIÓN Y REPOSICIÓN TAPA PARA POZO DE D= 0.70 M. SUMINISTRO E INSTALACIÓN.</v>
          </cell>
          <cell r="F2524" t="str">
            <v>UN</v>
          </cell>
          <cell r="G2524">
            <v>239238</v>
          </cell>
        </row>
        <row r="2525">
          <cell r="D2525">
            <v>7894</v>
          </cell>
          <cell r="E2525" t="str">
            <v>AVISO PUNTO IDU 1.50M X 0.90M (MATERIAL DE IMPRESIÓN VINILO PARA EXTERIORES. INCLUYE SUMINISTRO E INSTALACIÓN).</v>
          </cell>
          <cell r="F2525" t="str">
            <v>UN</v>
          </cell>
          <cell r="G2525">
            <v>799680</v>
          </cell>
        </row>
        <row r="2526">
          <cell r="D2526">
            <v>7895</v>
          </cell>
          <cell r="E2526" t="str">
            <v>CARTELERA TIPO PUNTO IDU DE 1.00M X 1.00M EN ALUMINIO ANODIZADO, CON PAÑO COLOR GRIS, CENEFA SUPERIOR, PUERTAS CORREDIZAS, LOGO INSTITUCIONAL. INCLUYE SUMINISTRO E INSTALACION.</v>
          </cell>
          <cell r="F2526" t="str">
            <v>UN</v>
          </cell>
          <cell r="G2526">
            <v>523958</v>
          </cell>
        </row>
        <row r="2527">
          <cell r="D2527">
            <v>7896</v>
          </cell>
          <cell r="E2527" t="str">
            <v>CORTE DE VARILLA DE DIÁMETRO VARIADO ENTRE 1/2" A 1 1/4".</v>
          </cell>
          <cell r="F2527" t="str">
            <v>UN</v>
          </cell>
          <cell r="G2527">
            <v>931</v>
          </cell>
        </row>
        <row r="2528">
          <cell r="D2528">
            <v>7898</v>
          </cell>
          <cell r="E2528" t="str">
            <v>LOSA DE CONCRETO MR45 ACELERADO A 3 DÍAS (SUMINISTRO, FORMALETEADO, COLOCACIÓN Y ACABADO. NO INCLUYE ACERO, CURADO Y JUNTAS).</v>
          </cell>
          <cell r="F2528" t="str">
            <v>M3</v>
          </cell>
          <cell r="G2528">
            <v>815756</v>
          </cell>
        </row>
        <row r="2529">
          <cell r="D2529">
            <v>7899</v>
          </cell>
          <cell r="E2529" t="str">
            <v>LOSA DE CONCRETO MR50 ACELERADO A 3 DÍAS (SUMINISTRO, FORMALETEADO, COLOCACIÓN Y ACABADO. NO INCLUYE ACERO, CURADO Y JUNTAS).</v>
          </cell>
          <cell r="F2529" t="str">
            <v>M3</v>
          </cell>
          <cell r="G2529">
            <v>822005</v>
          </cell>
        </row>
        <row r="2530">
          <cell r="D2530">
            <v>7900</v>
          </cell>
          <cell r="E2530" t="str">
            <v>GEOCELDA HDPE PERFORADA, ALTURA 15 CM (SUMINISTRO E INSTALACIÓN).</v>
          </cell>
          <cell r="F2530" t="str">
            <v>M2</v>
          </cell>
          <cell r="G2530">
            <v>73005</v>
          </cell>
        </row>
        <row r="2531">
          <cell r="D2531">
            <v>7901</v>
          </cell>
          <cell r="E2531" t="str">
            <v>MANEJO DE AGUAS (INCLUYE MOTOBOMBA CON COMBUSTIBLE Y OPERADOR)</v>
          </cell>
          <cell r="F2531" t="str">
            <v>HR</v>
          </cell>
          <cell r="G2531">
            <v>10497</v>
          </cell>
        </row>
        <row r="2532">
          <cell r="D2532">
            <v>7902</v>
          </cell>
          <cell r="E2532" t="str">
            <v>GEODREN CON TUBERÍA CIRCULAR 100 MM H=1.0 O DRENAFLEX CON TUBERÍA CIRCULAR 100 MM H=1.0 (SUMINISTRO E INSTALACIÓN).</v>
          </cell>
          <cell r="F2532" t="str">
            <v>ML</v>
          </cell>
          <cell r="G2532">
            <v>71944</v>
          </cell>
        </row>
        <row r="2533">
          <cell r="D2533">
            <v>7903</v>
          </cell>
          <cell r="E2533" t="str">
            <v>PENDONES ELABORADOS EN BANNER, CON UNA DIMENSIÓN DE 1.00 M DE ANCHO POR 1.50 M DE LARGO. IMPRESIÓN A FULL COLOR SEGÚN DISEÑOS DE OJALETES.</v>
          </cell>
          <cell r="F2533" t="str">
            <v>UN</v>
          </cell>
          <cell r="G2533">
            <v>113050</v>
          </cell>
        </row>
        <row r="2534">
          <cell r="D2534">
            <v>7904</v>
          </cell>
          <cell r="E2534" t="str">
            <v>ALQUILER BASTÓN LUMINOSO 5 FUNCIONES GRANDE ST -900 -1 55 X 4.5 CM RECARGABLE.</v>
          </cell>
          <cell r="F2534" t="str">
            <v>UN/MES</v>
          </cell>
          <cell r="G2534">
            <v>4561</v>
          </cell>
        </row>
        <row r="2535">
          <cell r="D2535">
            <v>7905</v>
          </cell>
          <cell r="E2535" t="str">
            <v>EXCAVACIÓN MECÁNICA EN MATERIAL DE ROCA PARA CONFORMACIÓN DE LA SUBRASANTE (EXCAVACIÓN, PERFORACIÓN, REMOCIÓN, CARGUE)</v>
          </cell>
          <cell r="F2535" t="str">
            <v>M3</v>
          </cell>
          <cell r="G2535">
            <v>63859</v>
          </cell>
        </row>
        <row r="2536">
          <cell r="D2536">
            <v>7944</v>
          </cell>
          <cell r="E2536" t="str">
            <v>EXCAVACIÓN MECÁNICA EN MATERIAL COMÚN PARA CONFORMACIÓN DE LA SUBRASANTE CON RETROEXCAVADORA (EXCAVACIÓN, REMOCIÓN Y CARGUE)</v>
          </cell>
          <cell r="F2536" t="str">
            <v>M3</v>
          </cell>
          <cell r="G2536">
            <v>4711</v>
          </cell>
        </row>
        <row r="2537">
          <cell r="D2537">
            <v>7945</v>
          </cell>
          <cell r="E2537" t="str">
            <v>EXCAVACIONES VARIAS SIN CLASIFICAR CON RETROEXCAVADORA (INCLUYE: EXCAVACIÓN, REMOCIÓN Y CARGUE)</v>
          </cell>
          <cell r="F2537" t="str">
            <v>M3</v>
          </cell>
          <cell r="G2537">
            <v>3934</v>
          </cell>
        </row>
        <row r="2538">
          <cell r="D2538">
            <v>7946</v>
          </cell>
          <cell r="E2538" t="str">
            <v>EXCAVACIONES VARIAS SIN CLASIFICAR CON RETROCARGADOR (INCLUYE: EXCAVACIÓN, REMOCIÓN Y CARGUE)</v>
          </cell>
          <cell r="F2538" t="str">
            <v>M3</v>
          </cell>
          <cell r="G2538">
            <v>6771</v>
          </cell>
        </row>
        <row r="2539">
          <cell r="D2539">
            <v>7947</v>
          </cell>
          <cell r="E2539" t="str">
            <v>CANALIZACIÓN SUBTERRÁNEA CON 1 DUCTO DE 2 " PVC DB, ACCESORIOS, EXCAVACIÓN, RELLENOS Y ACABADO (INCLUYE SUMINISTRO E INSTALACIÓN)</v>
          </cell>
          <cell r="F2539" t="str">
            <v>ML</v>
          </cell>
          <cell r="G2539">
            <v>66809</v>
          </cell>
        </row>
        <row r="2540">
          <cell r="D2540">
            <v>7948</v>
          </cell>
          <cell r="E2540" t="str">
            <v>CANALIZACIÓN SUBTERRÁNEA CON 1 DUCTO DE 3" PVC TDP, ACCESORIOS, EXCAVACIÓN, RELLENOS Y ACABADO (INCLUYE SUMINISTRO E INSTALACIÓN)</v>
          </cell>
          <cell r="F2540" t="str">
            <v>ML</v>
          </cell>
          <cell r="G2540">
            <v>76686</v>
          </cell>
        </row>
        <row r="2541">
          <cell r="D2541">
            <v>7949</v>
          </cell>
          <cell r="E2541" t="str">
            <v>CANALIZACIÓN SUBTERRÁNEA CON 1 DUCTO DE 4" PVC TDP, ACCESORIOS, EXCAVACIÓN, RELLENOS Y ACABADO (INCLUYE SUMINISTRO E INSTALACIÓN)</v>
          </cell>
          <cell r="F2541" t="str">
            <v>ML</v>
          </cell>
          <cell r="G2541">
            <v>81281</v>
          </cell>
        </row>
        <row r="2542">
          <cell r="D2542">
            <v>7950</v>
          </cell>
          <cell r="E2542" t="str">
            <v>CANALIZACIÓN SUBTERRÁNEA CON 2 DUCTOS DE 3" PVC TDP, ACCESORIOS, EXCAVACIÓN, RELLENOS Y ACABADO (INCLUYE SUMINISTRO E INSTALACIÓN)</v>
          </cell>
          <cell r="F2542" t="str">
            <v>ML</v>
          </cell>
          <cell r="G2542">
            <v>100065</v>
          </cell>
        </row>
        <row r="2543">
          <cell r="D2543">
            <v>7951</v>
          </cell>
          <cell r="E2543" t="str">
            <v>CANALIZACIÓN SUBTERRÁNEA CON 3 DUCTOS DE 3" PVC TDP, ACCESORIOS, EXCAVACIÓN, RELLENOS Y ACABADO (INCLUYE SUMINISTRO E INSTALACIÓN)</v>
          </cell>
          <cell r="F2543" t="str">
            <v>ML</v>
          </cell>
          <cell r="G2543">
            <v>135421</v>
          </cell>
        </row>
        <row r="2544">
          <cell r="D2544">
            <v>7953</v>
          </cell>
          <cell r="E2544" t="str">
            <v>REDUCTOR DE VELOCIDAD TIPO RESALTO PARABOLICO DE 4 METROS DE ANCHO. EN CONCRETO PREMEZCLADO 4000 PSI  (280 Kg/cm2) GRAVA COMÚN.  SUMINISTRO E INSTALACION. (INCLUYE FORMALETA,  REFUERZO, CURADO Y PINTURA).</v>
          </cell>
          <cell r="F2544" t="str">
            <v>ML</v>
          </cell>
          <cell r="G2544">
            <v>1480403</v>
          </cell>
        </row>
        <row r="2545">
          <cell r="D2545">
            <v>7954</v>
          </cell>
          <cell r="E2545" t="str">
            <v>CAJA DE PASO SENCILLA PARA SEMAFORIZACIÓN PARA ANDÉN, MEDIDAS INTERNAS (60 CM X 50 CM), MEDIDAS EXTERNAS (75 CM X 85 CM) , ALTURA: 70 CM. INCLUYE BASE, FILTRO, MUROS EN LADRILLO PRECOCIDO, PAÑETE, BORDILLO PERIMETRAL, MARCO Y TAPA SEGÚN ESPECIFICACIONES DE LA SDM.</v>
          </cell>
          <cell r="F2545" t="str">
            <v>UN</v>
          </cell>
          <cell r="G2545">
            <v>807388</v>
          </cell>
        </row>
        <row r="2546">
          <cell r="D2546">
            <v>7955</v>
          </cell>
          <cell r="E2546" t="str">
            <v>CAJA DE PASO SENCILLA PARA SEMAFORIZACIÓN (60 CM X 50 CM, ALTURA 120CM) PARA CALZADA . INCLUYE BASE, FILTRO, MUROS EN LADRILLO PRECOCIDO, PAÑETE, BORDILLO PERIMETRAL, MARCO Y TAPA SEGÚN ESPECIFICACIONES DE LA SDM.</v>
          </cell>
          <cell r="F2546" t="str">
            <v>UN</v>
          </cell>
          <cell r="G2546">
            <v>1072827</v>
          </cell>
        </row>
        <row r="2547">
          <cell r="D2547">
            <v>7956</v>
          </cell>
          <cell r="E2547" t="str">
            <v>CAJA DE PASO SENCILLA PARA SEMAFORIZACIÓN (70 CM X 120 CM, ALTURA 120CM) PARA ANDÉN . INCLUYE BASE, FILTRO, MUROS EN LADRILLO PRECOCIDO, PAÑETE, BORDILLO PERIMETRAL, MARCO Y TAPA SEGÚN ESPECIFICACIONES DE LA SDM.</v>
          </cell>
          <cell r="F2547" t="str">
            <v>UN</v>
          </cell>
          <cell r="G2547">
            <v>1727740</v>
          </cell>
        </row>
        <row r="2548">
          <cell r="D2548">
            <v>7957</v>
          </cell>
          <cell r="E2548" t="str">
            <v>BANDAS SONORAS REDUCTORAS DE VELOCIDAD DE 5CM DE ALTURA POR 10CM DE ANCHO, CONSTRUIDA CON GRAVILLA DE 1/2", PINTURA DE LARGA DURACIÓN BLANCA Y RESINA EPÓXICA</v>
          </cell>
          <cell r="F2548" t="str">
            <v>ML</v>
          </cell>
          <cell r="G2548">
            <v>86427</v>
          </cell>
        </row>
        <row r="2549">
          <cell r="D2549">
            <v>7958</v>
          </cell>
          <cell r="E2549" t="str">
            <v>DEMARCACIÓN LINEA DISCONTINUA A=0.10 M (E=2.3 MM,TERMOPLÁSTICA. INCLUYE SUMINISTRO Y APLICACIÓN CON EQUIPO. INCLUYE MICROESFERA</v>
          </cell>
          <cell r="F2549" t="str">
            <v>ML</v>
          </cell>
          <cell r="G2549">
            <v>14020</v>
          </cell>
        </row>
        <row r="2550">
          <cell r="D2550">
            <v>7959</v>
          </cell>
          <cell r="E2550" t="str">
            <v>DEMARCACIÓN LINEA CONTINUA BLANCA O AMARILLA A=0.12 M (E=2.3 MM, TERMOPLÁSTICA. INCLUYE SUMINISTRO Y APLICACIÓN CON EQUIPO. INCLUYE MICROESFERAS)</v>
          </cell>
          <cell r="F2550" t="str">
            <v>ML</v>
          </cell>
          <cell r="G2550">
            <v>16824</v>
          </cell>
        </row>
        <row r="2551">
          <cell r="D2551">
            <v>7960</v>
          </cell>
          <cell r="E2551" t="str">
            <v>DEMARCACIÓN LINEA CONTINUA BLANCA O AMARILLA A=0.10 M (E=2.3 MM, TERMOPLÁSTICA. INCLUYE SUMINISTRO Y APLICACIÓN CON EQUIPO. INCLUYE MICROESFERAS)</v>
          </cell>
          <cell r="F2551" t="str">
            <v>ML</v>
          </cell>
          <cell r="G2551">
            <v>14020</v>
          </cell>
        </row>
        <row r="2552">
          <cell r="D2552">
            <v>7961</v>
          </cell>
          <cell r="E2552" t="str">
            <v>DEMARCACIÓN LINEA CONTINUA BLANCA O AMARILLA A=0.15 M (E=2.3 MM, TERMOPLÁSTICA. INCLUYE SUMINISTRO Y APLICACIÓN CON EQUIPO. INCLUYE MICROESFERAS)</v>
          </cell>
          <cell r="F2552" t="str">
            <v>ML</v>
          </cell>
          <cell r="G2552">
            <v>21029</v>
          </cell>
        </row>
        <row r="2553">
          <cell r="D2553">
            <v>7962</v>
          </cell>
          <cell r="E2553" t="str">
            <v>TACHA REFLECTIVA UNIDIRECCIONAL BLANCA/ROJA (INCLUYE SUMINISTRO E INSTALACIÓN)</v>
          </cell>
          <cell r="F2553" t="str">
            <v>UN</v>
          </cell>
          <cell r="G2553">
            <v>11156</v>
          </cell>
        </row>
        <row r="2554">
          <cell r="D2554">
            <v>7963</v>
          </cell>
          <cell r="E2554" t="str">
            <v>SEÑAL VERTICAL INFORMATIVA SI-27C (70 CM X 100 CM). INCLUYE SUMINISTRO E INSTALACION.</v>
          </cell>
          <cell r="F2554" t="str">
            <v>UN</v>
          </cell>
          <cell r="G2554">
            <v>589050</v>
          </cell>
        </row>
        <row r="2555">
          <cell r="D2555">
            <v>7964</v>
          </cell>
          <cell r="E2555" t="str">
            <v>SEÑAL VERTICAL PREVENTIVA SP-47B TIPO PENTÁGONO CON FLECHA. (INCLUYE SUMINISTRO E INSTALACION).</v>
          </cell>
          <cell r="F2555" t="str">
            <v>UN</v>
          </cell>
          <cell r="G2555">
            <v>589050</v>
          </cell>
        </row>
        <row r="2556">
          <cell r="D2556">
            <v>7965</v>
          </cell>
          <cell r="E2556" t="str">
            <v>POSTE TIPO MENSULA T2 (2.50M) EN TUBO SCH 40 GALVANIZADO Y PINTADO. INCLUYE SUMINISTRO E INSTALACIÓN.</v>
          </cell>
          <cell r="F2556" t="str">
            <v>UN</v>
          </cell>
          <cell r="G2556">
            <v>4511517</v>
          </cell>
        </row>
        <row r="2557">
          <cell r="D2557">
            <v>7966</v>
          </cell>
          <cell r="E2557" t="str">
            <v>PEDESTAL EN CONCRETO DE 3000 PSI PARA EQUIPO DE CONTROL C800VK, ARMARIO PEQUEÑO (0.33 M X 0.60 M X 0.70 M) . CONSTRUCCIÓN. CON CUATRO DUCTOS PESADOS DE PVC TIPO DB D= 2".</v>
          </cell>
          <cell r="F2557" t="str">
            <v>UN</v>
          </cell>
          <cell r="G2557">
            <v>181457</v>
          </cell>
        </row>
        <row r="2558">
          <cell r="D2558">
            <v>7967</v>
          </cell>
          <cell r="E2558" t="str">
            <v>TRANSPORTE DE MATERIAL FRESADO PROVENIENTE DE SITIO DE OBRA AL SITIO DISPUESTO PARA MEZCLAS, ESTABILIZAR O DEJAR EN PATIOS DE ACOPIO DEL IDU.</v>
          </cell>
          <cell r="F2558" t="str">
            <v>M3</v>
          </cell>
          <cell r="G2558">
            <v>7616</v>
          </cell>
        </row>
        <row r="2559">
          <cell r="D2559">
            <v>7968</v>
          </cell>
          <cell r="E2559" t="str">
            <v>PERFORACIÓN PARA ANCLAJE DE VARILLA DE 1". NO INCLUYE ADHESIVO ESTRUCTURAL. INCLUYE LA PERFORACIÓN, LIMPIEZA DE LA PERFORACIÓN CON CHORRO DE AIRE, SUMINISTRO DE BROCAS, EQUIPOS, TRANSPORTES, MANEJO, ALMACENAMIENTO MANO DE OBRA.</v>
          </cell>
          <cell r="F2559" t="str">
            <v>CM.PER</v>
          </cell>
          <cell r="G2559">
            <v>1947</v>
          </cell>
        </row>
        <row r="2560">
          <cell r="D2560">
            <v>7969</v>
          </cell>
          <cell r="E2560" t="str">
            <v>PERFORACIÓN PARA ANCLAJE DE VARILLA DE D=1 1/4" NO INCLUYE ADHESIVO ESTRUCTURAL. INCLUYE LA PERFORACIÓN, LIMPIEZA DE LA PERFORACIÓN CON CHORRO DE AIRE, SUMINISTRO DE BROCAS, EQUIPOS, TRANSPORTES, MANEJO, ALMACENAMIENTO, MANO DE OBRA. PARA UTILIZAR EN LOSAS DE CONCRETO.</v>
          </cell>
          <cell r="F2560" t="str">
            <v>CM.PER</v>
          </cell>
          <cell r="G2560">
            <v>1947</v>
          </cell>
        </row>
        <row r="2561">
          <cell r="D2561">
            <v>7972</v>
          </cell>
          <cell r="E2561" t="str">
            <v>INSTALACIÓN DE MATERIAL DE FRESADO. (EXTENDIDO Y COMPACTACIÓN CON VIBROCOMPACTADOR).</v>
          </cell>
          <cell r="F2561" t="str">
            <v>M3</v>
          </cell>
          <cell r="G2561">
            <v>23139</v>
          </cell>
        </row>
        <row r="2562">
          <cell r="D2562">
            <v>7974</v>
          </cell>
          <cell r="E2562" t="str">
            <v>PEDESTAL EN CONCRETO DE 3000 PSI PARA EQUIPO DE CONTROL (1.20 M X 0.93 M X 0.65 M)</v>
          </cell>
          <cell r="F2562" t="str">
            <v>UN</v>
          </cell>
          <cell r="G2562">
            <v>691342</v>
          </cell>
        </row>
        <row r="2563">
          <cell r="D2563">
            <v>7989</v>
          </cell>
          <cell r="E2563" t="str">
            <v>5 DUCTOS D=3" PVC-TDP (NO INCLUYE RELLENOS NI EXCAVACIÓN). SUMINISTRO E INSTALACIÓN.</v>
          </cell>
          <cell r="F2563" t="str">
            <v>ML</v>
          </cell>
          <cell r="G2563">
            <v>104593</v>
          </cell>
        </row>
        <row r="2564">
          <cell r="D2564">
            <v>7990</v>
          </cell>
          <cell r="E2564"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F2564" t="str">
            <v>Km-Car</v>
          </cell>
          <cell r="G2564">
            <v>121077</v>
          </cell>
        </row>
        <row r="2565">
          <cell r="D2565">
            <v>7991</v>
          </cell>
          <cell r="E2565"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F2565" t="str">
            <v>Km-Car</v>
          </cell>
          <cell r="G2565">
            <v>113536</v>
          </cell>
        </row>
        <row r="2566">
          <cell r="D2566">
            <v>7992</v>
          </cell>
          <cell r="E2566" t="str">
            <v>REPOSICIÓN DE SELLO DE JUNTAS DE PAVIMENTO DE CONCRETO HIDRÁULICO, ANCHO HASTA DE 5/8" (16 MM). (INCLUYE LIMPIEZA, SUMINISTRO E INSTALACIÓN DE FONDO Y SELLANTE).</v>
          </cell>
          <cell r="F2566" t="str">
            <v>ML</v>
          </cell>
          <cell r="G2566">
            <v>19460</v>
          </cell>
        </row>
        <row r="2567">
          <cell r="D2567">
            <v>7993</v>
          </cell>
          <cell r="E2567" t="str">
            <v>REPOSICIÓN DE SELLO DE JUNTAS DE PAVIMENTO DE CONCRETO HIDRÁULICO, ANCHO HASTA DE 7/8" (16 MM). (INCLUYE LIMPIEZA, SUMINISTRO E INSTALACIÓN DE FONDO Y SELLANTE).</v>
          </cell>
          <cell r="F2567" t="str">
            <v>ML</v>
          </cell>
          <cell r="G2567">
            <v>26250</v>
          </cell>
        </row>
        <row r="2568">
          <cell r="D2568">
            <v>7994</v>
          </cell>
          <cell r="E2568" t="str">
            <v>REPOSICIÓN DE SELLO DE JUNTAS DE PAVIMENTO DE CONCRETO HIDRÁULICO, ANCHO HASTA DE 1 1/4" (32 MM). (INCLUYE LIMPIEZA, SUMINISTRO E INSTALACIÓN DE FONDO Y SELLANTE).</v>
          </cell>
          <cell r="F2568" t="str">
            <v>ML</v>
          </cell>
          <cell r="G2568">
            <v>59679</v>
          </cell>
        </row>
        <row r="2569">
          <cell r="D2569">
            <v>7995</v>
          </cell>
          <cell r="E2569" t="str">
            <v>RETIRO DE SELLO EXISTENTE DE JUNTAS DE PAVIMENTO DE CONCRETO HIDRÁULICO (INCLUYE DISCO DIAMANTADO ASFALTO-CONCRETO 350 MM, AGUA Y MANO DE OBRA).</v>
          </cell>
          <cell r="F2569" t="str">
            <v>ML</v>
          </cell>
          <cell r="G2569">
            <v>1623</v>
          </cell>
        </row>
        <row r="2570">
          <cell r="D2570">
            <v>7996</v>
          </cell>
          <cell r="E2570" t="str">
            <v>MATERIAL ADECUADO. SUMINISTRO, EXTENDIDO MANUAL, NIVELACIÓN, HUMEDECIMIENTO Y COMPACTACIÓN.</v>
          </cell>
          <cell r="F2570" t="str">
            <v>M3</v>
          </cell>
          <cell r="G2570">
            <v>92569</v>
          </cell>
        </row>
        <row r="2571">
          <cell r="D2571">
            <v>7997</v>
          </cell>
          <cell r="E2571" t="str">
            <v>MATERIAL TOLERABLE. SUMINISTRO, EXTENDIDO MANUAL, NIVELACIÓN, HUMEDECIMIENTO Y COMPACTACIÓN.</v>
          </cell>
          <cell r="F2571" t="str">
            <v>M3</v>
          </cell>
          <cell r="G2571">
            <v>87309</v>
          </cell>
        </row>
        <row r="2572">
          <cell r="D2572">
            <v>8000</v>
          </cell>
          <cell r="E2572" t="str">
            <v>PROTECCIÓN A ALCANTARILLAS CON POLISOMBRA 47%. (INCLUYE SUMINISTRO Y COLOCACIÓN DE POLISOMBRA 47%)</v>
          </cell>
          <cell r="F2572" t="str">
            <v>UN/MES</v>
          </cell>
          <cell r="G2572">
            <v>5504</v>
          </cell>
        </row>
        <row r="2573">
          <cell r="D2573">
            <v>8001</v>
          </cell>
          <cell r="E2573"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3" t="str">
            <v>ML</v>
          </cell>
          <cell r="G2573">
            <v>1494569</v>
          </cell>
        </row>
        <row r="2574">
          <cell r="D2574">
            <v>8002</v>
          </cell>
          <cell r="E2574"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4" t="str">
            <v>ML</v>
          </cell>
          <cell r="G2574">
            <v>1639965</v>
          </cell>
        </row>
        <row r="2575">
          <cell r="D2575">
            <v>8003</v>
          </cell>
          <cell r="E2575"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5" t="str">
            <v>ML</v>
          </cell>
          <cell r="G2575">
            <v>1810791</v>
          </cell>
        </row>
        <row r="2576">
          <cell r="D2576">
            <v>8004</v>
          </cell>
          <cell r="E2576"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6" t="str">
            <v>ML</v>
          </cell>
          <cell r="G2576">
            <v>2151732</v>
          </cell>
        </row>
        <row r="2577">
          <cell r="D2577">
            <v>8005</v>
          </cell>
          <cell r="E2577"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7" t="str">
            <v>ML</v>
          </cell>
          <cell r="G2577">
            <v>2457178</v>
          </cell>
        </row>
        <row r="2578">
          <cell r="D2578">
            <v>8006</v>
          </cell>
          <cell r="E2578"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8" t="str">
            <v>ML</v>
          </cell>
          <cell r="G2578">
            <v>2681675</v>
          </cell>
        </row>
        <row r="2579">
          <cell r="D2579">
            <v>8007</v>
          </cell>
          <cell r="E2579"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79" t="str">
            <v>ML</v>
          </cell>
          <cell r="G2579">
            <v>3294385</v>
          </cell>
        </row>
        <row r="2580">
          <cell r="D2580">
            <v>8008</v>
          </cell>
          <cell r="E2580"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0" t="str">
            <v>ML</v>
          </cell>
          <cell r="G2580">
            <v>3657935</v>
          </cell>
        </row>
        <row r="2581">
          <cell r="D2581">
            <v>8009</v>
          </cell>
          <cell r="E2581"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1" t="str">
            <v>ML</v>
          </cell>
          <cell r="G2581">
            <v>4372577</v>
          </cell>
        </row>
        <row r="2582">
          <cell r="D2582">
            <v>8010</v>
          </cell>
          <cell r="E2582"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2" t="str">
            <v>ML</v>
          </cell>
          <cell r="G2582">
            <v>5032889</v>
          </cell>
        </row>
        <row r="2583">
          <cell r="D2583">
            <v>8011</v>
          </cell>
          <cell r="E2583"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3" t="str">
            <v>ML</v>
          </cell>
          <cell r="G2583">
            <v>6617212</v>
          </cell>
        </row>
        <row r="2584">
          <cell r="D2584">
            <v>8012</v>
          </cell>
          <cell r="E2584"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4" t="str">
            <v>ML</v>
          </cell>
          <cell r="G2584">
            <v>8418010</v>
          </cell>
        </row>
        <row r="2585">
          <cell r="D2585">
            <v>8013</v>
          </cell>
          <cell r="E2585"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85" t="str">
            <v>ML</v>
          </cell>
          <cell r="G2585">
            <v>9217716</v>
          </cell>
        </row>
        <row r="2586">
          <cell r="D2586">
            <v>8016</v>
          </cell>
          <cell r="E2586" t="str">
            <v>CANAL DE DRENAJE PREFABRICADO EN POLYCONCRETO, PD-150V, CLASE DE CARGA D400, INCLUYE REJILLA, LONG=1000 MM, H= 270 MM, ANCHO= 200MM, EN COLOR NATURAL, (NO INCLUYE: EXCAVACIÓN, CONCRETO, DRENAJE, RELLENOS, TAPAS O ACCESORIOS)</v>
          </cell>
          <cell r="F2586" t="str">
            <v>ML</v>
          </cell>
          <cell r="G2586">
            <v>674888</v>
          </cell>
        </row>
        <row r="2587">
          <cell r="D2587">
            <v>8017</v>
          </cell>
          <cell r="E2587" t="str">
            <v>CANAL DE INSPECCIÓN DE DRENAJE PREFABRICADO EN POLYCONCRETO , PD-150V, CLASE DE CARGA D400, INCLUYE REJILLA, LONG=500 MM, H= 270 MM, ANCHO= 200MM, EN COLOR NATURAL, (NO INCLUYE: EXCAVACIÓN, CONCRETO, DRENAJE, RELLENOS, TAPAS O ACCESORIOS)</v>
          </cell>
          <cell r="F2587" t="str">
            <v>UN</v>
          </cell>
          <cell r="G2587">
            <v>647036</v>
          </cell>
        </row>
        <row r="2588">
          <cell r="D2588">
            <v>8018</v>
          </cell>
          <cell r="E2588" t="str">
            <v>SUMIDERO PARA CANAL DE DRENAJE PREFABRICADO EN POLYCONCRETO CON REJA DE FUNDICIÓN, PD-150V, CLASE DE CARGA D400, LONG=500MM, H= 575 MM, ANCHO= 180 MM, EN COLOR NATURAL, (NO INCLUYE: EXCAVACIÓN, CONCRETO, DRENAJE, RELLENOS, TAPAS O ACCESORIOS)</v>
          </cell>
          <cell r="F2588" t="str">
            <v>UN</v>
          </cell>
          <cell r="G2588">
            <v>905789</v>
          </cell>
        </row>
        <row r="2589">
          <cell r="D2589">
            <v>8019</v>
          </cell>
          <cell r="E2589" t="str">
            <v>CANAL DE DRENAJE PREFABRICADO EN POLYCONCRETO, RD-200V, CLASE DE CARGA F900, INCLUYE REJILLA, LONG=1000MM, H= 530 MM, ANCHO= 260 MM, EN COLOR NATURAL, (NO INCLUYE: EXCAVACIÓN, CONCRETO, DRENAJE, RELLENOS, TAPAS O ACCESORIOS)</v>
          </cell>
          <cell r="F2589" t="str">
            <v>ML</v>
          </cell>
          <cell r="G2589">
            <v>1421293</v>
          </cell>
        </row>
        <row r="2590">
          <cell r="D2590">
            <v>8020</v>
          </cell>
          <cell r="E2590" t="str">
            <v>CANAL DE INSPECCIÓN DE DRENAJE PREFABRICADO EN POLYCONCRETO, RD-200V, CLASE DE CARGA F900, INCLUYE REJILLA, LONG=660 MM, H= 530 MM, ANCHO= 260 MM, EN COLOR NATURAL, (NO INCLUYE: EXCAVACIÓN, CONCRETO, DRENAJE, RELLENOS, TAPAS O ACCESORIOS)</v>
          </cell>
          <cell r="F2590" t="str">
            <v>UN</v>
          </cell>
          <cell r="G2590">
            <v>1713430</v>
          </cell>
        </row>
        <row r="2591">
          <cell r="D2591">
            <v>8022</v>
          </cell>
          <cell r="E2591" t="str">
            <v>NIPLE HD Ø4" BRIDA B16.5 X LISO LONG. 816 MM. CON PASAMURO Z=665MM(INCLUYE SUMINISTRO E INSTALACIÓN)</v>
          </cell>
          <cell r="F2591" t="str">
            <v>UN</v>
          </cell>
          <cell r="G2591">
            <v>687599</v>
          </cell>
        </row>
        <row r="2592">
          <cell r="D2592">
            <v>8023</v>
          </cell>
          <cell r="E2592" t="str">
            <v>NIPLE HD Ø4" BRIDA B16.5 X LISO LONG. 1274 MM. CON PASAMURO Z=824MM(INCLUYE SUMINISTRO E INSTALACIÓN)</v>
          </cell>
          <cell r="F2592" t="str">
            <v>UN</v>
          </cell>
          <cell r="G2592">
            <v>949401</v>
          </cell>
        </row>
        <row r="2593">
          <cell r="D2593">
            <v>8025</v>
          </cell>
          <cell r="E2593" t="str">
            <v>NIPLE HD Ø4" BRIDA B16.5 X LISO LONG. 500 MM. CON PASAMURO Z=310MM (INCLUYE SUMINISTRO E INSTALACIÓN)</v>
          </cell>
          <cell r="F2593" t="str">
            <v>UN</v>
          </cell>
          <cell r="G2593">
            <v>507768</v>
          </cell>
        </row>
        <row r="2594">
          <cell r="D2594">
            <v>8026</v>
          </cell>
          <cell r="E2594" t="str">
            <v>NIPLE HD Ø4" BRIDA B16.5 X LISO LONG. 1020 MM. CON PASAMURO Z=820MM (INCLUYE SUMINISTRO E INSTALACIÓN)</v>
          </cell>
          <cell r="F2594" t="str">
            <v>UN</v>
          </cell>
          <cell r="G2594">
            <v>805010</v>
          </cell>
        </row>
        <row r="2595">
          <cell r="D2595">
            <v>8029</v>
          </cell>
          <cell r="E2595" t="str">
            <v>PIEZA ESPECIAL CCP Ø24" LISOXLISO CL 300 LONGITUD 4000MM CON (1) SALIDA VERTICAL SOBRE LOMO DE Ø3" LONGITUD 200MM DE LA CAJA EXTERNA DEL TUBO A BRIDA B.16.5 Y (2) RUANAS PASAMURO Ø24" E=1" HA SOLDADAS. (INCLUYE SUMINISTRO E INSTALACIÓN).</v>
          </cell>
          <cell r="F2595" t="str">
            <v>UN</v>
          </cell>
          <cell r="G2595">
            <v>10847053</v>
          </cell>
        </row>
        <row r="2596">
          <cell r="D2596">
            <v>8033</v>
          </cell>
          <cell r="E2596"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F2596" t="str">
            <v>UN</v>
          </cell>
          <cell r="G2596">
            <v>12249154</v>
          </cell>
        </row>
        <row r="2597">
          <cell r="D2597">
            <v>8042</v>
          </cell>
          <cell r="E2597"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F2597" t="str">
            <v>ML</v>
          </cell>
          <cell r="G2597">
            <v>1210010</v>
          </cell>
        </row>
        <row r="2598">
          <cell r="D2598">
            <v>8043</v>
          </cell>
          <cell r="E2598"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F2598" t="str">
            <v>ML</v>
          </cell>
          <cell r="G2598">
            <v>1410215</v>
          </cell>
        </row>
        <row r="2599">
          <cell r="D2599">
            <v>8044</v>
          </cell>
          <cell r="E2599" t="str">
            <v>CODO EN ACERO F 18" ENTRE 5° Y 22½° JUNTA ESPIGO / CAMPANA CON EMPAQUE DE CAUCHO, CON REVESTIMIENTO INTERIOR Y RECUBRIMIENTO EXTERIOR EN MORTERO DE CEMENTO. L=0,4 X 0,4M. PRESIÓN DE TRABAJO HASTA = 250 PSI . (INCLUYE SUMINISTRO E INSTALACIÓN).</v>
          </cell>
          <cell r="F2599" t="str">
            <v>UN</v>
          </cell>
          <cell r="G2599">
            <v>2943642</v>
          </cell>
        </row>
        <row r="2600">
          <cell r="D2600">
            <v>8045</v>
          </cell>
          <cell r="E2600" t="str">
            <v>CODO EN ACERO F 18" ENTRE 22½° Y 45° JUNTA ESPIGO / CAMPANA CON EMPAQUE DE CAUCHO, CON REVESTIMIENTO INTERIOR Y RECUBRIMIENTO EXTERIOR EN MORTERO DE CEMENTO. L=0,60 X 0,60M. PRESIÓN DE TRABAJO HASTA = 250 PSI. (INCLUYE SUMINISTRO E INSTALACIÓN).</v>
          </cell>
          <cell r="F2600" t="str">
            <v>UN</v>
          </cell>
          <cell r="G2600">
            <v>3749172</v>
          </cell>
        </row>
        <row r="2601">
          <cell r="D2601">
            <v>8046</v>
          </cell>
          <cell r="E2601" t="str">
            <v>CODO EN ACERO F 18" ENTRE 45° Y 67½° JUNTA ESPIGO / CAMPANA CON EMPAQUE DE CAUCHO, CON REVESTIMIENTO INTERIOR Y RECUBRIMIENTO EXTERIOR EN MORTERO DE CEMENTO. L=0,90 X 0,90M. (INCLUYE SUMINISTRO E INSTALACIÓN).</v>
          </cell>
          <cell r="F2601" t="str">
            <v>UN</v>
          </cell>
          <cell r="G2601">
            <v>4752285</v>
          </cell>
        </row>
        <row r="2602">
          <cell r="D2602">
            <v>8047</v>
          </cell>
          <cell r="E2602" t="str">
            <v>CODO EN ACERO F 18" ENTRE 45° Y 67½° JUNTA ESPIGO / CAMPANA CON EMPAQUE DE CAUCHO, CON REVESTIMIENTO INTERIOR Y RECUBRIMIENTO EXTERIOR EN MORTERO DE CEMENTO. L=1,35 X 1,35M. PRESIÓN DE TRABAJO HASTA = 250 PSI. (INCLUYE SUMINISTRO E INSTALACIÓN).</v>
          </cell>
          <cell r="F2602" t="str">
            <v>UN</v>
          </cell>
          <cell r="G2602">
            <v>6676784</v>
          </cell>
        </row>
        <row r="2603">
          <cell r="D2603">
            <v>8048</v>
          </cell>
          <cell r="E2603" t="str">
            <v>CODO EN ACERO F 20" ENTRE 5° Y 22½° JUNTA ESPIGO / CAMPANA CON EMPAQUE DE CAUCHO, CON REVESTIMIENTO INTERIOR Y RECUBRIMIENTO EXTERIOR EN MORTERO DE CEMENTO. L=0,4 X 0,4M. PRESIÓN DE TRABAJO HASTA = 250 PSI. (INCLUYE SUMINISTRO E INSTALACIÓN).</v>
          </cell>
          <cell r="F2603" t="str">
            <v>UN</v>
          </cell>
          <cell r="G2603">
            <v>3272865</v>
          </cell>
        </row>
        <row r="2604">
          <cell r="D2604">
            <v>8049</v>
          </cell>
          <cell r="E2604" t="str">
            <v>CODO EN ACERO F 20" ENTRE 22½° Y 45° JUNTA ESPIGO / CAMPANA CON EMPAQUE DE CAUCHO, CON REVESTIMIENTO INTERIOR Y RECUBRIMIENTO EXTERIOR EN MORTERO DE CEMENTO. L=0,65 X 0,65M. PRESIÓN DE TRABAJO = 250 PSI. (INCLUYE SUMINISTRO E INSTALACIÓN).</v>
          </cell>
          <cell r="F2604" t="str">
            <v>UN</v>
          </cell>
          <cell r="G2604">
            <v>4334811</v>
          </cell>
        </row>
        <row r="2605">
          <cell r="D2605">
            <v>8050</v>
          </cell>
          <cell r="E2605" t="str">
            <v>CODO EN ACERO F 24" ENTRE 5° Y 22½° JUNTA ESPIGO / CAMPANA CON EMPAQUE DE CAUCHO, CON REVESTIMIENTO INTERIOR Y RECUBRIMIENTO EXTERIOR EN MORTERO DE CEMENTO. L=0,45 X 0,45M. PRESIÓN DE TRABAJO HASTA = 250 PSI . (INCLUYE SUMINISTRO E INSTALACIÓN).</v>
          </cell>
          <cell r="F2605" t="str">
            <v>UN</v>
          </cell>
          <cell r="G2605">
            <v>4122520</v>
          </cell>
        </row>
        <row r="2606">
          <cell r="D2606">
            <v>8051</v>
          </cell>
          <cell r="E2606" t="str">
            <v>CODO EN ACERO F 24" ENTRE 22½° Y 45° JUNTA ESPIGO / CAMPANA CON EMPAQUE DE CAUCHO, CON REVESTIMIENTO INTERIOR Y RECUBRIMIENTO EXTERIOR EN MORTERO DE CEMENTO. L=0,80 X 0,80M. PRESIÓN DE TRABAJO = 250 PSI. (INCLUYE SUMINISTRO E INSTALACIÓN).</v>
          </cell>
          <cell r="F2606" t="str">
            <v>UN</v>
          </cell>
          <cell r="G2606">
            <v>5731864</v>
          </cell>
        </row>
        <row r="2607">
          <cell r="D2607">
            <v>8052</v>
          </cell>
          <cell r="E2607" t="str">
            <v>CODO EN ACERO F 24" ENTRE 45° Y 67½° JUNTA ESPIGO / CAMPANA CON EMPAQUE DE CAUCHO, CON REVESTIMIENTO INTERIOR Y RECUBRIMIENTO EXTERIOR EN MORTERO DE CEMENTO. L=1,20 X 1,20M. PRESIÓN DE TRABAJO = 250 PSI. (INCLUYE SUMINISTRO E INSTALACIÓN).</v>
          </cell>
          <cell r="F2607" t="str">
            <v>UN</v>
          </cell>
          <cell r="G2607">
            <v>7425580</v>
          </cell>
        </row>
        <row r="2608">
          <cell r="D2608">
            <v>8053</v>
          </cell>
          <cell r="E2608" t="str">
            <v>CINTURÓN DE CIERRE HA Ø24" E=1/4" (INCLUYE SUMINISTRO E INSTALACIÓN).</v>
          </cell>
          <cell r="F2608" t="str">
            <v>UN</v>
          </cell>
          <cell r="G2608">
            <v>818071</v>
          </cell>
        </row>
        <row r="2609">
          <cell r="D2609">
            <v>8058</v>
          </cell>
          <cell r="E2609" t="str">
            <v>TUBERÍA HG Ø1 1/2". (INCLUYE SUMINISTRO E INSTALACIÓN).</v>
          </cell>
          <cell r="F2609" t="str">
            <v>ML</v>
          </cell>
          <cell r="G2609">
            <v>41213</v>
          </cell>
        </row>
        <row r="2610">
          <cell r="D2610">
            <v>8060</v>
          </cell>
          <cell r="E2610" t="str">
            <v>UNIÓN DE DESMONTAJE AUTOPORTANTE HD Ø4" BRIDA B16.5. (INCLUYE SUMINISTRO E INSTALACIÓN).</v>
          </cell>
          <cell r="F2610" t="str">
            <v>UN</v>
          </cell>
          <cell r="G2610">
            <v>978924</v>
          </cell>
        </row>
        <row r="2611">
          <cell r="D2611">
            <v>8076</v>
          </cell>
          <cell r="E2611" t="str">
            <v>SALIDA PARA ILUMINACIÓN, TUBO PVC 3/4" (LONG= 3M) (INCLUYE SUMINISTRO E INSTALACIÓN).</v>
          </cell>
          <cell r="F2611" t="str">
            <v>UN</v>
          </cell>
          <cell r="G2611">
            <v>43897</v>
          </cell>
        </row>
        <row r="2612">
          <cell r="D2612">
            <v>8077</v>
          </cell>
          <cell r="E2612" t="str">
            <v>SALIDA PARA MOTORES PUERTAS, TUBO EMT 3/4", (LONG=10M) (INCLUYE SUMINISTRO E INSTALACIÓN).</v>
          </cell>
          <cell r="F2612" t="str">
            <v>UN</v>
          </cell>
          <cell r="G2612">
            <v>267742</v>
          </cell>
        </row>
        <row r="2613">
          <cell r="D2613">
            <v>8078</v>
          </cell>
          <cell r="E2613" t="str">
            <v>SALIDA PARA PUBLICIDAD, TUBO EMT 3/4", (LONG= 10M) (INCLUYE SUMINISTRO E INSTALACIÓN).</v>
          </cell>
          <cell r="F2613" t="str">
            <v>UN</v>
          </cell>
          <cell r="G2613">
            <v>229562</v>
          </cell>
        </row>
        <row r="2614">
          <cell r="D2614">
            <v>8079</v>
          </cell>
          <cell r="E2614" t="str">
            <v>SALIDA PARA CCTV E INFORMADORES, TUBO EMT 3/4", (LONG=10M) (INCLUYE SUMINISTRO E INSTALACIÓN).</v>
          </cell>
          <cell r="F2614" t="str">
            <v>UN</v>
          </cell>
          <cell r="G2614">
            <v>333819</v>
          </cell>
        </row>
        <row r="2615">
          <cell r="D2615">
            <v>8080</v>
          </cell>
          <cell r="E2615" t="str">
            <v>PLANTACIÓN DE ÁRBOL LIQUIDÁMBAR H=1.5MT (INCLUYE EXCAVACIÓN MANUAL, SIEMBRA, CAJA, TIERRA ABONADA, TUTOR, TRANSPORTE Y DISPOSICIÓN FINAL DE ESCOMBROS EN SITIO AUTORIZADO (DISTANCIA DE TRANSPORTE 28 KM). SUMINISTRO Y PLANTACIÓN</v>
          </cell>
          <cell r="F2615" t="str">
            <v>UN</v>
          </cell>
          <cell r="G2615">
            <v>132000</v>
          </cell>
        </row>
        <row r="2616">
          <cell r="D2616">
            <v>8081</v>
          </cell>
          <cell r="E2616" t="str">
            <v>ADAPTADOR TERMINAL CAMPANA PVC D=6" (SUMINISTRO E INSTALACIÓN)</v>
          </cell>
          <cell r="F2616" t="str">
            <v>UN</v>
          </cell>
          <cell r="G2616">
            <v>28853</v>
          </cell>
        </row>
        <row r="2617">
          <cell r="D2617">
            <v>8082</v>
          </cell>
          <cell r="E2617" t="str">
            <v>PLANTACIÓN DE PENNISETUM (INCLUYE 16 UNIDADES POR M2) (INCLUYE TRANSPORTE Y DISPOSICIÓN FINAL DE ESCOMBROS EN SITIO AUTORIZADO (DISTANCIA DE TRANSPORTE 28 KM). SUMINISTRO Y PLANTACIÓN</v>
          </cell>
          <cell r="F2617" t="str">
            <v>M2</v>
          </cell>
          <cell r="G2617">
            <v>95103</v>
          </cell>
        </row>
        <row r="2618">
          <cell r="D2618">
            <v>8083</v>
          </cell>
          <cell r="E2618" t="str">
            <v>PLANTACIÓN DE LIRIOPE (INCLUYE 16 UNIDADES POR M2) (INCLUYE TRANSPORTE Y DISPOSICIÓN FINAL DE ESCOMBROS EN SITIO AUTORIZADO (DISTANCIA DE TRANSPORTE 28 KM). SUMINISTRO Y PLANTACIÓN</v>
          </cell>
          <cell r="F2618" t="str">
            <v>M2</v>
          </cell>
          <cell r="G2618">
            <v>74873</v>
          </cell>
        </row>
        <row r="2619">
          <cell r="D2619">
            <v>8084</v>
          </cell>
          <cell r="E2619" t="str">
            <v>PLANTACIÓN DE CLAVEL CHINO (INCLUYE 16 UNIDADES POR M2) (INCLUYE TRANSPORTE Y DISPOSICIÓN FINAL DE ESCOMBROS EN SITIO AUTORIZADO (DISTANCIA DE TRANSPORTE 28 KM). SUMINISTRO Y PLANTACIÓN</v>
          </cell>
          <cell r="F2619" t="str">
            <v>M2</v>
          </cell>
          <cell r="G2619">
            <v>51073</v>
          </cell>
        </row>
        <row r="2620">
          <cell r="D2620">
            <v>8086</v>
          </cell>
          <cell r="E2620" t="str">
            <v>CONCRETO 5000 PSI GRAVA COMÚN PARA CÁMARA (PREMEZCLADO. INCLUYE SUMINISTRO, FORMALETEO, COLOCACIÓN Y CURADO. NO INCLUYE REFUERZO).</v>
          </cell>
          <cell r="F2620" t="str">
            <v>M3</v>
          </cell>
          <cell r="G2620">
            <v>868406</v>
          </cell>
        </row>
        <row r="2621">
          <cell r="D2621">
            <v>8087</v>
          </cell>
          <cell r="E2621" t="str">
            <v>ZAPATA EN CONCRETO PREMEZCLADO DE 4000 PSI (28Mpa), GRAVA COMÚN (Incluye bombeo, Sumin., Formaleteo en madera, Colocación y Curado. No incl. Refuerzo).</v>
          </cell>
          <cell r="F2621" t="str">
            <v>M3</v>
          </cell>
          <cell r="G2621">
            <v>883546</v>
          </cell>
        </row>
        <row r="2622">
          <cell r="D2622">
            <v>8088</v>
          </cell>
          <cell r="E2622" t="str">
            <v>DADO DE CIMENTACION EN CONCRETO 4000 PSI, (28 Mpa) GRAVA COMÚN. Premezclado. Incluye Sumin, Formaleteo en madera, Bombeo, Colocación y curado. (No incl. Refuerzo).</v>
          </cell>
          <cell r="F2622" t="str">
            <v>M3</v>
          </cell>
          <cell r="G2622">
            <v>863225</v>
          </cell>
        </row>
        <row r="2623">
          <cell r="D2623">
            <v>8090</v>
          </cell>
          <cell r="E2623" t="str">
            <v>PISO EN PORCELANATO COLOR GRIS OSCURO TIPO BARI PLUS, ACABADO PULIDO, FORMATO 0,60 CM X 0,60 CM LÍNEA CONVENCIONAL. (INCLUYE SUMINISTRO E INSTALACIÓN).</v>
          </cell>
          <cell r="F2623" t="str">
            <v>M2</v>
          </cell>
          <cell r="G2623">
            <v>540647</v>
          </cell>
        </row>
        <row r="2624">
          <cell r="D2624">
            <v>8091</v>
          </cell>
          <cell r="E2624" t="str">
            <v>BOLSA DE LONA RELLENA DE ARENA DE PEÑA. (INCLUYE SUMINISTRO E INSTALACIÓN).</v>
          </cell>
          <cell r="F2624" t="str">
            <v>UN</v>
          </cell>
          <cell r="G2624">
            <v>10031</v>
          </cell>
        </row>
        <row r="2625">
          <cell r="D2625">
            <v>8092</v>
          </cell>
          <cell r="E2625" t="str">
            <v>RETIRO DE SEÑAL VERTICAL CON ENTREGA A ALMACÉN DE LA SDM (APLICA PARA SEÑALES SENCILLAS Y DÚPLEX) (INCLUYE RETIRO DE PEDESTAL Y TABLERO. INCLUYE DEMOLICIÓN DE PISO, RETIRO Y DISPOSICIÓN FINAL DE ESCOMBROS)</v>
          </cell>
          <cell r="F2625" t="str">
            <v>UN</v>
          </cell>
          <cell r="G2625">
            <v>38323</v>
          </cell>
        </row>
        <row r="2626">
          <cell r="D2626">
            <v>8093</v>
          </cell>
          <cell r="E2626" t="str">
            <v>REUBICACIÓN DE SEÑALES VERTICALES (APLICA PARA RETIRO Y REINSTALACIÓN DE SEÑALES SENCILLAS Y DÚPLEX. INCLUYE DEMOLICIÓN DE PISO, RETIRO Y DISPOSICIÓN FINAL DE ESCOMBROS)</v>
          </cell>
          <cell r="F2626" t="str">
            <v>UN</v>
          </cell>
          <cell r="G2626">
            <v>43657</v>
          </cell>
        </row>
        <row r="2627">
          <cell r="D2627">
            <v>8094</v>
          </cell>
          <cell r="E2627" t="str">
            <v>PINO ROMERON H=1.5M (INCLUYE EXCAVACIÓN MANUAL, SIEMBRA, CAJA, TIERRA, ABONO, TUTOR, TRANSPORTE Y DISPOSICIÓN FINAL DE ESCOMBROS EN SITIO AUTORIZADO A 28 KM). SUMINISTRO Y PLANTACIÓN.</v>
          </cell>
          <cell r="F2627" t="str">
            <v>UN</v>
          </cell>
          <cell r="G2627">
            <v>342612</v>
          </cell>
        </row>
        <row r="2628">
          <cell r="D2628">
            <v>8098</v>
          </cell>
          <cell r="E2628" t="str">
            <v>APIQUE MANUAL HASTA 2 M DE 1.5 M X 1.5 M - RELLENO Y ADECUACIÓN DEL SITIO - INCLUYE TRANSPORTE</v>
          </cell>
          <cell r="F2628" t="str">
            <v>UN</v>
          </cell>
          <cell r="G2628">
            <v>317069</v>
          </cell>
        </row>
        <row r="2629">
          <cell r="D2629">
            <v>8099</v>
          </cell>
          <cell r="E2629" t="str">
            <v>BOLSACRETO 1.20M X 2.40M X 0.40M. SUMINISTRO E INSTALACIÓN. INCLUYE MORTERO 1:3 HECHO EN OBRA.</v>
          </cell>
          <cell r="F2629" t="str">
            <v>M3</v>
          </cell>
          <cell r="G2629">
            <v>203398</v>
          </cell>
        </row>
        <row r="2630">
          <cell r="D2630">
            <v>8100</v>
          </cell>
          <cell r="E2630" t="str">
            <v>CANAL DE INICIO / FIN DE DRENAJE PREFABRICADO EN POLYCONCRETO , PD-150V, CLASE DE CARGA D400, INCLUYE REJILLA, LONG=500 MM, H= 270 MM, ANCHO= 200MM, EN COLOR NATURAL. INCLUYE TAPA CIEGA (NO INCLUYE: EXCAVACIÓN, CONCRETO, DRENAJE, RELLENOS U OTROS ACCESORIOS)</v>
          </cell>
          <cell r="F2630" t="str">
            <v>UN</v>
          </cell>
          <cell r="G2630">
            <v>797979</v>
          </cell>
        </row>
        <row r="2631">
          <cell r="D2631">
            <v>8101</v>
          </cell>
          <cell r="E2631" t="str">
            <v>CANAL DE INICIO / FIN DE DRENAJE PREFABRICADO EN POLYCONCRETO, RD-200V, CLASE DE CARGA F900, INCLUYE REJILLA, LONG=660 MM, H= 530 MM, ANCHO= 260 MM, EN COLOR NATURAL. INCLUYE TAPA CIEGA (NO INCLUYE: EXCAVACIÓN, CONCRETO, DRENAJE, RELLENOS, U OTROS ACCESORIOS)</v>
          </cell>
          <cell r="F2631" t="str">
            <v>UN</v>
          </cell>
          <cell r="G2631">
            <v>2251424</v>
          </cell>
        </row>
        <row r="2632">
          <cell r="D2632">
            <v>8102</v>
          </cell>
          <cell r="E2632" t="str">
            <v>LOSETA PODOTACTIL EN POLIPROPILENO. ANCHO 0,40M. ACABADOS SEGÚN NORMA NTC 5610. DEC. 308/2018. INCLUYE LIMPIEZA Y ALISTAMIENTO DE SUPERFICIE. INCLUYE TODOS LOS ELEMENTOS DE COLOCACIÓN, FIJACIÓN Y MANO DE OBRA. SUMINISTRO E INSTALACIÓN.</v>
          </cell>
          <cell r="F2632" t="str">
            <v>ML</v>
          </cell>
          <cell r="G2632">
            <v>208559</v>
          </cell>
        </row>
        <row r="2633">
          <cell r="D2633">
            <v>8103</v>
          </cell>
          <cell r="E2633" t="str">
            <v>RETIRO Y LAVADO DE SUPERFICIE DE BIOCAPAS MEDIANTE PRODUCTO LIMPIADOR NEW O SIMILAR. LIMPIADOR PARA CONCRETO-LADRILLO</v>
          </cell>
          <cell r="F2633" t="str">
            <v>M2</v>
          </cell>
          <cell r="G2633">
            <v>22687</v>
          </cell>
        </row>
        <row r="2634">
          <cell r="D2634">
            <v>8104</v>
          </cell>
          <cell r="E2634" t="str">
            <v>APLICACIÓN DE CAPA INHIBIDORA DE CORROSIÓN POR IMPREGNACIÓN (FORMULACIÓN MEJORADA) MÁS RECUBRIMIENTO PROTECTOR EPÓXICO APLICABLE EN ELEMENTOS DE CONCRETO Y METAL BAJO AGUA.</v>
          </cell>
          <cell r="F2634" t="str">
            <v>M2</v>
          </cell>
          <cell r="G2634">
            <v>100747</v>
          </cell>
        </row>
        <row r="2635">
          <cell r="D2635">
            <v>8106</v>
          </cell>
          <cell r="E2635" t="str">
            <v>ADOQUIN DE CONCRETO COLOR 20X10X8CM (SUMINISTRO E INSTALACIÓN. INCLUYE BASE 4CM, MORTERO 2000 PSI Y ARENA DE SELLO)</v>
          </cell>
          <cell r="F2635" t="str">
            <v>M2</v>
          </cell>
          <cell r="G2635">
            <v>128938</v>
          </cell>
        </row>
        <row r="2636">
          <cell r="D2636">
            <v>8107</v>
          </cell>
          <cell r="E2636" t="str">
            <v>PIEZA DE REMATE FUNDIDA EN SITIO PARA CAÑUELA TIPO A121 DE 0.3X0.5X0.4 M EN CONCRETO DE 3000 PSI (INCLUYE SUMINISTRO E INSTALACIÓN)</v>
          </cell>
          <cell r="F2636" t="str">
            <v>UN</v>
          </cell>
          <cell r="G2636">
            <v>47791</v>
          </cell>
        </row>
        <row r="2637">
          <cell r="D2637">
            <v>8109</v>
          </cell>
          <cell r="E2637" t="str">
            <v>ACOMETIDA EN BAJA TENSIÓN EN CONDUCTORES CU 3X6+8 AWG, 600 V (INCLUYE SUMINISTRO E INSTALACIÓN TUBERIA PVC 3" Y CABLES)</v>
          </cell>
          <cell r="F2637" t="str">
            <v>ML</v>
          </cell>
          <cell r="G2637">
            <v>55382</v>
          </cell>
        </row>
        <row r="2638">
          <cell r="D2638">
            <v>8110</v>
          </cell>
          <cell r="E2638" t="str">
            <v>ACOMETIDA EN BAJA TENSIÓN EN CONDUCTORES CU 3X4+8 AWG, 600 V (INCLUYE SUMINISTRO E INSTALACIÓN TUBERIA PVC 3" Y CABLES)</v>
          </cell>
          <cell r="F2638" t="str">
            <v>ML</v>
          </cell>
          <cell r="G2638">
            <v>75047</v>
          </cell>
        </row>
        <row r="2639">
          <cell r="D2639">
            <v>8111</v>
          </cell>
          <cell r="E2639" t="str">
            <v>ACOMETIDA EN MEDIA TENSIÓN EN CONDUCTORES ALUMINIO 3X185 MM^2, XLPE, 15KV, 133%, +1 NO. 2 CU DESNUDO, CON CONOS DE ALIVIO, TERMINALES Y ACCESORIOS (INCLUYE SUMINISTRO E INSTALACIÓN TUBERIA PVC 3" Y CABLES)</v>
          </cell>
          <cell r="F2639" t="str">
            <v>ML</v>
          </cell>
          <cell r="G2639">
            <v>203532</v>
          </cell>
        </row>
        <row r="2640">
          <cell r="D2640">
            <v>8112</v>
          </cell>
          <cell r="E2640" t="str">
            <v>REUBICACION DE SONORIZADORES PARA INVIDENTES (INCLUYE DESMONTE).</v>
          </cell>
          <cell r="F2640" t="str">
            <v>UN</v>
          </cell>
          <cell r="G2640">
            <v>200238</v>
          </cell>
        </row>
        <row r="2641">
          <cell r="D2641">
            <v>8113</v>
          </cell>
          <cell r="E2641" t="str">
            <v>REUBICACION DE DETECTOR DE DEMANDA PEATONAL (BOTONES) NO INCLUYE CABLES. (INCLUYE DESMONTE).</v>
          </cell>
          <cell r="F2641" t="str">
            <v>UN</v>
          </cell>
          <cell r="G2641">
            <v>100120</v>
          </cell>
        </row>
        <row r="2642">
          <cell r="D2642">
            <v>8114</v>
          </cell>
          <cell r="E2642" t="str">
            <v>PINTURA EN PLASTICO EN FRIO METILMETACRILATO DE A=20CM PARA LINEAS DE DEMARCACIÓN, CON MICROESFERAS Y ESPESOR SECO SEGÚN NORMA NTC 4744. SUMINISTRO Y APLICACIÓN.</v>
          </cell>
          <cell r="F2642" t="str">
            <v>ML</v>
          </cell>
          <cell r="G2642">
            <v>20791</v>
          </cell>
        </row>
        <row r="2643">
          <cell r="D2643">
            <v>8115</v>
          </cell>
          <cell r="E2643" t="str">
            <v>SEPARADORES TIPO TRANSMILENIO DELINEADOR TIPO C EN POLIETILENO (1M X 0.15M X 0.8M) Y 2 TORNILLOS EN ACERO INOXIDABLE DE 1/2" DE ANCHO Y 4 TORNILLOS DE 1/2" DE LARGO. SUMINISTRO E INSTALACION.</v>
          </cell>
          <cell r="F2643" t="str">
            <v>UN</v>
          </cell>
          <cell r="G2643">
            <v>178551</v>
          </cell>
        </row>
        <row r="2644">
          <cell r="D2644">
            <v>8116</v>
          </cell>
          <cell r="E2644" t="str">
            <v>SEMAFORO (3X200) S2. LENTES DE POLICARBONATO DE 8" BICICLETAS LUCES, SISTEMA DE ILUMINACIÓN A LEDS, COMPATIBILIDAD C800/900, FIJACION A MENSULA. INCLUYE ELEMENTOS DE FIJACION.</v>
          </cell>
          <cell r="F2644" t="str">
            <v>UN</v>
          </cell>
          <cell r="G2644">
            <v>4578282</v>
          </cell>
        </row>
        <row r="2645">
          <cell r="D2645">
            <v>8117</v>
          </cell>
          <cell r="E2645" t="str">
            <v>ACOMETIDA EN BAJA TENSIÓN EN CONDUCTORES CU 2X8+8 AWG, 600 V (INCLUYE SUMINISTRO E INSTALACIÓN TUBERIA PVC 3" Y CABLES)</v>
          </cell>
          <cell r="F2645" t="str">
            <v>ML</v>
          </cell>
          <cell r="G2645">
            <v>39497</v>
          </cell>
        </row>
        <row r="2646">
          <cell r="D2646">
            <v>8118</v>
          </cell>
          <cell r="E2646" t="str">
            <v>ACOMETIDA EN BAJA TENSIÓN EN CONDUCTORES CU 1X8+8 AWG, 600 V (INCLUYE SUMINISTRO E INSTALACIÓN TUBERIA PVC 3" Y CABLES)</v>
          </cell>
          <cell r="F2646" t="str">
            <v>ML</v>
          </cell>
          <cell r="G2646">
            <v>33722</v>
          </cell>
        </row>
        <row r="2647">
          <cell r="D2647">
            <v>8119</v>
          </cell>
          <cell r="E2647" t="str">
            <v>PUESTA A TIERRA PARA BARRAJES PREFORMADOS DE BAJA TENSION CS340</v>
          </cell>
          <cell r="F2647" t="str">
            <v>UN</v>
          </cell>
          <cell r="G2647">
            <v>399731</v>
          </cell>
        </row>
        <row r="2648">
          <cell r="D2648">
            <v>8120</v>
          </cell>
          <cell r="E2648" t="str">
            <v>NIVELACIÓN DE CÁMARA ETB T-16 H= 0.30M (DIMENSIONES INTERNAS LARGO:2,66M, ANCHO:2,66M, ALTO 1,80M SEGÚN NORMA ETB) (INCLUYE DEMOLICION, TRANSPORTE Y DISPOSICION DE ESCOMBROS, SUMINISTROS E INSTALACIÓN BLOQUE, CONCRETO PLACA SUPERIOR, REFUERZO,MORTERO, ARO Y TAPA ETB).</v>
          </cell>
          <cell r="F2648" t="str">
            <v>UN</v>
          </cell>
          <cell r="G2648">
            <v>2143998</v>
          </cell>
        </row>
        <row r="2649">
          <cell r="D2649">
            <v>8121</v>
          </cell>
          <cell r="E2649" t="str">
            <v>NIVELACIÓN DE CÁMARA ETB T-18 H= 0.30M (DIMENSIONES INTERNAS LARGO:2,20M, ANCHO:2,20M, ALTO 1,80M SEGÚN NORMA ETB) ((INCLUYE DEMOLICION, TRANSPORTE Y DISPOSICION DE ESCOMBROS, SUMINISTROS E INSTALACIÓN BLOQUE, CONCRETO PLACA SUPERIOR, REFUERZO,MORTERO, ARO Y TAPA ETB).</v>
          </cell>
          <cell r="F2649" t="str">
            <v>UN</v>
          </cell>
          <cell r="G2649">
            <v>2351176</v>
          </cell>
        </row>
        <row r="2650">
          <cell r="D2650">
            <v>8122</v>
          </cell>
          <cell r="E2650" t="str">
            <v>NIVELACIÓN DE CAJA SENCILLA DE PASO ETB H= 0.30M (DIMENSIONES INTERNAS LARGO:0,53M, ANCHO:0,53M, ALTO 1,08M SEGÚN NORMA ETB) (INCLUYE DEMOLICION, TRANSPORTE Y DISPOSICION DE ESCOMBROS, SUMINISTROS E INSTALACIÓN BLOQUE, MORTERO, MARCO Y TAPA).</v>
          </cell>
          <cell r="F2650" t="str">
            <v>UN</v>
          </cell>
          <cell r="G2650">
            <v>927324</v>
          </cell>
        </row>
        <row r="2651">
          <cell r="D2651">
            <v>8123</v>
          </cell>
          <cell r="E2651" t="str">
            <v>LOSETA ACHURADO TIPO A20 ( INCLUYE SUMINISTRO E INSTALACIÓN.INCLUYE BASE 4CM MORTERO 1:5 Y ARENA DE SELLO)</v>
          </cell>
          <cell r="F2651" t="str">
            <v>M2</v>
          </cell>
          <cell r="G2651">
            <v>114720</v>
          </cell>
        </row>
        <row r="2652">
          <cell r="D2652">
            <v>8125</v>
          </cell>
          <cell r="E2652" t="str">
            <v>RETIRO DE TELÉFONOS PÚBLICOS (INCLUYE DESCONEXIÓN, DEMOLICIÓN CONCRETO, EXCAVACIÓN, RELLENO CON MATERIAL DE LA EXCAVACIÓN Y DISPOSICIÓN FINAL)</v>
          </cell>
          <cell r="F2652" t="str">
            <v>UN</v>
          </cell>
          <cell r="G2652">
            <v>73470</v>
          </cell>
        </row>
        <row r="2653">
          <cell r="D2653">
            <v>8126</v>
          </cell>
          <cell r="E2653" t="str">
            <v>ACOMETIDA EN BAJA TENSIÓN EN CONDUCTORES CU 3X2/0 + 1X2 AWG, 600 V (INCLUYE SUMINISTRO E INSTALACIÓN TUBERIA PVC 3" Y CABLES).</v>
          </cell>
          <cell r="F2653" t="str">
            <v>ML</v>
          </cell>
          <cell r="G2653">
            <v>178298</v>
          </cell>
        </row>
        <row r="2654">
          <cell r="D2654">
            <v>8128</v>
          </cell>
          <cell r="E2654" t="str">
            <v>SECCIONADOR O CAJA DE MANIOBRA DE 6 VÍAS, E-S 600, D200, SERIE 15 KV. SUMINISTRO E INSTALACIÓN</v>
          </cell>
          <cell r="F2654" t="str">
            <v>UN</v>
          </cell>
          <cell r="G2654">
            <v>29943019</v>
          </cell>
        </row>
        <row r="2655">
          <cell r="D2655">
            <v>8129</v>
          </cell>
          <cell r="E2655" t="str">
            <v>CONDUCTOR MONOPOLAR DE ALUMINIO, AISLADO PARA 15 KV - XLPE, SECCION 95 MM2. (INCLUYE SUMINISTRO E INSTALACIÓN).</v>
          </cell>
          <cell r="F2655" t="str">
            <v>ML</v>
          </cell>
          <cell r="G2655">
            <v>72027</v>
          </cell>
        </row>
        <row r="2656">
          <cell r="D2656">
            <v>8130</v>
          </cell>
          <cell r="E2656" t="str">
            <v>ACOMETIDA EN BAJA TENSIÓN EN CONDUCTORES 3X8+8 AWG (INCLUYE SUMINISTRO E INSTALACIÓN).</v>
          </cell>
          <cell r="F2656" t="str">
            <v>ML</v>
          </cell>
          <cell r="G2656">
            <v>46571</v>
          </cell>
        </row>
        <row r="2657">
          <cell r="D2657">
            <v>8131</v>
          </cell>
          <cell r="E2657" t="str">
            <v>RETIRO DE RED AÉREA (INCLUYE TRANSPORTE Y DISPOSICIÓN DE SOBRANTES)</v>
          </cell>
          <cell r="F2657" t="str">
            <v>ML</v>
          </cell>
          <cell r="G2657">
            <v>2813</v>
          </cell>
        </row>
        <row r="2658">
          <cell r="D2658">
            <v>8132</v>
          </cell>
          <cell r="E2658" t="str">
            <v>SECCIONADOR O CAJA DE MANIOBRA DE 4 VÍAS, E-S 600, D200, SERIE 15 KV. SUMINISTRO E INSTALACIÓN</v>
          </cell>
          <cell r="F2658" t="str">
            <v>UN</v>
          </cell>
          <cell r="G2658">
            <v>23937119</v>
          </cell>
        </row>
        <row r="2659">
          <cell r="D2659">
            <v>8133</v>
          </cell>
          <cell r="E2659" t="str">
            <v>TUBERÍA EN POLIETILENO DE 1" (INCLUYE SUMINISTRO E INSTALACIÓN HASTA DOS UNIONES Y 10 M DE TUBERÍA)</v>
          </cell>
          <cell r="F2659" t="str">
            <v>ML</v>
          </cell>
          <cell r="G2659">
            <v>7158</v>
          </cell>
        </row>
        <row r="2660">
          <cell r="D2660">
            <v>8134</v>
          </cell>
          <cell r="E2660" t="str">
            <v>NIVELACIÓN DE CÁMARA DOBLE TIPO 2"F1" COLOMBIA TELECOMUNICACIONES (DIMENSIONES INTERNAS LARGO: 1.56M, ANCHO:0,50M, ALTO 0,90M SEGÚN NORMA TELECOM) (INCLUYE DEMOLICIÓN, TRANSPORTE Y DISPOSICIÓN DE ESCOMBROS, SUMINISTROS E INSTALACIÓN BLOQUE, MORTERO, MARCO Y TAPA).</v>
          </cell>
          <cell r="F2660" t="str">
            <v>UN</v>
          </cell>
          <cell r="G2660">
            <v>826716</v>
          </cell>
        </row>
        <row r="2661">
          <cell r="D2661">
            <v>8135</v>
          </cell>
          <cell r="E2661" t="str">
            <v>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v>
          </cell>
          <cell r="F2661" t="str">
            <v>ML</v>
          </cell>
          <cell r="G2661">
            <v>742234</v>
          </cell>
        </row>
        <row r="2662">
          <cell r="D2662">
            <v>8136</v>
          </cell>
          <cell r="E2662" t="str">
            <v>ACOMETIDA EN BAJA TENSIÓN EN CONDUCTORES 3X4+6 AWG (INCLUYE SUMINISTRO E INSTALACIÓN).</v>
          </cell>
          <cell r="F2662" t="str">
            <v>ML</v>
          </cell>
          <cell r="G2662">
            <v>80105</v>
          </cell>
        </row>
        <row r="2663">
          <cell r="D2663">
            <v>8138</v>
          </cell>
          <cell r="E2663" t="str">
            <v>ACOMETIDA EN BAJA TENSIÓN EN CONDUCTORES 3X2+4 AWG (INCLUYE SUMINISTRO E INSTALACIÓN).</v>
          </cell>
          <cell r="F2663" t="str">
            <v>ML</v>
          </cell>
          <cell r="G2663">
            <v>105551</v>
          </cell>
        </row>
        <row r="2664">
          <cell r="D2664">
            <v>8139</v>
          </cell>
          <cell r="E2664" t="str">
            <v>CONCRETO 4000 PSI GRAVA COMÚN PARA TOPE SÍSMICO (PREMEZCLADO. INCLUYE SUMIN., FORMALETEO Y COLOCACIÓN. NO INCL. REFUERZO, CURADO).</v>
          </cell>
          <cell r="F2664" t="str">
            <v>M3</v>
          </cell>
          <cell r="G2664">
            <v>616824</v>
          </cell>
        </row>
        <row r="2665">
          <cell r="D2665">
            <v>8140</v>
          </cell>
          <cell r="E2665" t="str">
            <v>NIVELACIÓN DE CAMARA TIPO "D" COLOMBIA TELECOMUNICACIONES (DIMENSIONES INTERNAS LARGO:1,90M, ANCHO:1,06M, ALTO:1,60M SEGÚN NORMA TELECOM)(INCLUYE DEMOLICION, TRANSPORTE Y DISPOSICION DE ESCOMBROS, SUMINISTROS E INSTALACIÓN BLOQUE, MORTERO, MARCO Y TAPA).</v>
          </cell>
          <cell r="F2665" t="str">
            <v>UN</v>
          </cell>
          <cell r="G2665">
            <v>1325641</v>
          </cell>
        </row>
        <row r="2666">
          <cell r="D2666">
            <v>8142</v>
          </cell>
          <cell r="E2666" t="str">
            <v>TUBERÍA FLEXIBLE DE ALTA DENSIDAD NEGRA. TUBO Ø6", TUBERÍA PEAD, PE100, SDR17, DN50, PE.</v>
          </cell>
          <cell r="F2666" t="str">
            <v>ML</v>
          </cell>
          <cell r="G2666">
            <v>104287</v>
          </cell>
        </row>
        <row r="2667">
          <cell r="D2667">
            <v>8143</v>
          </cell>
          <cell r="E2667" t="str">
            <v>NIVELACIÓN DE CÁMARA ETB T-18A H= 0.30M (DIMENSIONES INTERNAS LARGO:2,20M, ANCHO:2,20M, ALTO 1,80M SEGÚN NORMA ETB) (INCLUYE DEMOLICION, TRANSPORTE Y DISPOSICION DE ESCOMBROS, SUMINISTROS E INSTALACIÓN BLOQUE, CONCRETO PLACA SUPERIOR, REFUERZO,MORTERO, ARO Y TAPA ETB).</v>
          </cell>
          <cell r="F2667" t="str">
            <v>UN</v>
          </cell>
          <cell r="G2667">
            <v>2794874</v>
          </cell>
        </row>
        <row r="2668">
          <cell r="D2668">
            <v>8144</v>
          </cell>
          <cell r="E2668" t="str">
            <v>NIVELACIÓN DE CAMARA TIPO "JC" COLOMBIA TELECOMUNICACIONES (DIMENSIONES INTERNAS LARGO:2,12M, ANCHO:1,26M, ALTO:1,60M SEGÚN NORMA TELECOM)(INCLUYE DEMOLICION, TRANSPORTE Y DISPOSICION DE ESCOMBROS, SUMINISTROS E INSTALACIÓN BLOQUE, CONCRETO PLACA SUPERIOR, REFUERZO,MORTERO, ARO Y TAPA ).</v>
          </cell>
          <cell r="F2668" t="str">
            <v>UN</v>
          </cell>
          <cell r="G2668">
            <v>1113208</v>
          </cell>
        </row>
        <row r="2669">
          <cell r="D2669">
            <v>8145</v>
          </cell>
          <cell r="E2669" t="str">
            <v>NIVELACIÓN DE CAMARA TIPO "F1" COLOMBIA TELECOMUNICACIONES (DIMENSIONES INTERNAS LARGO:0,69M, ANCHO:0,56M, ALTO 0,90M) (INCLUYE DEMOLICION, TRANSPORTE Y DISPOSICION DE ESCOMBROS, SUMINISTROS E INSTALACIÓN BLOQUE, MORTERO, MARCO Y TAPA).</v>
          </cell>
          <cell r="F2669" t="str">
            <v>UN</v>
          </cell>
          <cell r="G2669">
            <v>777290</v>
          </cell>
        </row>
        <row r="2670">
          <cell r="D2670">
            <v>8146</v>
          </cell>
          <cell r="E2670" t="str">
            <v>NIVELACIÓN DE CAMARA TIPO "F2" COLOMBIA TELECOMUNICACIONES (DIMENSIONES INTERNAS LARGO:0,41M, ANCHO:0,36M, ALTO:0,90M SEGÚN NORMA TELECOM) (INCLUYE DEMOLICION, TRANSPORTE Y DISPOSICION DE ESCOMBROS, SUMINISTROS E INSTALACIÓN BLOQUE, MORTERO, MARCO Y TAPA).</v>
          </cell>
          <cell r="F2670" t="str">
            <v>UN</v>
          </cell>
          <cell r="G2670">
            <v>416503</v>
          </cell>
        </row>
        <row r="2671">
          <cell r="D2671">
            <v>8148</v>
          </cell>
          <cell r="E2671" t="str">
            <v>ACOMETIDA DOMICILIARIA DE 1" CON COLLAR DE DERIVACION DE 4" X 1/2". SUMINISTRO E INSTALACION. (INCLUYE TUBERIA PF, REGISTROS Y ACCESORIOS, LONGITUD PROMEDIO DE 6.5M, INCLUYE CAJILLA EN POLIPROPILENO PARA MEDIDOR).</v>
          </cell>
          <cell r="F2671" t="str">
            <v>UN</v>
          </cell>
          <cell r="G2671">
            <v>385000</v>
          </cell>
        </row>
        <row r="2672">
          <cell r="D2672">
            <v>8150</v>
          </cell>
          <cell r="E2672" t="str">
            <v>RECONSTRUCCIÓN CAJA DE INSPECCIÓN DOBLE PARA CANALIZACIÓN RED ETB (DIMENSIONES INTERNAS LARGO:1,02M, ANCHO:0,60M, ALTO:0,81M SEGÚN NORMA ETB) (INCLUYE MUROS , PAÑETE, MARCO Y TAPAS)</v>
          </cell>
          <cell r="F2672" t="str">
            <v>UN</v>
          </cell>
          <cell r="G2672">
            <v>1223236</v>
          </cell>
        </row>
        <row r="2673">
          <cell r="D2673">
            <v>8151</v>
          </cell>
          <cell r="E2673" t="str">
            <v>EMPATES DE TUBERÍA EN PVC A PEAD 6" LINEAL SEGÚN NORMA NS-023 (INCLUYE ACCESORIOS). SUMINISTRO E INSTALACIÓN.</v>
          </cell>
          <cell r="F2673" t="str">
            <v>UN</v>
          </cell>
          <cell r="G2673">
            <v>1964882</v>
          </cell>
        </row>
        <row r="2674">
          <cell r="D2674">
            <v>8152</v>
          </cell>
          <cell r="E2674" t="str">
            <v>RENIVELACIÓN DE ACOMETIDA DOMICILIARIA.</v>
          </cell>
          <cell r="F2674" t="str">
            <v>UN</v>
          </cell>
          <cell r="G2674">
            <v>47482</v>
          </cell>
        </row>
        <row r="2675">
          <cell r="D2675">
            <v>8153</v>
          </cell>
          <cell r="E2675" t="str">
            <v>TRANSFORMADOR SEMISUMERGIBLE 75 KVA 11.4 /0.208-0.120 KV DYN5. (SUMINISTRO E INSTALACIÓN)</v>
          </cell>
          <cell r="F2675" t="str">
            <v>UN</v>
          </cell>
          <cell r="G2675">
            <v>28964432</v>
          </cell>
        </row>
        <row r="2676">
          <cell r="D2676">
            <v>8154</v>
          </cell>
          <cell r="E2676" t="str">
            <v>RECONSTRUCCIÓN CAJA DE INSPECCIÓN SENCILLA PARA CANALIZACIÓN RED ETB (DIMENSIONES INTERNAS LARGO:0,53M, ANCHO:0,53M, ALTO 1,08M SEGÚN NORMA ETB) (INCLUYE MUROS , PAÑETE, MARCO Y TAPAS)</v>
          </cell>
          <cell r="F2676" t="str">
            <v>UN</v>
          </cell>
          <cell r="G2676">
            <v>761013</v>
          </cell>
        </row>
        <row r="2677">
          <cell r="D2677">
            <v>8155</v>
          </cell>
          <cell r="E2677" t="str">
            <v>NIVELACIÓN DE CÁMARA ETB T-13A H= 0.30M (DIMENSIONES INTERNAS LARGO:2,55M, ANCHO:1,85M, ALTO 1,80M SEGÚN NORMA ETB) (INCLUYE DEMOLICION, TRANSPORTE Y DISPOSICION DE ESCOMBROS, SUMINISTROS E INSTALACIÓN BLOQUE, CONCRETO PLACA SUPERIOR, REFUERZO,MORTERO, ARO Y TAPA ETB).</v>
          </cell>
          <cell r="F2677" t="str">
            <v>UN</v>
          </cell>
          <cell r="G2677">
            <v>1700533</v>
          </cell>
        </row>
        <row r="2678">
          <cell r="D2678">
            <v>8156</v>
          </cell>
          <cell r="E2678" t="str">
            <v>LAVADO Y MANTENIMIENTO DE SEÑAL VERTICAL (SP-SR-SI), SENCILLA O DUPLEX.</v>
          </cell>
          <cell r="F2678" t="str">
            <v>UN</v>
          </cell>
          <cell r="G2678">
            <v>4877</v>
          </cell>
        </row>
        <row r="2679">
          <cell r="D2679">
            <v>8157</v>
          </cell>
          <cell r="E2679" t="str">
            <v>TRANSFORMADOR SEMISUMERGIBLE 45 KVA 11.4 /0.208-0.120 KV DYN5. (SUMINISTRO E INSTALACIÓN)</v>
          </cell>
          <cell r="F2679" t="str">
            <v>UN</v>
          </cell>
          <cell r="G2679">
            <v>23528718</v>
          </cell>
        </row>
        <row r="2680">
          <cell r="D2680">
            <v>8158</v>
          </cell>
          <cell r="E2680" t="str">
            <v>CONCRETO 3000 PSI GRAVA COMÚN PARA PIEZA REMATE TIPO HOMBROS PARA RAMPA (PREMEZCLADO. INCLUYE SUMIN., BOMBEO CON AUTOBOMBA, FORMALETEO Y COLOCACIÓN. NO INCL. REFUERZO, CURADO).</v>
          </cell>
          <cell r="F2680" t="str">
            <v>M3</v>
          </cell>
          <cell r="G2680">
            <v>621202</v>
          </cell>
        </row>
        <row r="2681">
          <cell r="D2681">
            <v>8159</v>
          </cell>
          <cell r="E2681" t="str">
            <v>TRANSFORMADOR SEMISUMERGIBLE 225 KVA 11.4 /0.208-0.120 KV DYN5. (SUMINISTRO E INSTALACIÓN)</v>
          </cell>
          <cell r="F2681" t="str">
            <v>UN</v>
          </cell>
          <cell r="G2681">
            <v>60516740</v>
          </cell>
        </row>
        <row r="2682">
          <cell r="D2682">
            <v>8160</v>
          </cell>
          <cell r="E2682" t="str">
            <v>ADOQUÍN DE CONCRETO A26 (20X10X6) CM (SUMINISTRO E INSTALACIÓN. INCLUYE BASE 3CM ARENA NIVELACIÓN Y ARENA DE SELLO)</v>
          </cell>
          <cell r="F2682" t="str">
            <v>ML</v>
          </cell>
          <cell r="G2682">
            <v>21976</v>
          </cell>
        </row>
        <row r="2683">
          <cell r="D2683">
            <v>8161</v>
          </cell>
          <cell r="E2683" t="str">
            <v>NIVELACIÓN DE CÁMARA ETB T-16A H= 0.30M (DIMENSIONES INTERNAS LARGO:2,66M, ANCHO:2,66M, ALTO 1,80M SEGÚN NORMA ETB) (INCLUYE DEMOLICION, TRANSPORTE Y DISPOSICION DE ESCOMBROS, SUMINISTROS E INSTALACIÓN BLOQUE, CONCRETO PLACA SUPERIOR, REFUERZO,MORTERO, ARO Y TAPA ETB).</v>
          </cell>
          <cell r="F2683" t="str">
            <v>UN</v>
          </cell>
          <cell r="G2683">
            <v>2059230</v>
          </cell>
        </row>
        <row r="2684">
          <cell r="D2684">
            <v>8162</v>
          </cell>
          <cell r="E2684" t="str">
            <v>TUBERÍA FLEXIBLE DE ALTA DENSIDAD NEGRA. TUBO Ø4", TUBERÍA PEAD, PE100, SDR17, DN50, PE.</v>
          </cell>
          <cell r="F2684" t="str">
            <v>ML</v>
          </cell>
          <cell r="G2684">
            <v>53670</v>
          </cell>
        </row>
        <row r="2685">
          <cell r="D2685">
            <v>8163</v>
          </cell>
          <cell r="E2685" t="str">
            <v>TUBERÍA FLEXIBLE DE ALTA DENSIDAD NEGRA. TUBO Ø8", TUBERÍA PEAD, PE100, SDR17, DN50, PE.</v>
          </cell>
          <cell r="F2685" t="str">
            <v>ML</v>
          </cell>
          <cell r="G2685">
            <v>199216</v>
          </cell>
        </row>
        <row r="2686">
          <cell r="D2686">
            <v>8165</v>
          </cell>
          <cell r="E2686" t="str">
            <v>CAJA PARA VALVULAS GN EN MAMPOSTERÍA 0,5M X 0,5M X 0,7M (INCLUYE SUMINISTRO DE MATERIALES E INSTALACIÓN)</v>
          </cell>
          <cell r="F2686" t="str">
            <v>UN</v>
          </cell>
          <cell r="G2686">
            <v>456743</v>
          </cell>
        </row>
        <row r="2687">
          <cell r="D2687">
            <v>8166</v>
          </cell>
          <cell r="E2687" t="str">
            <v>CENEFA EN LOSETA PREFABRICADA A58 GUIA (20X20X6) CM. SUMINISTRO E INSTALACIÓN. (INCLUYE 4CM DE MORTERO 1:5 HECHO EN OBRA PARA BASE Y ARENA DE PEÑA PARA SELLO)</v>
          </cell>
          <cell r="F2687" t="str">
            <v>M2</v>
          </cell>
          <cell r="G2687">
            <v>111475</v>
          </cell>
        </row>
        <row r="2688">
          <cell r="D2688">
            <v>8167</v>
          </cell>
          <cell r="E2688" t="str">
            <v>BLOQUE DE CONCRETO ESTRUCTURAL (0.12X0.2X0.4)M PARA CONTENEDOR DE RAICES (INCLUYE SUMINISTRO E INSTALACIÓN, GROUTING 14 MPA Y GRAFIL D=6 MM PARA REFUERZO HORIZONTAL)</v>
          </cell>
          <cell r="F2688" t="str">
            <v>M2</v>
          </cell>
          <cell r="G2688">
            <v>147635</v>
          </cell>
        </row>
        <row r="2689">
          <cell r="D2689">
            <v>8168</v>
          </cell>
          <cell r="E2689" t="str">
            <v>NIVELACIÓN DE CÁMARA ETB T-14A H= 0.30M (DIMENSIONES INTERNAS LARGO:2,55M, ANCHO:2,24M, ALTO 1,80M SEGÚN NORMA ETB) (INCLUYE DEMOLICION, TRANSPORTE Y DISPOSICION DE ESCOMBROS, SUMINISTROS E INSTALACIÓN BLOQUE, CONCRETO PLACA SUPERIOR, REFUERZO,MORTERO, ARO Y TAPA ETB).</v>
          </cell>
          <cell r="F2689" t="str">
            <v>UN</v>
          </cell>
          <cell r="G2689">
            <v>2385035</v>
          </cell>
        </row>
        <row r="2690">
          <cell r="D2690">
            <v>8169</v>
          </cell>
          <cell r="E2690" t="str">
            <v>CENEFA EN LOSETA PREFABRICADA A57 TÁCTIL ALERTA (20X20X6) CM. SUMINISTRO E INSTALACIÓN. (INCLUYE 4CM DE MORTERO 1:5 HECHO EN OBRA PARA BASE Y ARENA DE PEÑA PARA SELLO)</v>
          </cell>
          <cell r="F2690" t="str">
            <v>M2</v>
          </cell>
          <cell r="G2690">
            <v>111475</v>
          </cell>
        </row>
        <row r="2691">
          <cell r="D2691">
            <v>8170</v>
          </cell>
          <cell r="E2691" t="str">
            <v>LUMINARIA LED 103W, 48 LED. 120-227 V. (INCLUYE LUMINARIA, CABLES Y ELEMENTOS DE CONEXIÓN, OBRAS COMPLEMENTARIAS Y ACCESORIOS. INCLUYE SUMINISTRO, INSTALACIÓN, PRUEBAS Y PUESTA EN FUNCIONAMIENTO).</v>
          </cell>
          <cell r="F2691" t="str">
            <v>UN</v>
          </cell>
          <cell r="G2691">
            <v>1131072</v>
          </cell>
        </row>
        <row r="2692">
          <cell r="D2692">
            <v>8171</v>
          </cell>
          <cell r="E2692" t="str">
            <v>TUBERÍA FLEXIBLE DE ALTA DENSIDAD NEGRA. TUBO Ø12", TUBERÍA PEAD, PE100, SDR17, DN50, PE.</v>
          </cell>
          <cell r="F2692" t="str">
            <v>ML</v>
          </cell>
          <cell r="G2692">
            <v>502944</v>
          </cell>
        </row>
        <row r="2693">
          <cell r="D2693">
            <v>8172</v>
          </cell>
          <cell r="E2693" t="str">
            <v>LUMINARIA LED 37W, 16 LED. 100-227 V. (INCLUYE LUMINARIA, CABLES Y ELEMENTOS DE CONEXIÓN, OBRAS COMPLEMENTARIAS Y ACCESORIOS. INCLUYE SUMINISTRO, INSTALACIÓN, PRUEBAS Y PUESTA EN FUNCIONAMIENTO).</v>
          </cell>
          <cell r="F2693" t="str">
            <v>UN</v>
          </cell>
          <cell r="G2693">
            <v>774072</v>
          </cell>
        </row>
        <row r="2694">
          <cell r="D2694">
            <v>8173</v>
          </cell>
          <cell r="E2694" t="str">
            <v>LUMINARIA LED 70W, 32 LED. 100-227 V. (INCLUYE LUMINARIA, CABLES Y ELEMENTOS DE CONEXIÓN, OBRAS COMPLEMENTARIAS Y ACCESORIOS. INCLUYE SUMINISTRO, INSTALACIÓN, PRUEBAS Y PUESTA EN FUNCIONAMIENTO).</v>
          </cell>
          <cell r="F2694" t="str">
            <v>UN</v>
          </cell>
          <cell r="G2694">
            <v>822949</v>
          </cell>
        </row>
        <row r="2695">
          <cell r="D2695">
            <v>8177</v>
          </cell>
          <cell r="E2695" t="str">
            <v>TUBERÍA FLEXIBLE DE ALTA DENSIDAD NEGRA. TUBO Ø10", TUBERÍA PEAD, PE100, SDR17, DN50, PE.</v>
          </cell>
          <cell r="F2695" t="str">
            <v>ML</v>
          </cell>
          <cell r="G2695">
            <v>331660</v>
          </cell>
        </row>
        <row r="2696">
          <cell r="D2696">
            <v>8181</v>
          </cell>
          <cell r="E2696" t="str">
            <v>EMPATES DE TUBERÍA EN PVC A PEAD 8" LINEAL SEGÚN NORMA NS-023 (INCLUYE ACCESORIOS). SUMINISTRO E INSTALACIÓN.</v>
          </cell>
          <cell r="F2696" t="str">
            <v>UN</v>
          </cell>
          <cell r="G2696">
            <v>1960919</v>
          </cell>
        </row>
        <row r="2697">
          <cell r="D2697">
            <v>8182</v>
          </cell>
          <cell r="E2697" t="str">
            <v>EMPATES DE TUBERÍA EN PVC A PEAD 12" LINEAL SEGÚN NORMA NS-023. SUMINISTRO E INSTALACIÓN. (INCLUYE ACCESORIOS).</v>
          </cell>
          <cell r="F2697" t="str">
            <v>UN</v>
          </cell>
          <cell r="G2697">
            <v>5703008</v>
          </cell>
        </row>
        <row r="2698">
          <cell r="D2698">
            <v>8184</v>
          </cell>
          <cell r="E2698" t="str">
            <v>ESTUCO PLASTICO EN MUROS (INCLUYE SUMINISTRO E INSTALACIÓN).</v>
          </cell>
          <cell r="F2698" t="str">
            <v>M2</v>
          </cell>
          <cell r="G2698">
            <v>7633</v>
          </cell>
        </row>
        <row r="2699">
          <cell r="D2699">
            <v>8185</v>
          </cell>
          <cell r="E2699" t="str">
            <v>TAPA (REJILLA) PARA CAÑUELA A-124. DIMENSIONES: 600X300X100MM. (INCLUYE SUMINISTRO DE MATERIALES E INSTALACIÓN)</v>
          </cell>
          <cell r="F2699" t="str">
            <v>UN</v>
          </cell>
          <cell r="G2699">
            <v>48409</v>
          </cell>
        </row>
        <row r="2700">
          <cell r="D2700">
            <v>8186</v>
          </cell>
          <cell r="E2700" t="str">
            <v>HORTENCIA (INCLUYE TIERRA NEGRA, E=20CM, SUMINISTRO Y PLANTACIÓN).</v>
          </cell>
          <cell r="F2700" t="str">
            <v>M2</v>
          </cell>
          <cell r="G2700">
            <v>93475</v>
          </cell>
        </row>
        <row r="2701">
          <cell r="D2701">
            <v>8187</v>
          </cell>
          <cell r="E2701" t="str">
            <v>SEMÁFORO CUATRO MÓDULOS FIJACIÓN EN MÁSTIL (INCLUYE SUMINISTRO E INSTALACIÓN)</v>
          </cell>
          <cell r="F2701" t="str">
            <v>UN</v>
          </cell>
          <cell r="G2701">
            <v>5698067</v>
          </cell>
        </row>
        <row r="2702">
          <cell r="D2702">
            <v>8188</v>
          </cell>
          <cell r="E2702" t="str">
            <v>SEMÁFORO CUATRO MÓDULOS FIJACIÓN EN MÁSTIL CON FLECHA DE GIRO (INCLUYE SUMINISTRO E INSTALACIÓN)</v>
          </cell>
          <cell r="F2702" t="str">
            <v>UN</v>
          </cell>
          <cell r="G2702">
            <v>5591946</v>
          </cell>
        </row>
        <row r="2703">
          <cell r="D2703">
            <v>8189</v>
          </cell>
          <cell r="E2703" t="str">
            <v>CONCRETO 4000 PSI PARA PLACA SUPERIOR CON RELACIÓN AGUA MATERIAL CEMENTANTE DE &lt; 0,45 Y ADICIÓN DE FIBRE NYCON EN PROPORCIÓN DE 0,6KG/M3 (PREMEZCLADO. INCLUYE SUMINISTRO, FORMALETA, CURADO Y COLOCACIÓN. NO INCLUYE REFUERZO)</v>
          </cell>
          <cell r="F2703" t="str">
            <v>M3</v>
          </cell>
          <cell r="G2703">
            <v>1981330</v>
          </cell>
        </row>
        <row r="2704">
          <cell r="D2704">
            <v>8190</v>
          </cell>
          <cell r="E2704" t="str">
            <v>CONCRETO 4000 PSI PARA MUROS CON RELACIÓN AGUA MATERIAL CEMENTANTE DE &lt; 0,45 Y ADICIÓN DE FIBRE NYCON EN PROPORCIÓN DE 0,6KG/M3 (PREMEZCLADO. INCLUYE SUMINISTRO, FORMALETA, CURADO Y COLOCACIÓN. NO INCLUYE REFUERZO)</v>
          </cell>
          <cell r="F2704" t="str">
            <v>M3</v>
          </cell>
          <cell r="G2704">
            <v>973023</v>
          </cell>
        </row>
        <row r="2705">
          <cell r="D2705">
            <v>8192</v>
          </cell>
          <cell r="E2705" t="str">
            <v>CONCRETO 4000 PSI PARA CONTRAFUERTES CON RELACIÓN AGUA MATERIAL CEMENTANTE DE &lt;0,45 (PREMEZCLADO. INCLUYE SUMINISTRO, FORMALETA, CURADO Y COLOCACIÓN. NO INCLUYE REFUERZO).</v>
          </cell>
          <cell r="F2705" t="str">
            <v>M3</v>
          </cell>
          <cell r="G2705">
            <v>977915</v>
          </cell>
        </row>
        <row r="2706">
          <cell r="D2706">
            <v>8193</v>
          </cell>
          <cell r="E2706" t="str">
            <v xml:space="preserve">DADO EN CONCRETO 4000 PSI CON RELACIÓN AGUA MATERIAL CEMENTANTE DE &lt;0,45 (Premezclado. Incluye suministro, formaleteo en madera, curado y colocación. (No incluye refuerzo) </v>
          </cell>
          <cell r="F2706" t="str">
            <v>M3</v>
          </cell>
          <cell r="G2706">
            <v>841377</v>
          </cell>
        </row>
        <row r="2707">
          <cell r="D2707">
            <v>8194</v>
          </cell>
          <cell r="E2707" t="str">
            <v>APOYO ELASTOMÉRICO EN NEOPRENO REFORZADO CIRCULAR. DIÁMETRO 900MM, H= 200MM, DUREZA-60 (SUMINISTRO E INSTALACIÓN).</v>
          </cell>
          <cell r="F2707" t="str">
            <v>UN</v>
          </cell>
          <cell r="G2707">
            <v>7437445</v>
          </cell>
        </row>
        <row r="2708">
          <cell r="D2708">
            <v>8195</v>
          </cell>
          <cell r="E2708" t="str">
            <v>SUPER ESTRUCTURA EN CONCRETO DE 7000 PSI PREMEZCLADO, GRAVA COMÚN (Incluye Sumin, bombeo, Formaleteo, Colocación y Curado. No incl. Refuerzo).</v>
          </cell>
          <cell r="F2708" t="str">
            <v>M3</v>
          </cell>
          <cell r="G2708">
            <v>1124290</v>
          </cell>
        </row>
        <row r="2709">
          <cell r="D2709">
            <v>8196</v>
          </cell>
          <cell r="E2709" t="str">
            <v>ATAGUÍA (SACOS EN SUELO CEMENTO) (CONFINAMIENTO DE TALUDES. PROPORCIÓN 1:0:2. SUMINISTRO, MEZCLADO, LLENADO Y COLOCACIÓN.</v>
          </cell>
          <cell r="F2709" t="str">
            <v>M3</v>
          </cell>
          <cell r="G2709">
            <v>733985</v>
          </cell>
        </row>
        <row r="2710">
          <cell r="D2710">
            <v>8197</v>
          </cell>
          <cell r="E2710" t="str">
            <v>TUBERIA METALICA CORRUGADA GALVANIZADA SEGUN NORMA ASTM A-760. DIAMETRO 108". ESPESOR DE 2,5 MM. (INCLUYE TORNILLERIA PARA EL ARMADO DE LAS LÁMINAS ENTRE SI) (INCLUYE SUMINISTRO E INSTALACIÓN).</v>
          </cell>
          <cell r="F2710" t="str">
            <v>ML</v>
          </cell>
          <cell r="G2710">
            <v>2298012</v>
          </cell>
        </row>
        <row r="2711">
          <cell r="D2711">
            <v>8200</v>
          </cell>
          <cell r="E2711" t="str">
            <v>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v>
          </cell>
          <cell r="F2711" t="str">
            <v>ML</v>
          </cell>
          <cell r="G2711">
            <v>914117</v>
          </cell>
        </row>
        <row r="2712">
          <cell r="D2712">
            <v>8202</v>
          </cell>
          <cell r="E2712" t="str">
            <v>RETIRO Y REUBICACIÓN DE POSTE DE 10 METROS</v>
          </cell>
          <cell r="F2712" t="str">
            <v>UN</v>
          </cell>
          <cell r="G2712">
            <v>324615</v>
          </cell>
        </row>
        <row r="2713">
          <cell r="D2713">
            <v>8204</v>
          </cell>
          <cell r="E2713" t="str">
            <v>CONCRETO 3000 PSI PARA PEDESTAL (PREMEZCLADO. INCL. SUMINISTRO, FORMALETEO Y COLOCACIÓN. NO INCL. REFUERZO, CURADO).</v>
          </cell>
          <cell r="F2713" t="str">
            <v>M3</v>
          </cell>
          <cell r="G2713">
            <v>709643</v>
          </cell>
        </row>
        <row r="2714">
          <cell r="D2714">
            <v>8205</v>
          </cell>
          <cell r="E2714" t="str">
            <v>CONCRETO 3000 PSI (21 MPA) PARA PLACA DE PISO INCLUYENDO STEEL DECK DE 2" C-22 Y CONECTORES (PREMEZCLADO. INCLUYE SUMINISTRO, FORMALETEO Y COLOCACIÓN. NO INCL. REFUERZO, CURADO).</v>
          </cell>
          <cell r="F2714" t="str">
            <v>M2</v>
          </cell>
          <cell r="G2714">
            <v>200882</v>
          </cell>
        </row>
        <row r="2715">
          <cell r="D2715">
            <v>8209</v>
          </cell>
          <cell r="E2715" t="str">
            <v>PEDESTAL EN CONCRETO DE 3000 PSI IMPERMEABLE CON ACERO DE REFUERZO DE 3/8", ESPESOR DE PARED DE 80MM PARA EQUIPO DE CONTROL (1.20 M X 0.90 M X 0.75 M). CONSTRUCCIÓN. CON CUATRO DUCTOS PESADOS DE PVC TIPO DB D= 2".</v>
          </cell>
          <cell r="F2715" t="str">
            <v>UN</v>
          </cell>
          <cell r="G2715">
            <v>562387</v>
          </cell>
        </row>
        <row r="2716">
          <cell r="D2716">
            <v>8210</v>
          </cell>
          <cell r="E2716" t="str">
            <v>RETIRO DE CERCA EN MADERA. (INCLUYE CARGUE MANUAL). NO INCLUYE TRANSPORTE Y DISPOSICIÓN FINAL DE SOBRANTES</v>
          </cell>
          <cell r="F2716" t="str">
            <v>ML</v>
          </cell>
          <cell r="G2716">
            <v>5752</v>
          </cell>
        </row>
        <row r="2717">
          <cell r="D2717">
            <v>8212</v>
          </cell>
          <cell r="E2717" t="str">
            <v>LOSETA DE CONCRETO A20 TR. LIVIANO 20X20X6CM COLOR GRIS (SUMINISTRO E INSTALACIÓN. INCLUYE BASE 4CM ARENA NIVELACIÓN Y ARENA DE SELLO)</v>
          </cell>
          <cell r="F2717" t="str">
            <v>M2</v>
          </cell>
          <cell r="G2717">
            <v>98935</v>
          </cell>
        </row>
        <row r="2718">
          <cell r="D2718">
            <v>8213</v>
          </cell>
          <cell r="E2718" t="str">
            <v>CONDUCTOR RED DE BAJA TENSIÓN 3N2/0+1N1/0 -600V-CU</v>
          </cell>
          <cell r="F2718" t="str">
            <v>ML</v>
          </cell>
          <cell r="G2718">
            <v>185532</v>
          </cell>
        </row>
        <row r="2719">
          <cell r="D2719">
            <v>8214</v>
          </cell>
          <cell r="E2719" t="str">
            <v>CONDUCTOR RED DE B.T. 3N1/0+1N2 -600V-CU</v>
          </cell>
          <cell r="F2719" t="str">
            <v>ML</v>
          </cell>
          <cell r="G2719">
            <v>173748</v>
          </cell>
        </row>
        <row r="2720">
          <cell r="D2720">
            <v>8217</v>
          </cell>
          <cell r="E2720" t="str">
            <v>ACOMETIDA TRIFASICA (4N8 AWG-THW-600V-CU)</v>
          </cell>
          <cell r="F2720" t="str">
            <v>ML</v>
          </cell>
          <cell r="G2720">
            <v>480374</v>
          </cell>
        </row>
        <row r="2721">
          <cell r="D2721">
            <v>8218</v>
          </cell>
          <cell r="E2721" t="str">
            <v>ACOMETIDA TRIFASICA (3N2/0+1N1/0) AWG-THW-600V-CU</v>
          </cell>
          <cell r="F2721" t="str">
            <v>UN</v>
          </cell>
          <cell r="G2721">
            <v>1751134</v>
          </cell>
        </row>
        <row r="2722">
          <cell r="D2722">
            <v>8219</v>
          </cell>
          <cell r="E2722" t="str">
            <v>ACOMETIDA TRIFASICA (3N1/0+1N2) AWG-THW-600V-CU</v>
          </cell>
          <cell r="F2722" t="str">
            <v>UN</v>
          </cell>
          <cell r="G2722">
            <v>1798647</v>
          </cell>
        </row>
        <row r="2723">
          <cell r="D2723">
            <v>8220</v>
          </cell>
          <cell r="E2723" t="str">
            <v>ACOMETIDA TRIFASICA (3N2+1N4) AWG-THW-600V-CU</v>
          </cell>
          <cell r="F2723" t="str">
            <v>UN</v>
          </cell>
          <cell r="G2723">
            <v>1684487</v>
          </cell>
        </row>
        <row r="2724">
          <cell r="D2724">
            <v>8221</v>
          </cell>
          <cell r="E2724" t="str">
            <v>ACOMETIDA BIFASICA (3N8) AWG-THW-600V-CU</v>
          </cell>
          <cell r="F2724" t="str">
            <v>UN</v>
          </cell>
          <cell r="G2724">
            <v>438364</v>
          </cell>
        </row>
        <row r="2725">
          <cell r="D2725">
            <v>8222</v>
          </cell>
          <cell r="E2725" t="str">
            <v>DEMARCACION PICTOGRAMA TEXTOS DERECHOS DE LOS NIÑOS CON PINTURA ACRILICA BASE SOLVENTE (INCLUYE SUMINISTRO Y APLICACIÓN MEDIDO COMO EL AREA DEL PAÑO QUE CONTIENE EL TEXTO)</v>
          </cell>
          <cell r="F2725" t="str">
            <v>M2</v>
          </cell>
          <cell r="G2725">
            <v>63788</v>
          </cell>
        </row>
        <row r="2726">
          <cell r="D2726">
            <v>8223</v>
          </cell>
          <cell r="E2726" t="str">
            <v>DEMARCACION PICTOGRAMA NIÑOS CON PINTURA ACRILICA BASE SOLVENTE (INCLUYE SUMINISTRO Y APLICACIÓN MEDIDO COMO EL AREA DEL PAÑO QUE CONTIENE EL DIBUJO)</v>
          </cell>
          <cell r="F2726" t="str">
            <v>M2</v>
          </cell>
          <cell r="G2726">
            <v>63788</v>
          </cell>
        </row>
        <row r="2727">
          <cell r="D2727">
            <v>8224</v>
          </cell>
          <cell r="E2727" t="str">
            <v>CONTENEDOR DE RAICES (2.10X8.50X1.20M. INC. SUMINISTRO, CONSTRUCCIÓN Y FILTRO EN GRAVILLA. NO INC. TIERRA)</v>
          </cell>
          <cell r="F2727" t="str">
            <v>UN</v>
          </cell>
          <cell r="G2727">
            <v>7194724</v>
          </cell>
        </row>
        <row r="2728">
          <cell r="D2728">
            <v>8225</v>
          </cell>
          <cell r="E2728" t="str">
            <v>CONTENEDOR DE RAICES (1.40X1.80X1.20M. INC. SUMINISTRO, CONSTRUCCIÓN Y FILTRO EN GRAVILLA. NO INC. TIERRA)</v>
          </cell>
          <cell r="F2728" t="str">
            <v>UN</v>
          </cell>
          <cell r="G2728">
            <v>1540548</v>
          </cell>
        </row>
        <row r="2729">
          <cell r="D2729">
            <v>8226</v>
          </cell>
          <cell r="E2729" t="str">
            <v>ACABADO DE PELDAÑOS PARA ESCALAS SOBRE TERRENO EN LADRILLO PRENSADO 24X12X6 PEGADO DE CANTO ACORDE CON DETALLES. (SUMINISTRO E INSTALACION. INCLUYE 4 CM DE MORTERO 3000 PSI PARA BASE Y PEGA)</v>
          </cell>
          <cell r="F2729" t="str">
            <v>M2</v>
          </cell>
          <cell r="G2729">
            <v>56563</v>
          </cell>
        </row>
        <row r="2730">
          <cell r="D2730">
            <v>8227</v>
          </cell>
          <cell r="E2730" t="str">
            <v>CAÑUELA ESPECIAL A=0.10M, E=0.10M CONCRETO 3000 PSI. (FUNDIDO EN SITIO, CONCRETO HECHO EN OBRA. INC. FORMALET. Y CONST.)</v>
          </cell>
          <cell r="F2730" t="str">
            <v>ML</v>
          </cell>
          <cell r="G2730">
            <v>60974</v>
          </cell>
        </row>
        <row r="2731">
          <cell r="D2731">
            <v>8228</v>
          </cell>
          <cell r="E2731" t="str">
            <v>CENEFA LINEAL EN LOSETA PREFABRICADA TÁCTIL ALERTA A57 / A58 ANCHO 0.20M COLOR AMARILLO. (SUMINISTRO E INSTALACIÓN. INCLUYE BASE EN ARENA DE NIVELACIÓN E= 4CM Y ARENA DE SELLO).</v>
          </cell>
          <cell r="F2731" t="str">
            <v>ML</v>
          </cell>
          <cell r="G2731">
            <v>27170</v>
          </cell>
        </row>
        <row r="2732">
          <cell r="D2732">
            <v>8229</v>
          </cell>
          <cell r="E2732" t="str">
            <v>FRANJA EN ADOQUIN DE CONCRETO DEMARCADOR VISUAL A26 20X10X6CM COLOR AMARILLO. (SUMINISTRO E INSTALACIÓN. INCLUYE BASE 3CM ARENA NIVELACIÓN Y ARENA DE SELLO).</v>
          </cell>
          <cell r="F2732" t="str">
            <v>ML</v>
          </cell>
          <cell r="G2732">
            <v>18295</v>
          </cell>
        </row>
        <row r="2733">
          <cell r="D2733">
            <v>8230</v>
          </cell>
          <cell r="E2733" t="str">
            <v>LOSETA DE CONCRETO A20 TIPO PANOT TR. LIVIANO 20X20X6CM COLOR OCRE Y/O TERRACOTA O SIMILAR (SUMINISTRO E INSTALACIÓN. INCLUYE BASE 4CM ARENA NIVELACIÓN Y ARENA DE SELLO)</v>
          </cell>
          <cell r="F2733" t="str">
            <v>M2</v>
          </cell>
          <cell r="G2733">
            <v>141526</v>
          </cell>
        </row>
        <row r="2734">
          <cell r="D2734">
            <v>8231</v>
          </cell>
          <cell r="E2734" t="str">
            <v>ACERO ESTRUCTURAL A709 GRADO 50. (INCLUYE TRANSPORTE, FABRICACIÓN Y MONTAJE CON ANTICORROSIVO Y PINTURA DE ACABADO EN EPÓXICO) (INCLUYE MATERIALES, INSUMOS, HERRAMIENTAS Y EQUIPOS, ANDAMIOS, MANO DE OBRA CALIFICADA Y TODO LO NECESARIO PARA DESARROLLAR LA OBRA.</v>
          </cell>
          <cell r="F2734" t="str">
            <v>KG</v>
          </cell>
          <cell r="G2734">
            <v>16450</v>
          </cell>
        </row>
        <row r="2735">
          <cell r="D2735">
            <v>8237</v>
          </cell>
          <cell r="E2735" t="str">
            <v>ADOQUIN EN CONCRETO COLOR CHOCOLATE A-25 20X10X6CM  (SUMINISTRO E INSTALACIÓN. INCLUYE BASE 4CM MORTERO 2500 PSI Y ARENA DE SELLO)</v>
          </cell>
          <cell r="F2735" t="str">
            <v>ML</v>
          </cell>
          <cell r="G2735">
            <v>19555</v>
          </cell>
        </row>
        <row r="2736">
          <cell r="D2736">
            <v>8238</v>
          </cell>
          <cell r="E2736" t="str">
            <v>NEOPRENO REFORZADO 0.35X0.35X2,5 CM DOBLE REFUERZO DUREZA 60. SUMINISTRO E INSTALACIÓN. (INCLUYE LIMPIEZA DE LA SUPERFICIE CON CHORRO DE AIRE A PRESIÓN, HERRAMIENTA MENOR Y COMPRESOR).</v>
          </cell>
          <cell r="F2736" t="str">
            <v>UN</v>
          </cell>
          <cell r="G2736">
            <v>229989</v>
          </cell>
        </row>
        <row r="2737">
          <cell r="D2737">
            <v>8241</v>
          </cell>
          <cell r="E2737" t="str">
            <v>CODO EN ACERO D=36" ENTRE 5° Y 22 1/2°. JUNTA ESPIGO CAMPANA CON EMPAQUE DE CAUCHO, CON REVESTIMIENTO INTERIOR Y EXTERIOR EN MORTERO DE CEMENTO. . L=0.50M X 0.50M.. PRESIÓN DE TRABAJO 150 PSI. SUMINISTRO E INSTALACIÓN</v>
          </cell>
          <cell r="F2737" t="str">
            <v>UN</v>
          </cell>
          <cell r="G2737">
            <v>7747691</v>
          </cell>
        </row>
        <row r="2738">
          <cell r="D2738">
            <v>8242</v>
          </cell>
          <cell r="E2738" t="str">
            <v>TUBERÍA EN ACERO Ø36" CON UNIONES ESPIGO/CAMPANA CON EMPAQUE DE CAUCHO. REVEST. INTERIOR Y RECUBR EXT. EN MORTERO CEMENTO. NORMA AWWA C200. L= 6.00M PRESIÓN TRABAJO 150 PSI. SUMINISTRO E INSTALACIÓN</v>
          </cell>
          <cell r="F2738" t="str">
            <v>UN</v>
          </cell>
          <cell r="G2738">
            <v>3479637</v>
          </cell>
        </row>
        <row r="2739">
          <cell r="D2739">
            <v>8243</v>
          </cell>
          <cell r="E2739" t="str">
            <v>CODO EN ACERO D=36" ENTRE 22 1/2° Y 45°. JUNTA ESPIGO CAMPANA CON EMPAQUE DE CAUCHO, CON REVESTIMIENTO INTERIOR Y EXTERIOR EN MORTERO DE CEMENTO. . L=0.80MX0.80M. PRESIÓN DE TRABAJO 150 PSI. SUMINISTRO E INSTALACIÓN</v>
          </cell>
          <cell r="F2739" t="str">
            <v>UN</v>
          </cell>
          <cell r="G2739">
            <v>9887901</v>
          </cell>
        </row>
        <row r="2740">
          <cell r="D2740">
            <v>8244</v>
          </cell>
          <cell r="E2740" t="str">
            <v>CODO EN ACERO D=36" ENTRE 45° Y 67 1/2°. JUNTA ESPIGO CAMPANA CON EMPAQUE DE CAUCHO, CON REVESTIMIENTO INTERIOR Y EXTERIOR EN MORTERO DE CEMENTO. . L=1.20MX1.20M. PRESIÓN DE TRABAJO 150 PSI. SUMINISTRO E INSTALACIÓN</v>
          </cell>
          <cell r="F2740" t="str">
            <v>UN</v>
          </cell>
          <cell r="G2740">
            <v>12490494</v>
          </cell>
        </row>
        <row r="2741">
          <cell r="D2741">
            <v>8245</v>
          </cell>
          <cell r="E2741" t="str">
            <v>CODO EN ACERO Ø=36" ENTRE 67 1/2° Y 90° JUNTA ESPIGO Y CAMPANA, CON EMPAQUE DE CAUCHO, CON REVEST.INT. Y RECUBR. EXT. EN MORTERO DE CEMENTO. L= 1.65M X 1.65M PRESIÓN DE TRABAJO 150PSI. SUMINISTRO E INSTALACIÓN</v>
          </cell>
          <cell r="F2741" t="str">
            <v>UN</v>
          </cell>
          <cell r="G2741">
            <v>15324277</v>
          </cell>
        </row>
        <row r="2742">
          <cell r="D2742">
            <v>8246</v>
          </cell>
          <cell r="E2742" t="str">
            <v>REDUCCION EN ACERO 36" X 24" CON EXTREMOS ESPIGO CAMPANA, REVEST.INTERIOR Y RECUBR EXT. EN MORTERO CEMENTO. L= 1,45M PRESIÓN TRABAJO 150 PSI. SUMINISTRO E INSTALACIÓN</v>
          </cell>
          <cell r="F2742" t="str">
            <v>UN</v>
          </cell>
          <cell r="G2742">
            <v>7099060</v>
          </cell>
        </row>
        <row r="2743">
          <cell r="D2743">
            <v>8247</v>
          </cell>
          <cell r="E2743" t="str">
            <v>TEE EN ACERO Ø 24" X 24" CON EXTREMOS ESPIGO/CAMPANA Y BRIDA EN LA DERIVACIÓN, CON REVESTIMIENTO INTERIOR Y RECUBRIMIENTO EXTERIOR EN MORTERO CEMENTO, L=1,50X0,90M. SUMINISTRO E INSTALACIÓN</v>
          </cell>
          <cell r="F2743" t="str">
            <v>UN</v>
          </cell>
          <cell r="G2743">
            <v>11747356</v>
          </cell>
        </row>
        <row r="2744">
          <cell r="D2744">
            <v>8252</v>
          </cell>
          <cell r="E2744" t="str">
            <v>NIPLE EN ACERO Ø 16" EXTREMOS BRIDA/CAMPANA, CON REVESTIMIENTO INTERIOR Y EXTERIOR EN MORTERO CEMENTO. L= 1500MM. SUMINISTRO E INSTALACIÓN</v>
          </cell>
          <cell r="F2744" t="str">
            <v>UN</v>
          </cell>
          <cell r="G2744">
            <v>3508019</v>
          </cell>
        </row>
        <row r="2745">
          <cell r="D2745">
            <v>8253</v>
          </cell>
          <cell r="E2745" t="str">
            <v>NIPLE EN ACERO Ø 24" EXTREMOS ESPIGO/BRIDA, CON REVESTIMIENTO INTERIOR Y EXTERIOR EN MORTERO CEMENTO. L= 2000MM CON SALIDA PARA VENTOSA Ø=2". SUMINISTRO E INSTALACIÓN</v>
          </cell>
          <cell r="F2745" t="str">
            <v>UN</v>
          </cell>
          <cell r="G2745">
            <v>6545681</v>
          </cell>
        </row>
        <row r="2746">
          <cell r="D2746">
            <v>8254</v>
          </cell>
          <cell r="E2746" t="str">
            <v>TUBERÍA EN ACERO Ø30" CON UNIONES ESPIGO/CAMPANA CON EMPAQUE DE CAUCHO. REVEST.INTERIOR Y RECUBR EXT. EN MORTERO CEMENTO. NORMA AWWA C200. L= 6.00M PRESIÓN TRABAJO 150 PSI. SUMINISTRO E INSTALACIÓN</v>
          </cell>
          <cell r="F2746" t="str">
            <v>ML</v>
          </cell>
          <cell r="G2746">
            <v>2380334</v>
          </cell>
        </row>
        <row r="2747">
          <cell r="D2747">
            <v>8255</v>
          </cell>
          <cell r="E2747" t="str">
            <v>CINTURÓN DE CIERRE EN ACERO PARA EMPATES DE TUBERÍA EN WSP A CCP Ø 24" LINEAL. SUMINISTRO E INSTALACIÓN</v>
          </cell>
          <cell r="F2747" t="str">
            <v>UN</v>
          </cell>
          <cell r="G2747">
            <v>883070</v>
          </cell>
        </row>
        <row r="2748">
          <cell r="D2748">
            <v>8257</v>
          </cell>
          <cell r="E2748" t="str">
            <v>CODO EN ACERO D=30" ENTRE 45° Y 67 1/2°, JUNTA ESPIGO CAMPANA CON EMPAQUE DE CAUHO, CON REVESTIMIENTO INTERIOR Y EXTERIOR EN MORTERO DE CEMENTO. L=1.00M X 1.00M. PRESIÓN DE TRABAJO 150 PSI. SUMINISTRO E INSTALACIÓN</v>
          </cell>
          <cell r="F2748" t="str">
            <v>UN</v>
          </cell>
          <cell r="G2748">
            <v>8975339</v>
          </cell>
        </row>
        <row r="2749">
          <cell r="D2749">
            <v>8258</v>
          </cell>
          <cell r="E2749" t="str">
            <v>REDUCCION EN ACERO 30" X 24" REDUCCION EN ACERO 30" X 24" CON EXTREMOS ESPIGO CAMPANA, REVEST.INTERIOR Y RECUBR EXT. EN MORTERO CEMENTO. L= 0,84M PRESIÓN TRABAJO 150 PSI. SUMINISTRO E INSTALACIÓN</v>
          </cell>
          <cell r="F2749" t="str">
            <v>UN</v>
          </cell>
          <cell r="G2749">
            <v>5794380</v>
          </cell>
        </row>
        <row r="2750">
          <cell r="D2750">
            <v>8259</v>
          </cell>
          <cell r="E2750" t="str">
            <v>UNIÓN DRESSER D=30" - JUNTA DE MONTAJE (SUMINISTRO E INSTALACIÓN)</v>
          </cell>
          <cell r="F2750" t="str">
            <v>UN</v>
          </cell>
          <cell r="G2750">
            <v>5132435</v>
          </cell>
        </row>
        <row r="2751">
          <cell r="D2751">
            <v>8262</v>
          </cell>
          <cell r="E2751" t="str">
            <v>NIPLE EN ACERO Ø=30" EXTREMOS BRIDA/CAMPANA, REVEST.INTERIOR Y RECUBR EXT. EN MORTERO CEMENTO, CON SALIDA TANGENCIAL PARA PURGA 4" L= 2500MM. SUMINISTRO E INSTALACIÓN</v>
          </cell>
          <cell r="F2751" t="str">
            <v>UN</v>
          </cell>
          <cell r="G2751">
            <v>14356829</v>
          </cell>
        </row>
        <row r="2752">
          <cell r="D2752">
            <v>8263</v>
          </cell>
          <cell r="E2752" t="str">
            <v>TEE EN ACERO Ø 30"X24" EXTREMOS ESPIGO/CAMPANA EN LA RAMA PRINCIPAL Y BRIDA EN LA DERIVACIÓN, REVEST.INTERIOR Y RECUBR EXT. EN MORTERO CEMENTO, L= 3000MM. CON SALIDA PARA BOCA DE ACCESO 24". SUMINISTRO E INSTALACIÓN</v>
          </cell>
          <cell r="F2752" t="str">
            <v>UN</v>
          </cell>
          <cell r="G2752">
            <v>16325952</v>
          </cell>
        </row>
        <row r="2753">
          <cell r="D2753">
            <v>8265</v>
          </cell>
          <cell r="E2753" t="str">
            <v>CINTURÓN DE CIERRE EN ACERO Ø 16" PARA EMPATES DE TUBERÍA EN WSP A CCP LINEAL. SUMINISTRO E INSTALACIÓN</v>
          </cell>
          <cell r="F2753" t="str">
            <v>UN</v>
          </cell>
          <cell r="G2753">
            <v>523900</v>
          </cell>
        </row>
        <row r="2754">
          <cell r="D2754">
            <v>8267</v>
          </cell>
          <cell r="E2754" t="str">
            <v>TEE EN ACERO Ø 20" X 20" CON EXTREMOS ESPIGO/CAMPANA Y BRIDA EN LA DERIVACIÓN (ACERO). SUMINISTRO E INSTALACIÓN</v>
          </cell>
          <cell r="F2754" t="str">
            <v>UN</v>
          </cell>
          <cell r="G2754">
            <v>7198141</v>
          </cell>
        </row>
        <row r="2755">
          <cell r="D2755">
            <v>8273</v>
          </cell>
          <cell r="E2755" t="str">
            <v>UNIÓN DRESSER D=20" (SUMINISTRO E INSTALACIÓN)</v>
          </cell>
          <cell r="F2755" t="str">
            <v>UN</v>
          </cell>
          <cell r="G2755">
            <v>1963631</v>
          </cell>
        </row>
        <row r="2756">
          <cell r="D2756">
            <v>8274</v>
          </cell>
          <cell r="E2756" t="str">
            <v>VÁLVULA DE MARIPOSA Ø 20" (A) (150 PSI). SUMINISTRO E INSTALACIÓN</v>
          </cell>
          <cell r="F2756" t="str">
            <v>ML</v>
          </cell>
          <cell r="G2756">
            <v>22612547</v>
          </cell>
        </row>
        <row r="2757">
          <cell r="D2757">
            <v>8276</v>
          </cell>
          <cell r="E2757" t="str">
            <v>NIPLE EN ACERO Ø 3" CON BRIDA Y EXTREMO LISO L= 300MM, REVESTIMIENTO INTERIOR Y EXTERIOR EN PINTURA EXPOXICA. SUMINISTRO E INSTALACIÓN</v>
          </cell>
          <cell r="F2757" t="str">
            <v>UN</v>
          </cell>
          <cell r="G2757">
            <v>318111</v>
          </cell>
        </row>
        <row r="2758">
          <cell r="D2758">
            <v>8278</v>
          </cell>
          <cell r="E2758" t="str">
            <v>VÁLVULA DE COMPUERTA DE Ø 3" BRONCE T/P RED WHITE - FIG 236 A. SUMINISTRO E INSTALACIÓN</v>
          </cell>
          <cell r="F2758" t="str">
            <v>UN</v>
          </cell>
          <cell r="G2758">
            <v>1173648</v>
          </cell>
        </row>
        <row r="2759">
          <cell r="D2759">
            <v>8291</v>
          </cell>
          <cell r="E2759" t="str">
            <v>CODO EN ACERO D=20" ENTRE 45° Y 67.5° JUNTA ESPIGO-CAMPANA CON EMPAQUE CAUCHO. REVESTIMIENTO INTERIOR Y EXTERIOR EN MORTERO DE CEMENTO. L=1,00X1,00M PRESIÓN TRABAJO 150 PSI. SUMINISTRO E INSTALACIÓN</v>
          </cell>
          <cell r="F2759" t="str">
            <v>ML</v>
          </cell>
          <cell r="G2759">
            <v>5733472</v>
          </cell>
        </row>
        <row r="2760">
          <cell r="D2760">
            <v>8298</v>
          </cell>
          <cell r="E2760" t="str">
            <v>CINTURÓN DE CIERRE 16" (SUMINISTRO E INSTALACIÓN)</v>
          </cell>
          <cell r="F2760" t="str">
            <v>UN</v>
          </cell>
          <cell r="G2760">
            <v>3141069</v>
          </cell>
        </row>
        <row r="2761">
          <cell r="D2761">
            <v>8301</v>
          </cell>
          <cell r="E2761" t="str">
            <v>REDUCCIÓN PVC TIPO U.M. 8"X4" (SUMINISTRO E INSTALACIÓN)</v>
          </cell>
          <cell r="F2761" t="str">
            <v>UN</v>
          </cell>
          <cell r="G2761">
            <v>361786</v>
          </cell>
        </row>
        <row r="2762">
          <cell r="D2762">
            <v>8304</v>
          </cell>
          <cell r="E2762" t="str">
            <v>EMPATES DE TUBERÍA EN PVC A HA 12" LINEAL SEGÚN NORMA NS-023 (INCLUYE TUBERIA PVC U.M. D=12" RDE 21=1M; TEE HD EXTREMO LISO 12"X12" =1UN; UNION DRESSER HD D=12"=2UN; UNION REPARACION HD EXTREMO LISO D=12"=1UN; UNION PVC U.M. NORMA NTC 382 D=12"=1UN). SUMINISTRO E INSTALACIÓN</v>
          </cell>
          <cell r="F2762" t="str">
            <v>UN</v>
          </cell>
          <cell r="G2762">
            <v>6981269</v>
          </cell>
        </row>
        <row r="2763">
          <cell r="D2763">
            <v>8305</v>
          </cell>
          <cell r="E2763" t="str">
            <v>MUEBLE O MESA CON PUERTAS EN ACERO INOXIDABLE 1.23M X 0.60M X 0.90M. SUMINISTRO E INSTALACIÓN</v>
          </cell>
          <cell r="F2763" t="str">
            <v>UN</v>
          </cell>
          <cell r="G2763">
            <v>4202188</v>
          </cell>
        </row>
        <row r="2764">
          <cell r="D2764">
            <v>8306</v>
          </cell>
          <cell r="E2764" t="str">
            <v>CODO 45° PVC PRESION E.L. D=1/2". SUMINISTRO EN INSTALACIÓN</v>
          </cell>
          <cell r="F2764" t="str">
            <v>UN</v>
          </cell>
          <cell r="G2764">
            <v>6342</v>
          </cell>
        </row>
        <row r="2765">
          <cell r="D2765">
            <v>8307</v>
          </cell>
          <cell r="E2765" t="str">
            <v>TUBERÍA HDPE 1.30M (SUMINISTRO E INSTALACIÓN)</v>
          </cell>
          <cell r="F2765" t="str">
            <v>ML</v>
          </cell>
          <cell r="G2765">
            <v>3736273</v>
          </cell>
        </row>
        <row r="2766">
          <cell r="D2766">
            <v>8308</v>
          </cell>
          <cell r="E2766" t="str">
            <v>MUEBLE O MESA CON PUERTAS EN ACERO INOXIDABLE 2.65M X 0.60M X 0.90M. SUMINISTRO E INSTALACIÓN</v>
          </cell>
          <cell r="F2766" t="str">
            <v>UN</v>
          </cell>
          <cell r="G2766">
            <v>9038396</v>
          </cell>
        </row>
        <row r="2767">
          <cell r="D2767">
            <v>8309</v>
          </cell>
          <cell r="E2767" t="str">
            <v>TUBERÍA HDPE 1.40M (SUMINISTRO E INSTALACIÓN)</v>
          </cell>
          <cell r="F2767" t="str">
            <v>ML</v>
          </cell>
          <cell r="G2767">
            <v>4082140</v>
          </cell>
        </row>
        <row r="2768">
          <cell r="D2768">
            <v>8310</v>
          </cell>
          <cell r="E2768" t="str">
            <v>TUBERÍA HDPE 1.50M (SUMINISTRO E INSTALACIÓN)</v>
          </cell>
          <cell r="F2768" t="str">
            <v>ML</v>
          </cell>
          <cell r="G2768">
            <v>4603907</v>
          </cell>
        </row>
        <row r="2769">
          <cell r="D2769">
            <v>8311</v>
          </cell>
          <cell r="E2769" t="str">
            <v>TUBERÍA HDPE 1.60M (SUMINISTRO E INSTALACIÓN)</v>
          </cell>
          <cell r="F2769" t="str">
            <v>ML</v>
          </cell>
          <cell r="G2769">
            <v>5161187</v>
          </cell>
        </row>
        <row r="2770">
          <cell r="D2770">
            <v>8312</v>
          </cell>
          <cell r="E2770" t="str">
            <v>TUBERÍA HDPE 1.80M (SUMINISTRO E INSTALACIÓN)</v>
          </cell>
          <cell r="F2770" t="str">
            <v>ML</v>
          </cell>
          <cell r="G2770">
            <v>6559034</v>
          </cell>
        </row>
        <row r="2771">
          <cell r="D2771">
            <v>8313</v>
          </cell>
          <cell r="E2771" t="str">
            <v>TUBERÍA HDPE 2.00M (SUMINISTRO E INSTALACIÓN)</v>
          </cell>
          <cell r="F2771" t="str">
            <v>ML</v>
          </cell>
          <cell r="G2771">
            <v>7984733</v>
          </cell>
        </row>
        <row r="2772">
          <cell r="D2772">
            <v>8314</v>
          </cell>
          <cell r="E2772" t="str">
            <v>GABINETE RED CONTRA INCENDIOS CLASE 2. (INCLUYE ACCESORIOS, SUMINISTRO E INSTALACIÓN)</v>
          </cell>
          <cell r="F2772" t="str">
            <v>UN</v>
          </cell>
          <cell r="G2772">
            <v>858740</v>
          </cell>
        </row>
        <row r="2773">
          <cell r="D2773">
            <v>8315</v>
          </cell>
          <cell r="E2773" t="str">
            <v>PRUEBA DE HERMETICIDAD POR EL MÉTODO DE PRESIÓN POSITIVA CON AIRE PARA REDES DE ALCANTARILLADO - TRAMOS DE Ø 27" A Ø 40"</v>
          </cell>
          <cell r="F2773" t="str">
            <v>UN</v>
          </cell>
          <cell r="G2773">
            <v>773500</v>
          </cell>
        </row>
        <row r="2774">
          <cell r="D2774">
            <v>8316</v>
          </cell>
          <cell r="E2774" t="str">
            <v>CODO 45°CXE PVC SANITARIA D=3" (INCLUYE SUMINISTRO E INSTALACIÓN).</v>
          </cell>
          <cell r="F2774" t="str">
            <v>UN</v>
          </cell>
          <cell r="G2774">
            <v>16788</v>
          </cell>
        </row>
        <row r="2775">
          <cell r="D2775">
            <v>8317</v>
          </cell>
          <cell r="E2775" t="str">
            <v>TUBERÍA HDPE Ø 3" (SUMINISTRO E INSTALACIÓN) TUBO DE POLIPROPILENO HDPE Ø 3".</v>
          </cell>
          <cell r="F2775" t="str">
            <v>ML</v>
          </cell>
          <cell r="G2775">
            <v>33889</v>
          </cell>
        </row>
        <row r="2776">
          <cell r="D2776">
            <v>8318</v>
          </cell>
          <cell r="E2776" t="str">
            <v>TUBERÍA HDPE Ø 4" (SUMINISTRO E INSTALACIÓN) TUBO DE POLIPROPILENO HDPE Ø 4".</v>
          </cell>
          <cell r="F2776" t="str">
            <v>ML</v>
          </cell>
          <cell r="G2776">
            <v>47984</v>
          </cell>
        </row>
        <row r="2777">
          <cell r="D2777">
            <v>8319</v>
          </cell>
          <cell r="E2777" t="str">
            <v>TUBERÍA HDPE Ø 6" (SUMINISTRO E INSTALACIÓN) TUBO DE POLIPROPILENO HDPE Ø 6".</v>
          </cell>
          <cell r="F2777" t="str">
            <v>ML</v>
          </cell>
          <cell r="G2777">
            <v>66870</v>
          </cell>
        </row>
        <row r="2778">
          <cell r="D2778">
            <v>8320</v>
          </cell>
          <cell r="E2778" t="str">
            <v>CODO G.RAD. HDPE 45º TIPO U.M. D=4" (SUMINISTRO E INSTALACIÓN)</v>
          </cell>
          <cell r="F2778" t="str">
            <v>UN</v>
          </cell>
          <cell r="G2778">
            <v>168076</v>
          </cell>
        </row>
        <row r="2779">
          <cell r="D2779">
            <v>8321</v>
          </cell>
          <cell r="E2779" t="str">
            <v>CODO G.RAD. HDPE 45º TIPO U.M. D=6" (SUMINISTRO E INSTALACIÓN)</v>
          </cell>
          <cell r="F2779" t="str">
            <v>UN</v>
          </cell>
          <cell r="G2779">
            <v>313341</v>
          </cell>
        </row>
        <row r="2780">
          <cell r="D2780">
            <v>8322</v>
          </cell>
          <cell r="E2780" t="str">
            <v>CODO G.RAD. HDPE 90º TIPO U.M. D=6" (SUMINISTRO E INSTALACIÓN)</v>
          </cell>
          <cell r="F2780" t="str">
            <v>UN</v>
          </cell>
          <cell r="G2780">
            <v>370891</v>
          </cell>
        </row>
        <row r="2781">
          <cell r="D2781">
            <v>8323</v>
          </cell>
          <cell r="E2781" t="str">
            <v>CODO G.RAD. HDPE 45º TIPO U.M. D=8" (SUMINISTRO E INSTALACIÓN)</v>
          </cell>
          <cell r="F2781" t="str">
            <v>UN</v>
          </cell>
          <cell r="G2781">
            <v>538429</v>
          </cell>
        </row>
        <row r="2782">
          <cell r="D2782">
            <v>8324</v>
          </cell>
          <cell r="E2782" t="str">
            <v>EMPATE ORTOGONAL PVC-PVC 12"X8" (INCLUYE SUMINISTRO E INSTALACIÓN DE TEE 12"X8"HD, 4 UNIONES, TUBERÍA RDE 21) (SUMINISTRO E INSTALACIÓN)</v>
          </cell>
          <cell r="F2782" t="str">
            <v>UN</v>
          </cell>
          <cell r="G2782">
            <v>4148686</v>
          </cell>
        </row>
        <row r="2783">
          <cell r="D2783">
            <v>8325</v>
          </cell>
          <cell r="E2783" t="str">
            <v>EMPATES DE TUBERÍA EN ACERO A AC 6" LINEAL SEGÚN NORMA NS-023 (INCLUYE ACCESORIOS). SUMINISTRO E INSTALACIÓN.</v>
          </cell>
          <cell r="F2783" t="str">
            <v>UN</v>
          </cell>
          <cell r="G2783">
            <v>4148686</v>
          </cell>
        </row>
        <row r="2784">
          <cell r="D2784">
            <v>8328</v>
          </cell>
          <cell r="E2784" t="str">
            <v>TAPÓN PVC TIPO U.M D=12" (SUMINISTRO E INSTALACIÓN)</v>
          </cell>
          <cell r="F2784" t="str">
            <v>UN</v>
          </cell>
          <cell r="G2784">
            <v>1098109</v>
          </cell>
        </row>
        <row r="2785">
          <cell r="D2785">
            <v>8330</v>
          </cell>
          <cell r="E2785" t="str">
            <v>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85" t="str">
            <v>ML</v>
          </cell>
          <cell r="G2785">
            <v>103843</v>
          </cell>
        </row>
        <row r="2786">
          <cell r="D2786">
            <v>8331</v>
          </cell>
          <cell r="E2786" t="str">
            <v>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86" t="str">
            <v>ML</v>
          </cell>
          <cell r="G2786">
            <v>33365</v>
          </cell>
        </row>
        <row r="2787">
          <cell r="D2787">
            <v>8332</v>
          </cell>
          <cell r="E2787" t="str">
            <v>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v>
          </cell>
          <cell r="F2787" t="str">
            <v>ML</v>
          </cell>
          <cell r="G2787">
            <v>101986</v>
          </cell>
        </row>
        <row r="2788">
          <cell r="D2788">
            <v>8333</v>
          </cell>
          <cell r="E2788" t="str">
            <v>JUNTA DE DILATACION JDE, CON SELLO DE HYPALON, DE ANCHO 20CM, EN AMBAS CARAS INSTALAR RELLENO DE SOPORTE TIPO ROD DE ESPUMA POLIOLEFINA PARA EL SELLADOR ELASTICO DE POLIURETANO (I-CURE) Y ENTRE LOS ROD INSTALAR ICOPOR DE ALTA DENSIDAD DE 2CM DE ESPESOR.</v>
          </cell>
          <cell r="F2788" t="str">
            <v>ML</v>
          </cell>
          <cell r="G2788">
            <v>66747</v>
          </cell>
        </row>
        <row r="2789">
          <cell r="D2789">
            <v>8335</v>
          </cell>
          <cell r="E2789" t="str">
            <v>MORTERO ACRILICO DE REPARACIÓN ALTA RESISTENCIA, AUTOIMPRIMANTE. SUMINISTRO Y APLICACIÓN. INCLUYE COSTOS DE SUMINISTRO DE MATERIALES (RECUBRIMIENTO ANTICORROSIVO EN DOS CAPAS).</v>
          </cell>
          <cell r="F2789" t="str">
            <v>M3</v>
          </cell>
          <cell r="G2789">
            <v>1034960</v>
          </cell>
        </row>
        <row r="2790">
          <cell r="D2790">
            <v>8336</v>
          </cell>
          <cell r="E2790" t="str">
            <v>DEMOLICIÓN COLECTOR EN MAMPOSTERIA ESPESOR 0.25. INCLUYE TRANSPORTE Y DISPOSICIÓN FINAL DE SOBRANTES.</v>
          </cell>
          <cell r="F2790" t="str">
            <v>M3</v>
          </cell>
          <cell r="G2790">
            <v>124070</v>
          </cell>
        </row>
        <row r="2791">
          <cell r="D2791">
            <v>8337</v>
          </cell>
          <cell r="E2791" t="str">
            <v>PROTECCIÓN DE BORDES (SUMINISTRO E INSTALACIÓN ÁNGULO 2"X2"X 1/4" + 5 VARILLAS 3/8" L= 0.40M)</v>
          </cell>
          <cell r="F2791" t="str">
            <v>ML</v>
          </cell>
          <cell r="G2791">
            <v>47919</v>
          </cell>
        </row>
        <row r="2792">
          <cell r="D2792">
            <v>8338</v>
          </cell>
          <cell r="E2792" t="str">
            <v>MANIJA DE IZAJE D= 1" PARA TAPA DE CAJA VÁLVULA. SUMINISTRO E INSTALACIÓN</v>
          </cell>
          <cell r="F2792" t="str">
            <v>UN</v>
          </cell>
          <cell r="G2792">
            <v>101442</v>
          </cell>
        </row>
        <row r="2793">
          <cell r="D2793">
            <v>8339</v>
          </cell>
          <cell r="E2793" t="str">
            <v>ELEMENTOS DE VENTILACIÓN 4" PARA TAPA DE CAJA VÁLVULA. SUMINISTRO E INSTALACIÓN</v>
          </cell>
          <cell r="F2793" t="str">
            <v>UN</v>
          </cell>
          <cell r="G2793">
            <v>806979</v>
          </cell>
        </row>
        <row r="2794">
          <cell r="D2794">
            <v>8340</v>
          </cell>
          <cell r="E2794" t="str">
            <v>NEOPRENO DE 50X12X2 DUREZA 60 SIN REFUERZO. SUMINISTRO E INSTALACIÓN</v>
          </cell>
          <cell r="F2794" t="str">
            <v>UN</v>
          </cell>
          <cell r="G2794">
            <v>85885</v>
          </cell>
        </row>
        <row r="2795">
          <cell r="D2795">
            <v>8341</v>
          </cell>
          <cell r="E2795" t="str">
            <v>NEOPRENO DE 50X10X2 DUREZA 60 SIN REFUERZO. SUMINISTRO E INSTALACIÓN</v>
          </cell>
          <cell r="F2795" t="str">
            <v>UN</v>
          </cell>
          <cell r="G2795">
            <v>75888</v>
          </cell>
        </row>
        <row r="2796">
          <cell r="D2796">
            <v>8342</v>
          </cell>
          <cell r="E2796" t="str">
            <v>EMPATE ORTOGONAL PVC-PVC 12"X6" (INCLUYE SUMINISTRO E INSTALACIÓN DE TEE 12"X6" HD, 4 UNIONES, TUBERÍA RDE 21) (SUMINISTRO E INSTALACIÓN)</v>
          </cell>
          <cell r="F2796" t="str">
            <v>UN</v>
          </cell>
          <cell r="G2796">
            <v>3237228</v>
          </cell>
        </row>
        <row r="2797">
          <cell r="D2797">
            <v>8344</v>
          </cell>
          <cell r="E2797" t="str">
            <v>TEE PVC U.M. 12" X 12" (SUMINISTRO E INSTALACIÓN)</v>
          </cell>
          <cell r="F2797" t="str">
            <v>UN</v>
          </cell>
          <cell r="G2797">
            <v>3190174</v>
          </cell>
        </row>
        <row r="2798">
          <cell r="D2798">
            <v>8345</v>
          </cell>
          <cell r="E2798" t="str">
            <v>TAPÓN HD EXTREMO LISO D=2" (SUMINISTRO E INSTALACIÓN)</v>
          </cell>
          <cell r="F2798" t="str">
            <v>UN</v>
          </cell>
          <cell r="G2798">
            <v>94148</v>
          </cell>
        </row>
        <row r="2799">
          <cell r="D2799">
            <v>8346</v>
          </cell>
          <cell r="E2799" t="str">
            <v>EMPATES DE TUBERÍA EN PVC A HA 6" LINEAL SEGÚN NORMA NS-023 (INCLUYE ACCESORIOS). SUMINISTRO E INSTALACIÓN.</v>
          </cell>
          <cell r="F2799" t="str">
            <v>UN</v>
          </cell>
          <cell r="G2799">
            <v>1808703</v>
          </cell>
        </row>
        <row r="2800">
          <cell r="D2800">
            <v>8347</v>
          </cell>
          <cell r="E2800" t="str">
            <v>EMPATE ORTOGONAL PVC-PVC 6"X4" (INCLUYE SUMINISTRO E INSTALACIÓN DE TEE 6"X4"PVC, 4 UNIONES, TUBERÍA RDE 21) (SUMINISTRO E INSTALACIÓN)</v>
          </cell>
          <cell r="F2800" t="str">
            <v>UN</v>
          </cell>
          <cell r="G2800">
            <v>1583992</v>
          </cell>
        </row>
        <row r="2801">
          <cell r="D2801">
            <v>8348</v>
          </cell>
          <cell r="E2801" t="str">
            <v>EMPATE ORTOGONAL PEAD-PEAD 6"X4" (INCLUYE SUMINISTRO E INSTALACIÓN DE TEE  6"X4"PEAD, 2 UNIONES, TUBERÍA RDE 21) (SUMINISTRO E INSTALACIÓN)</v>
          </cell>
          <cell r="F2801" t="str">
            <v>UN</v>
          </cell>
          <cell r="G2801">
            <v>454280</v>
          </cell>
        </row>
        <row r="2802">
          <cell r="D2802">
            <v>8349</v>
          </cell>
          <cell r="E2802" t="str">
            <v>EMPATE ORTOGONAL PEAD-PEAD 8"X4" (INCLUYE SUMINISTRO E INSTALACIÓN DE TEE  8"X4"PEAD, 2 UNIONES, TUBERÍA RDE 21 (SUMINISTRO E INSTALACIÓN)</v>
          </cell>
          <cell r="F2802" t="str">
            <v>UN</v>
          </cell>
          <cell r="G2802">
            <v>853133</v>
          </cell>
        </row>
        <row r="2803">
          <cell r="D2803">
            <v>8350</v>
          </cell>
          <cell r="E2803" t="str">
            <v>YEE PVC SANITARIA D=6"X 8" (INCLUYE SUMINISTRO E INSTALACIÓN).</v>
          </cell>
          <cell r="F2803" t="str">
            <v>UN</v>
          </cell>
          <cell r="G2803">
            <v>291236</v>
          </cell>
        </row>
        <row r="2804">
          <cell r="D2804">
            <v>8351</v>
          </cell>
          <cell r="E2804" t="str">
            <v>EMPATE ORTOGONAL PVC-PVC 6"X6" (INCLUYE SUMINISTRO E INSTALACIÓN DE TEE 6"X6"PVC, 4 UNIONES, TUBERÍA RDE 21) (SUMINISTRO E INSTALACIÓN)</v>
          </cell>
          <cell r="F2804" t="str">
            <v>UN</v>
          </cell>
          <cell r="G2804">
            <v>1670372</v>
          </cell>
        </row>
        <row r="2805">
          <cell r="D2805">
            <v>8352</v>
          </cell>
          <cell r="E2805" t="str">
            <v>EMPATE ORTOGONAL PVC-PVC 8"X6" (INCLUYE SUMINISTRO E INSTALACIÓN DE TEE 8"X6"PVC, 4 UNIONES, TUBERÍA RDE 21) (SUMINISTRO E INSTALACIÓN)</v>
          </cell>
          <cell r="F2805" t="str">
            <v>UN</v>
          </cell>
          <cell r="G2805">
            <v>543371</v>
          </cell>
        </row>
        <row r="2806">
          <cell r="D2806">
            <v>8353</v>
          </cell>
          <cell r="E2806" t="str">
            <v>EMPATE ORTOGONAL PVC-HA 8"X6" (INCLUYE SUMINISTRO E INSTALACIÓN DE TEE 8"X6" HD, 2 ADAPTADORES , 1 BRIDA, TUBERÍA RDE 21)(SUMINISTRO E INSTALACIÓN)</v>
          </cell>
          <cell r="F2806" t="str">
            <v>UN</v>
          </cell>
          <cell r="G2806">
            <v>2303269</v>
          </cell>
        </row>
        <row r="2807">
          <cell r="D2807">
            <v>8357</v>
          </cell>
          <cell r="E2807" t="str">
            <v>EMPATES DE TUBERÍA EN PVC A HA 8" LINEAL SEGÚN NORMA NS-023 (INCLUYE ACCESORIOS). SUMINISTRO E INSTALACIÓN.</v>
          </cell>
          <cell r="F2807" t="str">
            <v>UN</v>
          </cell>
          <cell r="G2807">
            <v>2741957</v>
          </cell>
        </row>
        <row r="2808">
          <cell r="D2808">
            <v>8359</v>
          </cell>
          <cell r="E2808" t="str">
            <v>GIMNASIO EXTERIOR-DOBLE SWING. SUMINISTRO E INSTALACIÓN</v>
          </cell>
          <cell r="F2808" t="str">
            <v>UN</v>
          </cell>
          <cell r="G2808">
            <v>3367307</v>
          </cell>
        </row>
        <row r="2809">
          <cell r="D2809">
            <v>8361</v>
          </cell>
          <cell r="E2809" t="str">
            <v>EMPATES DE TUBERÍA EN PEAD A PEAD 6" LINEAL SEGÚN NORMA NS-023 (INCLUYE ACCESORIOS). SUMINISTRO E INSTALACIÓN.</v>
          </cell>
          <cell r="F2809" t="str">
            <v>UN</v>
          </cell>
          <cell r="G2809">
            <v>598602</v>
          </cell>
        </row>
        <row r="2810">
          <cell r="D2810">
            <v>8362</v>
          </cell>
          <cell r="E2810" t="str">
            <v>EMPATES DE TUBERÍA EN PEAD A PEAD 6"X6" LINEAL SEGÚN NORMA NS-023 (INCLUYE ACCESORIOS). SUMINISTRO E INSTALACIÓN.</v>
          </cell>
          <cell r="F2810" t="str">
            <v>UN</v>
          </cell>
          <cell r="G2810">
            <v>398129</v>
          </cell>
        </row>
        <row r="2811">
          <cell r="D2811">
            <v>8364</v>
          </cell>
          <cell r="E2811" t="str">
            <v>EMPATES DE TUBERÍA EN PVC A PAD 8" LINEAL SEGÚN NORMA NS-023 (INCLUYE ACCESORIOS). SUMINISTRO E INSTALACIÓN.</v>
          </cell>
          <cell r="F2811" t="str">
            <v>UN</v>
          </cell>
          <cell r="G2811">
            <v>1056368</v>
          </cell>
        </row>
        <row r="2812">
          <cell r="D2812">
            <v>8365</v>
          </cell>
          <cell r="E2812" t="str">
            <v>REJILLA PREFABRICADA EN CONCRETO 0,5M X 1,0M X 0,1. (INCLUYE SUMINISTRO Y COLOCACIÓN, MORTERO DE 2000 PSI Y MANO DE OBRA)</v>
          </cell>
          <cell r="F2812" t="str">
            <v>UN</v>
          </cell>
          <cell r="G2812">
            <v>154050</v>
          </cell>
        </row>
        <row r="2813">
          <cell r="D2813">
            <v>8366</v>
          </cell>
          <cell r="E2813" t="str">
            <v>NIPLE 36" ACERO CARBON EXTREMOS BRIDA/CAMPANA, CON REVESTIMIENTO INTERIOR Y RECUBRIMIENTO EXTERIOR EN MORTERO CEMENTO, CON SALIDA TANGENCIAL PARA PURGA 4" L= 2500MM. SUMINISTRO E INSTALACIÓN</v>
          </cell>
          <cell r="F2813" t="str">
            <v>UN</v>
          </cell>
          <cell r="G2813">
            <v>24237718</v>
          </cell>
        </row>
        <row r="2814">
          <cell r="D2814">
            <v>8367</v>
          </cell>
          <cell r="E2814" t="str">
            <v>TUBERÍA HDPE 8" (SUMINISTRO E INSTALACIÓN)</v>
          </cell>
          <cell r="F2814" t="str">
            <v>ML</v>
          </cell>
          <cell r="G2814">
            <v>105550</v>
          </cell>
        </row>
        <row r="2815">
          <cell r="D2815">
            <v>8368</v>
          </cell>
          <cell r="E2815" t="str">
            <v>TUBERÍA HDPE 10" (SUMINISTRO E INSTALACIÓN)</v>
          </cell>
          <cell r="F2815" t="str">
            <v>ML</v>
          </cell>
          <cell r="G2815">
            <v>169801</v>
          </cell>
        </row>
        <row r="2816">
          <cell r="D2816">
            <v>8369</v>
          </cell>
          <cell r="E2816" t="str">
            <v>TUBERÍA HDPE 12" (SUMINISTRO E INSTALACIÓN)</v>
          </cell>
          <cell r="F2816" t="str">
            <v>ML</v>
          </cell>
          <cell r="G2816">
            <v>261855</v>
          </cell>
        </row>
        <row r="2817">
          <cell r="D2817">
            <v>8370</v>
          </cell>
          <cell r="E2817" t="str">
            <v>TUBERÍA HDPE 14" (SUMINISTRO E INSTALACIÓN)</v>
          </cell>
          <cell r="F2817" t="str">
            <v>ML</v>
          </cell>
          <cell r="G2817">
            <v>286207</v>
          </cell>
        </row>
        <row r="2818">
          <cell r="D2818">
            <v>8371</v>
          </cell>
          <cell r="E2818" t="str">
            <v>TUBERÍA HDPE 16" (SUMINISTRO E INSTALACIÓN)</v>
          </cell>
          <cell r="F2818" t="str">
            <v>ML</v>
          </cell>
          <cell r="G2818">
            <v>324034</v>
          </cell>
        </row>
        <row r="2819">
          <cell r="D2819">
            <v>8382</v>
          </cell>
          <cell r="E2819" t="str">
            <v>CONCRETO 4000 PSI RELACIÓN AGUA MATERIAL CEMENTANTE = 0.45 PARA ESTRUCTURAS HIDRÁULICAS SOBRE REDES DE ACUEDUCTO Y ALCANTARILLADO (PREMEZCLADO. INCLUYE SUMIN., FORMALETEO, COLOCACIÓN Y CURADO. NO INCLUYE REFUERZO).</v>
          </cell>
          <cell r="F2819" t="str">
            <v>M3</v>
          </cell>
          <cell r="G2819">
            <v>1088082</v>
          </cell>
        </row>
        <row r="2820">
          <cell r="D2820">
            <v>8383</v>
          </cell>
          <cell r="E2820" t="str">
            <v>CONCRETO F´C 4000 PSI DE BAJA RETRACCIÓN, RELACIÓN AGUA MATERIAL CEMENTANTE = 0.45 PARA ESTRUCTURAS HIDRÁULICAS SOBRE REDES DE ACUEDUCTO Y ALCANTARILLADO (PREMEZCLADO. INCLUYE SUMIN., FORMALETEO, COLOCACIÓN Y CURADO. NO INCLUYE REFUERZO).</v>
          </cell>
          <cell r="F2820" t="str">
            <v>M3</v>
          </cell>
          <cell r="G2820">
            <v>1088082</v>
          </cell>
        </row>
        <row r="2821">
          <cell r="D2821">
            <v>8384</v>
          </cell>
          <cell r="E2821" t="str">
            <v>TEE EN ACERO Ø 30" X 12" CON EXTREMOS ESPIGO/CAMPANA Y BRIDA EN LA DERIVACIÓN, REVESTIMIENTOS INTERIOR Y EXTERIOR EN PINTURA EPÓXICA. SUMINISTRO E INSTALACIÓN</v>
          </cell>
          <cell r="F2821" t="str">
            <v>ML</v>
          </cell>
          <cell r="G2821">
            <v>2154633</v>
          </cell>
        </row>
        <row r="2822">
          <cell r="D2822">
            <v>8386</v>
          </cell>
          <cell r="E2822" t="str">
            <v>UNIÓN JUNTA DE DESMONTAJE Ø 8 (A) (SUMINISTRO E INSTALACIÓN)</v>
          </cell>
          <cell r="F2822" t="str">
            <v>UN</v>
          </cell>
          <cell r="G2822">
            <v>1784951</v>
          </cell>
        </row>
        <row r="2823">
          <cell r="D2823">
            <v>8388</v>
          </cell>
          <cell r="E2823" t="str">
            <v>UNION REPARACION DESLIZANTE PVC D=1" (SUMINISTRO E INSTALACIÓN)</v>
          </cell>
          <cell r="F2823" t="str">
            <v>UN</v>
          </cell>
          <cell r="G2823">
            <v>27349</v>
          </cell>
        </row>
        <row r="2824">
          <cell r="D2824">
            <v>8389</v>
          </cell>
          <cell r="E2824" t="str">
            <v>TUBERIA DE ACERO AL CARBON SIN COSTURA SCH40 D=1". SUMINISTRO E INSTALACION.</v>
          </cell>
          <cell r="F2824" t="str">
            <v>ML</v>
          </cell>
          <cell r="G2824">
            <v>39927</v>
          </cell>
        </row>
        <row r="2825">
          <cell r="D2825">
            <v>8390</v>
          </cell>
          <cell r="E2825" t="str">
            <v>TUBERÍA DE ACERO AL CARBÓN SIN COSTURA SCH40 D=2"</v>
          </cell>
          <cell r="F2825" t="str">
            <v>ML</v>
          </cell>
          <cell r="G2825">
            <v>79290</v>
          </cell>
        </row>
        <row r="2826">
          <cell r="D2826">
            <v>8392</v>
          </cell>
          <cell r="E2826" t="str">
            <v>TRAGANTE CÚPULA DE 3"X 2" DE ALUMINIO. (INCLUYE SUMINISTRO E INSTALACIÓN)</v>
          </cell>
          <cell r="F2826" t="str">
            <v>UN</v>
          </cell>
          <cell r="G2826">
            <v>10843</v>
          </cell>
        </row>
        <row r="2827">
          <cell r="D2827">
            <v>8393</v>
          </cell>
          <cell r="E2827" t="str">
            <v>EMPATES DE TUBERÍA EN PVC A PEAD 3" LINEAL SEGÚN NORMA NS-023 (INCLUYE ACOPLE UNIVERSAL Ø=3"=1UN; BRIDA LOCA POLIETILENO Ø=3"=1UN; PORTABRIDA POLIETILENO Ø=3"=1UN). SUMINISTRO E INSTALACIÓN.</v>
          </cell>
          <cell r="F2827" t="str">
            <v>UN</v>
          </cell>
          <cell r="G2827">
            <v>392540</v>
          </cell>
        </row>
        <row r="2828">
          <cell r="D2828">
            <v>8399</v>
          </cell>
          <cell r="E2828" t="str">
            <v>BAJANTE PARA ACOMETIDA IMC 1 D= 6" , CAPACETE, CINTA BAND IT, CURVA PVC. (INCLUYE APERTURA DE ZANJA PARA INSTALACION DE CURVA Y TUBERIA GALVANIZADA, RESANE Y RETIRO DE ESCOMBROS). SUMINISTRO E INSTALACIÓN.</v>
          </cell>
          <cell r="F2828" t="str">
            <v>ML</v>
          </cell>
          <cell r="G2828">
            <v>854361</v>
          </cell>
        </row>
        <row r="2829">
          <cell r="D2829">
            <v>8401</v>
          </cell>
          <cell r="E2829" t="str">
            <v>TUBERÍA PVC U.M. EXT CORRUGADO/INT LISO U.M. NORMA NTC 3722-1 D=60" (INCLUYE SUMINISTRO E INSTALACIÓN)</v>
          </cell>
          <cell r="F2829" t="str">
            <v>ML</v>
          </cell>
          <cell r="G2829">
            <v>4663784</v>
          </cell>
        </row>
        <row r="2830">
          <cell r="D2830">
            <v>8402</v>
          </cell>
          <cell r="E2830" t="str">
            <v>SOPORTE PARA TUBERÍA DIÁMETRO 3" (INCLUYE SUMINISTRO E INSTALACIÓN)</v>
          </cell>
          <cell r="F2830" t="str">
            <v>UN</v>
          </cell>
          <cell r="G2830">
            <v>5240</v>
          </cell>
        </row>
        <row r="2831">
          <cell r="D2831">
            <v>8406</v>
          </cell>
          <cell r="E2831" t="str">
            <v>PUNTO ECOLÓGICO COMPUESTO POR 3 CANECAS TIPO BARCELONA M-121. (INCLUYE CONCRETO PARA ANCLAJE DE 3000 PSI PREMEZCLADO GRAVA COMÚN Y SUBBASE GRANULAR PEATONAL SBG_PEA). SUMINISTRO E INSTALACIÓN</v>
          </cell>
          <cell r="F2831" t="str">
            <v>UN</v>
          </cell>
          <cell r="G2831">
            <v>2176228</v>
          </cell>
        </row>
        <row r="2832">
          <cell r="D2832">
            <v>8407</v>
          </cell>
          <cell r="E2832" t="str">
            <v>PILOTE D=120 CM CON CONCRETO TREMIE DE 4000 PSI. (INCL. EXCAVACIÓN, CARGUE, MOVILIZACIÓN, MONTAJE Y DESMONTAJE EQUIPO Y CONCRETO)</v>
          </cell>
          <cell r="F2832" t="str">
            <v>ML</v>
          </cell>
          <cell r="G2832">
            <v>1646671</v>
          </cell>
        </row>
        <row r="2833">
          <cell r="D2833">
            <v>8409</v>
          </cell>
          <cell r="E2833" t="str">
            <v>CAMARA DE PASO TIPO P1 TIGO-UNE (H=2.5M. INCLUYE BASE, MUROS, CUBIERTA, ARO-BASE Y ARO-TAPA)</v>
          </cell>
          <cell r="F2833" t="str">
            <v>UN</v>
          </cell>
          <cell r="G2833">
            <v>5693804</v>
          </cell>
        </row>
        <row r="2834">
          <cell r="D2834">
            <v>8410</v>
          </cell>
          <cell r="E2834" t="str">
            <v>CAMARA DE PASO TIPO P3 TIGO-UNE (H=2.5M. INCLUYE BASE, MUROS, CUBIERTA, ARO-BASE Y ARO-TAPA)</v>
          </cell>
          <cell r="F2834" t="str">
            <v>UN</v>
          </cell>
          <cell r="G2834">
            <v>4673101</v>
          </cell>
        </row>
        <row r="2835">
          <cell r="D2835">
            <v>8411</v>
          </cell>
          <cell r="E2835" t="str">
            <v>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v>
          </cell>
          <cell r="F2835" t="str">
            <v>ML</v>
          </cell>
          <cell r="G2835">
            <v>645217</v>
          </cell>
        </row>
        <row r="2836">
          <cell r="D2836">
            <v>8412</v>
          </cell>
          <cell r="E2836" t="str">
            <v>CODO HD 90° EXTREMO JUNTA HIDRÁULICA PARA PVC D= 8" (SUMINISTRO E INSTALACIÓN)</v>
          </cell>
          <cell r="F2836" t="str">
            <v>UN</v>
          </cell>
          <cell r="G2836">
            <v>954335</v>
          </cell>
        </row>
        <row r="2837">
          <cell r="D2837">
            <v>8413</v>
          </cell>
          <cell r="E2837" t="str">
            <v>TAPON HD EXTREMO JUNTA HIDRÁULICA D=8" (SUMINISTRO E INSTALACIÓN)</v>
          </cell>
          <cell r="F2837" t="str">
            <v>UN</v>
          </cell>
          <cell r="G2837">
            <v>397635</v>
          </cell>
        </row>
        <row r="2838">
          <cell r="D2838">
            <v>8414</v>
          </cell>
          <cell r="E2838" t="str">
            <v>TEE HD EXTREMO JUNTA HIDRÁULICA 12"X 12" (SUMINISTRO E INSTALACIÓN)</v>
          </cell>
          <cell r="F2838" t="str">
            <v>UN</v>
          </cell>
          <cell r="G2838">
            <v>3207861</v>
          </cell>
        </row>
        <row r="2839">
          <cell r="D2839">
            <v>8415</v>
          </cell>
          <cell r="E2839" t="str">
            <v>TEE HD EXTREMO JUNTA HIDRÁULICA 8"X 4" (SUMINISTRO E INSTALACIÓN)</v>
          </cell>
          <cell r="F2839" t="str">
            <v>UN</v>
          </cell>
          <cell r="G2839">
            <v>1149704</v>
          </cell>
        </row>
        <row r="2840">
          <cell r="D2840">
            <v>8416</v>
          </cell>
          <cell r="E2840" t="str">
            <v>TEE HD EXTREMO JUNTA HIDRÁULICA 8"X 6" (SUMINISTRO E INSTALACIÓN)</v>
          </cell>
          <cell r="F2840" t="str">
            <v>UN</v>
          </cell>
          <cell r="G2840">
            <v>1298609</v>
          </cell>
        </row>
        <row r="2841">
          <cell r="D2841">
            <v>8418</v>
          </cell>
          <cell r="E2841" t="str">
            <v>VÁLVULA TIPO MARIPOSA DE Ø 18" CLASE 150 CON EXTREMOS BRIDADOS (SUMINISTRO E INSTALACIÓN)</v>
          </cell>
          <cell r="F2841" t="str">
            <v>UN</v>
          </cell>
          <cell r="G2841">
            <v>20580183</v>
          </cell>
        </row>
        <row r="2842">
          <cell r="D2842">
            <v>8419</v>
          </cell>
          <cell r="E2842" t="str">
            <v>CODO HD 22.5° EXTREMO JUNTA HIDRÁULICA PARA PVC D= 3" (SUMINISTRO E INSTALACIÓN)</v>
          </cell>
          <cell r="F2842" t="str">
            <v>UN</v>
          </cell>
          <cell r="G2842">
            <v>188976</v>
          </cell>
        </row>
        <row r="2843">
          <cell r="D2843">
            <v>8420</v>
          </cell>
          <cell r="E2843" t="str">
            <v>CODO HD 45° EXTREMO JUNTA HIDRÁULICA PARA PVC D= 3" (SUMINISTRO E INSTALACIÓN)</v>
          </cell>
          <cell r="F2843" t="str">
            <v>UN</v>
          </cell>
          <cell r="G2843">
            <v>188976</v>
          </cell>
        </row>
        <row r="2844">
          <cell r="D2844">
            <v>8421</v>
          </cell>
          <cell r="E2844" t="str">
            <v>CODO HD 90° EXTREMO JUNTA HIDRÁULICA PARA PVC D= 3" (SUMINISTRO E INSTALACIÓN)</v>
          </cell>
          <cell r="F2844" t="str">
            <v>UN</v>
          </cell>
          <cell r="G2844">
            <v>191562</v>
          </cell>
        </row>
        <row r="2845">
          <cell r="D2845">
            <v>8422</v>
          </cell>
          <cell r="E2845" t="str">
            <v>EMPATE ORTOGONAL PVC - PVC 4"X4" (INCLUYE SUMINISTRO E INSTALACIÓN DE TEE HD, 3 UNIONES RÁPIDAS, TUBERÍA RDE 21)</v>
          </cell>
          <cell r="F2845" t="str">
            <v>UN</v>
          </cell>
          <cell r="G2845">
            <v>612055</v>
          </cell>
        </row>
        <row r="2846">
          <cell r="D2846">
            <v>8423</v>
          </cell>
          <cell r="E2846" t="str">
            <v>EMPATE ORTOGONAL PVC - PVC 6"X6" (INCLUYE SUMINISTRO E INSTALACIÓN DE TEE HD, 3 UNIONES RÁPIDAS, TUBERÍA RDE 21)</v>
          </cell>
          <cell r="F2846" t="str">
            <v>UN</v>
          </cell>
          <cell r="G2846">
            <v>1111291</v>
          </cell>
        </row>
        <row r="2847">
          <cell r="D2847">
            <v>8425</v>
          </cell>
          <cell r="E2847" t="str">
            <v>BRIDA FLANGE SLIP ON D=6" ACERO SOLDABLE RF 150 LB ANSI B16.5 (SUMINISTRO E INSTALACIÓN)</v>
          </cell>
          <cell r="F2847" t="str">
            <v>UN</v>
          </cell>
          <cell r="G2847">
            <v>259359</v>
          </cell>
        </row>
        <row r="2848">
          <cell r="D2848">
            <v>8427</v>
          </cell>
          <cell r="E2848" t="str">
            <v>BRIDA FLANGE SLIP ON D=12" ACERO SOLDABLE RF 150 LB ANSI B16.5 (SUMINISTRO E INSTALACIÓN)</v>
          </cell>
          <cell r="F2848" t="str">
            <v>UN</v>
          </cell>
          <cell r="G2848">
            <v>940383</v>
          </cell>
        </row>
        <row r="2849">
          <cell r="D2849">
            <v>8436</v>
          </cell>
          <cell r="E2849" t="str">
            <v>REUBICACIÓN DE SEMÁFORO + BASE PEATONAL.</v>
          </cell>
          <cell r="F2849" t="str">
            <v>UN</v>
          </cell>
          <cell r="G2849">
            <v>157507</v>
          </cell>
        </row>
        <row r="2850">
          <cell r="D2850">
            <v>8437</v>
          </cell>
          <cell r="E2850" t="str">
            <v>RETIRO SEÑALIZACIÓN TIPO BANDERA</v>
          </cell>
          <cell r="F2850" t="str">
            <v>UN</v>
          </cell>
          <cell r="G2850">
            <v>345036</v>
          </cell>
        </row>
        <row r="2851">
          <cell r="D2851">
            <v>8438</v>
          </cell>
          <cell r="E2851" t="str">
            <v>TABLETA PREFABRICADA EN CONCRETO 6X20X20 CM COLOR CHOCOLATE O SIMILAR (SUMINISTRO E INSTALACIÓN)</v>
          </cell>
          <cell r="F2851" t="str">
            <v>M2</v>
          </cell>
          <cell r="G2851">
            <v>92151</v>
          </cell>
        </row>
        <row r="2852">
          <cell r="D2852">
            <v>8439</v>
          </cell>
          <cell r="E2852" t="str">
            <v>TABLETA PREFABRICADA EN CONCRETO 6X20X20 COLOR ARENA O SIMILAR (SUMINISTRO E INSTALACIÓN)</v>
          </cell>
          <cell r="F2852" t="str">
            <v>M2</v>
          </cell>
          <cell r="G2852">
            <v>92151</v>
          </cell>
        </row>
        <row r="2853">
          <cell r="D2853">
            <v>8440</v>
          </cell>
          <cell r="E2853" t="str">
            <v>TABLETA PREFABRICADA EN CONCRETO 6X20X20 COLOR OCRE O SIMILAR (SUMINISTRO E INSTALACIÓN)</v>
          </cell>
          <cell r="F2853" t="str">
            <v>M2</v>
          </cell>
          <cell r="G2853">
            <v>92151</v>
          </cell>
        </row>
        <row r="2854">
          <cell r="D2854">
            <v>8442</v>
          </cell>
          <cell r="E2854" t="str">
            <v>CABLE MONOPOLAR DE COBRE HFFR PARA 600V C.A CALIBRE NO. 6 AWG. (INCLUYE SUMINISTRO, INSTALACIÓN Y ACCESORIOS DE INSTALACIÓN).</v>
          </cell>
          <cell r="F2854" t="str">
            <v>ML</v>
          </cell>
          <cell r="G2854">
            <v>8784</v>
          </cell>
        </row>
        <row r="2855">
          <cell r="D2855">
            <v>8443</v>
          </cell>
          <cell r="E2855" t="str">
            <v>CABLE MONOPOLAR DE COBRE HFFR PARA 600V C.A CALIBRE NO. 12 AWG. (INCLUYE SUMINISTRO, INSTALACIÓN Y ACCESORIOS DE INSTALACIÓN).</v>
          </cell>
          <cell r="F2855" t="str">
            <v>ML</v>
          </cell>
          <cell r="G2855">
            <v>6635</v>
          </cell>
        </row>
        <row r="2856">
          <cell r="D2856">
            <v>8445</v>
          </cell>
          <cell r="E2856" t="str">
            <v>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v>
          </cell>
          <cell r="F2856" t="str">
            <v>UN</v>
          </cell>
          <cell r="G2856">
            <v>1126604</v>
          </cell>
        </row>
        <row r="2857">
          <cell r="D2857">
            <v>8448</v>
          </cell>
          <cell r="E2857" t="str">
            <v>TABLETA PREFABRICADA EN CONCRETO 6X20X20 COLOR MARRÓN (SUMINISTRO E INSTALACIÓN)</v>
          </cell>
          <cell r="F2857" t="str">
            <v>M2</v>
          </cell>
          <cell r="G2857">
            <v>92151</v>
          </cell>
        </row>
        <row r="2858">
          <cell r="D2858">
            <v>8449</v>
          </cell>
          <cell r="E2858" t="str">
            <v>TABLETA PREFABRICADA EN CONCRETO 6X20X20 COLOR GRIS NATURAL O SIMILAR (SUMINISTRO E INSTALACIÓN)</v>
          </cell>
          <cell r="F2858" t="str">
            <v>M2</v>
          </cell>
          <cell r="G2858">
            <v>92151</v>
          </cell>
        </row>
        <row r="2859">
          <cell r="D2859">
            <v>8452</v>
          </cell>
          <cell r="E2859" t="str">
            <v>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v>
          </cell>
          <cell r="F2859" t="str">
            <v>ML</v>
          </cell>
          <cell r="G2859">
            <v>255196</v>
          </cell>
        </row>
        <row r="2860">
          <cell r="D2860">
            <v>8453</v>
          </cell>
          <cell r="E2860" t="str">
            <v>1 DUCTO D= 3" PVC PESADO DB (NO INCLUYE EXCAVACIÓN NI RELLENOS). SUMINISTRO E INSTALACION.</v>
          </cell>
          <cell r="F2860" t="str">
            <v>ML</v>
          </cell>
          <cell r="G2860">
            <v>24482</v>
          </cell>
        </row>
        <row r="2861">
          <cell r="D2861">
            <v>8455</v>
          </cell>
          <cell r="E2861" t="str">
            <v>TRANSFORMADOR TIPO PEDESTAL PARA AP DE 30 KVA 11.4/0.380-0.220 KV EN ACEITE VEGETAL (INCLUYE SUMINISTRO E INSTALACIÓN).</v>
          </cell>
          <cell r="F2861" t="str">
            <v>UN</v>
          </cell>
          <cell r="G2861">
            <v>55208738</v>
          </cell>
        </row>
        <row r="2862">
          <cell r="D2862">
            <v>8456</v>
          </cell>
          <cell r="E2862" t="str">
            <v>TRANSFORMADOR TIPO PEDESTAL PARA AP DE 45 KVA 11.4/0.380-0.220 KV EN ACEITE VEGETAL (INCLUYE SUMINISTRO E INSTALACIÓN).</v>
          </cell>
          <cell r="F2862" t="str">
            <v>UN</v>
          </cell>
          <cell r="G2862">
            <v>57562558</v>
          </cell>
        </row>
        <row r="2863">
          <cell r="D2863">
            <v>8457</v>
          </cell>
          <cell r="E2863" t="str">
            <v>TRANSFORMADOR TIPO PEDESTAL PARA AP DE 75 KVA 11.4/0.380-0.220 KV EN ACEITE VEGETAL (INCLUYE SUMINISTRO E INSTALACIÓN).</v>
          </cell>
          <cell r="F2863" t="str">
            <v>UN</v>
          </cell>
          <cell r="G2863">
            <v>19590127</v>
          </cell>
        </row>
        <row r="2864">
          <cell r="D2864">
            <v>8458</v>
          </cell>
          <cell r="E2864" t="str">
            <v>TRANSFORMADOR TIPO PEDESTAL PARA AP DE 45 KVA 11.4/0.208-0.120 KV EN ACEITE VEGETAL (INCLUYE SUMINISTRO E INSTALACIÓN).</v>
          </cell>
          <cell r="F2864" t="str">
            <v>UN</v>
          </cell>
          <cell r="G2864">
            <v>6542987</v>
          </cell>
        </row>
        <row r="2865">
          <cell r="D2865">
            <v>8459</v>
          </cell>
          <cell r="E2865" t="str">
            <v>TRANSFORMADOR TIPO PEDESTAL PARA AP DE 75 KVA 11.4/0.208-0.120 KV EN ACEITE VEGETAL (INCLUYE SUMINISTRO E INSTALACIÓN).</v>
          </cell>
          <cell r="F2865" t="str">
            <v>UN</v>
          </cell>
          <cell r="G2865">
            <v>8937970</v>
          </cell>
        </row>
        <row r="2866">
          <cell r="D2866">
            <v>8460</v>
          </cell>
          <cell r="E2866" t="str">
            <v>TRANSFORMADOR TIPO PEDESTAL PARA AP DE 150 KVA 11.4/0.208-0.120 KV EN ACEITE VEGETAL (INCLUYE SUMINISTRO E INSTALACIÓN).</v>
          </cell>
          <cell r="F2866" t="str">
            <v>UN</v>
          </cell>
          <cell r="G2866">
            <v>13851388</v>
          </cell>
        </row>
        <row r="2867">
          <cell r="D2867">
            <v>8461</v>
          </cell>
          <cell r="E2867" t="str">
            <v>CONDUCTOR DE ALUMINIO THHW DE 240 MM2 600 V PVC DE 90° CT (INCLUYE SUMINISTRO E INSTALACIÓN).</v>
          </cell>
          <cell r="F2867" t="str">
            <v>ML</v>
          </cell>
          <cell r="G2867">
            <v>38101</v>
          </cell>
        </row>
        <row r="2868">
          <cell r="D2868">
            <v>8462</v>
          </cell>
          <cell r="E2868" t="str">
            <v>CABLE CONDUCTOR DE ALUMINIO REFORZADO DESNUDO, CALIBRE NO. 2 AWG (INCLUYE SUMINISTRO E INSTALACIÓN)</v>
          </cell>
          <cell r="F2868" t="str">
            <v>ML</v>
          </cell>
          <cell r="G2868">
            <v>11190</v>
          </cell>
        </row>
        <row r="2869">
          <cell r="D2869">
            <v>8464</v>
          </cell>
          <cell r="E2869" t="str">
            <v>BORDILLO EN CONCRETO GRAVA COMÚN 1" 2000 PSI, FUNDIDO EN SITIO, A LA VISTA, DE 10CM X 35CM. REFUERZO SEGÚN DISEÑO ESTRUCTURAL, SIMILAR O EQUIVALENTE. (INCLUYE SUMINISTRO, FORMALETEO, FUNDIDA Y CURADO E INSTALACIÓN).</v>
          </cell>
          <cell r="F2869" t="str">
            <v>ML</v>
          </cell>
          <cell r="G2869">
            <v>53301</v>
          </cell>
        </row>
        <row r="2870">
          <cell r="D2870">
            <v>8465</v>
          </cell>
          <cell r="E2870" t="str">
            <v>PLACA DE CONCRETO LAVADO FUNDIDA EN SITIO DE 3000 PSI (21 MPA), ESPESOR DE PLACA: 10 CM CON MALLA ELECTROSOLDADA DE MM, CON DILATACIONES REMÓVIBLES EN MADERA DE 15 X 15 MM</v>
          </cell>
          <cell r="F2870" t="str">
            <v>M2</v>
          </cell>
          <cell r="G2870">
            <v>137286</v>
          </cell>
        </row>
        <row r="2871">
          <cell r="D2871">
            <v>8466</v>
          </cell>
          <cell r="E2871" t="str">
            <v>REMATE RAMPA CONCRETO DE 3000 PSI (21 MPA) GRAVA COMÚN FUNDIDO EN SITIO. PREMEZCLADO. INCLUYE SUMINISTRO, FORMALETEO, COLOCACIÓN Y CURADO. NO INCLUYE REFUERZO).</v>
          </cell>
          <cell r="F2871" t="str">
            <v>ML</v>
          </cell>
          <cell r="G2871">
            <v>93448</v>
          </cell>
        </row>
        <row r="2872">
          <cell r="D2872">
            <v>8467</v>
          </cell>
          <cell r="E2872" t="str">
            <v>PIEDRA RAJÓN HINCADA SOBRE TERRENO NATURAL (INCLUYE SUMINISTRO E INSTALACIÓN)</v>
          </cell>
          <cell r="F2872" t="str">
            <v>M2</v>
          </cell>
          <cell r="G2872">
            <v>29898</v>
          </cell>
        </row>
        <row r="2873">
          <cell r="D2873">
            <v>8468</v>
          </cell>
          <cell r="E2873" t="str">
            <v>EMPALME DE DERIVACIÓN EN RESINA AP 839 (EMPALME RECTO / DERIVACIÓN RESINA) INCLUYE SUMINISTRO E INSTALACIÓN</v>
          </cell>
          <cell r="F2873" t="str">
            <v>UN</v>
          </cell>
          <cell r="G2873">
            <v>191612</v>
          </cell>
        </row>
        <row r="2874">
          <cell r="D2874">
            <v>8471</v>
          </cell>
          <cell r="E2874" t="str">
            <v>MALLA ELECTROSOLDADA 0.15 X 0.15 M, D= 8,5 MM, 8,5 MM (INCLUYE SUMINISTRO, FIJACIÓN E INSTALACIÓN)</v>
          </cell>
          <cell r="F2874" t="str">
            <v>KG</v>
          </cell>
          <cell r="G2874">
            <v>6286</v>
          </cell>
        </row>
        <row r="2875">
          <cell r="D2875">
            <v>8472</v>
          </cell>
          <cell r="E2875" t="str">
            <v>LUMINARIA LED RALED II RA02SII 16 LED 72 W. INCLUYE SUMINISTRO LUMINARIA E INSTALACIÓN.</v>
          </cell>
          <cell r="F2875" t="str">
            <v>UN</v>
          </cell>
          <cell r="G2875">
            <v>1074665</v>
          </cell>
        </row>
        <row r="2876">
          <cell r="D2876">
            <v>8474</v>
          </cell>
          <cell r="E2876" t="str">
            <v>TRASLADO POSTE METÁLICO AP, H=12M, (INCLUYE ESTRUCTURAS, RETENIDAS Y SOPORTES DE RED AÉREA).</v>
          </cell>
          <cell r="F2876" t="str">
            <v>UN</v>
          </cell>
          <cell r="G2876">
            <v>569684</v>
          </cell>
        </row>
        <row r="2877">
          <cell r="D2877">
            <v>8475</v>
          </cell>
          <cell r="E2877" t="str">
            <v>BORDILLO EN CONCRETO GRAVA COMÚN 1" 2000 PSI, FUNDIDO EN SITIO, A LA VISTA, DE 20CM X 20CM. REFUERZO SEGÚN DISEÑO ESTRUCTURAL, SIMILAR O EQUIVALENTE. (INCLUYE SUMINISTRO E INSTALACIÓN, FORMALETEO, FUNDIDA Y CURADO, ACERO DE REFUERZO Y NIVELACIÓN EN ARENA)</v>
          </cell>
          <cell r="F2877" t="str">
            <v>ML</v>
          </cell>
          <cell r="G2877">
            <v>54934</v>
          </cell>
        </row>
        <row r="2878">
          <cell r="D2878">
            <v>8476</v>
          </cell>
          <cell r="E2878" t="str">
            <v>CONTENEDOR DE RAICES DE 2,50M X 2,50M H=1,40 M. (INCLUYE CONSTRUCCIÓN DE MUROS EN CONCRETO, MALLA ELECTROSOLDADA, COLOCACIÓN DE FILTRO EN GRAVILLA. NO INCLUYE TIERRA NEGRA)</v>
          </cell>
          <cell r="F2878" t="str">
            <v>UN</v>
          </cell>
          <cell r="G2878">
            <v>1846113</v>
          </cell>
        </row>
        <row r="2879">
          <cell r="D2879">
            <v>8480</v>
          </cell>
          <cell r="E2879" t="str">
            <v>TRASLADO POSTE METÁLICO AP H= 14 (INCLUYE ESTRUCTURAS, RETENIDAS Y SOPORTES DE RED AÉREAS)</v>
          </cell>
          <cell r="F2879" t="str">
            <v>UN</v>
          </cell>
          <cell r="G2879">
            <v>569684</v>
          </cell>
        </row>
        <row r="2880">
          <cell r="D2880">
            <v>8482</v>
          </cell>
          <cell r="E2880" t="str">
            <v>LUMINARIA LED RALED II 192L T2 103W. SUMINISTRO E INSTALACIÓN EN POSTE.</v>
          </cell>
          <cell r="F2880" t="str">
            <v>UN</v>
          </cell>
          <cell r="G2880">
            <v>1307921</v>
          </cell>
        </row>
        <row r="2881">
          <cell r="D2881">
            <v>8483</v>
          </cell>
          <cell r="E2881" t="str">
            <v>LUMINARIA LED RALED I 64 LED . T2. 37W. SUMINISTRO E INSTALACIÓN EN POSTE.</v>
          </cell>
          <cell r="F2881" t="str">
            <v>UN</v>
          </cell>
          <cell r="G2881">
            <v>946503</v>
          </cell>
        </row>
        <row r="2882">
          <cell r="D2882">
            <v>8484</v>
          </cell>
          <cell r="E2882" t="str">
            <v>CAJA METÁLICA PARA DERIVACIÓN 30X30X15 CM ET925 (INCLUYE SUMINISTRO E INSTALACIÓN)</v>
          </cell>
          <cell r="F2882" t="str">
            <v>UN</v>
          </cell>
          <cell r="G2882">
            <v>175221</v>
          </cell>
        </row>
        <row r="2883">
          <cell r="D2883">
            <v>8486</v>
          </cell>
          <cell r="E2883" t="str">
            <v>18 DUCTOS D=6" PVC-TDP (INCLUYE SUMINISTRO E INSTALACIÓN. NO INCLUYE RELLENOS)</v>
          </cell>
          <cell r="F2883" t="str">
            <v>ML</v>
          </cell>
          <cell r="G2883">
            <v>971455</v>
          </cell>
        </row>
        <row r="2884">
          <cell r="D2884">
            <v>8487</v>
          </cell>
          <cell r="E2884" t="str">
            <v>TUBERÍA DE CORAZA METÁLICA FLEXIBLE 2". INCLUYE SUMINISTRO E INSTALACIÓN. NO INCLUYE EXCAVACIÓN.</v>
          </cell>
          <cell r="F2884" t="str">
            <v>ML</v>
          </cell>
          <cell r="G2884">
            <v>31421</v>
          </cell>
        </row>
        <row r="2885">
          <cell r="D2885">
            <v>8488</v>
          </cell>
          <cell r="E2885" t="str">
            <v>TUBERÍA DE CORAZA METÁLICA FLEXIBLE 3/4". INCLUYE SUMINISTRO E INSTALACIÓN. NO INCLUYE EXCAVACIÓN.</v>
          </cell>
          <cell r="F2885" t="str">
            <v>ML</v>
          </cell>
          <cell r="G2885">
            <v>21055</v>
          </cell>
        </row>
        <row r="2886">
          <cell r="D2886">
            <v>8489</v>
          </cell>
          <cell r="E2886" t="str">
            <v>TRASLADO CANECA ACERO INOXIDABLE M121 (INCLUYE TRANSPORTE A SITIO DE ACOPIO E INSTALACION POSTERIOR)</v>
          </cell>
          <cell r="F2886" t="str">
            <v>UN</v>
          </cell>
          <cell r="G2886">
            <v>42898</v>
          </cell>
        </row>
        <row r="2887">
          <cell r="D2887">
            <v>8491</v>
          </cell>
          <cell r="E2887" t="str">
            <v>DEMOLICIÓN CICLOPARQUEADERO TIPO 2 REF M101</v>
          </cell>
          <cell r="F2887" t="str">
            <v>UN</v>
          </cell>
          <cell r="G2887">
            <v>9191</v>
          </cell>
        </row>
        <row r="2888">
          <cell r="D2888">
            <v>8492</v>
          </cell>
          <cell r="E2888" t="str">
            <v>TRASLADO BANCA CONCRETO CON ESPALDAR. (TRASLADO EN CAMIONETA A ALMACÉN Y REUBICACIÓN POSTERIOR).</v>
          </cell>
          <cell r="F2888" t="str">
            <v>UN</v>
          </cell>
          <cell r="G2888">
            <v>174898</v>
          </cell>
        </row>
        <row r="2889">
          <cell r="D2889">
            <v>8493</v>
          </cell>
          <cell r="E2889" t="str">
            <v>SUMINISTRO Y MONTAJE DE FOTOCONTROL INDEPENDIENTE PARA CONTROL MÚLTIPLE DE UN CIRCUITO DE ALUMBRADO CON CARGA MENOR DE 1 000 W (EXISTENTE) AP322</v>
          </cell>
          <cell r="F2889" t="str">
            <v>UN</v>
          </cell>
          <cell r="G2889">
            <v>738202</v>
          </cell>
        </row>
        <row r="2890">
          <cell r="D2890">
            <v>8494</v>
          </cell>
          <cell r="E2890" t="str">
            <v>LUMINARIA LED RALED II RA02SII 32 LED 72 W. SUMINISTRO E INSTALACIÓN</v>
          </cell>
          <cell r="F2890" t="str">
            <v>UN</v>
          </cell>
          <cell r="G2890">
            <v>1072296</v>
          </cell>
        </row>
        <row r="2891">
          <cell r="D2891">
            <v>8495</v>
          </cell>
          <cell r="E2891" t="str">
            <v>CABLE ELÉCTRICO 4X16 AWG PARA CONTROL DE SEMÁFOROS VEHICULARES TIPO ST CU 600V 75°C. SUMINISTRO E INSTALACIÓN.</v>
          </cell>
          <cell r="F2891" t="str">
            <v>ML</v>
          </cell>
          <cell r="G2891">
            <v>27618</v>
          </cell>
        </row>
        <row r="2892">
          <cell r="D2892">
            <v>8496</v>
          </cell>
          <cell r="E2892" t="str">
            <v>CABLE ELÉCTRICO 3X16 AWG PARA CONTROL DE SEMÁFOROS PEATONALES TIPO ST CU 600V 75°C. SUMINISTRO E INSTALACIÓN.</v>
          </cell>
          <cell r="F2892" t="str">
            <v>ML</v>
          </cell>
          <cell r="G2892">
            <v>24522</v>
          </cell>
        </row>
        <row r="2893">
          <cell r="D2893">
            <v>8497</v>
          </cell>
          <cell r="E2893" t="str">
            <v>CABLE ELÉCTRICO 2X8 AWG PARA ACOMETIDA TIPO ST CU 600V 75°C. SUMINISTRO E INSTALACIÓN.</v>
          </cell>
          <cell r="F2893" t="str">
            <v>ML</v>
          </cell>
          <cell r="G2893">
            <v>29830</v>
          </cell>
        </row>
        <row r="2894">
          <cell r="D2894">
            <v>8498</v>
          </cell>
          <cell r="E2894" t="str">
            <v>FRANJA DE AJUSTE DE ANCHO VARIABLE ENTRE 0.10 A 0.18MT Y PROFUNDIDAD VARIABLE ENTRE 0.06 Y 0.15MT EN CONCRETO DE 2500 PSI HECHO EN OBRA</v>
          </cell>
          <cell r="F2894" t="str">
            <v>ML</v>
          </cell>
          <cell r="G2894">
            <v>9979</v>
          </cell>
        </row>
        <row r="2895">
          <cell r="D2895">
            <v>8499</v>
          </cell>
          <cell r="E2895" t="str">
            <v>LOSETA PREFABRICADA EN CONCRETO A20 TIPO PANOT DE 20X20X6CM COLOR GRIS (SUMINISTRO E INSTALACIÓN. INCLUYE MORTERO DE 1500 PSI DE NIVELACIÓN)</v>
          </cell>
          <cell r="F2895" t="str">
            <v>M2</v>
          </cell>
          <cell r="G2895">
            <v>123657</v>
          </cell>
        </row>
        <row r="2896">
          <cell r="D2896">
            <v>8500</v>
          </cell>
          <cell r="E2896" t="str">
            <v>BORRADO DE DEMARCACIÓN VIAL POR FRESADO CON MÁQUINA</v>
          </cell>
          <cell r="F2896" t="str">
            <v>M2</v>
          </cell>
          <cell r="G2896">
            <v>62443</v>
          </cell>
        </row>
        <row r="2897">
          <cell r="D2897">
            <v>8501</v>
          </cell>
          <cell r="E2897" t="str">
            <v>PIEZA DE REMATE CURVA A117 PARA RAMPA VEHICULAR TIPO C (600X400X450MM). INCLUYE SUMINISTRO E INSTALACIÓN. INCLUYE 3CM DE MORTERO 1:5.</v>
          </cell>
          <cell r="F2897" t="str">
            <v>UN</v>
          </cell>
          <cell r="G2897">
            <v>120807</v>
          </cell>
        </row>
        <row r="2898">
          <cell r="D2898">
            <v>8503</v>
          </cell>
          <cell r="E2898" t="str">
            <v>PIEZA DE REMATE CURVA A115 PARA RAMPA VEHICULAR TIPO C (600X400X450MM). INCLUYE SUMINISTRO E INSTALACIÓN. INCLUYE 3CM DE MORTERO 1:5.</v>
          </cell>
          <cell r="F2898" t="str">
            <v>UN</v>
          </cell>
          <cell r="G2898">
            <v>108174</v>
          </cell>
        </row>
        <row r="2899">
          <cell r="D2899">
            <v>8504</v>
          </cell>
          <cell r="E2899" t="str">
            <v>TEE HD EXTREMO LISO 3"X3" (SUMINISTRO E INSTALACIÓN)</v>
          </cell>
          <cell r="F2899" t="str">
            <v>UN</v>
          </cell>
          <cell r="G2899">
            <v>275589</v>
          </cell>
        </row>
        <row r="2900">
          <cell r="D2900">
            <v>8505</v>
          </cell>
          <cell r="E2900" t="str">
            <v>KIT DE NIVELACIÓN PARA HIDRANTE DE DIÁMETRO DE 3", LONGITUD 300MM. SUMINISTRO E INSTALACIÓN.</v>
          </cell>
          <cell r="F2900" t="str">
            <v>UN</v>
          </cell>
          <cell r="G2900">
            <v>845507</v>
          </cell>
        </row>
        <row r="2901">
          <cell r="D2901">
            <v>8506</v>
          </cell>
          <cell r="E2901" t="str">
            <v>SEÑAL VERTICAL PREVENTIVA SP-46B TIPO CUADRADO CON FLECHA. EN LÁMINA GALVANIZADA CAL. 16, ÁNGULO DE 2X14. REFLECTIVO DIAMANTE TIPO XI, VERDE LIMÓN. PINTURA ELECTROSTÁTICA. (INCLUYE PEDESTAL Y DADO DE CIMENTACIÓN. INCLUYE SUMINISTRO, INSTALACION, TRANSPORTE Y DISPOSICIÓN DE TRANSPORTE.</v>
          </cell>
          <cell r="F2901" t="str">
            <v>UN</v>
          </cell>
          <cell r="G2901">
            <v>657432</v>
          </cell>
        </row>
        <row r="2902">
          <cell r="D2902">
            <v>8507</v>
          </cell>
          <cell r="E2902" t="str">
            <v>CANAL DE DRENAJE MONOLÍTICO Y REJA EN CONCRETO POLIMÉRICO RD 100V, H265 F900 (1.00 X 0.16 X 0.265 M)(INCLUYE CONCRETO 21 MPA PARA CAMA Y ATRAQUE. INCLUYE SUMINISTRO, INSTALACIÓN Y PRUEBA DE ESTANQUEIDAD)</v>
          </cell>
          <cell r="F2902" t="str">
            <v>ML</v>
          </cell>
          <cell r="G2902">
            <v>792143</v>
          </cell>
        </row>
        <row r="2903">
          <cell r="D2903">
            <v>8508</v>
          </cell>
          <cell r="E2903" t="str">
            <v>CANAL DE DRENAJE MONOLÍTICO Y REJA EN CONCRETO POLIMÉRICO RD 150V, H280 F900 (1.00 X 0.21 X 0.28 M)(INCLUYE CONCRETO 21 MPA PARA CAMA Y ATRAQUE. INCLUYE SUMINISTRO, INSTALACIÓN Y PRUEBA DE ESTANQUEIDAD)</v>
          </cell>
          <cell r="F2903" t="str">
            <v>ML</v>
          </cell>
          <cell r="G2903">
            <v>807069</v>
          </cell>
        </row>
        <row r="2904">
          <cell r="D2904">
            <v>8509</v>
          </cell>
          <cell r="E2904" t="str">
            <v>CANAL DE DRENAJE MONOLÍTICO Y REJA EN CONCRETO POLIMÉRICO RD 150V, H380 F900 (1.00 X 0.21 X 0.38 M)(INCLUYE CONCRETO 21 MPA PARA CAMA Y ATRAQUE. INCLUYE SUMINISTRO, INSTALACIÓN Y PRUEBA DE ESTANQUEIDAD)</v>
          </cell>
          <cell r="F2904" t="str">
            <v>ML</v>
          </cell>
          <cell r="G2904">
            <v>910948</v>
          </cell>
        </row>
        <row r="2905">
          <cell r="D2905">
            <v>8511</v>
          </cell>
          <cell r="E2905" t="str">
            <v>PERFORACIÓN HORIZONTAL PARA DUCTO DE POLIETILENO D=4" (INCLUYE TUBERÍA).SUMINISTRO, INSTALACIÓN, TRANSPORTE Y DISPOSICIÓN FINAL DE SOBRANTES.</v>
          </cell>
          <cell r="F2905" t="str">
            <v>ML</v>
          </cell>
          <cell r="G2905">
            <v>444653</v>
          </cell>
        </row>
        <row r="2906">
          <cell r="D2906">
            <v>8512</v>
          </cell>
          <cell r="E2906" t="str">
            <v>SARDINEL ESPECIAL A116 PARA RAMPA VEHICULAR TIPO C (SUMINISTRO E INSTALACIÓN, INCLUYE 3CM DE MORTERO 1:5</v>
          </cell>
          <cell r="F2906" t="str">
            <v>ML</v>
          </cell>
          <cell r="G2906">
            <v>229044</v>
          </cell>
        </row>
        <row r="2907">
          <cell r="D2907">
            <v>8513</v>
          </cell>
          <cell r="E2907" t="str">
            <v>VÁLVULA DE PIE ANTIGOLPE DE ARIETE - BRONCE D= 3". SUMINISTRO E INSTALACIÓN</v>
          </cell>
          <cell r="F2907" t="str">
            <v>UN</v>
          </cell>
          <cell r="G2907">
            <v>677853</v>
          </cell>
        </row>
        <row r="2908">
          <cell r="D2908">
            <v>8514</v>
          </cell>
          <cell r="E2908" t="str">
            <v>TUBERÍA CPVC Ø 3/4". SUMINISTRO E INSTALACIÓN</v>
          </cell>
          <cell r="F2908" t="str">
            <v>ML</v>
          </cell>
          <cell r="G2908">
            <v>18686</v>
          </cell>
        </row>
        <row r="2909">
          <cell r="D2909">
            <v>8515</v>
          </cell>
          <cell r="E2909" t="str">
            <v>PUNTO HIDRÁULICO AGUA CALIENTE CPVC Ø 1/2" DUCHA. INCLUYE SUMINISTRO E INSTALACIÓN, INCLUYE ACCESORIOS, TUBERÍA, SOLDADURA Y CINTA TEFLÓN.</v>
          </cell>
          <cell r="F2909" t="str">
            <v>UN</v>
          </cell>
          <cell r="G2909">
            <v>17980</v>
          </cell>
        </row>
        <row r="2910">
          <cell r="D2910">
            <v>8516</v>
          </cell>
          <cell r="E2910" t="str">
            <v>PUNTO HIDRÁULICO AGUA CALIENTE CPVC Ø 3/4" CALENTADOR. INCLUYE SUMINISTRO E INSTALACIÓN, INCLUYE ACCESORIOS, TUBERÍA, SOLDADURA Y CINTA TEFLÓN.</v>
          </cell>
          <cell r="F2910" t="str">
            <v>UN</v>
          </cell>
          <cell r="G2910">
            <v>39695</v>
          </cell>
        </row>
        <row r="2911">
          <cell r="D2911">
            <v>8518</v>
          </cell>
          <cell r="E2911" t="str">
            <v>PUNTO HIDRÁULICO AGUA FRÍA PVCP Ø 1" ORINAL. INCLUYE SUMINISTRO E INSTALACIÓN, INCLUYE ACCESORIOS, TUBERÍA, SOLDADURA Y CINTA TEFLÓN.</v>
          </cell>
          <cell r="F2911" t="str">
            <v>UN</v>
          </cell>
          <cell r="G2911">
            <v>29687</v>
          </cell>
        </row>
        <row r="2912">
          <cell r="D2912">
            <v>8519</v>
          </cell>
          <cell r="E2912" t="str">
            <v>PUNTO HIDRÁULICO AGUA FRÍA PVCP Ø 1/2" LAVAPLATOS. INCLUYE SUMINISTRO E INSTALACIÓN, INCLUYE ACCESORIOS, TUBERÍA, SOLDADURA Y CINTA TEFLÓN.</v>
          </cell>
          <cell r="F2912" t="str">
            <v>UN</v>
          </cell>
          <cell r="G2912">
            <v>21440</v>
          </cell>
        </row>
        <row r="2913">
          <cell r="D2913">
            <v>8521</v>
          </cell>
          <cell r="E2913" t="str">
            <v>UNIÓN UNIVERSAL PVC SOLDAR Ø 2". SUMINISTRO E INSTALACIÓN.</v>
          </cell>
          <cell r="F2913" t="str">
            <v>UN</v>
          </cell>
          <cell r="G2913">
            <v>9606</v>
          </cell>
        </row>
        <row r="2914">
          <cell r="D2914">
            <v>8522</v>
          </cell>
          <cell r="E2914" t="str">
            <v>TUBERÍA CPVC Ø 1/2". SUMINISTRO E INSTALACIÓN, SOLDADURA.</v>
          </cell>
          <cell r="F2914" t="str">
            <v>ML</v>
          </cell>
          <cell r="G2914">
            <v>12988</v>
          </cell>
        </row>
        <row r="2915">
          <cell r="D2915">
            <v>8523</v>
          </cell>
          <cell r="E2915" t="str">
            <v>UNIÓN CPVC TIPO U.S.Ø 1/2". SUMINISTRO E INSTALACIÓN.</v>
          </cell>
          <cell r="F2915" t="str">
            <v>UN</v>
          </cell>
          <cell r="G2915">
            <v>5843</v>
          </cell>
        </row>
        <row r="2916">
          <cell r="D2916">
            <v>8524</v>
          </cell>
          <cell r="E2916" t="str">
            <v>UNIÓN CPVC TIPO U.S. Ø 3/4". SUMINISTRO E INSTALACIÓN.</v>
          </cell>
          <cell r="F2916" t="str">
            <v>UN</v>
          </cell>
          <cell r="G2916">
            <v>6506</v>
          </cell>
        </row>
        <row r="2917">
          <cell r="D2917">
            <v>8525</v>
          </cell>
          <cell r="E2917" t="str">
            <v>CODO 90° CPVC TIPO E.L. Ø 1/2". SUMINISTRO E INSTALACIÓN.</v>
          </cell>
          <cell r="F2917" t="str">
            <v>UN</v>
          </cell>
          <cell r="G2917">
            <v>6930</v>
          </cell>
        </row>
        <row r="2918">
          <cell r="D2918">
            <v>8526</v>
          </cell>
          <cell r="E2918" t="str">
            <v>TEE CPVC TIPO E.L. Ø 1/2". SUMINISTRO E INSTALACIÓN.</v>
          </cell>
          <cell r="F2918" t="str">
            <v>UN</v>
          </cell>
          <cell r="G2918">
            <v>15493</v>
          </cell>
        </row>
        <row r="2919">
          <cell r="D2919">
            <v>8527</v>
          </cell>
          <cell r="E2919" t="str">
            <v>TEE CPVC TIPO E.L. Ø 3/4". SUMINISTRO E INSTALACIÓN.</v>
          </cell>
          <cell r="F2919" t="str">
            <v>UN</v>
          </cell>
          <cell r="G2919">
            <v>16980</v>
          </cell>
        </row>
        <row r="2920">
          <cell r="D2920">
            <v>8528</v>
          </cell>
          <cell r="E2920" t="str">
            <v>PUNTO HIDRÁULICO AGUA FRÍA PVCP Ø 1/2" LLAVE MANGUERA. INCLUYE SUMINISTRO E INSTALACIÓN, INCLUYE ACCESORIOS, TUBERÍA, SOLDADURA Y CINTA TEFLÓN.</v>
          </cell>
          <cell r="F2920" t="str">
            <v>UN</v>
          </cell>
          <cell r="G2920">
            <v>21162</v>
          </cell>
        </row>
        <row r="2921">
          <cell r="D2921">
            <v>8529</v>
          </cell>
          <cell r="E2921" t="str">
            <v>BUJE SOLDADO SANITARIA PVCS TIPO U.M. Ø4" X Ø2". INCLUYE SUMINISTRO E INSTALACIÓN.</v>
          </cell>
          <cell r="F2921" t="str">
            <v>UN</v>
          </cell>
          <cell r="G2921">
            <v>21822</v>
          </cell>
        </row>
        <row r="2922">
          <cell r="D2922">
            <v>8530</v>
          </cell>
          <cell r="E2922" t="str">
            <v>BUJE SOLDADO SANITARIA PVCS TIPO U.M. Ø6" X Ø4". INCLUYE SUMINISTRO E INSTALACIÓN.</v>
          </cell>
          <cell r="F2922" t="str">
            <v>UN</v>
          </cell>
          <cell r="G2922">
            <v>52880</v>
          </cell>
        </row>
        <row r="2923">
          <cell r="D2923">
            <v>8531</v>
          </cell>
          <cell r="E2923" t="str">
            <v>YEE SANITARIA REDUCIDA PVCS TIPO U.M. Ø6" X Ø4". INCLUYE SUMINISTRO E INSTALACIÓN.</v>
          </cell>
          <cell r="F2923" t="str">
            <v>UN</v>
          </cell>
          <cell r="G2923">
            <v>156471</v>
          </cell>
        </row>
        <row r="2924">
          <cell r="D2924">
            <v>8533</v>
          </cell>
          <cell r="E2924" t="str">
            <v>INTERRUPTOR TRIPLE CONMUTABLE PARA ENCENDIDO/APAGADO DE ILUMINACIÓN. INCLUYE ACCESORIOS DE INSTALACIÓN, FIJACIÓN, CAJA DE SALIDA Y ELEMENTOS DE CONEXIÓN. NO INCLUYE TUBERÍA NI CABLEADO.</v>
          </cell>
          <cell r="F2924" t="str">
            <v>UN</v>
          </cell>
          <cell r="G2924">
            <v>25682</v>
          </cell>
        </row>
        <row r="2925">
          <cell r="D2925">
            <v>8534</v>
          </cell>
          <cell r="E2925" t="str">
            <v>TRATAMIENTO INTEGRAL DE ÁRBOLES DE 1M A 5M. (INCLUYE RIEGO, FERTILIZACIÓN EDÁFICA, MANO DE OBRA, PODA GENERAL Y RADICULAR).</v>
          </cell>
          <cell r="F2925" t="str">
            <v>UN</v>
          </cell>
          <cell r="G2925">
            <v>248948</v>
          </cell>
        </row>
        <row r="2926">
          <cell r="D2926">
            <v>8535</v>
          </cell>
          <cell r="E2926" t="str">
            <v>TRATAMIENTO INTEGRAL DE ÁRBOLES MAYORES A 5M. (INCLUYE RIEGO, FERTILIZACIÓN EDÁFICA, MANO DE OBRA, PODA GENERAL Y RADICULAR).</v>
          </cell>
          <cell r="F2926" t="str">
            <v>UN</v>
          </cell>
          <cell r="G2926">
            <v>288218</v>
          </cell>
        </row>
        <row r="2927">
          <cell r="D2927">
            <v>8536</v>
          </cell>
          <cell r="E2927" t="str">
            <v>PINTURA ACRÍLICA BASE AGUA PARA MARCAS VIALES SIN MICROESFERAS, ESPESOR SECO DE 9 MILS Y 60% DE SÓLIDOS POR VOLUMEN, INCLUYE PICTOGRAMAS (INCLUYE SUMINISTRO Y APLICACIÓN CON EQUIPO).</v>
          </cell>
          <cell r="F2927" t="str">
            <v>M2</v>
          </cell>
          <cell r="G2927">
            <v>20340</v>
          </cell>
        </row>
        <row r="2928">
          <cell r="D2928">
            <v>8537</v>
          </cell>
          <cell r="E2928" t="str">
            <v>UBICACIÓN DE EQUIPO DE CONTROL C900V. (INCLUYE RETIRO E INSTALACIÓN Y PUESTA EN MARCHA).</v>
          </cell>
          <cell r="F2928" t="str">
            <v>UN</v>
          </cell>
          <cell r="G2928">
            <v>1832369</v>
          </cell>
        </row>
        <row r="2929">
          <cell r="D2929">
            <v>8538</v>
          </cell>
          <cell r="E2929" t="str">
            <v>1 DUCTO D= 4" PVC PESADO DB (NO INCLUYE EXCAVACIÓN NI RELLENOS). SUMINISTRO E INSTALACION.</v>
          </cell>
          <cell r="F2929" t="str">
            <v>ML</v>
          </cell>
          <cell r="G2929">
            <v>42448</v>
          </cell>
        </row>
        <row r="2930">
          <cell r="D2930">
            <v>8539</v>
          </cell>
          <cell r="E2930" t="str">
            <v>2 DUCTO D= 3" PVC PESADO DB (NO INCLUYE EXCAVACIÓN NI RELLENOS). SUMINISTRO E INSTALACION.</v>
          </cell>
          <cell r="F2930" t="str">
            <v>ML</v>
          </cell>
          <cell r="G2930">
            <v>47301</v>
          </cell>
        </row>
        <row r="2931">
          <cell r="D2931">
            <v>8540</v>
          </cell>
          <cell r="E2931" t="str">
            <v>4 DUCTO D= 3" PVC PESADO DB (NO INCLUYE EXCAVACIÓN NI RELLENOS). SUMINISTRO E INSTALACION.</v>
          </cell>
          <cell r="F2931" t="str">
            <v>ML</v>
          </cell>
          <cell r="G2931">
            <v>97686</v>
          </cell>
        </row>
        <row r="2932">
          <cell r="D2932">
            <v>8541</v>
          </cell>
          <cell r="E2932" t="str">
            <v>6 DUCTO D= 6" + 3 DUCTOS DE 3" PVC PESADO DB (NO INCLUYE EXCAVACIÓN NI RELLENOS). SUMINISTRO E INSTALACION.</v>
          </cell>
          <cell r="F2932" t="str">
            <v>ML</v>
          </cell>
          <cell r="G2932">
            <v>408385</v>
          </cell>
        </row>
        <row r="2933">
          <cell r="D2933">
            <v>8542</v>
          </cell>
          <cell r="E2933" t="str">
            <v>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v>
          </cell>
          <cell r="F2933" t="str">
            <v>UN</v>
          </cell>
          <cell r="G2933">
            <v>163699</v>
          </cell>
        </row>
        <row r="2934">
          <cell r="D2934">
            <v>8543</v>
          </cell>
          <cell r="E2934" t="str">
            <v>RETIRO DE TACHAS REFLECTIVA O ESTOPEROLES CON SU RESPECTIVO ANCLAJE. INCLUYE REPARACIÓN DEL SITIO. (INCLUYE ENTREGA EN PATIO DE LA SDM)</v>
          </cell>
          <cell r="F2934" t="str">
            <v>UN</v>
          </cell>
          <cell r="G2934">
            <v>1166</v>
          </cell>
        </row>
        <row r="2935">
          <cell r="D2935">
            <v>8544</v>
          </cell>
          <cell r="E2935" t="str">
            <v>RETIRO DE TACHONES, HITOS O RESALTOS PORTÁTILES CON SU RESPECTIVO ANCLAJE. INCLUYE REPARACIÓN DEL SITIO. (INCLUYE ENTREGA EN PATIO DE LA SDM)</v>
          </cell>
          <cell r="F2935" t="str">
            <v>UN</v>
          </cell>
          <cell r="G2935">
            <v>1166</v>
          </cell>
        </row>
        <row r="2936">
          <cell r="D2936">
            <v>8545</v>
          </cell>
          <cell r="E2936" t="str">
            <v>DEMOLICIÓN MANUAL DE POZOS, CAJAS O CÁMARAS DE EMPRESAS DE SERVICIOS PÚBLICOS EN MAMPOSTERÍA. (INCLUYE MARTILLO NEUMÁTICO DE 60 LB Y COMPRESOR PARA DEMOLICIÓN DE BASE Y TAPA Y CARGUE). NO INCLUYE TRANSPORTE.</v>
          </cell>
          <cell r="F2936" t="str">
            <v>M3</v>
          </cell>
          <cell r="G2936">
            <v>43164</v>
          </cell>
        </row>
        <row r="2937">
          <cell r="D2937">
            <v>8546</v>
          </cell>
          <cell r="E2937" t="str">
            <v>SEÑAL VERTICAL PREVENTIVA DE (60CM X 60CM) EN REFLECTIVO DE ALTA INTENSIDAD TIPO IV O SUPERIOR Y LÁMINA GALVANIZADA CAL. 16. INCLUYE PEDESTAL EN ÁNGULO Y DADO DE CIMENTACIÓN. (INCLUYE SUMINISTRO, INSTALACIÓN, TRANSPORTE Y DISPOSICIÓN DE SOBRANTES).</v>
          </cell>
          <cell r="F2937" t="str">
            <v>UN</v>
          </cell>
          <cell r="G2937">
            <v>500436</v>
          </cell>
        </row>
        <row r="2938">
          <cell r="D2938">
            <v>8547</v>
          </cell>
          <cell r="E2938" t="str">
            <v>SEÑAL VERTICAL INFORMATIVA DE (60CM X 60CM) EN REFLECTIVO DE ALTA INTENSIDAD TIPO IV O SUPERIOR Y LÁMINA GALVANIZADA CAL. 16. INCLUYE PEDESTAL EN ÁNGULO Y DADO DE CIMENTACIÓN. (INCLUYE SUMINISTRO, INSTALACIÓN, TRANSPORTE Y DISPOSICIÓN DE SOBRANTES).</v>
          </cell>
          <cell r="F2938" t="str">
            <v>UN</v>
          </cell>
          <cell r="G2938">
            <v>500436</v>
          </cell>
        </row>
        <row r="2939">
          <cell r="D2939">
            <v>8548</v>
          </cell>
          <cell r="E2939" t="str">
            <v>SEÑAL VERTICAL INFORMATIVA DE (45CM X 45CM) EN REFLECTIVO DE ALTA INTENSIDAD TIPO I, O SUPERIOR Y LÁMINA GALVANIZADA CAL. 16. INCLUYE TUBO GALVANIZADO DE 2" DE DIÁMETRO INTERNO Y DADO DE CIMENTACIÓN. (INCLUYE SUMINISTRO, INSTALACIÓN, TRANSPORTE Y DISPOSICIÓN DE SOBRANTES).</v>
          </cell>
          <cell r="F2939" t="str">
            <v>UN</v>
          </cell>
          <cell r="G2939">
            <v>369288</v>
          </cell>
        </row>
        <row r="2940">
          <cell r="D2940">
            <v>8549</v>
          </cell>
          <cell r="E2940" t="str">
            <v>SEÑAL VERTICAL PREVENTIVA DE (60CM X 60CM) CON PLAQUETA (ALTO MÍNIMO DE 23 CM) EN REFLECTIVO DE ALTA INTENSIDAD TIPO VI, O SUPERIOR Y LÁMINA GALVANIZADA CAL. 16. INCLUYE PEDESTAL EN ÁNGULO Y DADO DE CIMENTACIÓN. (INCLUYE SUMINISTRO, INSTALACIÓN, TRANSPORTE Y DISPOSICIÓN DE SOBRANTES).</v>
          </cell>
          <cell r="F2940" t="str">
            <v>UN</v>
          </cell>
          <cell r="G2940">
            <v>608250</v>
          </cell>
        </row>
        <row r="2941">
          <cell r="D2941">
            <v>8551</v>
          </cell>
          <cell r="E2941" t="str">
            <v>PISO EN CONCRETO MR 43 (300 Kg/Cm2) GRAVA COMÚN ACELERADO A 7 DÍAS, ESTAMPADO PARA POMPEYANOS Y VIAS A DESNIVEL, COLOR OCRE  (INCLUYE SUMINISTRO Y COLOCACIÓN DE CONCRETO, JUEGO DE MOLDES,  DESMOLDANTE EN POLVO, CURADOR PARA CONCRETO, CORTE Y SELLADO DE JUNTAS.)</v>
          </cell>
          <cell r="F2941" t="str">
            <v>M3</v>
          </cell>
          <cell r="G2941">
            <v>1899687</v>
          </cell>
        </row>
        <row r="2942">
          <cell r="D2942">
            <v>8552</v>
          </cell>
          <cell r="E2942" t="str">
            <v>PISO EN CONCRETO MR 43 (300 KG/CM2) GRAVA COMÚN ACELERADO A 7 DÍAS, LISO PARA POMPEYANOS Y VIAS A DESNIVEL, COLOR OCRE (INCLUYE SUMINISTRO Y COLOCACIÓN DE CONCRETO, DESMOLDANTE EN POLVO, CURADOR PARA CONCRETO, CORTE Y SELLADO DE JUNTAS.)</v>
          </cell>
          <cell r="F2942" t="str">
            <v>M3</v>
          </cell>
          <cell r="G2942">
            <v>1517311</v>
          </cell>
        </row>
        <row r="2943">
          <cell r="D2943">
            <v>8553</v>
          </cell>
          <cell r="E2943" t="str">
            <v>DESMONTE Y RETIRO DE BANCA EN MADERA M50 (INCLUYE TRANSPORTE A SITIO AUTORIZADO)</v>
          </cell>
          <cell r="F2943" t="str">
            <v>UN</v>
          </cell>
          <cell r="G2943">
            <v>45231</v>
          </cell>
        </row>
        <row r="2944">
          <cell r="D2944">
            <v>8554</v>
          </cell>
          <cell r="E2944" t="str">
            <v>PISO EN CONCRETO MR 41 (280 KG/CM2) GRAVA COMÚN ACELERADO A 7 DÍAS, ESTAMPADO PARA POMPEYANOS Y VIAS A DESNIVEL, COLOR OCRE (INCLUYE SUMINISTRO Y COLOCACIÓN DE CONCRETO, JUEGO DE MOLDES, DESMOLDANTE EN POLVO, CURADOR PARA CONCRETO, CORTE Y SELLADO DE JUNTAS.)</v>
          </cell>
          <cell r="F2944" t="str">
            <v>M3</v>
          </cell>
          <cell r="G2944">
            <v>2099223</v>
          </cell>
        </row>
        <row r="2945">
          <cell r="D2945">
            <v>8555</v>
          </cell>
          <cell r="E2945" t="str">
            <v>PISO EN CONCRETO MR 41 (280 Kg/Cm2) GRAVA COMÚN ACELERADO A 7 DÍAS, LISO PARA POMPEYANOS Y VIAS A DESNIVEL, COLOR OCRE (INCLUYE SUMINISTRO Y COLOCACIÓN DE CONCRETO, JUEGO DE MOLDES,  DESMOLDANTE EN POLVO, CURADOR PARA CONCRETO, CORTE Y SELLADO DE JUNTAS.)</v>
          </cell>
          <cell r="F2945" t="str">
            <v>M3</v>
          </cell>
          <cell r="G2945">
            <v>1719223</v>
          </cell>
        </row>
        <row r="2946">
          <cell r="D2946">
            <v>8556</v>
          </cell>
          <cell r="E2946" t="str">
            <v>MANTENIMIENTO DE PISO EN PIEDRA.(INCLUYE RETIRO DE PIEZAS SUELTAS Y REINSTALACIÓN,INCLUYE MORTERO DE PEGA 1:3, ÁREA DE NIVELACIÓN E HIDROPROTECCIÓN Y LAVADO)</v>
          </cell>
          <cell r="F2946" t="str">
            <v>M2</v>
          </cell>
          <cell r="G2946">
            <v>59838</v>
          </cell>
        </row>
        <row r="2947">
          <cell r="D2947">
            <v>8557</v>
          </cell>
          <cell r="E2947" t="str">
            <v>ADOQUÍN EN CONCRETO GRIS-EN TRABA COMÚN A-25 10X20X6CM (SUMINISTRO, INSTALACIÓN, INCLUYE MORTERO DE NIVELACIÓN, Y ARENA DE SELLO)</v>
          </cell>
          <cell r="F2947" t="str">
            <v>M2</v>
          </cell>
          <cell r="G2947">
            <v>112770</v>
          </cell>
        </row>
        <row r="2948">
          <cell r="D2948">
            <v>8558</v>
          </cell>
          <cell r="E2948" t="str">
            <v>CAJA SUBTERRÁNEA EN VÍA PACIFICADA CST2. INCLUYE CONCRETO GRAVA COMÚN DE 4000 PSI, ADITIVO IMPERMEABILIZANTE, ACERO, MICROFIBRA DE POLIPROPILENO, PASOS DE ESCALERA DE GATO. SUMINISTRO E INSTALACIÓN. ÁREA TANQUE A1-7.30M A2-2.21M PERÍMETRO 18.25M, ALTURA- 2.55M.</v>
          </cell>
          <cell r="F2948" t="str">
            <v>UN</v>
          </cell>
          <cell r="G2948">
            <v>22143163</v>
          </cell>
        </row>
        <row r="2949">
          <cell r="D2949">
            <v>8559</v>
          </cell>
          <cell r="E2949" t="str">
            <v>CAJA DE MANIOBRA EN VÍA PACIFICADA CMV. INCLUYE CONCRETO GRAVA COMÚN DE 4000 PSI, MORTERO IMPERMEABILIZADO, ACERO, PASOS DE ESCALERA DE GATO. SUMINISTRO E INSTALACIÓN. ÁREA TANQUE A1-5.50M PERÍMETRO 9.44M, ALTURA- 2.55M.</v>
          </cell>
          <cell r="F2949" t="str">
            <v>UN</v>
          </cell>
          <cell r="G2949">
            <v>16383153</v>
          </cell>
        </row>
        <row r="2950">
          <cell r="D2950">
            <v>8560</v>
          </cell>
          <cell r="E2950" t="str">
            <v>CAJA CS 275-MODIFICADA. INCLUYE CONCRETO GRAVA COMÚN 4000 PSI, ACERO, LADRILLO TOLETE RECOCIDO 24X12X6, MORTERO IMPERMEABILIZANTE, MORTERO 3000 PSI, RECEBO COMÚN, MARCO Y TAPA CAJA SENCILLA CS 275. INCLUYE SUMINISTRO Y CONSTRUCCIÓN.</v>
          </cell>
          <cell r="F2950" t="str">
            <v>UN</v>
          </cell>
          <cell r="G2950">
            <v>2342618</v>
          </cell>
        </row>
        <row r="2951">
          <cell r="D2951">
            <v>8561</v>
          </cell>
          <cell r="E2951" t="str">
            <v>SEÑAL VERTICAL GRUPO DE REGLAMENTARIAS TIPO CIRCULO (D= 45CM). SUMINISTRO E INSTALACIÓN.</v>
          </cell>
          <cell r="F2951" t="str">
            <v>UN</v>
          </cell>
          <cell r="G2951">
            <v>383689</v>
          </cell>
        </row>
        <row r="2952">
          <cell r="D2952">
            <v>8562</v>
          </cell>
          <cell r="E2952" t="str">
            <v>SEÑAL VERTICAL GRUPO DE PREVENTIVAS TIPO CUADRADO (45CM X 45CM). INCLUYE SUMINISTRO E INSTALACION.</v>
          </cell>
          <cell r="F2952" t="str">
            <v>UN</v>
          </cell>
          <cell r="G2952">
            <v>383689</v>
          </cell>
        </row>
        <row r="2953">
          <cell r="D2953">
            <v>8563</v>
          </cell>
          <cell r="E2953" t="str">
            <v>SEÑAL VERTICAL GRUPO DE REGLAMENTARIAS SR-01 TIPO OCTAGONO CON ALTURA DE 45CM. INCLUYE SUMINISTRO E INSTALACION.</v>
          </cell>
          <cell r="F2953" t="str">
            <v>UN</v>
          </cell>
          <cell r="G2953">
            <v>383689</v>
          </cell>
        </row>
        <row r="2954">
          <cell r="D2954">
            <v>8564</v>
          </cell>
          <cell r="E2954" t="str">
            <v>SEÑAL DOBLE DE 0.45X0.45M REFLECTIVO ALTA DENSIDAD TIPO IV EN LÁMINA GALVANIZADA, PEDESTAL EN ÁNGULO SP/SR/SI. SUMINISTRO E INSTALACIÓN.</v>
          </cell>
          <cell r="F2954" t="str">
            <v>UN</v>
          </cell>
          <cell r="G2954">
            <v>383689</v>
          </cell>
        </row>
        <row r="2955">
          <cell r="D2955">
            <v>8566</v>
          </cell>
          <cell r="E2955" t="str">
            <v>PINTURA EN PLÁSTICO EN FRÍO METILMETACRILATO PARA MARCAS VIALES, CON MICROESFERAS Y ESPESOR SECO SEGÚN NORMA NTC 4744. SUMINISTRO Y APLICACIÓN. (CEBRAS, FLECHAS, PICTOGRAMAS, LINEAS DE PARE, SENDEROS PEATONALES, ACHURADOS, ETC).</v>
          </cell>
          <cell r="F2955" t="str">
            <v>M2</v>
          </cell>
          <cell r="G2955">
            <v>118870</v>
          </cell>
        </row>
        <row r="2956">
          <cell r="D2956">
            <v>8569</v>
          </cell>
          <cell r="E2956" t="str">
            <v>TRANSFORMADOR SEMISUMERGIBLE 112,5 KVA 11,4K/208-120V. (SUMINISTRO E INSTALACIÓN)</v>
          </cell>
          <cell r="F2956" t="str">
            <v>UN</v>
          </cell>
          <cell r="G2956">
            <v>26897246</v>
          </cell>
        </row>
        <row r="2957">
          <cell r="D2957">
            <v>8571</v>
          </cell>
          <cell r="E2957" t="str">
            <v>REDUCCIÓN CONCÉNTRICA PVC DE 3" X 1 1/2"(SUMINISTRO E INSTALACIÓN)</v>
          </cell>
          <cell r="F2957" t="str">
            <v>UN</v>
          </cell>
          <cell r="G2957">
            <v>34494</v>
          </cell>
        </row>
        <row r="2958">
          <cell r="D2958">
            <v>8572</v>
          </cell>
          <cell r="E2958" t="str">
            <v>BUJE SOLDADO PRESIÓN PVC DE 3" X 1 1/2" (SUMINISTRO E INSTALACIÓN)</v>
          </cell>
          <cell r="F2958" t="str">
            <v>UN</v>
          </cell>
          <cell r="G2958">
            <v>29329</v>
          </cell>
        </row>
        <row r="2959">
          <cell r="D2959">
            <v>8574</v>
          </cell>
          <cell r="E2959" t="str">
            <v>REGISTRO BOLA 3" TIPO PESADO (INCLUYE SUMINISTRO E INSTALACIÓN, SOLDADURA Y CINTA TEFLON)</v>
          </cell>
          <cell r="F2959" t="str">
            <v>UN</v>
          </cell>
          <cell r="G2959">
            <v>125515</v>
          </cell>
        </row>
        <row r="2960">
          <cell r="D2960">
            <v>8575</v>
          </cell>
          <cell r="E2960" t="str">
            <v>BUJE SOLDADO PRESIÓN CPVC D=3/4" A 1/2" (INCLUYE SUMINISTRO E INSTALACIÓN).</v>
          </cell>
          <cell r="F2960" t="str">
            <v>UN</v>
          </cell>
          <cell r="G2960">
            <v>8169</v>
          </cell>
        </row>
        <row r="2961">
          <cell r="D2961">
            <v>8576</v>
          </cell>
          <cell r="E2961" t="str">
            <v>TEE EXTREMO LISO HD 2"X2" (SUMINISTRO E INSTALACIÓN)</v>
          </cell>
          <cell r="F2961" t="str">
            <v>UN</v>
          </cell>
          <cell r="G2961">
            <v>162988</v>
          </cell>
        </row>
        <row r="2962">
          <cell r="D2962">
            <v>8579</v>
          </cell>
          <cell r="E2962" t="str">
            <v>REGISTRO BOLA 4" TIPO PESADO (INCLUYE SUMINISTRO E INSTALACIÓN, SOLDADURA Y CINTA TEFLON)</v>
          </cell>
          <cell r="F2962" t="str">
            <v>UN</v>
          </cell>
          <cell r="G2962">
            <v>146744</v>
          </cell>
        </row>
        <row r="2963">
          <cell r="D2963">
            <v>8581</v>
          </cell>
          <cell r="E2963" t="str">
            <v>UNIÓN PVC TIPO U.M. D= 1" (SUMINISTRO E INSTALACIÓN)</v>
          </cell>
          <cell r="F2963" t="str">
            <v>UN</v>
          </cell>
          <cell r="G2963">
            <v>5737</v>
          </cell>
        </row>
        <row r="2964">
          <cell r="D2964">
            <v>8582</v>
          </cell>
          <cell r="E2964" t="str">
            <v>CODO 45° PVC SOLDAR DE 3/4". (SUMINISTRO E INSTALACIÓN, SOLDADURA)</v>
          </cell>
          <cell r="F2964" t="str">
            <v>UN</v>
          </cell>
          <cell r="G2964">
            <v>7263</v>
          </cell>
        </row>
        <row r="2965">
          <cell r="D2965">
            <v>8583</v>
          </cell>
          <cell r="E2965" t="str">
            <v>TUBERÍA PVC PRESIÓN E.L. D= 3/4` RDE 21 - 200 PSI (INCLUYE LIMPIEZA Y SOLDADURA ) SUMINISTRO E INSTALACIÓN</v>
          </cell>
          <cell r="F2965" t="str">
            <v>ML</v>
          </cell>
          <cell r="G2965">
            <v>8522</v>
          </cell>
        </row>
        <row r="2966">
          <cell r="D2966">
            <v>8584</v>
          </cell>
          <cell r="E2966" t="str">
            <v>UNIÓN PVC TIPO U.M. D= 1 1/2" (SUMINISTRO E INSTALACIÓN)</v>
          </cell>
          <cell r="F2966" t="str">
            <v>UN</v>
          </cell>
          <cell r="G2966">
            <v>7680</v>
          </cell>
        </row>
        <row r="2967">
          <cell r="D2967">
            <v>8585</v>
          </cell>
          <cell r="E2967" t="str">
            <v>UNIÓN PVC TIPO U.M. D= 3/4" (SUMINISTRO E INSTALACIÓN)</v>
          </cell>
          <cell r="F2967" t="str">
            <v>UN</v>
          </cell>
          <cell r="G2967">
            <v>5232</v>
          </cell>
        </row>
        <row r="2968">
          <cell r="D2968">
            <v>8586</v>
          </cell>
          <cell r="E2968" t="str">
            <v>BUJE SOLDADO PRESIÓN PVC E.L. DE 1 1/4" X 1/2"(SUMINISTRO E INSTALACIÓN)</v>
          </cell>
          <cell r="F2968" t="str">
            <v>UN</v>
          </cell>
          <cell r="G2968">
            <v>7278</v>
          </cell>
        </row>
        <row r="2969">
          <cell r="D2969">
            <v>8587</v>
          </cell>
          <cell r="E2969" t="str">
            <v>BUJE SOLDADO PRESIÓN PVC E.L. DE 2" X 1 1/4" (SUMINISTRO E INSTALACIÓN)</v>
          </cell>
          <cell r="F2969" t="str">
            <v>UN</v>
          </cell>
          <cell r="G2969">
            <v>17187</v>
          </cell>
        </row>
        <row r="2970">
          <cell r="D2970">
            <v>8588</v>
          </cell>
          <cell r="E2970" t="str">
            <v>BUJE SOLDADO PRESIÓN PVC E.L. DE 2" X 1"(SUMINISTRO E INSTALACIÓN)</v>
          </cell>
          <cell r="F2970" t="str">
            <v>UN</v>
          </cell>
          <cell r="G2970">
            <v>17187</v>
          </cell>
        </row>
        <row r="2971">
          <cell r="D2971">
            <v>8589</v>
          </cell>
          <cell r="E2971" t="str">
            <v>BUJE SOLDADO PRESIÓN PVC E.L. DE 2" X 3/4"(SUMINISTRO E INSTALACIÓN)</v>
          </cell>
          <cell r="F2971" t="str">
            <v>UN</v>
          </cell>
          <cell r="G2971">
            <v>17187</v>
          </cell>
        </row>
        <row r="2972">
          <cell r="D2972">
            <v>8590</v>
          </cell>
          <cell r="E2972" t="str">
            <v>POZO EYECTOR EN CONCRETO 4000 PSI (28 MPA) GRAVA COMÚN - AGUAS LLUVIAS D 1.2M (PREMEZCLADO. INCLUYE SUMINISTRO, FORMALETEO, COLOCACIÓN Y CURADO Y REFUERZO).</v>
          </cell>
          <cell r="F2972" t="str">
            <v>UN</v>
          </cell>
          <cell r="G2972">
            <v>2334765</v>
          </cell>
        </row>
        <row r="2973">
          <cell r="D2973">
            <v>8591</v>
          </cell>
          <cell r="E2973" t="str">
            <v>MAMPOSTERÍA EN BLOQUE 4 E= 0.10M (INCLUYE SUMINISTRO, INSUMOS Y CONSTRUCCIÓN)</v>
          </cell>
          <cell r="F2973" t="str">
            <v>M2</v>
          </cell>
          <cell r="G2973">
            <v>65351</v>
          </cell>
        </row>
        <row r="2974">
          <cell r="D2974">
            <v>8592</v>
          </cell>
          <cell r="E2974" t="str">
            <v>REALCE DE SARDINEL A UNA ALTURA H= 0.20m, e= 0.20m. CONCRETO DE 3000 PSI. (FUNDIDO EN SITIO). Incluye suministro de concreto, formaleta metálica para sardinel, perforaciones con taladro rotopercutor hasta 3/4" y epóxico para anclaje de acero. (No incluye acero). OBRAS DE CONSERVACIÓN</v>
          </cell>
          <cell r="F2974" t="str">
            <v>ML</v>
          </cell>
          <cell r="G2974">
            <v>113604</v>
          </cell>
        </row>
        <row r="2975">
          <cell r="D2975">
            <v>8593</v>
          </cell>
          <cell r="E2975" t="str">
            <v>COPA REDUCIDA GALVANIZADA HD 2" x  3/4". (SUMINISTRO E INSTALACIÓN).</v>
          </cell>
          <cell r="F2975" t="str">
            <v>UN</v>
          </cell>
          <cell r="G2975">
            <v>48988</v>
          </cell>
        </row>
        <row r="2976">
          <cell r="D2976">
            <v>8594</v>
          </cell>
          <cell r="E2976" t="str">
            <v>UNIÓN BRIDA x ACOPLE UNIVERSAL 3"(SUMINISTRO E INSTALACIÓN).</v>
          </cell>
          <cell r="F2976" t="str">
            <v>UN</v>
          </cell>
          <cell r="G2976">
            <v>190704</v>
          </cell>
        </row>
        <row r="2977">
          <cell r="D2977">
            <v>8595</v>
          </cell>
          <cell r="E2977" t="str">
            <v>UNIÓN BRIDA x ACOPLE UNIVERSAL 4"(SUMINISTRO E INSTALACIÓN).</v>
          </cell>
          <cell r="F2977" t="str">
            <v>UN</v>
          </cell>
          <cell r="G2977">
            <v>206174</v>
          </cell>
        </row>
        <row r="2978">
          <cell r="D2978">
            <v>8597</v>
          </cell>
          <cell r="E2978" t="str">
            <v>PASAMUROS ACERO INOXIDABLE D= 1 1/2" x 50 cm PARA TUBO DE 1" (INCLUYE SUMINISTRO E INSTALACIÓN).</v>
          </cell>
          <cell r="F2978" t="str">
            <v>UN</v>
          </cell>
          <cell r="G2978">
            <v>177854</v>
          </cell>
        </row>
        <row r="2979">
          <cell r="D2979">
            <v>8598</v>
          </cell>
          <cell r="E2979" t="str">
            <v>PASAMUROS ACERO INOXIDABLE D= 4" x 50 cm PARA TUBO DE 3" (INCLUYE SUMINISTRO E INSTALACIÓN).</v>
          </cell>
          <cell r="F2979" t="str">
            <v>UN</v>
          </cell>
          <cell r="G2979">
            <v>425200</v>
          </cell>
        </row>
        <row r="2980">
          <cell r="D2980">
            <v>8599</v>
          </cell>
          <cell r="E2980" t="str">
            <v>MANÓMETRO DE PRESIÓN 0-200 PSI. (INCLUYE SUMINISTRO E INSTALACIÓN).</v>
          </cell>
          <cell r="F2980" t="str">
            <v>UN</v>
          </cell>
          <cell r="G2980">
            <v>76842</v>
          </cell>
        </row>
        <row r="2981">
          <cell r="D2981">
            <v>8600</v>
          </cell>
          <cell r="E2981" t="str">
            <v>TEE REDUCIDA PVC U.M. 4" x 3" (INCLUYE SUMINISTRO E INSTALACIÓN).</v>
          </cell>
          <cell r="F2981" t="str">
            <v>UN</v>
          </cell>
          <cell r="G2981">
            <v>477342</v>
          </cell>
        </row>
        <row r="2982">
          <cell r="D2982">
            <v>8601</v>
          </cell>
          <cell r="E2982" t="str">
            <v>PASAMUROS ACERO INOXIDABLE D= 2 1/2" x 50 cm PARA TUBO DE 2" (INCLUYE SUMINISTRO E INSTALACIÓN).</v>
          </cell>
          <cell r="F2982" t="str">
            <v>UN</v>
          </cell>
          <cell r="G2982">
            <v>295352</v>
          </cell>
        </row>
        <row r="2983">
          <cell r="D2983">
            <v>8603</v>
          </cell>
          <cell r="E2983" t="str">
            <v>PUNTO HIDRÁULICO AGUA FRÍA PVC 1/2" DUCHA. (INCLUYE SUMINISTRO E INSTALACIÓN, INCLUYE ACCESORIOS, TUBERÍA, SOLDADURA Y CINTA TEFLÓN).</v>
          </cell>
          <cell r="F2983" t="str">
            <v>UN</v>
          </cell>
          <cell r="G2983">
            <v>53946</v>
          </cell>
        </row>
        <row r="2984">
          <cell r="D2984">
            <v>8605</v>
          </cell>
          <cell r="E2984" t="str">
            <v>MAMPOSTERÍA EN BLOQUE  3 e= 0.07 m (Incluye suministro, insumos y construcción)</v>
          </cell>
          <cell r="F2984" t="str">
            <v>M2</v>
          </cell>
          <cell r="G2984">
            <v>68904</v>
          </cell>
        </row>
        <row r="2985">
          <cell r="D2985">
            <v>8606</v>
          </cell>
          <cell r="E2985" t="str">
            <v>DEMOLICIÓN PISOS DE CONCRETO - RAMPAS VEHICULARES Y PEATONALES EXISTENTES. (Espesor variable hasta 0.10 m. Incluye Cargue, transporte y disposición final de sobrantes escombrera autorizada).</v>
          </cell>
          <cell r="F2985" t="str">
            <v>M2</v>
          </cell>
          <cell r="G2985">
            <v>11459</v>
          </cell>
        </row>
        <row r="2986">
          <cell r="D2986">
            <v>8610</v>
          </cell>
          <cell r="E2986" t="str">
            <v>TRANSFORMADOR SEMISUMERGIBLE 300 KVA 11,4K/208-120V.  (Suministro e instalación)</v>
          </cell>
          <cell r="F2986" t="str">
            <v>UN</v>
          </cell>
          <cell r="G2986">
            <v>36460529</v>
          </cell>
        </row>
        <row r="2987">
          <cell r="D2987">
            <v>8611</v>
          </cell>
          <cell r="E2987" t="str">
            <v>PINTURA SOBRE ESTRUCTURA METÁLICA GALVANIZADA. INCLUYE LIMPIEZA SSPC-SP7, BARRERA EPOXICA e=3mils, ACABADO URETANO e=3mils</v>
          </cell>
          <cell r="F2987" t="str">
            <v>KG</v>
          </cell>
          <cell r="G2987">
            <v>4571</v>
          </cell>
        </row>
        <row r="2988">
          <cell r="D2988">
            <v>8612</v>
          </cell>
          <cell r="E2988" t="str">
            <v>PARCHEO EN PAVIMENTO FLEXIBLE e=0.14m.  (Incluye demolición manual y cargue de pavimento flexible de e=0.14m, transporte y disposición final de escombros, imprimación, colocación y compactación MD19 e=7cm y MD25 e=7cm , riego CRR-1, imprima CLR-0)</v>
          </cell>
          <cell r="F2988" t="str">
            <v>M2</v>
          </cell>
          <cell r="G2988">
            <v>186920</v>
          </cell>
        </row>
        <row r="2989">
          <cell r="D2989">
            <v>8613</v>
          </cell>
          <cell r="E2989" t="str">
            <v>MEZCLA ASFÁLTICA EN CALIENTE DENSA MD19 CON CEMENTO ASFÁLTICO CA 14. (SUMINISTRO, EXTENDIDO, NIVELACIÓN MANUAL Y COMPACTACIÓN MECÁNICA CON VIBROCOMPACTADOR TÁNDEM PEQUEÑO, INCLUYE OPERARIO Y COMBUSTIBLE).</v>
          </cell>
          <cell r="F2989" t="str">
            <v>M3</v>
          </cell>
          <cell r="G2989">
            <v>1115429</v>
          </cell>
        </row>
        <row r="2990">
          <cell r="D2990">
            <v>8614</v>
          </cell>
          <cell r="E2990" t="str">
            <v>MEZCLA ASFÁLTICA EN CALIENTE DENSA MD25 CON CEMENTO ASFÁLTICO CA 14. (SUMINISTRO, EXTENDIDO  Y NIVELACIÓN MANUAL, COMPACTACIÓN MECÁNICA CON VIBROCOMPACTADOR TÁNDEM PEQUEÑO, INCLUYE OPERARIO Y COMBUSTIBLE).</v>
          </cell>
          <cell r="F2990" t="str">
            <v>M3</v>
          </cell>
          <cell r="G2990">
            <v>1093445</v>
          </cell>
        </row>
        <row r="2991">
          <cell r="D2991">
            <v>8615</v>
          </cell>
          <cell r="E2991" t="str">
            <v>BASE GRANULAR CLASE A (BGA_BG38) o (BGB_BG25) - HORARIO NOCTURNO. (Suministro, Extendido Manual, Humedecimiento y Compactación)</v>
          </cell>
          <cell r="F2991" t="str">
            <v>M3</v>
          </cell>
          <cell r="G2991">
            <v>187145</v>
          </cell>
        </row>
        <row r="2992">
          <cell r="D2992">
            <v>8616</v>
          </cell>
          <cell r="E2992" t="str">
            <v>BASE GRANULAR CLASE A (BGA_BG38) o (BGB_BG25) (Suministro, Extendido, Nivelación, Humedecimiento y Compactación con vibrocompactador)</v>
          </cell>
          <cell r="F2992" t="str">
            <v>M3</v>
          </cell>
          <cell r="G2992">
            <v>174005</v>
          </cell>
        </row>
        <row r="2993">
          <cell r="D2993">
            <v>8617</v>
          </cell>
          <cell r="E2993" t="str">
            <v>AGREGADOS RECICLADOS PARA SUBBASE GRANULAR (AR_SBG50) (Suministro, Extendido, Nivelación, Humedecimiento y Compactación con vibrocompactador)</v>
          </cell>
          <cell r="F2993" t="str">
            <v>M3</v>
          </cell>
          <cell r="G2993">
            <v>155441</v>
          </cell>
        </row>
        <row r="2994">
          <cell r="D2994">
            <v>8618</v>
          </cell>
          <cell r="E2994" t="str">
            <v>MEZCLA ASFÁLTICA EN CALIENTE DENSA MD19 con Cemento Asfáltico (Suministro, Extendido, Nivelación y Compactación mecánica con vibrocompactador y compactador de llantas)</v>
          </cell>
          <cell r="F2994" t="str">
            <v>M3</v>
          </cell>
          <cell r="G2994">
            <v>1052598</v>
          </cell>
        </row>
        <row r="2995">
          <cell r="D2995">
            <v>8619</v>
          </cell>
          <cell r="E2995" t="str">
            <v>MEZCLA ASFÁLTICA EN CALIENTE DENSA MD19 CON CEMENTO ASFÁLTICO CA 14 - HORARIO NOCTURNO.  (SUMINISTRO, EXTENDIDO, NIVELACIÓN MANUAL, HUMEDECIMIENTO Y COMPACTACIÓN MECÁNICA CON VIBROCOMPACTADOR TÁNDEM PEQUEÑO, INCLUYE OPERARIO Y COMBUSTIBLE).</v>
          </cell>
          <cell r="F2995" t="str">
            <v>M3</v>
          </cell>
          <cell r="G2995">
            <v>1142617</v>
          </cell>
        </row>
        <row r="2996">
          <cell r="D2996">
            <v>8620</v>
          </cell>
          <cell r="E2996" t="str">
            <v>MEZCLA ASFÁLTICA EN CALIENTE DENSA MD25 CON CEMENTO ASFÁLTICO - HORARIO NOCTURNO. (Suministro, Extendido, Nivelación y Compactación mecanica con vibrocompactador y compactador de llantas)</v>
          </cell>
          <cell r="F2996" t="str">
            <v>M3</v>
          </cell>
          <cell r="G2996">
            <v>1132958</v>
          </cell>
        </row>
        <row r="2997">
          <cell r="D2997">
            <v>8621</v>
          </cell>
          <cell r="E2997" t="str">
            <v>MEZCLA ASFÁLTICA EN CALIENTE DENSA MD25 CON CEMENTO ASFÁLTICO (Suministro, Extendido, Nivelación y Compactación mecanica con vibrocompactador y compactador de llantas)</v>
          </cell>
          <cell r="F2997" t="str">
            <v>M3</v>
          </cell>
          <cell r="G2997">
            <v>1105283</v>
          </cell>
        </row>
        <row r="2998">
          <cell r="D2998">
            <v>8622</v>
          </cell>
          <cell r="E2998" t="str">
            <v>GEOTEXTIL TEJIDO PARA SEPARACIÓN SUBRASANTE/CAPAS GRANULARES (Incluye Suministro e Instalación)</v>
          </cell>
          <cell r="F2998" t="str">
            <v>M2</v>
          </cell>
          <cell r="G2998">
            <v>9749</v>
          </cell>
        </row>
        <row r="2999">
          <cell r="D2999">
            <v>8624</v>
          </cell>
          <cell r="E2999" t="str">
            <v>RECONSTRUCCIÓN CÁMARA DE INSPECCIÓN T-18A ETB (Incluye muros, cubierta, aro-base y aro-tapa)</v>
          </cell>
          <cell r="F2999" t="str">
            <v>UN</v>
          </cell>
          <cell r="G2999">
            <v>5390466</v>
          </cell>
        </row>
        <row r="3000">
          <cell r="D3000">
            <v>8625</v>
          </cell>
          <cell r="E3000" t="str">
            <v>NIVELACIÓN DE CÁMARA TIPO "F" TELECOMUNICACIONES UNE - EPM H= 0.20m (Dimensiones internas L=0.69 m, B=0,56m, A=0.81 m) (Incluye demolición de cinta y retiro de tapa, cargue, transporte y disposición de escombros, suministro e instalación de ladrillos, mortero.</v>
          </cell>
          <cell r="F3000" t="str">
            <v>UN</v>
          </cell>
          <cell r="G3000">
            <v>376176</v>
          </cell>
        </row>
        <row r="3001">
          <cell r="D3001">
            <v>8626</v>
          </cell>
          <cell r="E3001" t="str">
            <v>NIVELACIÓN DE CÁMARA TIPO "D" TELECOMUNICACIONES UNE - EPM H= 0.40m (Dimensiones internas L=1.90 m, B=1,06m, A=1.60 m) (Incluye demolición de cinta y retiro de tapa con martillo 60 Lb, cargue, transporte y disposición de escombros, suministro e instalación</v>
          </cell>
          <cell r="F3001" t="str">
            <v>UN</v>
          </cell>
          <cell r="G3001">
            <v>2462330</v>
          </cell>
        </row>
        <row r="3002">
          <cell r="D3002">
            <v>8627</v>
          </cell>
          <cell r="E3002" t="str">
            <v>NIVELACIÓN DE CÁMARA TIPO "2F" TELECOMUNICACIONES UNE - EPM H= 0.23m (Dimensiones internas L=1.50 m, B=0,56m, A=0.90 m) (Incluye demolición de cinta y retiro de tapa, transporte y disposición de escombros, suministro e instalación de ladrillos, mortero, minicargador, acero de refuerzo.</v>
          </cell>
          <cell r="F3002" t="str">
            <v>UN</v>
          </cell>
          <cell r="G3002">
            <v>634139</v>
          </cell>
        </row>
        <row r="3003">
          <cell r="D3003">
            <v>8628</v>
          </cell>
          <cell r="E3003" t="str">
            <v>NIVELACIÓN DE CÁMARA TIPO "F2" TELECOMUNICACIONES UNE - EPM H= 0.14m (Dimensiones internas L=0.41 m, B=0,36m, A=0.56 m) (Incluye demolición de cinta y retiro de tapa, transporte y disposición de escombros, suministro e instalación de ladrillos, mortero, minicargador, acero de refuerzo.</v>
          </cell>
          <cell r="F3003" t="str">
            <v>UN</v>
          </cell>
          <cell r="G3003">
            <v>215372</v>
          </cell>
        </row>
        <row r="3004">
          <cell r="D3004">
            <v>8629</v>
          </cell>
          <cell r="E3004" t="str">
            <v>CANAL DE DRENAJE MONOLÍTICO Y REJA EN CONCRETO POLIMÉRICO RD 150V H480 F900 (1.00 X 0.21 X 0.48) m (Incluye concreto 21 MPa para cama y atraque. Incluye suministro, instalación y prueba de estanqueidad).</v>
          </cell>
          <cell r="F3004" t="str">
            <v>ML</v>
          </cell>
          <cell r="G3004">
            <v>1172624</v>
          </cell>
        </row>
        <row r="3005">
          <cell r="D3005">
            <v>8631</v>
          </cell>
          <cell r="E3005" t="str">
            <v>EMPATE ORTOGONAL PVC - AC 4"X4" SEGÚN NORMA NS-023, INCLUYE SUMINISTRO E INSTALACIÓN DE TUBERÍA PVC D=4" U.M RDE 21=1 ML, TEE HD 4"X4" PARA AC=1 UN, UG HD D=4"=3 UN, ADAPTADOR U.S. D=4"=1 UN, UR HD D=4"=1 UN (Suministro e instalación).</v>
          </cell>
          <cell r="F3005" t="str">
            <v>UN</v>
          </cell>
          <cell r="G3005">
            <v>1146941</v>
          </cell>
        </row>
        <row r="3006">
          <cell r="D3006">
            <v>8632</v>
          </cell>
          <cell r="E3006" t="str">
            <v>CANAL DE DRENAJE MONOLÍTICO Y REJA EN CONCRETO POLIMÉRICO PD 100V H230 D400 (1.00 X 0.15 X 0.23) m (Incluye concreto 21 MPa para cama y atraque. Incluye suministro, instalación y prueba de estanqueidad).</v>
          </cell>
          <cell r="F3006" t="str">
            <v>ML</v>
          </cell>
          <cell r="G3006">
            <v>527400</v>
          </cell>
        </row>
        <row r="3007">
          <cell r="D3007">
            <v>8633</v>
          </cell>
          <cell r="E3007" t="str">
            <v>CANAL DE DRENAJE MONOLÍTICO Y REJA EN CONCRETO POLIMÉRICO RD 200V H330 F900 (1.00 X 0.26 X 0.33) m, INCLUYE CONCRETO 21 Mpa PARA CAMA Y ATRAQUE (Incluye suministro, instalación y prueba de estanqueidad).</v>
          </cell>
          <cell r="F3007" t="str">
            <v>ML</v>
          </cell>
          <cell r="G3007">
            <v>1164762</v>
          </cell>
        </row>
        <row r="3008">
          <cell r="D3008">
            <v>8634</v>
          </cell>
          <cell r="E3008" t="str">
            <v>EMPATE ORTOGONAL PVC - HG 4"X4" SEGÚN NORMA NS-023, INCLUYE SUMINISTRO E INSTALACIÓN DE TUBERÍA PVC D=4" U.M RDE 21=1 ML, TEE HD 4"X4" PARA AC=1 UN, UG HD D=4"=3 UN, ADAPTADOR U.S. D=4"=1 UN, UR HD D=4"=1 UN (Suministro e instalación).</v>
          </cell>
          <cell r="F3008" t="str">
            <v>UN</v>
          </cell>
          <cell r="G3008">
            <v>1166719</v>
          </cell>
        </row>
        <row r="3009">
          <cell r="D3009">
            <v>8636</v>
          </cell>
          <cell r="E3009" t="str">
            <v>EMPATE ORTOGONAL PVC - PVC 4"X3" SEGÚN NORMA NS-023, INCLUYE SUMINISTRO E INSTALACIÓN DE TUBERÍA PVC D=4" U.M RDE 21=1 ML, TEE HD EL 4"X3"=1 UN, UZ U.M PVC D=4"=1 UN, UZ U.M PVC D=3"=1 UN,  UR U.M PVC D=4"=1 UN, UR U.M PVC D=3"=1 UN (Suministro e instalación).</v>
          </cell>
          <cell r="F3009" t="str">
            <v>UN</v>
          </cell>
          <cell r="G3009">
            <v>646530</v>
          </cell>
        </row>
        <row r="3010">
          <cell r="D3010">
            <v>8637</v>
          </cell>
          <cell r="E3010" t="str">
            <v>EMPATE ORTOGONAL PVC - AC 6"X6" SEGÚN NORMA NS-023, INCLUYE SUMINISTRO E INSTALACIÓN DE TUBERÍA PVC D=6" U.M RDE 21=1 ML, TEE HD 6"X6" PARA AC=1 UN, UG HD D=6"=3 UN, UZ U.M PVC D=6"=1 UN, UR HD D=6"=1 UN (Suministro e instalación).</v>
          </cell>
          <cell r="F3010" t="str">
            <v>UN</v>
          </cell>
          <cell r="G3010">
            <v>1934744</v>
          </cell>
        </row>
        <row r="3011">
          <cell r="D3011">
            <v>8638</v>
          </cell>
          <cell r="E3011" t="str">
            <v>CAJA PARA CONEXIÓN DE DRENAJE EN CONCRETO REFORZADO 28 MPa (Dimensiones internas: (0.9x0.9) m, H=1.94 m, e=0,2 m) (Incluye muros, concreto de limpieza e=0,05 m, placa de base y placa de cubierta e=0,16 m, dos arobases y arotapas HF según NP-024. Suministro y construcción.</v>
          </cell>
          <cell r="F3011" t="str">
            <v>UN</v>
          </cell>
          <cell r="G3011">
            <v>4340426</v>
          </cell>
        </row>
        <row r="3012">
          <cell r="D3012">
            <v>8639</v>
          </cell>
          <cell r="E3012" t="str">
            <v>CAJA PARA CONEXIÓN DE DRENAJE EN CONCRETO REFORZADO 28 MPa (Dimensiones internas: (1.4x1.5) m, H=2.23 m, e=0,2 m) (Incluye muros, concreto de limpieza e=0,05 m, placa de base y placa de cubierta e=0,16 m, dos arobases y arotapas HF según NP-024. Suministro y construcción.</v>
          </cell>
          <cell r="F3012" t="str">
            <v>UN</v>
          </cell>
          <cell r="G3012">
            <v>7353967</v>
          </cell>
        </row>
        <row r="3013">
          <cell r="D3013">
            <v>8640</v>
          </cell>
          <cell r="E3013" t="str">
            <v>TAPÓN HD EXTREMO JUNTA HIDRÁULICA D=3" (Suministro e instalación).</v>
          </cell>
          <cell r="F3013" t="str">
            <v>UN</v>
          </cell>
          <cell r="G3013">
            <v>126361</v>
          </cell>
        </row>
        <row r="3014">
          <cell r="D3014">
            <v>8641</v>
          </cell>
          <cell r="E3014" t="str">
            <v>TEE HD EXTREMO JUNTA HIDRÁULICA 10"x6" (Suministro e instalación).</v>
          </cell>
          <cell r="F3014" t="str">
            <v>UN</v>
          </cell>
          <cell r="G3014">
            <v>1703494</v>
          </cell>
        </row>
        <row r="3015">
          <cell r="D3015">
            <v>8642</v>
          </cell>
          <cell r="E3015" t="str">
            <v>CODO HD 22.5° EXTREMO JUNTA HIDRÁULICA PARA PVC D= 2" (Suministro e instalación)</v>
          </cell>
          <cell r="F3015" t="str">
            <v>UN</v>
          </cell>
          <cell r="G3015">
            <v>119822</v>
          </cell>
        </row>
        <row r="3016">
          <cell r="D3016">
            <v>8644</v>
          </cell>
          <cell r="E3016" t="str">
            <v>CAJA PARA CONEXIÓN DE DRENAJE EN CONCRETO REFORZADO 28 MPa (Dimensiones internas: (1.6x0.8) m, H=1.5 m, e=0,2 m) (Incluye muros, concreto de limpieza e=0,05 m, placa de base y placa de cubierta e=0,16 m, dos arobases y arotapas HF según NP-024. Suministro y construcción</v>
          </cell>
          <cell r="F3016" t="str">
            <v>UN</v>
          </cell>
          <cell r="G3016">
            <v>4408245</v>
          </cell>
        </row>
        <row r="3017">
          <cell r="D3017">
            <v>8645</v>
          </cell>
          <cell r="E3017" t="str">
            <v>EMPATE ORTOGONAL PVC - PVC 8"X4" SEGÚN NORMA NS-023, INCLUYE SUMINISTRO E INSTALACIÓN DE TUBERÍA PVC D=8" U.M RDE 21=1 ML, TEE HD EL 8"X4"=1 UN, UZ U.M PVC D=8"=1 UN, UZ U.M PVC D=4"=1 UN,  UR U.M PVC D=8"=1 UN, UR U.M PVC D=4"=1 UN (Suministro e instalación).</v>
          </cell>
          <cell r="F3017" t="str">
            <v>UN</v>
          </cell>
          <cell r="G3017">
            <v>2084478</v>
          </cell>
        </row>
        <row r="3018">
          <cell r="D3018">
            <v>8646</v>
          </cell>
          <cell r="E3018" t="str">
            <v>EMPATE DE TUBERÍA EN PVC A PVC 6"X4" LINEAL SEGÚN NORMA NS-023, INCLUYE  REDUCCIÓN U.M PVC 6"X4" (Suministro e instalación)</v>
          </cell>
          <cell r="F3018" t="str">
            <v>UN</v>
          </cell>
          <cell r="G3018">
            <v>334852</v>
          </cell>
        </row>
        <row r="3019">
          <cell r="D3019">
            <v>8647</v>
          </cell>
          <cell r="E3019" t="str">
            <v>EMPATE ORTOGONAL PVC - PVC 12"X4" SEGÚN NORMA NS-023, INCLUYE SUMINISTRO E INSTALACIÓN DE TUBERÍA PVC D=4" U.M RDE 21=1 ML, TEE HD EL 12"X4"=1 UN, UZ U.M PVC D=12"=1 UN, UZ U.M PVC D=4"=1 UN,  UR U.M PVC D=12"=1 UN, UR U.M PVC D=4"=1 UN (Suministro e instalación).</v>
          </cell>
          <cell r="F3019" t="str">
            <v>UN</v>
          </cell>
          <cell r="G3019">
            <v>4657475</v>
          </cell>
        </row>
        <row r="3020">
          <cell r="D3020">
            <v>8648</v>
          </cell>
          <cell r="E3020" t="str">
            <v>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v>
          </cell>
          <cell r="F3020" t="str">
            <v>ML</v>
          </cell>
          <cell r="G3020">
            <v>569463</v>
          </cell>
        </row>
        <row r="3021">
          <cell r="D3021">
            <v>8649</v>
          </cell>
          <cell r="E3021" t="str">
            <v>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v>
          </cell>
          <cell r="F3021" t="str">
            <v>ML</v>
          </cell>
          <cell r="G3021">
            <v>477706</v>
          </cell>
        </row>
        <row r="3022">
          <cell r="D3022">
            <v>8650</v>
          </cell>
          <cell r="E3022" t="str">
            <v>HUMECTACIÓN CON AGUA PARA CONTROL DE EROSIONES (Incluye suministro y riego manual)</v>
          </cell>
          <cell r="F3022" t="str">
            <v>LITRO</v>
          </cell>
          <cell r="G3022">
            <v>41</v>
          </cell>
        </row>
        <row r="3023">
          <cell r="D3023">
            <v>8651</v>
          </cell>
          <cell r="E3023" t="str">
            <v>PLANTACIÓN DE ÁRBOL CARISECO H= 1.5 m (Incluye aplicación y mezcla se sustrato, tutor, amarre y siembra. Incluye transporte y disposición final de sobrantes en sitio autorizado. Suministro y plantación)</v>
          </cell>
          <cell r="F3023" t="str">
            <v>UN</v>
          </cell>
          <cell r="G3023">
            <v>176120</v>
          </cell>
        </row>
        <row r="3024">
          <cell r="D3024">
            <v>8652</v>
          </cell>
          <cell r="E3024" t="str">
            <v>PLANTACIÓN DE ÁRBOL CEDRO H=1.5mt (Incluye siembra, caja, tierra abonada, tutor) SUMINISTRO Y SIEMBRA.</v>
          </cell>
          <cell r="F3024" t="str">
            <v>UN</v>
          </cell>
          <cell r="G3024">
            <v>138000</v>
          </cell>
        </row>
        <row r="3025">
          <cell r="D3025">
            <v>8653</v>
          </cell>
          <cell r="E3025" t="str">
            <v>PLANTACIÓN DE ÁRBOL SIETECUEROS H= 1.5 m (Incluye aplicación y mezcla se sustrato, tutor, amarre y siembra. Incluye transporte y disposición final de sobrantes en sitio autorizado. Suministro y plantación).</v>
          </cell>
          <cell r="F3025" t="str">
            <v>UN</v>
          </cell>
          <cell r="G3025">
            <v>172550</v>
          </cell>
        </row>
        <row r="3026">
          <cell r="D3026">
            <v>8654</v>
          </cell>
          <cell r="E3026" t="str">
            <v>PALMA ALEJANDRA H= 1.5 m (Incluye aplicación y mezcla se sustrato, tutor, amarre y siembra. Incluye transporte y disposición final de sobrantes en sitio autorizado. Suministro y plantación)</v>
          </cell>
          <cell r="F3026" t="str">
            <v>UN</v>
          </cell>
          <cell r="G3026">
            <v>279650</v>
          </cell>
        </row>
        <row r="3027">
          <cell r="D3027">
            <v>8655</v>
          </cell>
          <cell r="E3027" t="str">
            <v>GRAVILLA DE 3/4" - SUMINISTRO E INSTALACIÓN.</v>
          </cell>
          <cell r="F3027" t="str">
            <v>M3</v>
          </cell>
          <cell r="G3027">
            <v>80541</v>
          </cell>
        </row>
        <row r="3028">
          <cell r="D3028">
            <v>8656</v>
          </cell>
          <cell r="E3028" t="str">
            <v>PROCESO DE INSTALACION  DE MATERIAL GRANULAR (INCLUYE EXTENDIDO, NIVELACIÓN Y COMPACTACION)</v>
          </cell>
          <cell r="F3028" t="str">
            <v>M3</v>
          </cell>
          <cell r="G3028">
            <v>20921</v>
          </cell>
        </row>
        <row r="3029">
          <cell r="D3029">
            <v>8657</v>
          </cell>
          <cell r="E3029" t="str">
            <v>CONTROL DE POLVO CON CLORURO DE CALCIO</v>
          </cell>
          <cell r="F3029" t="str">
            <v>M2</v>
          </cell>
          <cell r="G3029">
            <v>7442</v>
          </cell>
        </row>
        <row r="3030">
          <cell r="D3030">
            <v>8659</v>
          </cell>
          <cell r="E3030" t="str">
            <v>MANTENIMIENTO RUTINARIO TRONCALES MALLA VIAL URBANA EN CONCRETO HIDRÁULICO</v>
          </cell>
          <cell r="F3030" t="str">
            <v>M2</v>
          </cell>
          <cell r="G3030">
            <v>19899</v>
          </cell>
        </row>
        <row r="3031">
          <cell r="D3031">
            <v>8660</v>
          </cell>
          <cell r="E3031" t="str">
            <v>MANTENIMIENTO PERIÓDICO TRONCALES MALLA VIAL URBANA EN CONCRETO ASFÁLTICO (INCLUYE 5% BACHEO, 95% FRESADO Y REPOSICIÓN CARPETA) HORARIO NOCTURNO</v>
          </cell>
          <cell r="F3031" t="str">
            <v>M2</v>
          </cell>
          <cell r="G3031">
            <v>154249</v>
          </cell>
        </row>
        <row r="3032">
          <cell r="D3032">
            <v>8661</v>
          </cell>
          <cell r="E3032" t="str">
            <v>MANTENIMIENTO PERIÓDICO TRONCALES MALLA VIAL URBANA EN CONCRETO HIDRÁULICO HORARIO NOCTURNO (incluye limpieza pozos, sellado de juntas y reposición de losas)</v>
          </cell>
          <cell r="F3032" t="str">
            <v>M2</v>
          </cell>
          <cell r="G3032">
            <v>278835</v>
          </cell>
        </row>
        <row r="3033">
          <cell r="D3033">
            <v>8662</v>
          </cell>
          <cell r="E3033" t="str">
            <v>REHABILITACIÓN - TRONCALES  MALLA VIAL URBANA - DE PAVIMENTO FLEXIBLE e=0.26 (NO INCLUYE SARDINEL)</v>
          </cell>
          <cell r="F3033" t="str">
            <v>M2</v>
          </cell>
          <cell r="G3033">
            <v>481040</v>
          </cell>
        </row>
        <row r="3034">
          <cell r="D3034">
            <v>8663</v>
          </cell>
          <cell r="E3034" t="str">
            <v>REHABILITACIÓN - TRONCALES MALLA VIAL URBANA - DE PAVIMENTO HIDRÁULICO MR 45 e=0.25 (NO INCLUYE SARDINEL)</v>
          </cell>
          <cell r="F3034" t="str">
            <v>M2</v>
          </cell>
          <cell r="G3034">
            <v>438950</v>
          </cell>
        </row>
        <row r="3035">
          <cell r="D3035">
            <v>8664</v>
          </cell>
          <cell r="E3035" t="str">
            <v>RECONSTRUCCIÓN - TRONCALES MALLA VIAL URBANA - DE PAVIMENTO FLEXIBLE e=0.26 (NO INCLUYE SARDINEL)</v>
          </cell>
          <cell r="F3035" t="str">
            <v>M2</v>
          </cell>
          <cell r="G3035">
            <v>530803</v>
          </cell>
        </row>
        <row r="3036">
          <cell r="D3036">
            <v>8665</v>
          </cell>
          <cell r="E3036" t="str">
            <v>RECONSTRUCCIÓN - TRONCALES MALLA VIAL URBANA - DE PAVIMENTO HIDRÁULICO MR 45 e=0.25 (NO INCLUYE SARDINEL)</v>
          </cell>
          <cell r="F3036" t="str">
            <v>M2</v>
          </cell>
          <cell r="G3036">
            <v>508540</v>
          </cell>
        </row>
        <row r="3037">
          <cell r="D3037">
            <v>8667</v>
          </cell>
          <cell r="E3037" t="str">
            <v>MANTENIMIENTO RUTINARIO MALLA VIAL ARTERIAL URBANA EN CONCRETO HIDRÁULICO</v>
          </cell>
          <cell r="F3037" t="str">
            <v>M2</v>
          </cell>
          <cell r="G3037">
            <v>16630</v>
          </cell>
        </row>
        <row r="3038">
          <cell r="D3038">
            <v>8668</v>
          </cell>
          <cell r="E3038" t="str">
            <v>MANTENIMIENTO PERIÓDICO MALLA VIAL ARTERIAL URBANA EN CONCRETO ASFÁLTICO (INCLUYE 5% BACHEO, 95% FRESADO Y REPOSICIÓN CARPETA) HORARIO NOCTURNO</v>
          </cell>
          <cell r="F3038" t="str">
            <v>M2</v>
          </cell>
          <cell r="G3038">
            <v>152340</v>
          </cell>
        </row>
        <row r="3039">
          <cell r="D3039">
            <v>8669</v>
          </cell>
          <cell r="E3039" t="str">
            <v>MANTENIMIENTO PERIÓDICO MALLA VIAL ARTERIAL URBANA EN CONCRETO HIDRÁULICO  HORARIO NOCTURNO (incluye limpieza pozos, sellado de juntas y reposición de losas)</v>
          </cell>
          <cell r="F3039" t="str">
            <v>M2</v>
          </cell>
          <cell r="G3039">
            <v>185493</v>
          </cell>
        </row>
        <row r="3040">
          <cell r="D3040">
            <v>8670</v>
          </cell>
          <cell r="E3040" t="str">
            <v>REHABILITACIÓN DE PAVIMENTO FLEXIBLE MALLA VIAL ARTERIAL URBANA e=0.26</v>
          </cell>
          <cell r="F3040" t="str">
            <v>M2</v>
          </cell>
          <cell r="G3040">
            <v>476624</v>
          </cell>
        </row>
        <row r="3041">
          <cell r="D3041">
            <v>8671</v>
          </cell>
          <cell r="E3041" t="str">
            <v>REHABILITACIÓN DE PAVIMENTO HIDRÁULICO MALLA VIAL ARTERIAL URBANA MR 45 e=0.25 (NO INCLUYE SARDINEL)</v>
          </cell>
          <cell r="F3041" t="str">
            <v>M2</v>
          </cell>
          <cell r="G3041">
            <v>432682</v>
          </cell>
        </row>
        <row r="3042">
          <cell r="D3042">
            <v>8672</v>
          </cell>
          <cell r="E3042" t="str">
            <v>RECONSTRUCCIÓN  DE PAVIMENTO FLEXIBLE MALLA VIAL ARTERIAL URBANA e=0.26</v>
          </cell>
          <cell r="F3042" t="str">
            <v>M2</v>
          </cell>
          <cell r="G3042">
            <v>516904</v>
          </cell>
        </row>
        <row r="3043">
          <cell r="D3043">
            <v>8673</v>
          </cell>
          <cell r="E3043" t="str">
            <v>RECONSTRUCCIÓN DE PAVIMENTO HIDRÁULICO MR 45 e= 0.30 MALLA VIAL ARTERIAL URBANA (NO INCLUYE SARDINEL)</v>
          </cell>
          <cell r="F3043" t="str">
            <v>M2</v>
          </cell>
          <cell r="G3043">
            <v>504310</v>
          </cell>
        </row>
        <row r="3044">
          <cell r="D3044">
            <v>8675</v>
          </cell>
          <cell r="E3044" t="str">
            <v>MANTENIMIENTO RUTINARIO MALLA VIAL INTERMEDIA URBANA EN CONCRETO HIDRÁULICO</v>
          </cell>
          <cell r="F3044" t="str">
            <v>M2</v>
          </cell>
          <cell r="G3044">
            <v>11164</v>
          </cell>
        </row>
        <row r="3045">
          <cell r="D3045">
            <v>8676</v>
          </cell>
          <cell r="E3045" t="str">
            <v>MANTENIMIENTO PERIÓDICO MALLA VIAL INTERMEDIA URBANA EN CONCRETO ASFÁLTICO HORARIO NOCTURNO (INCLUYE 5% BACHEO Y 95% FRESADO + REPOSICIÓN DE CARPETA)</v>
          </cell>
          <cell r="F3045" t="str">
            <v>M2</v>
          </cell>
          <cell r="G3045">
            <v>103313</v>
          </cell>
        </row>
        <row r="3046">
          <cell r="D3046">
            <v>8677</v>
          </cell>
          <cell r="E3046" t="str">
            <v>MANTENIMIENTO PERIÓDICO MALLA VIAL INTERMEDIA URBANA EN CONCRETO HIDRÁULICO HORARIO NOCTURNO (incluye limpieza pozos, sellado de juntas y reposición de losas)</v>
          </cell>
          <cell r="F3046" t="str">
            <v>M2</v>
          </cell>
          <cell r="G3046">
            <v>185913</v>
          </cell>
        </row>
        <row r="3047">
          <cell r="D3047">
            <v>8678</v>
          </cell>
          <cell r="E3047" t="str">
            <v>REHABILITACIÓN MALLA VIAL INTERMEDIA URBANA DE PAVIMENTO FLEXIBLE e=0.17 (NO INCLUYE SARDINEL)</v>
          </cell>
          <cell r="F3047" t="str">
            <v>M2</v>
          </cell>
          <cell r="G3047">
            <v>363233</v>
          </cell>
        </row>
        <row r="3048">
          <cell r="D3048">
            <v>8679</v>
          </cell>
          <cell r="E3048" t="str">
            <v>REHABILITACIÓN MALLA VIAL INTERMEDIA URBANA DE PAVIMENTO HIDRÁULICO MR 45 e=0.20 (NO INCLUYE SARDINEL)</v>
          </cell>
          <cell r="F3048" t="str">
            <v>M2</v>
          </cell>
          <cell r="G3048">
            <v>402547</v>
          </cell>
        </row>
        <row r="3049">
          <cell r="D3049">
            <v>8680</v>
          </cell>
          <cell r="E3049" t="str">
            <v>RECONSTRUCCIÓN MALLA VIAL INTERMEDIA URBANA DE PAVIMENTO FLEXIBLE e=0.17 (NO INCLUYE SARDINEL)</v>
          </cell>
          <cell r="F3049" t="str">
            <v>M2</v>
          </cell>
          <cell r="G3049">
            <v>449203</v>
          </cell>
        </row>
        <row r="3050">
          <cell r="D3050">
            <v>8681</v>
          </cell>
          <cell r="E3050" t="str">
            <v>RECONSTRUCCIÓN MALLA VIAL INTERMEDIA URBANA DE PAVIMENTO HIDRÁULICO MR 45 e=0.20 (NO INCLUYE SARDINEL)</v>
          </cell>
          <cell r="F3050" t="str">
            <v>M2</v>
          </cell>
          <cell r="G3050">
            <v>469203</v>
          </cell>
        </row>
        <row r="3051">
          <cell r="D3051">
            <v>8683</v>
          </cell>
          <cell r="E3051" t="str">
            <v>MANTENIMIENTO RUTINARIO MALLA VIAL LOCAL URBANA EN CONCRETO HIDRÁULICO</v>
          </cell>
          <cell r="F3051" t="str">
            <v>M2</v>
          </cell>
          <cell r="G3051">
            <v>11164</v>
          </cell>
        </row>
        <row r="3052">
          <cell r="D3052">
            <v>8684</v>
          </cell>
          <cell r="E3052" t="str">
            <v>MANTENIMIENTO PERIÓDICO MALLA VIAL LOCAL URBANA EN CONCRETO ASFÁLTICO HORARIO NOCTURNO (INCLUYE 5% BACHEO Y 95% FRESADO + REPOSICIÓN DE CARPETA)</v>
          </cell>
          <cell r="F3052" t="str">
            <v>M2</v>
          </cell>
          <cell r="G3052">
            <v>88692</v>
          </cell>
        </row>
        <row r="3053">
          <cell r="D3053">
            <v>8685</v>
          </cell>
          <cell r="E3053" t="str">
            <v>MANTENIMIENTO PERIÓDICO MALLA VIAL LOCAL URBANA EN CONCRETO HIDRÁULICO HORARIO NOCTURNO (incluye limpieza pozos, sellado de juntas y reposición de losas)</v>
          </cell>
          <cell r="F3053" t="str">
            <v>M2</v>
          </cell>
          <cell r="G3053">
            <v>185913</v>
          </cell>
        </row>
        <row r="3054">
          <cell r="D3054">
            <v>8686</v>
          </cell>
          <cell r="E3054" t="str">
            <v>REHABILITACIÓN MALLA VIAL LOCAL URBANA DE PAVIMENTO FLEXIBLE e=0.17 (NO INCLUYE SARDINEL)</v>
          </cell>
          <cell r="F3054" t="str">
            <v>M2</v>
          </cell>
          <cell r="G3054">
            <v>327513</v>
          </cell>
        </row>
        <row r="3055">
          <cell r="D3055">
            <v>8687</v>
          </cell>
          <cell r="E3055" t="str">
            <v>REHABILITACIÓN MALLA VIAL LOCAL URBANA DE PAVIMENTO HIDRÁULICO MR 45 e=0.20 (NO INCLUYE SARDINEL)</v>
          </cell>
          <cell r="F3055" t="str">
            <v>M2</v>
          </cell>
          <cell r="G3055">
            <v>282110</v>
          </cell>
        </row>
        <row r="3056">
          <cell r="D3056">
            <v>8688</v>
          </cell>
          <cell r="E3056" t="str">
            <v>RECONSTRUCCIÓN MALLA VIAL LOCAL URBANA DE PAVIMENTO FLEXIBLE e=0.17 (NO INCLUYE SARDINEL)</v>
          </cell>
          <cell r="F3056" t="str">
            <v>M2</v>
          </cell>
          <cell r="G3056">
            <v>414821</v>
          </cell>
        </row>
        <row r="3057">
          <cell r="D3057">
            <v>8689</v>
          </cell>
          <cell r="E3057" t="str">
            <v>RECONSTRUCCIÓN MALLA VIAL LOCAL URBANA DE PAVIMENTO HIDRÁULICO MR 45 e=0.20 (NO INCLUYE SARDINEL)</v>
          </cell>
          <cell r="F3057" t="str">
            <v>M2</v>
          </cell>
          <cell r="G3057">
            <v>346718</v>
          </cell>
        </row>
        <row r="3058">
          <cell r="D3058">
            <v>8690</v>
          </cell>
          <cell r="E3058" t="str">
            <v>MANTENIMIENTO RUTINARIO MALLA VIAL RURAL - AFIRMADO NO PRINCIPAL - EN CONCRETO ASFÁLTICO</v>
          </cell>
          <cell r="F3058" t="str">
            <v>M2</v>
          </cell>
          <cell r="G3058">
            <v>18170</v>
          </cell>
        </row>
        <row r="3059">
          <cell r="D3059">
            <v>8691</v>
          </cell>
          <cell r="E3059" t="str">
            <v>MANTENIMIENTO PERIÓDICO MALLA VIAL RURAL - AFIRMADO NO PRINCIPAL - EN CONCRETO ASFÁLTICO HORARIO NOCTURNO (INCLUYE 5% BACHEO Y 95% FRESADO + REPOSICIÓN DE CARPETA)</v>
          </cell>
          <cell r="F3059" t="str">
            <v>M2</v>
          </cell>
          <cell r="G3059">
            <v>47705</v>
          </cell>
        </row>
        <row r="3060">
          <cell r="D3060">
            <v>8692</v>
          </cell>
          <cell r="E3060" t="str">
            <v>REHABILITACIÓN MALLA VIAL RURAL- AFIRMADO NO PRINCIPAL - DE PAVIMENTO FLEXIBLE e=0.17 (NO INCLUYE SARDINEL)</v>
          </cell>
          <cell r="F3060" t="str">
            <v>M2</v>
          </cell>
          <cell r="G3060">
            <v>63206</v>
          </cell>
        </row>
        <row r="3061">
          <cell r="D3061">
            <v>8693</v>
          </cell>
          <cell r="E3061" t="str">
            <v>MANTENIMIENTO RUTINARIO MALLA VIAL RURAL - AFIRMADO PRINCIPAL - EN CONCRETO ASFÁLTICO</v>
          </cell>
          <cell r="F3061" t="str">
            <v>M2</v>
          </cell>
          <cell r="G3061">
            <v>17992</v>
          </cell>
        </row>
        <row r="3062">
          <cell r="D3062">
            <v>8694</v>
          </cell>
          <cell r="E3062" t="str">
            <v>MANTENIMIENTO PERIÓDICO MALLA VIAL RURAL - AFIRMADO PRINCIPAL - EN CONCRETO ASFÁLTICO HORARIO NOCTURNO (INCLUYE 5% BACHEO Y 95% FRESADO + REPOSICIÓN DE CARPETA)</v>
          </cell>
          <cell r="F3062" t="str">
            <v>M2</v>
          </cell>
          <cell r="G3062">
            <v>50532</v>
          </cell>
        </row>
        <row r="3063">
          <cell r="D3063">
            <v>8695</v>
          </cell>
          <cell r="E3063" t="str">
            <v>REHABILITACIÓN MALLA VIAL RURAL - AFIRMADO PRINCIPAL - DE PAVIMENTO FLEXIBLE e=0.17 (NO INCLUYE SARDINEL)</v>
          </cell>
          <cell r="F3063" t="str">
            <v>M2</v>
          </cell>
          <cell r="G3063">
            <v>63206</v>
          </cell>
        </row>
        <row r="3064">
          <cell r="D3064">
            <v>8697</v>
          </cell>
          <cell r="E3064" t="str">
            <v>MANTENIMIENTO RUTINARIO MALLA VIAL RURAL NO PRINCIPAL EN CONCRETO HIDRÁULICO</v>
          </cell>
          <cell r="F3064" t="str">
            <v>M2</v>
          </cell>
          <cell r="G3064">
            <v>16600</v>
          </cell>
        </row>
        <row r="3065">
          <cell r="D3065">
            <v>8698</v>
          </cell>
          <cell r="E3065" t="str">
            <v>MANTENIMIENTO PERIÓDICO MALLA VIAL RURAL NO PRINCIPAL EN CONCRETO ASFÁLTICO HORARIO NOCTURNO (INCLUYE 5% BACHEO Y 95% FRESADO + REPOSICIÓN DE CARPETA)</v>
          </cell>
          <cell r="F3065" t="str">
            <v>M2</v>
          </cell>
          <cell r="G3065">
            <v>49699</v>
          </cell>
        </row>
        <row r="3066">
          <cell r="D3066">
            <v>8699</v>
          </cell>
          <cell r="E3066" t="str">
            <v>MANTENIMIENTO PERIÓDICO MALLA VIAL RURAL NO PRINCIPAL EN CONCRETO HIDRÁULICO HORARIO NOCTURNO (incluye limpieza pozos, sellado de juntas y reposición de losas)</v>
          </cell>
          <cell r="F3066" t="str">
            <v>M2</v>
          </cell>
          <cell r="G3066">
            <v>149828</v>
          </cell>
        </row>
        <row r="3067">
          <cell r="D3067">
            <v>8700</v>
          </cell>
          <cell r="E3067" t="str">
            <v>REHABILITACIÓN MALLA VIAL RURAL NO PRINCIPAL DE PAVIMENTO FLEXIBLE e=0.17 (NO INCLUYE SARDINEL)</v>
          </cell>
          <cell r="F3067" t="str">
            <v>M2</v>
          </cell>
          <cell r="G3067">
            <v>331955</v>
          </cell>
        </row>
        <row r="3068">
          <cell r="D3068">
            <v>8701</v>
          </cell>
          <cell r="E3068" t="str">
            <v>REHABILITACIÓN MALLA VIAL RURAL NO PRINCIPAL DE PAVIMENTO HIDRÁULICO MR 45 e=0.20 (NO INCLUYE SARDINEL)</v>
          </cell>
          <cell r="F3068" t="str">
            <v>M2</v>
          </cell>
          <cell r="G3068">
            <v>320402</v>
          </cell>
        </row>
        <row r="3069">
          <cell r="D3069">
            <v>8702</v>
          </cell>
          <cell r="E3069" t="str">
            <v>RECONSTRUCCIÓN MALLA VIAL RURAL NO PRINCIPAL DE PAVIMENTO FLEXIBLE e=0.17 (NO INCLUYE SARDINEL)</v>
          </cell>
          <cell r="F3069" t="str">
            <v>M2</v>
          </cell>
          <cell r="G3069">
            <v>377269</v>
          </cell>
        </row>
        <row r="3070">
          <cell r="D3070">
            <v>8703</v>
          </cell>
          <cell r="E3070" t="str">
            <v>RECONSTRUCCIÓN MALLA VIAL RURAL NO PRINCIPAL DE PAVIMENTO HIDRÁULICO MR 45 e=0.20 (NO INCLUYE SARDINEL)</v>
          </cell>
          <cell r="F3070" t="str">
            <v>M2</v>
          </cell>
          <cell r="G3070">
            <v>370165</v>
          </cell>
        </row>
        <row r="3071">
          <cell r="D3071">
            <v>8705</v>
          </cell>
          <cell r="E3071" t="str">
            <v>MANTENIMIENTO RUTINARIO MALLA VIAL RURAL PRINCIPAL EN CONCRETO HIDRÁULICO</v>
          </cell>
          <cell r="F3071" t="str">
            <v>M2</v>
          </cell>
          <cell r="G3071">
            <v>10002</v>
          </cell>
        </row>
        <row r="3072">
          <cell r="D3072">
            <v>8706</v>
          </cell>
          <cell r="E3072" t="str">
            <v>MANTENIMIENTO PERIÓDICO MALLA VIAL RURAL PRINCIPAL EN CONCRETO ASFÁLTICO HORARIO NOCTURNO (INCLUYE 5% BACHEO Y 95% FRESADO + REPOSICIÓN DE CARPETA)</v>
          </cell>
          <cell r="F3072" t="str">
            <v>M2</v>
          </cell>
          <cell r="G3072">
            <v>29134</v>
          </cell>
        </row>
        <row r="3073">
          <cell r="D3073">
            <v>8707</v>
          </cell>
          <cell r="E3073" t="str">
            <v>MANTENIMIENTO PERIÓDICO MALLA VIAL RURAL PRINCIPAL EN CONCRETO HIDRÁULICO HORARIO NOCTURNO (incluye limpieza pozos, sellado de juntas y reposición de losas)</v>
          </cell>
          <cell r="F3073" t="str">
            <v>M2</v>
          </cell>
          <cell r="G3073">
            <v>156108</v>
          </cell>
        </row>
        <row r="3074">
          <cell r="D3074">
            <v>8708</v>
          </cell>
          <cell r="E3074" t="str">
            <v>REHABILITACIÓN MALLA VIAL RURAL PRINCIPAL DE PAVIMENTO FLEXIBLE e=0.17 (NO INCLUYE SARDINEL)</v>
          </cell>
          <cell r="F3074" t="str">
            <v>M2</v>
          </cell>
          <cell r="G3074">
            <v>327116</v>
          </cell>
        </row>
        <row r="3075">
          <cell r="D3075">
            <v>8709</v>
          </cell>
          <cell r="E3075" t="str">
            <v>REHABILITACIÓN MALLA VIAL RURAL PRINCIPAL DE PAVIMENTO HIDRÁULICO MR 45 e=0.20 (NO INCLUYE SARDINEL)</v>
          </cell>
          <cell r="F3075" t="str">
            <v>M2</v>
          </cell>
          <cell r="G3075">
            <v>334340</v>
          </cell>
        </row>
        <row r="3076">
          <cell r="D3076">
            <v>8710</v>
          </cell>
          <cell r="E3076" t="str">
            <v>RECONSTRUCCIÓN MALLA VIAL RURAL PRINCIPAL DE PAVIMENTO FLEXIBLE e=0.17 (NO INCLUYE SARDINEL)</v>
          </cell>
          <cell r="F3076" t="str">
            <v>M2</v>
          </cell>
          <cell r="G3076">
            <v>371375</v>
          </cell>
        </row>
        <row r="3077">
          <cell r="D3077">
            <v>8711</v>
          </cell>
          <cell r="E3077" t="str">
            <v>RECONSTRUCCIÓN MALLA VIAL RURAL PRINCIPAL DE PAVIMENTO HIDRÁULICO MR 45 e=0.20 (NO INCLUYE SARDINEL)</v>
          </cell>
          <cell r="F3077" t="str">
            <v>M2</v>
          </cell>
          <cell r="G3077">
            <v>384103</v>
          </cell>
        </row>
        <row r="3078">
          <cell r="D3078">
            <v>8712</v>
          </cell>
          <cell r="E3078" t="str">
            <v>5 DUCTOS D=6" +3 DUCTOS D=3" PVC-TDP (Incluye Suministro e Instalación. No Incluye Rellenos).</v>
          </cell>
          <cell r="F3078" t="str">
            <v>ML</v>
          </cell>
          <cell r="G3078">
            <v>341882</v>
          </cell>
        </row>
        <row r="3079">
          <cell r="D3079">
            <v>8713</v>
          </cell>
          <cell r="E3079" t="str">
            <v>2 DUCTOS D=6" +3 DUCTOS D=2" PVC-TDP (Incluye Suministro e Instalación. No Incluye Rellenos).</v>
          </cell>
          <cell r="F3079" t="str">
            <v>ML</v>
          </cell>
          <cell r="G3079">
            <v>143000</v>
          </cell>
        </row>
        <row r="3080">
          <cell r="D3080">
            <v>8714</v>
          </cell>
          <cell r="E3080" t="str">
            <v>2 DUCTOS D=6" +3 DUCTOS D=3" PVC-TDP (Incluye Suministro e Instalación. No Incluye Rellenos).</v>
          </cell>
          <cell r="F3080" t="str">
            <v>ML</v>
          </cell>
          <cell r="G3080">
            <v>174027</v>
          </cell>
        </row>
        <row r="3081">
          <cell r="D3081">
            <v>8715</v>
          </cell>
          <cell r="E3081" t="str">
            <v>CAMARA TIPO "T" TELECOMUNICACIONES UNE - EPM (Dimensiones internas L=0.69 m, B=0,56m, A=0.81 m) (Incluye base, muros en ladrillo, cubierta, aro-base y aro-tapa. Suministro y construcción).</v>
          </cell>
          <cell r="F3081" t="str">
            <v>UN</v>
          </cell>
          <cell r="G3081">
            <v>651637</v>
          </cell>
        </row>
        <row r="3082">
          <cell r="D3082">
            <v>8716</v>
          </cell>
          <cell r="E3082" t="str">
            <v>1 DUCTOS D=6" PVC-TDP (Incluye Suministro e Instalación. No Incluye Rellenos).</v>
          </cell>
          <cell r="F3082" t="str">
            <v>ML</v>
          </cell>
          <cell r="G3082">
            <v>56209</v>
          </cell>
        </row>
        <row r="3083">
          <cell r="D3083">
            <v>8717</v>
          </cell>
          <cell r="E3083" t="str">
            <v>CAMARA TIPO "2T" TELECOMUNICACIONES UNE - EPM  (Dimensiones internas L=1.50 m, B=0,56m, A=0.90 m) (Incluye base, muros en ladrillo, cubierta, aro-base y aro-tapa. Suministro y construcción).</v>
          </cell>
          <cell r="F3083" t="str">
            <v>UN</v>
          </cell>
          <cell r="G3083">
            <v>1076396</v>
          </cell>
        </row>
        <row r="3084">
          <cell r="D3084">
            <v>8718</v>
          </cell>
          <cell r="E3084" t="str">
            <v>REDUCCION CONCENTRICA HD 12"x10" (Suministro e Instalación).</v>
          </cell>
          <cell r="F3084" t="str">
            <v>UN</v>
          </cell>
          <cell r="G3084">
            <v>1622265</v>
          </cell>
        </row>
        <row r="3085">
          <cell r="D3085">
            <v>8719</v>
          </cell>
          <cell r="E3085" t="str">
            <v>EMPATE ORTOGONAL PVC - HG 6"X6" SEGÚN NORMA NS-023, INCLUYE SUMINISTRO E INSTALACIÓN DE TUBERÍA PVC D=6" U.M RDE 21=1 ML, TEE HD 6"X6" PARA PVC=1 UN, UR HD D=6"=1 UN, UZ U.M PVC D=6"=1 UN, UD HD D=6"=1 UN (Suministro e instalación).</v>
          </cell>
          <cell r="F3085" t="str">
            <v>UN</v>
          </cell>
          <cell r="G3085">
            <v>1639756</v>
          </cell>
        </row>
        <row r="3086">
          <cell r="D3086">
            <v>8720</v>
          </cell>
          <cell r="E3086" t="str">
            <v>EMPATE DE TUBERÍA EN PVC A HG 6" LINEAL TIPO B SEGÚN NORMA NS-023, INCLUYE TUBERÍA PVC D=6" U.M RDE 21=1 ML, UR HD D=6"=1 UN, UZ PVC D=6"=1 UN (Suministro e instalación).</v>
          </cell>
          <cell r="F3086" t="str">
            <v>UN</v>
          </cell>
          <cell r="G3086">
            <v>663737</v>
          </cell>
        </row>
        <row r="3087">
          <cell r="D3087">
            <v>8722</v>
          </cell>
          <cell r="E3087" t="str">
            <v>UNION DE REPARACION HD EL D=4" (Suministro e Instalación).</v>
          </cell>
          <cell r="F3087" t="str">
            <v>UN</v>
          </cell>
          <cell r="G3087">
            <v>189558</v>
          </cell>
        </row>
        <row r="3088">
          <cell r="D3088">
            <v>8723</v>
          </cell>
          <cell r="E3088" t="str">
            <v>LOSETA PODOTACTIL ALERTA/GUÍA EN POLIURETANO DE ALTA DENSIDAD, ANCHO=0.4 m EN COLOR AMARILLO SEGÚN NTC 5610 (Incluye limpieza y alistamiento de superficie, suministro e instalación).</v>
          </cell>
          <cell r="F3088" t="str">
            <v>ML</v>
          </cell>
          <cell r="G3088">
            <v>190106</v>
          </cell>
        </row>
        <row r="3089">
          <cell r="D3089">
            <v>8724</v>
          </cell>
          <cell r="E3089" t="str">
            <v>CUCHARO H= 1.5 m (Incluye aplicación y mezcla se sustrato, tutor, amarre y siembra. Incluye transporte y disposición final de sobrantes en sitio autorizado. Suministro y plantación).</v>
          </cell>
          <cell r="F3089" t="str">
            <v>UN</v>
          </cell>
          <cell r="G3089">
            <v>132000</v>
          </cell>
        </row>
        <row r="3090">
          <cell r="D3090">
            <v>8725</v>
          </cell>
          <cell r="E3090" t="str">
            <v>PROTECCIÓN TEMPORAL PARA CERRAMIENTOS Y/O FACHADAS DE BIENES INMUEBLES DE INTERÉS CULTURAL, INCLUYE VARA MADERA ROLLIZA H=1.22 m, LISTÓN DE MADERA, TELA COLOR BLANCO, ESPUMA DE POLIETILENO e=5 mm (Incluye suministro y colocación).</v>
          </cell>
          <cell r="F3090" t="str">
            <v>ML</v>
          </cell>
          <cell r="G3090">
            <v>60594</v>
          </cell>
        </row>
        <row r="3091">
          <cell r="D3091">
            <v>8726</v>
          </cell>
          <cell r="E3091" t="str">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ell>
          <cell r="F3091" t="str">
            <v>UN</v>
          </cell>
          <cell r="G3091">
            <v>1102777</v>
          </cell>
        </row>
        <row r="3092">
          <cell r="D3092">
            <v>8727</v>
          </cell>
          <cell r="E3092" t="str">
            <v>HELECHO MACHO, DENSIDAD=6 u/m2 (No incluye tierra negra adicional. No incluye remoción y transporte de sobrantes. Suministro y plantación).</v>
          </cell>
          <cell r="F3092" t="str">
            <v>M2</v>
          </cell>
          <cell r="G3092">
            <v>686445</v>
          </cell>
        </row>
        <row r="3093">
          <cell r="D3093">
            <v>8728</v>
          </cell>
          <cell r="E3093" t="str">
            <v>PERFORACIÓN HORIZONTAL PARA DUCTO DE POLIETILENO D=6", INCLUYE TUBERÍA (Incluye suministro, instalación, transporte y disposición final de sobrantes)</v>
          </cell>
          <cell r="F3093" t="str">
            <v>ML</v>
          </cell>
          <cell r="G3093">
            <v>727908</v>
          </cell>
        </row>
        <row r="3094">
          <cell r="D3094">
            <v>8729</v>
          </cell>
          <cell r="E3094" t="str">
            <v>PERFORACIÓN HORIZONTAL PARA DUCTO DE POLIETILENO D=12", INCLUYE TUBERÍA (Incluye suministro, instalación, transporte y disposición final de sobrantes)</v>
          </cell>
          <cell r="F3094" t="str">
            <v>ML</v>
          </cell>
          <cell r="G3094">
            <v>1285270</v>
          </cell>
        </row>
        <row r="3095">
          <cell r="D3095">
            <v>8730</v>
          </cell>
          <cell r="E3095" t="str">
            <v>SEMÁFORO (4x200) S2, LENTES DE POLICARBONATO DE 8" PARA BICICLETAS LUCES, SISTEMA DE ILUMINACIÓN A LEDS, FLECHA DE GIRO, COMPATIBILIDAD C800/900, FIJACIÓN A MÉNSULA. INCLUYE ELEMENTOS DE FIJACIÓN</v>
          </cell>
          <cell r="F3095" t="str">
            <v>UN</v>
          </cell>
          <cell r="G3095">
            <v>5398439</v>
          </cell>
        </row>
        <row r="3096">
          <cell r="D3096">
            <v>8731</v>
          </cell>
          <cell r="E3096" t="str">
            <v>NIVELACIÓN DE CÁMARA TIPO "T" TELECOMUNICACIONES UNE - EPM H= 0.20m (Dimensiones internas L=0.69 m, B=0,56m, A=0.81 m) (Incluye demolición de cinta y retiro de tapa, cargue, transporte y disposición de escombros, suministro e instalación de ladrillos, mortero, marco y tapa)</v>
          </cell>
          <cell r="F3096" t="str">
            <v>UN</v>
          </cell>
          <cell r="G3096">
            <v>373684</v>
          </cell>
        </row>
        <row r="3097">
          <cell r="D3097">
            <v>8732</v>
          </cell>
          <cell r="E3097" t="str">
            <v>NIVELACIÓN DE CÁMARA TIPO "2T" TELECOMUNICACIONES UNE - EPM H= 0.23m (Dimensiones internas L=1.50 m, B=0,56m, A=0.90 m) (Incluye demolición de cinta y retiro de tapa, cargue, transporte y disposición de escombros, suministro e instalación de ladrillos, mortero, marco y tapa)</v>
          </cell>
          <cell r="F3097" t="str">
            <v>UN</v>
          </cell>
          <cell r="G3097">
            <v>634097</v>
          </cell>
        </row>
        <row r="3098">
          <cell r="D3098">
            <v>8733</v>
          </cell>
          <cell r="E3098" t="str">
            <v>3 DUCTOS D=6" + 2 DUCTOS D=3" PVC TDP (Incluye suministro e instalación. No Incluye rellenos)</v>
          </cell>
          <cell r="F3098" t="str">
            <v>ML</v>
          </cell>
          <cell r="G3098">
            <v>209460</v>
          </cell>
        </row>
        <row r="3099">
          <cell r="D3099">
            <v>8734</v>
          </cell>
          <cell r="E3099" t="str">
            <v>4 DUCTOS D=6" + 2 DUCTOS D=3" PVC TDP (Incluye suministro e instalación. No Incluye rellenos)</v>
          </cell>
          <cell r="F3099" t="str">
            <v>ML</v>
          </cell>
          <cell r="G3099">
            <v>265816</v>
          </cell>
        </row>
        <row r="3100">
          <cell r="D3100">
            <v>8735</v>
          </cell>
          <cell r="E3100" t="str">
            <v>9 DUCTOS D=6" + 3 DUCTOS D=3" PVC TDP (Incluye suministro e instalación. No Incluye rellenos)</v>
          </cell>
          <cell r="F3100" t="str">
            <v>ML</v>
          </cell>
          <cell r="G3100">
            <v>567891</v>
          </cell>
        </row>
        <row r="3101">
          <cell r="D3101">
            <v>8736</v>
          </cell>
          <cell r="E3101" t="str">
            <v>4 DUCTOS D=6" + 3 DUCTOS D=3" PVC TDP (Incluye suministro e instalación. No Incluye rellenos)</v>
          </cell>
          <cell r="F3101" t="str">
            <v>ML</v>
          </cell>
          <cell r="G3101">
            <v>285930</v>
          </cell>
        </row>
        <row r="3102">
          <cell r="D3102">
            <v>8737</v>
          </cell>
          <cell r="E3102" t="str">
            <v>ADAPTADOR TERMINAL CAMPANA PVC D=2" (Suministro e Instalación)</v>
          </cell>
          <cell r="F3102" t="str">
            <v>UN</v>
          </cell>
          <cell r="G3102">
            <v>7300</v>
          </cell>
        </row>
        <row r="3103">
          <cell r="D3103">
            <v>8738</v>
          </cell>
          <cell r="E3103" t="str">
            <v>TRASLADO DE ARMARIOS (Incluye retiro, traslado e instalación de armario. Demolición manual, excavación y colocación de concreto para dados, transporte y disposición de sobrantes)</v>
          </cell>
          <cell r="F3103" t="str">
            <v>UN</v>
          </cell>
          <cell r="G3103">
            <v>362034</v>
          </cell>
        </row>
        <row r="3104">
          <cell r="D3104">
            <v>8739</v>
          </cell>
          <cell r="E3104" t="str">
            <v>2 DUCTOS D=6" + 2 DUCTOS D=3" PVC TDP (Incluye suministro e instalación. No Incluye rellenos)</v>
          </cell>
          <cell r="F3104" t="str">
            <v>ML</v>
          </cell>
          <cell r="G3104">
            <v>153381</v>
          </cell>
        </row>
        <row r="3105">
          <cell r="D3105">
            <v>8740</v>
          </cell>
          <cell r="E3105" t="str">
            <v>5 DUCTOS D=6" + 2 DUCTOS D=3" PVC TDP (Incluye suministro e instalación. No Incluye rellenos)</v>
          </cell>
          <cell r="F3105" t="str">
            <v>ML</v>
          </cell>
          <cell r="G3105">
            <v>321455</v>
          </cell>
        </row>
        <row r="3106">
          <cell r="D3106">
            <v>8741</v>
          </cell>
          <cell r="E3106" t="str">
            <v>1 DUCTOS D=6" + 2 DUCTOS D=3" PVC TDP (Incluye suministro e instalación. No Incluye rellenos)</v>
          </cell>
          <cell r="F3106" t="str">
            <v>ML</v>
          </cell>
          <cell r="G3106">
            <v>97098</v>
          </cell>
        </row>
        <row r="3107">
          <cell r="D3107">
            <v>8742</v>
          </cell>
          <cell r="E3107" t="str">
            <v>3 DUCTOS D=6" + 3 DUCTOS D=3" PVC TDP (Incluye suministro e instalación. No Incluye rellenos)</v>
          </cell>
          <cell r="F3107" t="str">
            <v>ML</v>
          </cell>
          <cell r="G3107">
            <v>229850</v>
          </cell>
        </row>
        <row r="3108">
          <cell r="D3108">
            <v>8743</v>
          </cell>
          <cell r="E3108" t="str">
            <v>CAJA DE INSPECCIÓN EN CONCRETO REFORZADO 28 MPa (Dimensiones internas: (1.0x1.0) m, H=2.36 m, e=0,2 m) (Incluye muros, concreto de limpieza e=0,05 m, placa de base e=0,20 m y placa de cubierta e=0,16 m, arobase y arotapa HF según NP-024 y pasos plásticos c/0.40. Suministro y construcción).</v>
          </cell>
          <cell r="F3108" t="str">
            <v>UN</v>
          </cell>
          <cell r="G3108">
            <v>4821735</v>
          </cell>
        </row>
        <row r="3109">
          <cell r="D3109">
            <v>8744</v>
          </cell>
          <cell r="E3109" t="str">
            <v>EMPATE ORTOGONAL PVC - PEAD 6"X6" SEGÚN NORMA NS-023, INCLUYE TEE PE ELECTROFUSIÓN  6"X6"=1 UN, TUBERÍiA POLIETILENO D=6"=2 ML, PORTAFLANCHE PE D=6"=2 UN, BRIDA LOCA PE D=6"=2 UN, BRIDA UNIVERSAL POR ACOPLE UNIVERSAL HD D=6"=2 UN (Suministro e instalación)</v>
          </cell>
          <cell r="F3109" t="str">
            <v>UN</v>
          </cell>
          <cell r="G3109">
            <v>2571846</v>
          </cell>
        </row>
        <row r="3110">
          <cell r="D3110">
            <v>8745</v>
          </cell>
          <cell r="E3110" t="str">
            <v>CAMARA TIPO "D" TELECOMUNICACIONES UNE - EPM (Dimensiones internas L=1.90 m, B=1,06m, A=1.60 m) (Incluye base, muros en bloque, cubierta, aro-base y aro-tapa. Suministro y construcción)</v>
          </cell>
          <cell r="F3110" t="str">
            <v>UN</v>
          </cell>
          <cell r="G3110">
            <v>3537767</v>
          </cell>
        </row>
        <row r="3111">
          <cell r="D3111">
            <v>8746</v>
          </cell>
          <cell r="E3111" t="str">
            <v>CÁMARA TIPO "2F" TELECOMUNICACIONES UNE - EPM (Dimensiones internas L=1.50 m, B=0,56m, A=0.90 m) (Incluye base, muros en ladrillo, cubierta, aro-base y aro-tapa. Suministro y construcción)</v>
          </cell>
          <cell r="F3111" t="str">
            <v>UN</v>
          </cell>
          <cell r="G3111">
            <v>1168258</v>
          </cell>
        </row>
        <row r="3112">
          <cell r="D3112">
            <v>8747</v>
          </cell>
          <cell r="E3112" t="str">
            <v>CÁMARA TIPO "F" TELECOMUNICACIONES UNE - EPM (Dimensiones internas L=0.69 m, B=0,56m, A=0.81 m) (Incluye base, muros en ladrillo, cubierta, aro-base y aro-tapa. Suministro y construcción)</v>
          </cell>
          <cell r="F3112" t="str">
            <v>UN</v>
          </cell>
          <cell r="G3112">
            <v>748333</v>
          </cell>
        </row>
        <row r="3113">
          <cell r="D3113">
            <v>8748</v>
          </cell>
          <cell r="E3113" t="str">
            <v>TEE PE TERMOFUSIÓN  6"X6" (Incluye suministro e instalación)</v>
          </cell>
          <cell r="F3113" t="str">
            <v>UN</v>
          </cell>
          <cell r="G3113">
            <v>1043896</v>
          </cell>
        </row>
        <row r="3114">
          <cell r="D3114">
            <v>8749</v>
          </cell>
          <cell r="E3114" t="str">
            <v>REDUCCIÓN CONCÉNTRICA PE TERMOFUSIÓN 6"X4" (Incluye suministro e instalación)</v>
          </cell>
          <cell r="F3114" t="str">
            <v>UN</v>
          </cell>
          <cell r="G3114">
            <v>211960</v>
          </cell>
        </row>
        <row r="3115">
          <cell r="D3115">
            <v>8750</v>
          </cell>
          <cell r="E3115" t="str">
            <v>TAPÓN HD EXTREMO JUNTA HIDRÁULICA D=12" (Suministro e instalación)</v>
          </cell>
          <cell r="F3115" t="str">
            <v>UN</v>
          </cell>
          <cell r="G3115">
            <v>1183589</v>
          </cell>
        </row>
        <row r="3116">
          <cell r="D3116">
            <v>8753</v>
          </cell>
          <cell r="E3116" t="str">
            <v>BARRERA DE SEGURIDAD EN CONCRETO A-165 ( 53x60x150cm). (Suministro, transporte e Instalación).</v>
          </cell>
          <cell r="F3116" t="str">
            <v>UN</v>
          </cell>
          <cell r="G3116">
            <v>161729</v>
          </cell>
        </row>
        <row r="3117">
          <cell r="D3117">
            <v>8754</v>
          </cell>
          <cell r="E3117" t="str">
            <v>INSTALACIÓN BARRERA DE SEGURIDAD EN CONCRETO (A-165 - 53*60*150). (Instalación).</v>
          </cell>
          <cell r="F3117" t="str">
            <v>UN</v>
          </cell>
          <cell r="G3117">
            <v>76609</v>
          </cell>
        </row>
        <row r="3118">
          <cell r="D3118">
            <v>8755</v>
          </cell>
          <cell r="E3118" t="str">
            <v>INSTALACIÓN HITO DE 75cm DE ALTURA Y 8 cm DE DIAMETRO CON REFLECTIVOS DE COLOR AMARILLO. (Instalación).</v>
          </cell>
          <cell r="F3118" t="str">
            <v>UN</v>
          </cell>
          <cell r="G3118">
            <v>19285</v>
          </cell>
        </row>
        <row r="3119">
          <cell r="D3119">
            <v>8756</v>
          </cell>
          <cell r="E3119" t="str">
            <v>INSTALACIÓN SEGREGADOR BICICLETA (TACHÓN PLÁSTICO O CAUCHO ALTA RESISTENCIA COMO POLIPROPILENO DE ALTO IMPACTO, CON INSTALACIÓN ESTRUCTURA DE REFUERZO, ELEMENTOS REFLECTIVOS DE ALTA EFICIENCIA. TIPO TRANSMILENIO 40.5cmx15cmx8.5cm).(Instalación).</v>
          </cell>
          <cell r="F3119" t="str">
            <v>UN</v>
          </cell>
          <cell r="G3119">
            <v>19285</v>
          </cell>
        </row>
        <row r="3120">
          <cell r="D3120">
            <v>8764</v>
          </cell>
          <cell r="E3120" t="str">
            <v>ALQUILER DE DISPENSADOR PLÁSTICO DE TOALLAS TIPO Z_(Según Apéndice Bioseguridad Covid 19)</v>
          </cell>
          <cell r="F3120" t="str">
            <v>UN/MES</v>
          </cell>
          <cell r="G3120">
            <v>3368</v>
          </cell>
        </row>
        <row r="3121">
          <cell r="D3121">
            <v>8765</v>
          </cell>
          <cell r="E3121" t="str">
            <v>ALQUILER DE MESA PLÁSTICA DE 0.72m x 0.72m x 0.72m_(Según Apéndice Bioseguridad Covid 19)</v>
          </cell>
          <cell r="F3121" t="str">
            <v>UN/MES</v>
          </cell>
          <cell r="G3121">
            <v>6743</v>
          </cell>
        </row>
        <row r="3122">
          <cell r="D3122">
            <v>8766</v>
          </cell>
          <cell r="E3122" t="str">
            <v>ALQUILER DE TERMÓMETRO INFRARROJO PARA USO EN HUMANOS, LIBRE DE CONTACTO, IMPERMEABLE_(Según Apéndice Bioseguridad Covid 19)</v>
          </cell>
          <cell r="F3122" t="str">
            <v>UN/MES</v>
          </cell>
          <cell r="G3122">
            <v>8250</v>
          </cell>
        </row>
        <row r="3123">
          <cell r="D3123">
            <v>8768</v>
          </cell>
          <cell r="E3123" t="str">
            <v>ALQUILER LAVAMANOS PORTÁTIL EN ACERO INOXIDABLE CON DOS TANQUES PARA AGUA LIMPIA Y RESIDUAL DE 20 LT C/U_ (Según Apéndice Bioseguridad Covid 19)</v>
          </cell>
          <cell r="F3123" t="str">
            <v>UN/MES</v>
          </cell>
          <cell r="G3123">
            <v>78750</v>
          </cell>
        </row>
        <row r="3124">
          <cell r="D3124">
            <v>8771</v>
          </cell>
          <cell r="E3124" t="str">
            <v>ALQUILER CAMILLA EN FIBRA CON ARNÉS - INMOVILIZADOR Y SEÑAL. _(Según Apéndice Bioseguridad Covid 19)</v>
          </cell>
          <cell r="F3124" t="str">
            <v>UN/MES</v>
          </cell>
          <cell r="G3124">
            <v>11250</v>
          </cell>
        </row>
        <row r="3125">
          <cell r="D3125">
            <v>8772</v>
          </cell>
          <cell r="E3125" t="str">
            <v>ALQUILER DE DISPENSADOR DE JABÓN, METÁLICO DE 1LT. _(Según Apéndice Bioseguridad Covid 19)</v>
          </cell>
          <cell r="F3125" t="str">
            <v>UN/MES</v>
          </cell>
          <cell r="G3125">
            <v>7493</v>
          </cell>
        </row>
        <row r="3126">
          <cell r="D3126">
            <v>8773</v>
          </cell>
          <cell r="E3126"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v>
          </cell>
          <cell r="F3126" t="str">
            <v>UN/MES</v>
          </cell>
          <cell r="G3126">
            <v>674539</v>
          </cell>
        </row>
        <row r="3127">
          <cell r="D3127">
            <v>8774</v>
          </cell>
          <cell r="E3127"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v>
          </cell>
          <cell r="F3127" t="str">
            <v>UN/MES</v>
          </cell>
          <cell r="G3127">
            <v>502103</v>
          </cell>
        </row>
        <row r="3128">
          <cell r="D3128">
            <v>8775</v>
          </cell>
          <cell r="E3128" t="str">
            <v>ALQUILER DE FUMIGADORA DE ESPALDA. ASPERSOR BOMBA MANUAL 20 LITROS. DESINFECCIÓN_ (Según Apéndice Bioseguridad Covid 19) INCLUYE MEZCLA AGUA-HIPOCLORITO 20 mml/LITRO</v>
          </cell>
          <cell r="F3128" t="str">
            <v>UN/MES</v>
          </cell>
          <cell r="G3128">
            <v>49062</v>
          </cell>
        </row>
        <row r="3129">
          <cell r="D3129">
            <v>8776</v>
          </cell>
          <cell r="E3129" t="str">
            <v>CENEFA LINEAL EN LOSETA LISA BICAPA TIPO A51 (40 X 20 X 6) cm PARA FRANJA DE SEGURIDAD (Suministro, colocación y compactación con equipo manual. Incluye base en arena de nivelación e=4 cm y arena de sello)</v>
          </cell>
          <cell r="F3129" t="str">
            <v>ML</v>
          </cell>
          <cell r="G3129">
            <v>29516</v>
          </cell>
        </row>
        <row r="3130">
          <cell r="D3130">
            <v>8779</v>
          </cell>
          <cell r="E3130" t="str">
            <v>ANGEO PLÁSTICO (Suministro e instalación)</v>
          </cell>
          <cell r="F3130" t="str">
            <v>M2</v>
          </cell>
          <cell r="G3130">
            <v>3094</v>
          </cell>
        </row>
        <row r="3131">
          <cell r="D3131">
            <v>8780</v>
          </cell>
          <cell r="E3131" t="str">
            <v>ENROCADO EN PIEDRA PARTIDA CON DIÁMETROS DE 25 A 75 MM (Suministro y colocación)</v>
          </cell>
          <cell r="F3131" t="str">
            <v>M3</v>
          </cell>
          <cell r="G3131">
            <v>84407</v>
          </cell>
        </row>
        <row r="3132">
          <cell r="D3132">
            <v>8781</v>
          </cell>
          <cell r="E3132" t="str">
            <v>TEE PE100 PN16 TERMOFUSIÓN 12"X6" (Incluye suministro e instalación)</v>
          </cell>
          <cell r="F3132" t="str">
            <v>UN</v>
          </cell>
          <cell r="G3132">
            <v>2839442</v>
          </cell>
        </row>
        <row r="3133">
          <cell r="D3133">
            <v>8782</v>
          </cell>
          <cell r="E3133" t="str">
            <v>TRAGANTE CÚPULA CONCÉNTRICA DE 8"x 6" EN ALUMINIO (Incluye suministro e instalación)</v>
          </cell>
          <cell r="F3133" t="str">
            <v>UN</v>
          </cell>
          <cell r="G3133">
            <v>141330</v>
          </cell>
        </row>
        <row r="3134">
          <cell r="D3134">
            <v>8785</v>
          </cell>
          <cell r="E3134" t="str">
            <v>EMPATE ORTOGONAL PVC - PVC 3"X3" SEGÚN NORMA NS-023, INCLUYE SUMINISTRO E INSTALACIÓN DE TUBERÍA PVC D=3" U.M RDE 21=1 ML, TEE HD EL 3"X3"=1 UN, UZ U.M PVC D=3"=2 UN, UR U.M PVC D=3"=1 UN (Suministro e instalación)</v>
          </cell>
          <cell r="F3134" t="str">
            <v>UN</v>
          </cell>
          <cell r="G3134">
            <v>531928</v>
          </cell>
        </row>
        <row r="3135">
          <cell r="D3135">
            <v>8786</v>
          </cell>
          <cell r="E3135" t="str">
            <v>EMPATE DE TUBERÍA EN PVC A HG 8" LINEAL TIPO B SEGÚN NORMA NS-023, INCLUYE TUBERÍA PVC D=8" U.M RDE 21=1 ML, UR HD D=8"=1 UN, UZ PVC D=8"=1 UN (Suministro e instalación)</v>
          </cell>
          <cell r="F3135" t="str">
            <v>UN</v>
          </cell>
          <cell r="G3135">
            <v>982957</v>
          </cell>
        </row>
        <row r="3136">
          <cell r="D3136">
            <v>8787</v>
          </cell>
          <cell r="E3136" t="str">
            <v>EMPATE ORTOGONAL PVC - HG 8"X8" SEGÚN NORMA NS-023, INCLUYE SUMINISTRO E INSTALACIÓN DE TUBERÍA PVC D=8" U.M RDE 21=1 ML, TEE HD 8"X8" PARA PVC=1 UN, UR U.M PVC D=8"=1 UN, UZ U.M PVC D=8"=1 UN, UD HD D=8"=2 UN (Suministro e instalación)</v>
          </cell>
          <cell r="F3136" t="str">
            <v>UN</v>
          </cell>
          <cell r="G3136">
            <v>2655466</v>
          </cell>
        </row>
        <row r="3137">
          <cell r="D3137">
            <v>8788</v>
          </cell>
          <cell r="E3137" t="str">
            <v>EMPATE ORTOGONAL PVC - AC 8"X8" SEGÚN NORMA NS-023, INCLUYE SUMINISTRO E INSTALACIÓN DE TUBERÍA PVC D=8" U.M RDE 21=1 ML, TEE HD 8"X8" PARA PVC=1 UN, UR U.M PVC D=8"=1 UN, UZ U.M PVC D=8"=1 UN, UD HD D=8"=2 UN (Suministro e instalación)</v>
          </cell>
          <cell r="F3137" t="str">
            <v>UN</v>
          </cell>
          <cell r="G3137">
            <v>2655466</v>
          </cell>
        </row>
        <row r="3138">
          <cell r="D3138">
            <v>8789</v>
          </cell>
          <cell r="E3138" t="str">
            <v>ABONO ORGÁNICO COMPOST (Incluye suministro, transporte y extendido manual)</v>
          </cell>
          <cell r="F3138" t="str">
            <v>M3</v>
          </cell>
          <cell r="G3138">
            <v>11297122</v>
          </cell>
        </row>
        <row r="3139">
          <cell r="D3139">
            <v>8791</v>
          </cell>
          <cell r="E3139" t="str">
            <v>REJA TIPO PASARELA FUNDICIÓN CLASE DE CARGA C250, Ancho=323 mm (Incluye suministro e instalación)</v>
          </cell>
          <cell r="F3139" t="str">
            <v>ML</v>
          </cell>
          <cell r="G3139">
            <v>853372</v>
          </cell>
        </row>
        <row r="3140">
          <cell r="D3140">
            <v>8792</v>
          </cell>
          <cell r="E3140" t="str">
            <v>TUBERÍA PVC SANITARIA D=10" TIPO U.S. (Incluye suministro e instalación)</v>
          </cell>
          <cell r="F3140" t="str">
            <v>ML</v>
          </cell>
          <cell r="G3140">
            <v>199443</v>
          </cell>
        </row>
        <row r="3141">
          <cell r="D3141">
            <v>8793</v>
          </cell>
          <cell r="E3141" t="str">
            <v>TEE PVC SANITARIA D=6" (Incluye suministro e instalación)</v>
          </cell>
          <cell r="F3141" t="str">
            <v>UN</v>
          </cell>
          <cell r="G3141">
            <v>216225</v>
          </cell>
        </row>
        <row r="3142">
          <cell r="D3142">
            <v>8794</v>
          </cell>
          <cell r="E3142" t="str">
            <v>CODO 22.5° CXC PVC SANITARIA D=6" (Incluye suministro e instalación).</v>
          </cell>
          <cell r="F3142" t="str">
            <v>UN</v>
          </cell>
          <cell r="G3142">
            <v>186684</v>
          </cell>
        </row>
        <row r="3143">
          <cell r="D3143">
            <v>8799</v>
          </cell>
          <cell r="E3143" t="str">
            <v>VÁLVULA CHEQUE O ANTIRETORNO DE 2" CLASE 300 (Incluye suministro e instalación).</v>
          </cell>
          <cell r="F3143" t="str">
            <v>UN</v>
          </cell>
          <cell r="G3143">
            <v>423381</v>
          </cell>
        </row>
        <row r="3144">
          <cell r="D3144">
            <v>8827</v>
          </cell>
          <cell r="E3144" t="str">
            <v>RECUBRIMIENTO EPÓXICO DE DOS COMPONENTES, CON ALTA RESISTENCIA AL ATAQUE QUÍMICO Y MECÁNICO EN LOS MUROS INTERNOS DE LOS CÁRCAMOS (DOS CAPAS DE 0.15mm C/U). Suministro e instalación.</v>
          </cell>
          <cell r="F3144" t="str">
            <v>M2</v>
          </cell>
          <cell r="G3144">
            <v>111776</v>
          </cell>
        </row>
        <row r="3145">
          <cell r="D3145">
            <v>8830</v>
          </cell>
          <cell r="E3145" t="str">
            <v>MANTENIMIENTO RUTINARIO TRONCALES MALLA VIAL URBANA EN CONCRETO ASFÁLTICO</v>
          </cell>
          <cell r="F3145" t="str">
            <v>M2</v>
          </cell>
          <cell r="G3145">
            <v>36591</v>
          </cell>
        </row>
        <row r="3146">
          <cell r="D3146">
            <v>8831</v>
          </cell>
          <cell r="E3146" t="str">
            <v>MANTENIMIENTO RUTINARIO MALLA VIAL ARTERIAL URBANA EN CONCRETO ASFÁLTICO</v>
          </cell>
          <cell r="F3146" t="str">
            <v>M2</v>
          </cell>
          <cell r="G3146">
            <v>33393</v>
          </cell>
        </row>
        <row r="3147">
          <cell r="D3147">
            <v>8832</v>
          </cell>
          <cell r="E3147" t="str">
            <v>MANTENIMIENTO RUTINARIO MALLA VIAL INTERMEDIA URBANA EN CONCRETO ASFÁLTICO</v>
          </cell>
          <cell r="F3147" t="str">
            <v>M2</v>
          </cell>
          <cell r="G3147">
            <v>11419</v>
          </cell>
        </row>
        <row r="3148">
          <cell r="D3148">
            <v>8833</v>
          </cell>
          <cell r="E3148" t="str">
            <v>MANTENIMIENTO RUTINARIO MALLA VIAL LOCAL URBANA EN CONCRETO ASFÁLTICO</v>
          </cell>
          <cell r="F3148" t="str">
            <v>M2</v>
          </cell>
          <cell r="G3148">
            <v>14298</v>
          </cell>
        </row>
        <row r="3149">
          <cell r="D3149">
            <v>8834</v>
          </cell>
          <cell r="E3149" t="str">
            <v>MANTENIMIENTO RUTINARIO MALLA VIAL RURAL NO PRINCIPAL EN CONCRETO ASFÁLTICO</v>
          </cell>
          <cell r="F3149" t="str">
            <v>M2</v>
          </cell>
          <cell r="G3149">
            <v>9631</v>
          </cell>
        </row>
        <row r="3150">
          <cell r="D3150">
            <v>8835</v>
          </cell>
          <cell r="E3150" t="str">
            <v>MANTENIMIENTO RUTINARIO MALLA VIAL RURAL PRINCIPAL EN CONCRETO ASFÁLTICO</v>
          </cell>
          <cell r="F3150" t="str">
            <v>M2</v>
          </cell>
          <cell r="G3150">
            <v>11421</v>
          </cell>
        </row>
        <row r="3151">
          <cell r="D3151">
            <v>8951</v>
          </cell>
          <cell r="E3151" t="str">
            <v xml:space="preserve">TAPA INICIO / FINAL PARA SARDINEL DE DRENAJE RD 200 H33 (Suministro e Instalación) </v>
          </cell>
          <cell r="F3151" t="str">
            <v>UN</v>
          </cell>
          <cell r="G3151">
            <v>486966</v>
          </cell>
        </row>
        <row r="3152">
          <cell r="D3152">
            <v>8953</v>
          </cell>
          <cell r="E3152" t="str">
            <v>BARANDA METALICA M-82 PREFABRICADA MOV. REDUCIDA BORDE DE VIA (Incluye dados de concreto 3000psi grava común de 0.20 x 0.20m y recubrimiento en epóxico y esmalte uretano). Suministro e Instalación</v>
          </cell>
          <cell r="F3152" t="str">
            <v>ML</v>
          </cell>
          <cell r="G3152">
            <v>590175</v>
          </cell>
        </row>
        <row r="3153">
          <cell r="D3153">
            <v>8955</v>
          </cell>
          <cell r="E3153" t="str">
            <v>BARANDA METALICA M-82 PREFABRICADA MOV. REDUCIDA ACCESO A PREDIOS (Incluye recubrimiento en epóxico y esmalte uretano). Suministro e Instalación</v>
          </cell>
          <cell r="F3153" t="str">
            <v>ML</v>
          </cell>
          <cell r="G3153">
            <v>565729</v>
          </cell>
        </row>
        <row r="3154">
          <cell r="D3154">
            <v>8958</v>
          </cell>
          <cell r="E3154" t="str">
            <v>BLOQUE DE CEMENTO MACIZO PEATONAL COLORES 20X20X6cm (Suministro e Instalación. Arena de sello, corte de adoquin y emboquillado)</v>
          </cell>
          <cell r="F3154" t="str">
            <v>M2</v>
          </cell>
          <cell r="G3154">
            <v>90431</v>
          </cell>
        </row>
        <row r="3155">
          <cell r="D3155">
            <v>8960</v>
          </cell>
          <cell r="E3155" t="str">
            <v>ALQUILER DE LAVAMANOS PORTATIL DE PEDAL TIPO MANOS LIBRES</v>
          </cell>
          <cell r="F3155" t="str">
            <v>UN/MES</v>
          </cell>
          <cell r="G3155">
            <v>78750</v>
          </cell>
        </row>
        <row r="3156">
          <cell r="D3156">
            <v>8961</v>
          </cell>
          <cell r="E3156" t="str">
            <v>ALQUILER DE TERMOMETRO DIGITAL, INFRAROJO PARA USO EN HUMANOS, LIBRE DE CONTACTO, IMPERMEABLE. (INCLUYE CALIBRACION)</v>
          </cell>
          <cell r="F3156" t="str">
            <v>UN/MES</v>
          </cell>
          <cell r="G3156">
            <v>73675</v>
          </cell>
        </row>
        <row r="3157">
          <cell r="D3157">
            <v>8962</v>
          </cell>
          <cell r="E3157" t="str">
            <v>ALQUILER DE DISPENSADOR DE JABÓN LÍQUIDO O GEL ANTIBACTERIAL - ALCOHOL, CON PEDAL METÁLICO</v>
          </cell>
          <cell r="F3157" t="str">
            <v>UN/MES</v>
          </cell>
          <cell r="G3157">
            <v>6495</v>
          </cell>
        </row>
        <row r="3158">
          <cell r="D3158">
            <v>8963</v>
          </cell>
          <cell r="E3158" t="str">
            <v>ALQUILER DE DISPENSADOR PLÁSTICO DE TOALLAS DE PAPEL</v>
          </cell>
          <cell r="F3158" t="str">
            <v>UN/MES</v>
          </cell>
          <cell r="G3158">
            <v>3368</v>
          </cell>
        </row>
        <row r="3159">
          <cell r="D3159">
            <v>8964</v>
          </cell>
          <cell r="E3159" t="str">
            <v>PAQUETE DE ELEMENTOS PARA LIMPIEZA Y DESINFECCIÓN PARA 10 TRABAJADORES EN OBRA (INCLUYE ALCOHOL, TOALLAS DE PAPEL, JABON LIQUIDO, GEL ANTIBACTERIAL, SUMINISTRO AGUA PARA EL LAVAMANOS)</v>
          </cell>
          <cell r="F3159" t="str">
            <v>UN/MES</v>
          </cell>
          <cell r="G3159">
            <v>556470</v>
          </cell>
        </row>
        <row r="3160">
          <cell r="D3160">
            <v>8965</v>
          </cell>
          <cell r="E3160" t="str">
            <v>RECOLECCION, TRANSPORTE Y DISPOSICION DE RESIDUOS LÍQUIDOS PROVENIENTES DE LAVAMANOS PORTATILES. (INCLUYE EQUIPO DE SUCCIÓN)</v>
          </cell>
          <cell r="F3160" t="str">
            <v>M3</v>
          </cell>
          <cell r="G3160">
            <v>323234</v>
          </cell>
        </row>
        <row r="3161">
          <cell r="D3161">
            <v>8966</v>
          </cell>
          <cell r="E3161" t="str">
            <v>ALQUILER DE BOTIQUIN TIPO B DOTADO PORTATIL</v>
          </cell>
          <cell r="F3161" t="str">
            <v>UN/MES</v>
          </cell>
          <cell r="G3161">
            <v>26243</v>
          </cell>
        </row>
        <row r="3162">
          <cell r="D3162">
            <v>8970</v>
          </cell>
          <cell r="E3162" t="str">
            <v>CAJILLA PLASTICA Y TAPA EN POLIPROPILENO PARA MEDIDOR. SUMINISTRO E INSTALACION</v>
          </cell>
          <cell r="F3162" t="str">
            <v>UN</v>
          </cell>
          <cell r="G3162">
            <v>299742</v>
          </cell>
        </row>
        <row r="3163">
          <cell r="D3163">
            <v>8972</v>
          </cell>
          <cell r="E3163" t="str">
            <v>AFOROS DE TRANSITO (MOTORIZADOS Y NO MOTORIZADOS) A PARTIR DE CAPTURA DE VIDEO. Incluye digitación y entrega de base de datos en archivo Excel. Captura día hábil y no hábil, con sus respectivos movimientos. Incluye todos los costos directos e indirectos.</v>
          </cell>
          <cell r="F3163" t="str">
            <v>HR</v>
          </cell>
          <cell r="G3163">
            <v>251285</v>
          </cell>
        </row>
        <row r="3164">
          <cell r="D3164">
            <v>9030</v>
          </cell>
          <cell r="E3164" t="str">
            <v>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v>
          </cell>
          <cell r="F3164" t="str">
            <v>UN</v>
          </cell>
          <cell r="G3164">
            <v>971972</v>
          </cell>
        </row>
        <row r="3165">
          <cell r="D3165">
            <v>9031</v>
          </cell>
          <cell r="E3165" t="str">
            <v>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v>
          </cell>
          <cell r="F3165" t="str">
            <v>UN</v>
          </cell>
          <cell r="G3165">
            <v>2115375</v>
          </cell>
        </row>
        <row r="3166">
          <cell r="D3166">
            <v>9032</v>
          </cell>
          <cell r="E3166" t="str">
            <v>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v>
          </cell>
          <cell r="F3166" t="str">
            <v>UN</v>
          </cell>
          <cell r="G3166">
            <v>3465691</v>
          </cell>
        </row>
        <row r="3167">
          <cell r="D3167">
            <v>9033</v>
          </cell>
          <cell r="E3167" t="str">
            <v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v>
          </cell>
          <cell r="F3167" t="str">
            <v>UN</v>
          </cell>
          <cell r="G3167">
            <v>4590623</v>
          </cell>
        </row>
        <row r="3168">
          <cell r="D3168">
            <v>9034</v>
          </cell>
          <cell r="E3168" t="str">
            <v>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v>
          </cell>
          <cell r="F3168" t="str">
            <v>UN</v>
          </cell>
          <cell r="G3168">
            <v>4510199</v>
          </cell>
        </row>
        <row r="3169">
          <cell r="D3169">
            <v>9035</v>
          </cell>
          <cell r="E3169" t="str">
            <v>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v>
          </cell>
          <cell r="F3169" t="str">
            <v>UN</v>
          </cell>
          <cell r="G3169">
            <v>7416867</v>
          </cell>
        </row>
        <row r="3170">
          <cell r="D3170">
            <v>9042</v>
          </cell>
          <cell r="E3170" t="str">
            <v>DESMONTE DE BARRERAS METÁLICAS (A TODO COSTO)</v>
          </cell>
          <cell r="F3170" t="str">
            <v>ML</v>
          </cell>
          <cell r="G3170">
            <v>69390</v>
          </cell>
        </row>
        <row r="3171">
          <cell r="D3171">
            <v>9044</v>
          </cell>
          <cell r="E3171" t="str">
            <v>REFORZAMIENTO DE VIGAS METÁLICAS EN LÁMINA DE ACERO LÁMINA HR 8mm x 20"A588 GR B/A709 GR 50/W DE 8x560x9000 mm INCLUYE SUMINISTRO DE MATERIALES, EQUIPOS, TRANSPORTES, MANEJO, ALMACENAMIENTO, DESPERDICIOS Y MANO DE OBRA</v>
          </cell>
          <cell r="F3171" t="str">
            <v>UN</v>
          </cell>
          <cell r="G3171">
            <v>6678663</v>
          </cell>
        </row>
        <row r="3172">
          <cell r="D3172">
            <v>9045</v>
          </cell>
          <cell r="E3172" t="str">
            <v xml:space="preserve">DESMONTE Y MONTAJE DE DUCTERÍA EMT EXISTENTE INCLUYE MANO DE OBRA NO INCLUYE MATERIALES							</v>
          </cell>
          <cell r="F3172" t="str">
            <v>ML</v>
          </cell>
          <cell r="G3172">
            <v>7884</v>
          </cell>
        </row>
        <row r="3173">
          <cell r="D3173">
            <v>9046</v>
          </cell>
          <cell r="E3173" t="str">
            <v xml:space="preserve">DESMONTE Y MONTAJE DE CAJAS ELÉCTRICAS METÁLICAS EXISTENTES INCLUYE MANO DE OBRA NO INCLUYE MATERIALES							</v>
          </cell>
          <cell r="F3173" t="str">
            <v>UN</v>
          </cell>
          <cell r="G3173">
            <v>29955</v>
          </cell>
        </row>
        <row r="3174">
          <cell r="D3174">
            <v>9047</v>
          </cell>
          <cell r="E3174" t="str">
            <v xml:space="preserve">DESMONTE Y MONTAJE DE LUMINARIAS EXISTENTES INCLUYE MANO DE OBRA NO INCLUYE MATERIALES							</v>
          </cell>
          <cell r="F3174" t="str">
            <v>UN</v>
          </cell>
          <cell r="G3174">
            <v>83648</v>
          </cell>
        </row>
        <row r="3175">
          <cell r="D3175">
            <v>9048</v>
          </cell>
          <cell r="E3175" t="str">
            <v xml:space="preserve">DESMONTE Y MONTAJE DE CABLE EXISTENTE INCLUYE MANO DE OBRA NO INCLUYE MATERIALES							</v>
          </cell>
          <cell r="F3175" t="str">
            <v>ML</v>
          </cell>
          <cell r="G3175">
            <v>3942</v>
          </cell>
        </row>
        <row r="3176">
          <cell r="D3176">
            <v>9052</v>
          </cell>
          <cell r="E3176" t="str">
            <v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v>
          </cell>
          <cell r="F3176" t="str">
            <v>CM.PER</v>
          </cell>
          <cell r="G3176">
            <v>3135</v>
          </cell>
        </row>
        <row r="3177">
          <cell r="D3177">
            <v>9055</v>
          </cell>
          <cell r="E3177" t="str">
            <v>SUMINISTRO Y APLICACIÓN DE UNA CAPA DE ANTICORROSIVO DE 3 MILS DE ESPESOR DE PELÍCULA SECA IMPRIMANTE EPÓXICO, PREVIA PREPARACIÓN DE LA SUPERFICIE MEDIANTE LIMPIEZA MANUAL O MECÁNICA, SEGÚN LAS NORMAS SSPC-SP2</v>
          </cell>
          <cell r="F3177" t="str">
            <v>ML</v>
          </cell>
          <cell r="G3177">
            <v>14036</v>
          </cell>
        </row>
        <row r="3178">
          <cell r="D3178">
            <v>9056</v>
          </cell>
          <cell r="E3178" t="str">
            <v>BARRERA METALICA PARA PUENTE PEATONAL - INCLUYE SUMINISTRO E INSTALACION</v>
          </cell>
          <cell r="F3178" t="str">
            <v>ML</v>
          </cell>
          <cell r="G3178">
            <v>695222</v>
          </cell>
        </row>
        <row r="3179">
          <cell r="D3179">
            <v>9058</v>
          </cell>
          <cell r="E3179" t="str">
            <v>MANTENIMIENTO PERIÓDICO - MEJORAMIENTO DE LA SUPERFICIE EXISTENTE CON FRESADO ESTABILIZADO AL 5% CON EMULSIÓN CRL-1</v>
          </cell>
          <cell r="F3179" t="str">
            <v>M2</v>
          </cell>
          <cell r="G3179">
            <v>133081</v>
          </cell>
        </row>
        <row r="3180">
          <cell r="D3180">
            <v>9072</v>
          </cell>
          <cell r="E3180" t="str">
            <v>LOSA DE CONCRETO MR45 ACELERADO A 7 DIAS (Suministro, Formaleteado, Colocación y Acabado. No Incluye Acero, Curado, Juntas) VIA TEXTURIZADA</v>
          </cell>
          <cell r="F3180" t="str">
            <v>M3</v>
          </cell>
          <cell r="G3180">
            <v>775772</v>
          </cell>
        </row>
        <row r="3181">
          <cell r="D3181">
            <v>9073</v>
          </cell>
          <cell r="E3181" t="str">
            <v>PISO EN CONCRETO MR45 (315 Kg/Cm2) GRAVA COMÚN ACELERADO A 7 DÍAS, ESTAMPADO PARA POMPEYANOS Y VIAS A DESNIVEL, COLOR OCRE (Incluye suministro y colocación de concreto, juego de moldes, desmoldante en polvo, curador para concreto, corte y sellado de juntas).</v>
          </cell>
          <cell r="F3181" t="str">
            <v>M2</v>
          </cell>
          <cell r="G3181">
            <v>370115</v>
          </cell>
        </row>
        <row r="3182">
          <cell r="D3182">
            <v>9074</v>
          </cell>
          <cell r="E3182" t="str">
            <v>RECUBRIMIENTO DE HASTA 5 CM CON MORTERO DE REPARACIÓN DE ALTA  RESISTENCIA DE REFUERZOS EN FIBRA</v>
          </cell>
          <cell r="F3182" t="str">
            <v>M2</v>
          </cell>
          <cell r="G3182">
            <v>207926</v>
          </cell>
        </row>
        <row r="3183">
          <cell r="D3183">
            <v>9075</v>
          </cell>
          <cell r="E3183" t="str">
            <v>SUMINISTRO E INSTALACIÓN DE REDUCCIÓN EN ACERO Ø 20" x 16" CON ESPIGO Ø 20" Y CAMPANA Ø 16, REVESTIDA INTERIOR Y EXTERIOR CON MORTERO CEMENTO. L= 0,58m PRESIÓN DE TRABAJO= 150 PSI</v>
          </cell>
          <cell r="F3183" t="str">
            <v>UN</v>
          </cell>
          <cell r="G3183">
            <v>3009224</v>
          </cell>
        </row>
        <row r="3184">
          <cell r="D3184">
            <v>9076</v>
          </cell>
          <cell r="E3184" t="str">
            <v>CODO EN ACERO Ø24" ENTRE 67 1/2° Y 90° JUNTA ESPIGO Y CAMPANA, CON EMPAQUE DE CAUCHO, CON REVEST.INT. Y RECUBR. EXT. EN MORTERO DE CEMENTO. L= 1.65m x 1.65m PRESIÓN DE TRABAJO 150PSI. SUMINISTRO E INSTALACIÓN</v>
          </cell>
          <cell r="F3184" t="str">
            <v>UN</v>
          </cell>
          <cell r="G3184">
            <v>9057280</v>
          </cell>
        </row>
        <row r="3185">
          <cell r="D3185">
            <v>9077</v>
          </cell>
          <cell r="E3185" t="str">
            <v>TAPÓN DE ACERO 16" SOLDADO (INCLUYE SUMINISTRO E INSTALACIÓN)</v>
          </cell>
          <cell r="F3185" t="str">
            <v>UN</v>
          </cell>
          <cell r="G3185">
            <v>464941</v>
          </cell>
        </row>
        <row r="3186">
          <cell r="D3186">
            <v>9087</v>
          </cell>
          <cell r="E3186" t="str">
            <v>JUNTA DE DILATACION ELASTOMÉRICA 160 DESPLAZAMIENTO 160MM+/-80MM  (INCLUYE SUMINISTRO E INSTALACIÓN Y MATERIAL PARA ANCLAJES).</v>
          </cell>
          <cell r="F3186" t="str">
            <v>ML</v>
          </cell>
          <cell r="G3186">
            <v>2828744</v>
          </cell>
        </row>
        <row r="3187">
          <cell r="D3187">
            <v>9088</v>
          </cell>
          <cell r="E3187" t="str">
            <v>REEMPLAZO DE JUNTA DE DILATACION ELASTOMÉRICA 230 DESPLAZAMIENTO 230MM+/-115MM (INLCUYE SUMINSTRO, ACCESORIOS, MATERIALES E INSTALACIÓN)</v>
          </cell>
          <cell r="F3187" t="str">
            <v>ML</v>
          </cell>
          <cell r="G3187">
            <v>5778391</v>
          </cell>
        </row>
        <row r="3188">
          <cell r="D3188">
            <v>9094</v>
          </cell>
          <cell r="E3188" t="str">
            <v>VIGA CABEZAL EN CONCRETO DE 5000 PSI GRAVA COMÚN PREMEZCLADO (INCLUYE SUMINISTRO, FORMALETEO, BOMBEO CON AUTOBOMBA Y CURADO. NO INCLUYE REFUERZO)</v>
          </cell>
          <cell r="F3188" t="str">
            <v>M3</v>
          </cell>
          <cell r="G3188">
            <v>874948</v>
          </cell>
        </row>
        <row r="3189">
          <cell r="D3189">
            <v>9095</v>
          </cell>
          <cell r="E3189" t="str">
            <v>PLACA DE APROXIMACIÓN PARA PUENTE VEHICULAR EN CONCRETO DE 5000 PSI GRAVA COMÚN (PREMEZCLADO. INCLUYE SUMIN., FORMALETEO, CURADO Y COLOCACIÓN. NO INCL. REFUERZO).</v>
          </cell>
          <cell r="F3189" t="str">
            <v>M3</v>
          </cell>
          <cell r="G3189">
            <v>709568</v>
          </cell>
        </row>
        <row r="3190">
          <cell r="D3190">
            <v>9096</v>
          </cell>
          <cell r="E3190" t="str">
            <v>VIGA DIAFRAGMA EN CONCRETO DE 5000 PSI GRAVA COMÚN PREMEZCLADO (INCLUYE SUMINISTRO, FORMALETEO, BOMBEO CON AUTOBOMBA Y CURADO. NO INCLUYE REFUERZO)</v>
          </cell>
          <cell r="F3190" t="str">
            <v>M3</v>
          </cell>
          <cell r="G3190">
            <v>951439</v>
          </cell>
        </row>
        <row r="3191">
          <cell r="D3191">
            <v>9097</v>
          </cell>
          <cell r="E3191" t="str">
            <v>Conteo cualitativo y cuantitativo de fitolitos en las muestras de suelo, interpretando y reconstruyendo el contexto arqueobótanico. Incluye informe.</v>
          </cell>
          <cell r="F3191" t="str">
            <v>UN</v>
          </cell>
          <cell r="G3191">
            <v>2085475</v>
          </cell>
        </row>
        <row r="3192">
          <cell r="D3192">
            <v>9098</v>
          </cell>
          <cell r="E3192" t="str">
            <v>Datación por Carbono 14 y extracción de colageno oseo. Incluye transporte aereo de muestra desde Bogota hasta Ciudad de Mexico. Incluye informe.</v>
          </cell>
          <cell r="F3192" t="str">
            <v>UN</v>
          </cell>
          <cell r="G3192">
            <v>4843161</v>
          </cell>
        </row>
        <row r="3193">
          <cell r="D3193">
            <v>9099</v>
          </cell>
          <cell r="E3193" t="str">
            <v>Elaboración, digitalización y descripción de sección delgada de fragmento ceramica. Incluye informe.</v>
          </cell>
          <cell r="F3193" t="str">
            <v>UN</v>
          </cell>
          <cell r="G3193">
            <v>1332800</v>
          </cell>
        </row>
        <row r="3194">
          <cell r="D3194">
            <v>9100</v>
          </cell>
          <cell r="E3194" t="str">
            <v xml:space="preserve">Prueba de carga estatica en Pilote  hasta 100 Ton. ASTM D1143-07. Incluye Transporte de Equipos </v>
          </cell>
          <cell r="F3194" t="str">
            <v>UN</v>
          </cell>
          <cell r="G3194">
            <v>17262574</v>
          </cell>
        </row>
        <row r="3195">
          <cell r="D3195">
            <v>9101</v>
          </cell>
          <cell r="E3195" t="str">
            <v>Analisis Bioantropologico de  restos oseos humanos, cuarteta basica , informe y base de datos detallada. (Incluye limpieza, registro fotográfico e informe detallado).</v>
          </cell>
          <cell r="F3195" t="str">
            <v>UN</v>
          </cell>
          <cell r="G3195">
            <v>2289000</v>
          </cell>
        </row>
        <row r="3196">
          <cell r="D3196">
            <v>9109</v>
          </cell>
          <cell r="E3196" t="str">
            <v>CONCRETO 2000 PSI GRAVA COMÚN 14 MPA (140 Kg/Cm2) PARA SOLADOS (PREMEZCLADO. INCLUYE SUMINISTRO Y COLOCACIÓN).</v>
          </cell>
          <cell r="F3196" t="str">
            <v>M3</v>
          </cell>
          <cell r="G3196">
            <v>543597</v>
          </cell>
        </row>
        <row r="3197">
          <cell r="D3197">
            <v>9122</v>
          </cell>
          <cell r="E3197" t="str">
            <v>PINTURA SOBRE ESTRUCTURA METÁLICA GALVANIZADA. INCLUYE LIMPIEZA SSPC-SP10, BARRERA EPOXICA e=3mils, ACABADO URETANO e=3mils</v>
          </cell>
          <cell r="F3197" t="str">
            <v>KG</v>
          </cell>
          <cell r="G3197">
            <v>3638</v>
          </cell>
        </row>
        <row r="3198">
          <cell r="D3198">
            <v>9129</v>
          </cell>
          <cell r="E3198"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v>
          </cell>
          <cell r="F3198" t="str">
            <v>UN/MES</v>
          </cell>
          <cell r="G3198">
            <v>421919</v>
          </cell>
        </row>
        <row r="3199">
          <cell r="D3199">
            <v>9130</v>
          </cell>
          <cell r="E3199"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v>
          </cell>
          <cell r="F3199" t="str">
            <v>UN/MES</v>
          </cell>
          <cell r="G3199">
            <v>581782</v>
          </cell>
        </row>
        <row r="3200">
          <cell r="D3200">
            <v>9131</v>
          </cell>
          <cell r="E3200" t="str">
            <v>PAQUETE DE ELEMENTOS PARA LIMPIEZA Y DESINFECCIÓN PARA 10 TRABAJADORES EN OBRA (INCLUYE ALCOHOL, TOALLAS DE PAPEL, JABON LIQUIDO, GEL ANTIBACTERIAL, SUMINISTRO AGUA PARA EL LAVAMANOS)._(Según Apéndice Bioseguridad Covid 19_V2)</v>
          </cell>
          <cell r="F3200" t="str">
            <v>UN/MES</v>
          </cell>
          <cell r="G3200">
            <v>482564</v>
          </cell>
        </row>
        <row r="3201">
          <cell r="D3201">
            <v>9132</v>
          </cell>
          <cell r="E3201" t="str">
            <v>RECOLECCION, TRANSPORTE Y DISPOSICION DE RESIDUOS LÍQUIDOS PROVENIENTES DE LAVAMANOS PORTATILES. (INCLUYE EQUIPO DE SUCCIÓN)_(Según Apéndice Bioseguridad Covid 19_V2)</v>
          </cell>
          <cell r="F3201" t="str">
            <v>M3</v>
          </cell>
          <cell r="G3201">
            <v>300000</v>
          </cell>
        </row>
        <row r="3202">
          <cell r="D3202">
            <v>9133</v>
          </cell>
          <cell r="E3202" t="str">
            <v>ALQUILER CAMILLA EN FIBRA CON ARNÉS - INMOVILIZADOR Y SEÑAL._(Según Apéndice Bioseguridad Covid 19_V1 y V2)</v>
          </cell>
          <cell r="F3202" t="str">
            <v>UN/MES</v>
          </cell>
          <cell r="G3202">
            <v>9454</v>
          </cell>
        </row>
        <row r="3203">
          <cell r="D3203">
            <v>9134</v>
          </cell>
          <cell r="E3203" t="str">
            <v>ALQUILER CARPA VESTIER 2.0M X 2.0M CON ESTRUCTURA, TECHO Y LATERALES EN LONA._(Según Apéndice Bioseguridad Covid 19_V1 y V2)</v>
          </cell>
          <cell r="F3203" t="str">
            <v>UN/MES</v>
          </cell>
          <cell r="G3203">
            <v>117595</v>
          </cell>
        </row>
        <row r="3204">
          <cell r="D3204">
            <v>9135</v>
          </cell>
          <cell r="E3204" t="str">
            <v>ALQUILER DE DISPENSADOR DE JABÓN LÍQUIDO O GEL ANTIBACTERIAL - ALCOHOL, CON PEDAL METÁLICO_(Según Apéndice Bioseguridad Covid 19_V2)</v>
          </cell>
          <cell r="F3204" t="str">
            <v>UN/MES</v>
          </cell>
          <cell r="G3204">
            <v>5458</v>
          </cell>
        </row>
        <row r="3205">
          <cell r="D3205">
            <v>9136</v>
          </cell>
          <cell r="E3205" t="str">
            <v>ALQUILER DE DISPENSADOR DE JABÓN, METÁLICO DE 1LT. _(Según Apéndice Bioseguridad Covid 19_V1)</v>
          </cell>
          <cell r="F3205" t="str">
            <v>UN/MES</v>
          </cell>
          <cell r="G3205">
            <v>6297</v>
          </cell>
        </row>
        <row r="3206">
          <cell r="D3206">
            <v>9137</v>
          </cell>
          <cell r="E3206" t="str">
            <v>ALQUILER DE DISPENSADOR PLÁSTICO DE TOALLAS DE PAPEL_(Según Apéndice Bioseguridad Covid 19_V2)</v>
          </cell>
          <cell r="F3206" t="str">
            <v>UN/MES</v>
          </cell>
          <cell r="G3206">
            <v>2830</v>
          </cell>
        </row>
        <row r="3207">
          <cell r="D3207">
            <v>9138</v>
          </cell>
          <cell r="E3207" t="str">
            <v>ALQUILER DE DISPENSADOR PLÁSTICO DE TOALLAS TIPO Z_(Según Apéndice Bioseguridad Covid 19_V1)</v>
          </cell>
          <cell r="F3207" t="str">
            <v>UN/MES</v>
          </cell>
          <cell r="G3207">
            <v>2830</v>
          </cell>
        </row>
        <row r="3208">
          <cell r="D3208">
            <v>9139</v>
          </cell>
          <cell r="E3208" t="str">
            <v>ALQUILER DE FUMIGADORA DE ESPALDA. ASPERSOR BOMBA MANUAL 20 LITROS. DESINFECCIÓN INCLUYE MEZCLA AGUA-HIPOCLORITO 20 mml/LITRO._(Según Apéndice Bioseguridad Covid 19_V1 y V2)</v>
          </cell>
          <cell r="F3208" t="str">
            <v>UN/MES</v>
          </cell>
          <cell r="G3208">
            <v>42882</v>
          </cell>
        </row>
        <row r="3209">
          <cell r="D3209">
            <v>9140</v>
          </cell>
          <cell r="E3209" t="str">
            <v>ALQUILER DE LAVAMANOS PORTATIL DE PEDAL TIPO MANOS LIBRES._(Según Apéndice Bioseguridad Covid 19_V2)</v>
          </cell>
          <cell r="F3209" t="str">
            <v>UN/MES</v>
          </cell>
          <cell r="G3209">
            <v>66177</v>
          </cell>
        </row>
        <row r="3210">
          <cell r="D3210">
            <v>9141</v>
          </cell>
          <cell r="E3210" t="str">
            <v>ALQUILER DE MESA PLÁSTICA DE 0.72m x 0.72m x 0.72m._(Según Apéndice Bioseguridad Covid 19_V1 y V2)</v>
          </cell>
          <cell r="F3210" t="str">
            <v>UN/MES</v>
          </cell>
          <cell r="G3210">
            <v>5666</v>
          </cell>
        </row>
        <row r="3211">
          <cell r="D3211">
            <v>9142</v>
          </cell>
          <cell r="E3211" t="str">
            <v>ALQUILER DE SILLA PLÁSTICA SIN BRAZOS._(Según Apéndice Bioseguridad Covid 19_V1 y V2)</v>
          </cell>
          <cell r="F3211" t="str">
            <v>UN/MES</v>
          </cell>
          <cell r="G3211">
            <v>2435</v>
          </cell>
        </row>
        <row r="3212">
          <cell r="D3212">
            <v>9143</v>
          </cell>
          <cell r="E3212" t="str">
            <v>ALQUILER DE TERMOMETRO DIGITAL, INFRAROJO PARA USO EN HUMANOS, LIBRE DE CONTACTO, IMPERMEABLE. (INCLUYE CALIBRACION)._(Según Apéndice Bioseguridad Covid 19_V2)</v>
          </cell>
          <cell r="F3212" t="str">
            <v>UN/MES</v>
          </cell>
          <cell r="G3212">
            <v>61912</v>
          </cell>
        </row>
        <row r="3213">
          <cell r="D3213">
            <v>9144</v>
          </cell>
          <cell r="E3213" t="str">
            <v>ALQUILER DE TERMÓMETRO INFRARROJO PARA USO EN HUMANOS, LIBRE DE CONTACTO, IMPERMEABLE_(Según Apéndice Bioseguridad Covid 19_V1)</v>
          </cell>
          <cell r="F3213" t="str">
            <v>UN/MES</v>
          </cell>
          <cell r="G3213">
            <v>6933</v>
          </cell>
        </row>
        <row r="3214">
          <cell r="D3214">
            <v>9145</v>
          </cell>
          <cell r="E3214" t="str">
            <v>ALQUILER LAVAMANOS PORTÁTIL EN ACERO INOXIDABLE CON DOS TANQUES PARA AGUA LIMPIA Y RESIDUAL DE 20 LT C/U._(Según Apéndice Bioseguridad Covid 19_V1)</v>
          </cell>
          <cell r="F3214" t="str">
            <v>UN/MES</v>
          </cell>
          <cell r="G3214">
            <v>66177</v>
          </cell>
        </row>
        <row r="3215">
          <cell r="D3215">
            <v>9146</v>
          </cell>
          <cell r="E3215" t="str">
            <v>ALQUILER DE ENTIBADO METALICO TIPO CAJON (E1A - E1B) (Incluye colocación y transporte)</v>
          </cell>
          <cell r="F3215" t="str">
            <v>M2</v>
          </cell>
          <cell r="G3215">
            <v>26154</v>
          </cell>
        </row>
        <row r="3216">
          <cell r="D3216">
            <v>9147</v>
          </cell>
          <cell r="E3216" t="str">
            <v>ALQUILER DE ENTIBADO METÁLICO TIPO DESLIZANTE (E2) (Incluye colocación y transporte)</v>
          </cell>
          <cell r="F3216" t="str">
            <v>M2</v>
          </cell>
          <cell r="G3216">
            <v>28786</v>
          </cell>
        </row>
        <row r="3217">
          <cell r="D3217">
            <v>9148</v>
          </cell>
          <cell r="E3217" t="str">
            <v>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v>
          </cell>
          <cell r="F3217" t="str">
            <v>UN</v>
          </cell>
          <cell r="G3217">
            <v>1209871</v>
          </cell>
        </row>
        <row r="3218">
          <cell r="D3218">
            <v>9149</v>
          </cell>
          <cell r="E3218" t="str">
            <v>RECOLECCION, TRANSPORTE Y DISPOSICION DE RESIDUOS LÍQUIDOS PROVENIENTES DE LAVAMANOS PORTATILES. (INCLUYE EQUIPO DE SUCCIÓN)._(Según Apéndice Bioseguridad Covid 19_V3)</v>
          </cell>
          <cell r="F3218" t="str">
            <v>M3</v>
          </cell>
          <cell r="G3218">
            <v>300000</v>
          </cell>
        </row>
        <row r="3219">
          <cell r="D3219">
            <v>9150</v>
          </cell>
          <cell r="E3219" t="str">
            <v>ALQUILER DE DISPENSADOR PLÁSTICO DE TOALLAS TIPO Z_(Según Apéndice Bioseguridad Covid 19_V3)</v>
          </cell>
          <cell r="F3219" t="str">
            <v>UN/MES</v>
          </cell>
          <cell r="G3219">
            <v>2830</v>
          </cell>
        </row>
        <row r="3220">
          <cell r="D3220">
            <v>9151</v>
          </cell>
          <cell r="E3220" t="str">
            <v>ALQUILER DE FUMIGADORA DE ESPALDA. ASPERSOR BOMBA MANUAL 20 LITROS. DESINFECCIÓN INCLUYE MEZCLA AGUA-HIPOCLORITO 20 mml/LITRO._(Según Apéndice Bioseguridad Covid 19_V3)</v>
          </cell>
          <cell r="F3220" t="str">
            <v>UN/MES</v>
          </cell>
          <cell r="G3220">
            <v>42882</v>
          </cell>
        </row>
        <row r="3221">
          <cell r="D3221">
            <v>9152</v>
          </cell>
          <cell r="E3221" t="str">
            <v>ALQUILER DE LAVAMANOS PORTATIL DE PEDAL TIPO MANOS LIBRES._(Según Apéndice Bioseguridad Covid 19_V3)</v>
          </cell>
          <cell r="F3221" t="str">
            <v>UN/MES</v>
          </cell>
          <cell r="G3221">
            <v>66177</v>
          </cell>
        </row>
        <row r="3222">
          <cell r="D3222">
            <v>9153</v>
          </cell>
          <cell r="E3222" t="str">
            <v>PAQUETE ELEMENTOS PARA LIMPIEZA Y DESINFECCIÓN PARA 10 TRABAJADORES EN OBRA (INCLUYE ALCOHOL GLICERINADO, TOALLAS DE PAPEL, JABON LIQUIDO, SUMINISTRO AGUA PARA EL LAVAMANOS). _(Según Apéndice Bioseguridad Covid 19_V3)</v>
          </cell>
          <cell r="F3222" t="str">
            <v>UN/MES</v>
          </cell>
          <cell r="G3222">
            <v>359481</v>
          </cell>
        </row>
        <row r="3223">
          <cell r="D3223">
            <v>9154</v>
          </cell>
          <cell r="E3223" t="str">
            <v>ALQUILER DE DISPENSADOR DE JABÓN LÍQUIDO O ALCOHOL GLICERINADO, CON PEDAL METÁLICO._(Según Apéndice Bioseguridad Covid 19_V3)</v>
          </cell>
          <cell r="F3223" t="str">
            <v>UN/MES</v>
          </cell>
          <cell r="G3223">
            <v>5458</v>
          </cell>
        </row>
        <row r="3224">
          <cell r="D3224">
            <v>9322</v>
          </cell>
          <cell r="E3224" t="str">
            <v>PISO EN POLIPROPILENO DE ALTO IMPACTO e: 25MM PARA TABLERO DE PUENTES PEATONALES TIPO TRANSMILENIO. INCLUYE SUMINISTRO, INSTALACIÓN Y TRANSPORTE</v>
          </cell>
          <cell r="F3224" t="str">
            <v>M2</v>
          </cell>
          <cell r="G3224">
            <v>1536369</v>
          </cell>
        </row>
        <row r="3225">
          <cell r="D3225">
            <v>9323</v>
          </cell>
          <cell r="E3225"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F3225" t="str">
            <v>M2</v>
          </cell>
          <cell r="G3225">
            <v>2202648</v>
          </cell>
        </row>
        <row r="3226">
          <cell r="D3226">
            <v>9324</v>
          </cell>
          <cell r="E3226"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F3226" t="str">
            <v>M2</v>
          </cell>
          <cell r="G3226">
            <v>2196289</v>
          </cell>
        </row>
        <row r="3227">
          <cell r="D3227">
            <v>9325</v>
          </cell>
          <cell r="E3227" t="str">
            <v>PISO EN POLIPROPILENO DE ALTO IMPACTO PARA ESCALERA DE PUENTES PEATONALES, ANCHO 38cm e=2cm. INCLUYE SUMINISTRO, INSTALACIÓN Y TRANSPORTE</v>
          </cell>
          <cell r="F3227" t="str">
            <v>ML</v>
          </cell>
          <cell r="G3227">
            <v>900158</v>
          </cell>
        </row>
        <row r="3228">
          <cell r="D3228">
            <v>9326</v>
          </cell>
          <cell r="E3228"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F3228" t="str">
            <v>ML</v>
          </cell>
          <cell r="G3228">
            <v>1361340</v>
          </cell>
        </row>
        <row r="3229">
          <cell r="D3229">
            <v>9327</v>
          </cell>
          <cell r="E3229"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F3229" t="str">
            <v>ML</v>
          </cell>
          <cell r="G3229">
            <v>1358924</v>
          </cell>
        </row>
        <row r="3230">
          <cell r="D3230">
            <v>9394</v>
          </cell>
          <cell r="E3230"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F3230" t="str">
            <v>ML</v>
          </cell>
          <cell r="G3230">
            <v>1532617</v>
          </cell>
        </row>
        <row r="3231">
          <cell r="D3231">
            <v>9395</v>
          </cell>
          <cell r="E3231"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F3231" t="str">
            <v>ML</v>
          </cell>
          <cell r="G3231">
            <v>2348427</v>
          </cell>
        </row>
        <row r="3232">
          <cell r="D3232">
            <v>9396</v>
          </cell>
          <cell r="E323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232" t="str">
            <v>ML</v>
          </cell>
          <cell r="G3232">
            <v>847130</v>
          </cell>
        </row>
        <row r="3233">
          <cell r="D3233">
            <v>9397</v>
          </cell>
          <cell r="E323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F3233" t="str">
            <v>ML</v>
          </cell>
          <cell r="G3233">
            <v>847130</v>
          </cell>
        </row>
        <row r="3234">
          <cell r="D3234">
            <v>9398</v>
          </cell>
          <cell r="E323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F3234" t="str">
            <v>ML</v>
          </cell>
          <cell r="G3234">
            <v>915935</v>
          </cell>
        </row>
        <row r="3235">
          <cell r="D3235">
            <v>9425</v>
          </cell>
          <cell r="E3235"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235" t="str">
            <v>ML</v>
          </cell>
          <cell r="G3235">
            <v>2260042</v>
          </cell>
        </row>
        <row r="3236">
          <cell r="D3236">
            <v>9463</v>
          </cell>
          <cell r="E3236" t="str">
            <v>APOYO ELASTOMÉRICO EN NEOPRENO SIN REFUERZO DUREZA 60 PARA APOYO SUPERESTRUCTURA. (SUMINISTRO E INSTALACIÓN).</v>
          </cell>
          <cell r="F3236" t="str">
            <v>dm3</v>
          </cell>
          <cell r="G3236">
            <v>50663</v>
          </cell>
        </row>
        <row r="3237">
          <cell r="D3237">
            <v>9466</v>
          </cell>
          <cell r="E3237" t="str">
            <v>PAQUETE ELEMENTOS PARA LIMPIEZA Y DESINFECCIÓN PARA 10 TRABAJADORES EN OBRA (INCLUYE ALCOHOL GLICERINADO, TOALLAS DE PAPEL, JABON LIQUIDO, SUMINISTRO AGUA PARA EL LAVAMANOS). _(Según Apéndice Bioseguridad Covid 19_V4)</v>
          </cell>
          <cell r="F3237" t="str">
            <v>UN/MES</v>
          </cell>
          <cell r="G3237">
            <v>378005</v>
          </cell>
        </row>
        <row r="3238">
          <cell r="D3238">
            <v>9467</v>
          </cell>
          <cell r="E3238" t="str">
            <v>RECOLECCION, TRANSPORTE Y DISPOSICION DE RESIDUOS LÍQUIDOS PROVENIENTES DE LAVAMANOS PORTATILES. (INCLUYE EQUIPO DE SUCCIÓN)._(Según Apéndice Bioseguridad Covid 19_V4)</v>
          </cell>
          <cell r="F3238" t="str">
            <v>M3</v>
          </cell>
          <cell r="G3238">
            <v>300000</v>
          </cell>
        </row>
        <row r="3239">
          <cell r="D3239">
            <v>9468</v>
          </cell>
          <cell r="E3239" t="str">
            <v>ALQUILER DE LAVAMANOS PORTATIL DE PEDAL TIPO MANOS LIBRES._(Según Apéndice Bioseguridad Covid 19_V4)</v>
          </cell>
          <cell r="F3239" t="str">
            <v>UN/MES</v>
          </cell>
          <cell r="G3239">
            <v>66177</v>
          </cell>
        </row>
        <row r="3240">
          <cell r="D3240">
            <v>9469</v>
          </cell>
          <cell r="E3240" t="str">
            <v>ALQUILER DE DISPENSADOR DE JABÓN LÍQUIDO O ALCOHOL GLICERINADO, CON PEDAL METÁLICO._(Según Apéndice Bioseguridad Covid 19_V4)</v>
          </cell>
          <cell r="F3240" t="str">
            <v>UN/MES</v>
          </cell>
          <cell r="G3240">
            <v>5458</v>
          </cell>
        </row>
        <row r="3241">
          <cell r="D3241">
            <v>9470</v>
          </cell>
          <cell r="E3241" t="str">
            <v>ALQUILER DE DISPENSADOR PLÁSTICO DE TOALLAS TIPO Z_(Según Apéndice Bioseguridad Covid 19_V4)</v>
          </cell>
          <cell r="F3241" t="str">
            <v>UN/MES</v>
          </cell>
          <cell r="G3241">
            <v>2830</v>
          </cell>
        </row>
        <row r="3242">
          <cell r="D3242">
            <v>9563</v>
          </cell>
          <cell r="E3242" t="str">
            <v>RETIRO DE TUBERIA DE CONCRETO Diámetro = 1,40m  (Incluye cargue, retiro de material, transporte y disposición final de escombros en sitio autorizado).</v>
          </cell>
          <cell r="F3242" t="str">
            <v>ML</v>
          </cell>
          <cell r="G3242">
            <v>144742</v>
          </cell>
        </row>
        <row r="3243">
          <cell r="D3243">
            <v>9590</v>
          </cell>
          <cell r="E3243" t="str">
            <v>LAMINA ALFAJOR (INCLUYE SUMINISTRO E INSTALACIÓN).</v>
          </cell>
          <cell r="F3243" t="str">
            <v>GLB</v>
          </cell>
          <cell r="G3243">
            <v>26878</v>
          </cell>
        </row>
        <row r="3244">
          <cell r="D3244">
            <v>9997</v>
          </cell>
          <cell r="E3244" t="str">
            <v>NIVELACIÓN Y COMPACTACIÓN DE SUBRASANTE PARA ESPACIO PÚBLICO</v>
          </cell>
          <cell r="F3244" t="str">
            <v>M2</v>
          </cell>
          <cell r="G3244">
            <v>1451</v>
          </cell>
        </row>
        <row r="3245">
          <cell r="D3245">
            <v>9998</v>
          </cell>
          <cell r="E3245" t="str">
            <v>MEZCLA ASFÁLTICA EN CALIENTE MCCh25-A CON CEMENTO ASFÁLTICO MODIFICADO CON CAUCHO (SUMINISTRO, EXTENDIDO, NIVELACIÓN Y COMPACTACIÓN MECÁNICA)</v>
          </cell>
          <cell r="F3245" t="str">
            <v>M3</v>
          </cell>
          <cell r="G3245">
            <v>1462780</v>
          </cell>
        </row>
        <row r="3246">
          <cell r="D3246">
            <v>9999</v>
          </cell>
          <cell r="E3246" t="str">
            <v>ADOQUIN DE CONCRETO TR. PESADO 20X10X8CM (SUMINISTRO E INSTALACIÓN. INCLUYE BASE 4CM MORTERO NIVELACIÓN Y ARENA DE SELLO)</v>
          </cell>
          <cell r="F3246" t="str">
            <v>M2</v>
          </cell>
          <cell r="G3246">
            <v>132758</v>
          </cell>
        </row>
        <row r="3247">
          <cell r="D3247">
            <v>10000</v>
          </cell>
          <cell r="E3247" t="str">
            <v>PISO EN LOSETA PREFABRICADA A-50 (SUMINISTRO E INSTALACIÓN. INCLUYE BASE 4CM MORTERO DE 2000 PSI, NIVELACION Y ARENA DE SELLO), INCLUYE TRANSPORTE DE PÉTREOS</v>
          </cell>
          <cell r="F3247" t="str">
            <v>M2</v>
          </cell>
          <cell r="G3247">
            <v>120528</v>
          </cell>
        </row>
        <row r="3248">
          <cell r="D3248">
            <v>10014</v>
          </cell>
          <cell r="E3248" t="str">
            <v>ESTABILIZACION O MEJORAMIENTO DE SUBRASANTE CON RAJON = 6" A 12" (15 - 30 cm) Y SELLO CON SUBBASE GRANULAR CLASE C - Gr1 (SBGC_Gr1). INCLUYE (SUMINISTRO, EXTENDIDO Y NIVELACION MANUAL , COMPACTACION MECANICA VIBROCOMPACTADOR TIPO RANA, TRANSPORTE DEL RAJON Y SELLO HASTA 21 KM)</v>
          </cell>
          <cell r="F3248" t="str">
            <v>M3</v>
          </cell>
          <cell r="G3248">
            <v>161137</v>
          </cell>
        </row>
        <row r="3249">
          <cell r="D3249">
            <v>10015</v>
          </cell>
          <cell r="E3249" t="str">
            <v>ESTABILIZACION O MEJORAMIENTO DE SUBRASANTE CON RAJON = 6" A 12" (15 - 30 cm) Y SELLO CON SUBBASE GRANULAR CLASE C - Gr1 (SBGC_Gr1). INCLUYE (SUMINISTRO, EXTENDIDO, NIVELACION Y COMPACTACION MECANICA CON RETROEXCAVADORA, TRANSPORTE DEL RAJON Y SELLO HASTA 21 KM)</v>
          </cell>
          <cell r="F3249" t="str">
            <v>M3</v>
          </cell>
          <cell r="G3249">
            <v>162217</v>
          </cell>
        </row>
        <row r="3250">
          <cell r="D3250">
            <v>10016</v>
          </cell>
          <cell r="E3250" t="str">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ell>
          <cell r="F3250" t="str">
            <v>M3</v>
          </cell>
          <cell r="G3250">
            <v>166401</v>
          </cell>
        </row>
        <row r="3251">
          <cell r="D3251">
            <v>10017</v>
          </cell>
          <cell r="E3251" t="str">
            <v>ESTABILIZACION O MEJORAMIENTO DE SUBRASANTE CON RAJON = 6" A 12" (15 - 30 cm) Y SELLO CON SUBBASE GRANULAR CLASE B - SBG50 (SBGB_SBG50). INCLUYE (SUMINISTRO, EXTENDIDO Y NIVELACION MANUAL , COMPACTACION MECANICA VIBROCOMPACTADOR TIPO RANA, TRANSPORTE DEL RAJON Y SELLO HASTA 21 KM)</v>
          </cell>
          <cell r="F3251" t="str">
            <v>M3</v>
          </cell>
          <cell r="G3251">
            <v>162625</v>
          </cell>
        </row>
        <row r="3252">
          <cell r="D3252">
            <v>10018</v>
          </cell>
          <cell r="E3252" t="str">
            <v>ESTABILIZACION O MEJORAMIENTO DE SUBRASANTE CON RAJON = 6" A 12" (15 - 30 cm) Y SELLO CON SUBBASE GRANULAR CLASE B - SBG50 (SBGB_SBG50). INCLUYE (SUMINISTRO, EXTENDIDO, NIVELACION Y COMPACTACION MECANICA CON RETROEXCAVADORA, TRANSPORTE DEL RAJON Y SELLO HASTA 21 KM)</v>
          </cell>
          <cell r="F3252" t="str">
            <v>M3</v>
          </cell>
          <cell r="G3252">
            <v>163704</v>
          </cell>
        </row>
        <row r="3253">
          <cell r="D3253">
            <v>10019</v>
          </cell>
          <cell r="E3253" t="str">
            <v>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v>
          </cell>
          <cell r="F3253" t="str">
            <v>M3</v>
          </cell>
          <cell r="G3253">
            <v>167888</v>
          </cell>
        </row>
        <row r="3254">
          <cell r="D3254">
            <v>10020</v>
          </cell>
          <cell r="E3254" t="str">
            <v>ESTABILIZACION O MEJORAMIENTO DE SUBRASANTE CON RAJON = 6" A 12" (15 - 30 cm) Y SELLO CON SUBBASE GRANULAR RECICLADA AR_SBG50. INCLUYE (SUMINISTRO, EXTENDIDO Y NIVELACION MANUAL , COMPACTACION MECANICA VIBROCOMPACTADOR TIPO RANA, TRANSPORTE DEL RAJON Y SELLO HASTA 21 KM)</v>
          </cell>
          <cell r="F3254" t="str">
            <v>M3</v>
          </cell>
          <cell r="G3254">
            <v>162625</v>
          </cell>
        </row>
        <row r="3255">
          <cell r="D3255">
            <v>10021</v>
          </cell>
          <cell r="E3255" t="str">
            <v>ESTABILIZACION O MEJORAMIENTO DE SUBRASANTE CON RAJON = 6" A 12" (15 - 30 cm) Y SELLO CON SUBBASE GRANULAR RECICLADA AR_SBG50. INCLUYE (SUMINISTRO, EXTENDIDO, NIVELACION Y COMPACTACION MECANICA CON RETROEXCAVADORA, TRANSPORTE DEL RAJON Y SELLO HASTA 21 KM)</v>
          </cell>
          <cell r="F3255" t="str">
            <v>M3</v>
          </cell>
          <cell r="G3255">
            <v>163704</v>
          </cell>
        </row>
        <row r="3256">
          <cell r="D3256">
            <v>10022</v>
          </cell>
          <cell r="E3256" t="str">
            <v>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v>
          </cell>
          <cell r="F3256" t="str">
            <v>M3</v>
          </cell>
          <cell r="G3256">
            <v>167888</v>
          </cell>
        </row>
        <row r="3257">
          <cell r="D3257">
            <v>10030</v>
          </cell>
          <cell r="E3257" t="str">
            <v>SUBBASE GRANULAR PEA CLASE B - (SBG_PEA_B_50). SUMINISTRO, EXTENDIDO MANUAL, NIVELACIÓN MANUAL Y COMPACTACIÓN MECÁNICA CON VIBROCOMPACTADOR TÁNDEM PEQUEÑO, INCLUYE OPERARIO Y COMBUSTIBLE).</v>
          </cell>
          <cell r="F3257" t="str">
            <v>M3</v>
          </cell>
          <cell r="G3257">
            <v>155748</v>
          </cell>
        </row>
        <row r="3258">
          <cell r="D3258">
            <v>10072</v>
          </cell>
          <cell r="E3258" t="str">
            <v>RELLENO PARA REDES EN ARENA DE PEÑA (NORMA NP-040) (SUMINISTRO, EXTENDIDO, HUMEDECIMIENTO Y COMPACTACIÓN)</v>
          </cell>
          <cell r="F3258" t="str">
            <v>M3</v>
          </cell>
          <cell r="G3258">
            <v>151259</v>
          </cell>
        </row>
        <row r="3259">
          <cell r="D3259">
            <v>10074</v>
          </cell>
          <cell r="E3259" t="str">
            <v>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v>
          </cell>
          <cell r="F3259" t="str">
            <v>UN</v>
          </cell>
          <cell r="G3259">
            <v>6723500</v>
          </cell>
        </row>
        <row r="3260">
          <cell r="D3260">
            <v>10075</v>
          </cell>
          <cell r="E3260" t="str">
            <v>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v>
          </cell>
          <cell r="F3260" t="str">
            <v>UN</v>
          </cell>
          <cell r="G3260">
            <v>9163000</v>
          </cell>
        </row>
        <row r="3261">
          <cell r="D3261">
            <v>10214</v>
          </cell>
          <cell r="E3261" t="str">
            <v>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v>
          </cell>
          <cell r="F3261" t="str">
            <v>ML</v>
          </cell>
          <cell r="G3261">
            <v>342165</v>
          </cell>
        </row>
        <row r="3262">
          <cell r="D3262">
            <v>9161</v>
          </cell>
          <cell r="E3262" t="str">
            <v>CICLOPARQUEADERO PORTAL SUR Y PORTAL SUBA - CERRAMIENTO DE REJILLA EN LAMINA COLD ROLLED CAL 18 (INCLUYE FABRICACIÓN, SUMINISTRO E INSTALACIÓN)</v>
          </cell>
          <cell r="F3262" t="str">
            <v>ML</v>
          </cell>
          <cell r="G3262">
            <v>1034356</v>
          </cell>
        </row>
        <row r="3263">
          <cell r="D3263">
            <v>9162</v>
          </cell>
          <cell r="E3263" t="str">
            <v>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v>
          </cell>
          <cell r="F3263" t="str">
            <v>UN</v>
          </cell>
          <cell r="G3263">
            <v>2255297</v>
          </cell>
        </row>
        <row r="3264">
          <cell r="D3264">
            <v>9163</v>
          </cell>
          <cell r="E3264" t="str">
            <v>SUMINISTRO E INSTALACIÓN DE PUERTA ENTAMBORADA HOJA Y MARCO EN COLD ROLLED CALIBRE 18 CON PINTURA ESMALTE GRIS. CERRADURA BOWERY COLLIN POMO CROMO MATE, MONTANTE CON MARCO Y LAMINA COLD ROLLED CAL. 18 PARA PUERTA P-01 DEPOSITO (SUMINISTRO E INSTALACIÓN)</v>
          </cell>
          <cell r="F3264" t="str">
            <v>UN</v>
          </cell>
          <cell r="G3264">
            <v>1725820</v>
          </cell>
        </row>
        <row r="3265">
          <cell r="D3265">
            <v>9164</v>
          </cell>
          <cell r="E3265" t="str">
            <v>CICLOPARQUEADERO PORTAL SUR Y PORTAL SUBA - ALFAJIA METALICA 16 CMS (SUMINISTRO E INSTALACIÓN)</v>
          </cell>
          <cell r="F3265" t="str">
            <v>ML</v>
          </cell>
          <cell r="G3265">
            <v>28757</v>
          </cell>
        </row>
        <row r="3266">
          <cell r="D3266">
            <v>9165</v>
          </cell>
          <cell r="E3266" t="str">
            <v>CICLOPARQUEADERO PORTAL SUR Y PORTAL SUBA - CICLOPARQUEADERO DUPLICADOR VERTICAL DE PARQUEO PARA BICICLETAS (INCLUYE SUMINISTRO E INSTALACIÓN)</v>
          </cell>
          <cell r="F3266" t="str">
            <v>UN</v>
          </cell>
          <cell r="G3266">
            <v>2248199</v>
          </cell>
        </row>
        <row r="3267">
          <cell r="D3267">
            <v>9166</v>
          </cell>
          <cell r="E3267" t="str">
            <v xml:space="preserve">CICLOPARQUEADERO PORTAL SUR Y PORTAL SUBA - SALIDA PARA LUMINARIA DE INCRUSTAR TIPO LED 12W (AREA MANTENIMIENTO) - SUMINISTRO E INSTALACIÓN (INCLUYE CABLE Y ACCESORIOS, NO INCLUYE LUMINARIA) </v>
          </cell>
          <cell r="F3267" t="str">
            <v>UN</v>
          </cell>
          <cell r="G3267">
            <v>138920</v>
          </cell>
        </row>
        <row r="3268">
          <cell r="D3268">
            <v>9167</v>
          </cell>
          <cell r="E3268" t="str">
            <v xml:space="preserve">CICLOPARQUEADERO PORTAL SUR Y PORTAL SUBA - SALIDA PARA LUMINARIA TIPO LED 55W - SUMINISTRO E INSTALACIÓN (INCLUYE CABLE Y ACCESORIOS, NO INCLUYE LUMINARIA) </v>
          </cell>
          <cell r="F3268" t="str">
            <v>UN</v>
          </cell>
          <cell r="G3268">
            <v>148949</v>
          </cell>
        </row>
        <row r="3269">
          <cell r="D3269">
            <v>9168</v>
          </cell>
          <cell r="E3269" t="str">
            <v xml:space="preserve">CICLOPARQUEADERO PORTAL SUR Y PORTAL SUBA - SALIDA PARA LUMINARIA DE EMERGENCIA LED 6W - SUMINISTRO E INSTALACIÓN (INCLUYE CABLE Y ACCESORIOS, NO INCLUYE LUMINARIA) </v>
          </cell>
          <cell r="F3269" t="str">
            <v>UN</v>
          </cell>
          <cell r="G3269">
            <v>138920</v>
          </cell>
        </row>
        <row r="3270">
          <cell r="D3270">
            <v>9169</v>
          </cell>
          <cell r="E3270" t="str">
            <v xml:space="preserve">CICLOPARQUEADERO PORTAL SUR Y PORTAL SUBA - SALIDA PARA TOMACORRIENTE DOBLE - SUMINISTRO E INSTALACIÓN (INCLUYE CABLE Y ACCESORIOS) </v>
          </cell>
          <cell r="F3270" t="str">
            <v>UN</v>
          </cell>
          <cell r="G3270">
            <v>136581</v>
          </cell>
        </row>
        <row r="3271">
          <cell r="D3271">
            <v>9170</v>
          </cell>
          <cell r="E3271" t="str">
            <v xml:space="preserve">CICLOPARQUEADERO PORTAL SUR Y PORTAL SUBA - SALIDA PARA EXTRACTOR  - SUMINISTRO E INSTALACIÓN (INCLUYE CABLE, ACCESORIOS Y EXTRACTOR) </v>
          </cell>
          <cell r="F3271" t="str">
            <v>UN</v>
          </cell>
          <cell r="G3271">
            <v>180003</v>
          </cell>
        </row>
        <row r="3272">
          <cell r="D3272">
            <v>9171</v>
          </cell>
          <cell r="E3272" t="str">
            <v>CICLOPARQUEADERO PORTAL SUR Y PORTAL SUBA - SALIDA PARA TOMA TRIFASICA 208V, 30A  - SUMINISTRO E INSTALACIÓN (INCLUYE CABLE Y ACCESORIOS)</v>
          </cell>
          <cell r="F3272" t="str">
            <v>UN</v>
          </cell>
          <cell r="G3272">
            <v>387284</v>
          </cell>
        </row>
        <row r="3273">
          <cell r="D3273">
            <v>9172</v>
          </cell>
          <cell r="E3273" t="str">
            <v>CICLOPARQUEADERO PORTAL SUR Y PORTAL SUBA - SALIDA PARA INTERRUPTOR DOBLE - SUMINISTRO E INSTALACIÓN (INCLUYE CABLE Y ACCESORIOS)</v>
          </cell>
          <cell r="F3273" t="str">
            <v>UN</v>
          </cell>
          <cell r="G3273">
            <v>140569</v>
          </cell>
        </row>
        <row r="3274">
          <cell r="D3274">
            <v>9173</v>
          </cell>
          <cell r="E3274" t="str">
            <v>CICLOPARQUEADERO PORTAL SUR Y PORTAL SUBA - SALIDA PARA INTERRUPTOR TRIPLE - SUMINISTRO E INSTALACIÓN (INCLUYE CABLE Y ACCESORIOS)</v>
          </cell>
          <cell r="F3274" t="str">
            <v>UN</v>
          </cell>
          <cell r="G3274">
            <v>163989</v>
          </cell>
        </row>
        <row r="3275">
          <cell r="D3275">
            <v>9174</v>
          </cell>
          <cell r="E3275" t="str">
            <v xml:space="preserve"> CICLOPARQUEADERO PORTAL SUR Y PORTAL SUBA -SALIDA PARA SENSOR, INCLUYE SENSOR - SUMINISTRO E INSTALACIÓN (INCLUYE CABLE Y ACCESORIOS)</v>
          </cell>
          <cell r="F3275" t="str">
            <v>UN</v>
          </cell>
          <cell r="G3275">
            <v>218533</v>
          </cell>
        </row>
        <row r="3276">
          <cell r="D3276">
            <v>9175</v>
          </cell>
          <cell r="E3276" t="str">
            <v>CICLOPARQUEADERO PORTAL SUR Y PORTAL SUBA - ALAMBRADO EN  CABLE DE COBRE 2#8 + 1#10T, CU THHN-THWN, EN TUBERIA EMT DE 1", PARA TABLEROS DE LOCALES  - SUMINISTRO E INSTALACIÓN (INCLUYE CABLE Y ACCESORIOS)</v>
          </cell>
          <cell r="F3276" t="str">
            <v>UN</v>
          </cell>
          <cell r="G3276">
            <v>222596</v>
          </cell>
        </row>
        <row r="3277">
          <cell r="D3277">
            <v>9176</v>
          </cell>
          <cell r="E3277" t="str">
            <v>CICLOPARQUEADERO PORTAL SUR Y PORTAL SUBA - ALAMBRADO EN  CABLE CU  2(3*1 + 1*1) + 1*4T CU THHW, EN TUBERIA PVC 2 DE 3", PARA T-CCLP - SUMINISTRO E INSTALACIÓN (INCLUYE CABLE Y ACCESORIOS)</v>
          </cell>
          <cell r="F3277" t="str">
            <v>UN</v>
          </cell>
          <cell r="G3277">
            <v>459067</v>
          </cell>
        </row>
        <row r="3278">
          <cell r="D3278">
            <v>9177</v>
          </cell>
          <cell r="E3278" t="str">
            <v>CICLOPARQUEADERO PORTAL SUR Y PORTAL SUBA - CANALIZACION 2X3" PVC - SUMINISTRO E INSTALACIÓN (INCLUYE CABLE Y ACCESORIOS)</v>
          </cell>
          <cell r="F3278" t="str">
            <v>ML</v>
          </cell>
          <cell r="G3278">
            <v>48810</v>
          </cell>
        </row>
        <row r="3279">
          <cell r="D3279">
            <v>9178</v>
          </cell>
          <cell r="E3279" t="str">
            <v>CICLOPARQUEADERO PORTAL SUR Y PORTAL SUBA - CABLEADO ELECTRICO PARA RED AP EXISTENTE, EXTERIOR, CON CABLE 2X6 CU +1X10T CU, THHN - SUMINISTRO E INSTALACIÓN (INCLUYE CABLE Y ACCESORIOS)</v>
          </cell>
          <cell r="F3279" t="str">
            <v>UN</v>
          </cell>
          <cell r="G3279">
            <v>123741</v>
          </cell>
        </row>
        <row r="3280">
          <cell r="D3280">
            <v>9179</v>
          </cell>
          <cell r="E3280" t="str">
            <v>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v>
          </cell>
          <cell r="F3280" t="str">
            <v>UN</v>
          </cell>
          <cell r="G3280">
            <v>11032704</v>
          </cell>
        </row>
        <row r="3281">
          <cell r="D3281">
            <v>9180</v>
          </cell>
          <cell r="E3281" t="str">
            <v>CICLOPARQUEADERO PORTAL SUR Y PORTAL SUBA - CAJA PARA CONTROL DE ALUMBRADO, COMPUESTA POR DOS TELERRUPTORES MONOPLARES  DE 16A,  DOS  PULSADORES,   DOS LAMPARAS  DE SEÑALIZACION, MARCACION Y ELEMENTOS DE CONEXIÓN REQUERIDOS.  - (INCLUYE SUMINISTRO E INSTALACIÓN)</v>
          </cell>
          <cell r="F3281" t="str">
            <v>UN</v>
          </cell>
          <cell r="G3281">
            <v>398517</v>
          </cell>
        </row>
        <row r="3282">
          <cell r="D3282">
            <v>9181</v>
          </cell>
          <cell r="E3282" t="str">
            <v>CICLOPARQUEADERO PORTAL SUR Y PORTAL SUBA - TOTALIZADOR INDUSTRIAL DE 3X80A (INCLUYE SUMINISTRO E INSTALACIÓN)</v>
          </cell>
          <cell r="F3282" t="str">
            <v>UN</v>
          </cell>
          <cell r="G3282">
            <v>216026</v>
          </cell>
        </row>
        <row r="3283">
          <cell r="D3283">
            <v>9182</v>
          </cell>
          <cell r="E3283" t="str">
            <v>CICLOPARQUEADERO PORTAL SUR Y PORTAL SUBA - BREAKER INDUSTRIAL TRIFASICO CHINT 100A (INCLUYE SUMINISTRO E INSTALACIÓN)</v>
          </cell>
          <cell r="F3283" t="str">
            <v>UN</v>
          </cell>
          <cell r="G3283">
            <v>140481</v>
          </cell>
        </row>
        <row r="3284">
          <cell r="D3284">
            <v>9183</v>
          </cell>
          <cell r="E3284" t="str">
            <v>CICLOPARQUEADERO PORTAL SUR Y PORTAL SUBA - CAJA PASO 40X40X20 C20 (INCLUYE SUMINISTRO E INSTALACIÓN)</v>
          </cell>
          <cell r="F3284" t="str">
            <v>UN</v>
          </cell>
          <cell r="G3284">
            <v>93973</v>
          </cell>
        </row>
        <row r="3285">
          <cell r="D3285">
            <v>9184</v>
          </cell>
          <cell r="E3285" t="str">
            <v>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v>
          </cell>
          <cell r="F3285" t="str">
            <v>UN</v>
          </cell>
          <cell r="G3285">
            <v>3572098</v>
          </cell>
        </row>
        <row r="3286">
          <cell r="D3286">
            <v>9185</v>
          </cell>
          <cell r="E3286" t="str">
            <v>CICLOPARQUEADERO PORTAL SUR Y PORTAL SUBA - CERTIFICACIÓN - INSPECCION RETIE Y RETILAP CICLOPARQEADERO PORTAL SUR</v>
          </cell>
          <cell r="F3286" t="str">
            <v>UN</v>
          </cell>
          <cell r="G3286">
            <v>4403000</v>
          </cell>
        </row>
        <row r="3287">
          <cell r="D3287">
            <v>9186</v>
          </cell>
          <cell r="E3287" t="str">
            <v>CICLOPARQUEADERO PORTAL SUR Y PORTAL SUBA - CERTIFICACIÓN - INSPECCIÓN  RETIE Y RETILAP CICLOPARQUEADERO PORTAL SUBA</v>
          </cell>
          <cell r="F3287" t="str">
            <v>UN</v>
          </cell>
          <cell r="G3287">
            <v>3808000</v>
          </cell>
        </row>
        <row r="3288">
          <cell r="D3288">
            <v>9187</v>
          </cell>
          <cell r="E3288" t="str">
            <v>CICLOPARQUEADERO PORTAL SUR Y PORTAL SUBA - LAMPARA LED HERMETICA 50W  (INCLUYE INSTALACIÓN)</v>
          </cell>
          <cell r="F3288" t="str">
            <v>UN</v>
          </cell>
          <cell r="G3288">
            <v>214744</v>
          </cell>
        </row>
        <row r="3289">
          <cell r="D3289">
            <v>9188</v>
          </cell>
          <cell r="E3289" t="str">
            <v>CICLOPARQUEADERO PORTAL SUR Y PORTAL SUBA - PANEL LED DE INCRUSTAR 12W  (SUMINISTRO E INSTALACIÓN)</v>
          </cell>
          <cell r="F3289" t="str">
            <v>UN</v>
          </cell>
          <cell r="G3289">
            <v>99092</v>
          </cell>
        </row>
        <row r="3290">
          <cell r="D3290">
            <v>9189</v>
          </cell>
          <cell r="E3290" t="str">
            <v>CICLOPARQUEADERO PORTAL SUR Y PORTAL SUBA - LUMINARIA EMERGENCIA 4W  (SUMINISTRO, CABLEADO  E INSTALACIÓN)</v>
          </cell>
          <cell r="F3290" t="str">
            <v>UN</v>
          </cell>
          <cell r="G3290">
            <v>134084</v>
          </cell>
        </row>
        <row r="3291">
          <cell r="D3291">
            <v>9190</v>
          </cell>
          <cell r="E3291" t="str">
            <v>CICLOPARQUEADERO PORTAL SUR Y PORTAL SUBA - SALIDA PARA TELEFONO EN TUBERIA EMT DE 3/4", INCLUYE CABLE UTP 4P CAT. 6A, JACKS RJ45 Y TODOS LOS ELEMENTOS PARA EL BUEN FUNCIONAMIENTO DEL PUNTO DE CONEXIÓN (INCLUYE SUMINISTRO E INSTALACIÓN)</v>
          </cell>
          <cell r="F3291" t="str">
            <v>UN</v>
          </cell>
          <cell r="G3291">
            <v>447291</v>
          </cell>
        </row>
        <row r="3292">
          <cell r="D3292">
            <v>9191</v>
          </cell>
          <cell r="E3292" t="str">
            <v>CICLOPARQUEADERO PORTAL SUR Y PORTAL SUBA - SALIDA PARA CIRCUITO CERRADO DE TV, EN TUBERIA EMT DE 3/4", INCLUYE CABLE UTP CAT. 6 (INCLUYE SUMINISTRO E INSTALACIÓN)</v>
          </cell>
          <cell r="F3292" t="str">
            <v>UN</v>
          </cell>
          <cell r="G3292">
            <v>426050</v>
          </cell>
        </row>
        <row r="3293">
          <cell r="D3293">
            <v>9192</v>
          </cell>
          <cell r="E3293" t="str">
            <v>CICLOPARQUEADERO PORTAL SUR Y PORTAL SUBA - PATCH PANEL 24 CAT 6A (ENSAMBLE HERRAJE + JACK) AMP (INCLUYE SUMINISTRO E INSTALACIÓN)</v>
          </cell>
          <cell r="F3293" t="str">
            <v>UN</v>
          </cell>
          <cell r="G3293">
            <v>484900</v>
          </cell>
        </row>
        <row r="3294">
          <cell r="D3294">
            <v>9193</v>
          </cell>
          <cell r="E3294" t="str">
            <v>CICLOPARQUEADERO PORTAL SUR Y PORTAL SUBA - CAJA METALICA DE PASO DE 15X15*10 CM(INCLUYE SUMINISTRO E INSTALACIÓN)</v>
          </cell>
          <cell r="F3294" t="str">
            <v>UN</v>
          </cell>
          <cell r="G3294">
            <v>24282</v>
          </cell>
        </row>
        <row r="3295">
          <cell r="D3295">
            <v>9194</v>
          </cell>
          <cell r="E3295" t="str">
            <v>CICLOPARQUEADERO PORTAL SUR Y PORTAL SUBA - CAJA DE PASO DE 10X15X7 CM (INCLUYE SUMINISTRO E INSTALACIÓN)</v>
          </cell>
          <cell r="F3295" t="str">
            <v>UN</v>
          </cell>
          <cell r="G3295">
            <v>18689</v>
          </cell>
        </row>
        <row r="3296">
          <cell r="D3296">
            <v>9195</v>
          </cell>
          <cell r="E3296" t="str">
            <v>CICLOPARQUEADERO PORTAL SUR Y PORTAL SUBA - CAJA METALICA DE PASO 20CM X 20CM X 10CM (INCLUYE SUMINISTRO E INSTALACIÓN)</v>
          </cell>
          <cell r="F3296" t="str">
            <v>UN</v>
          </cell>
          <cell r="G3296">
            <v>28966</v>
          </cell>
        </row>
        <row r="3297">
          <cell r="D3297">
            <v>9196</v>
          </cell>
          <cell r="E3297" t="str">
            <v>CICLOPARQUEADERO PORTAL SUR Y PORTAL SUBA - MULTITOMA PARA RACK 8 SALIDAS (INCLUYE SUMINISTRO E INSTALACIÓN)</v>
          </cell>
          <cell r="F3297" t="str">
            <v>UN</v>
          </cell>
          <cell r="G3297">
            <v>59368</v>
          </cell>
        </row>
        <row r="3298">
          <cell r="D3298">
            <v>9197</v>
          </cell>
          <cell r="E3298" t="str">
            <v>CICLOPARQUEADERO PORTAL SUR Y PORTAL SUBA - ACOMETIDA DE GAS POR LOCAL, INCLUYE MEDIDOR G16 (25M3/H) (SUMINISTRO, INSTALACIÓN Y DERECHOS DE CONEXIÓN VANTI)</v>
          </cell>
          <cell r="F3298" t="str">
            <v>GLB</v>
          </cell>
          <cell r="G3298">
            <v>2597034</v>
          </cell>
        </row>
        <row r="3299">
          <cell r="D3299">
            <v>9198</v>
          </cell>
          <cell r="E3299" t="str">
            <v>PATIO ZONAL EL GACO - PLACA MACIZA DE CONTRAPISO EN CONCRETO F´C 21 MPa E:0,20M</v>
          </cell>
          <cell r="F3299" t="str">
            <v>M2</v>
          </cell>
          <cell r="G3299">
            <v>164575</v>
          </cell>
        </row>
        <row r="3300">
          <cell r="D3300">
            <v>9199</v>
          </cell>
          <cell r="E3300" t="str">
            <v>PATIO ZONAL EL GACO - PERFIL IPE - ASTM A572 GR. 50</v>
          </cell>
          <cell r="F3300" t="str">
            <v>KG</v>
          </cell>
          <cell r="G3300">
            <v>26340</v>
          </cell>
        </row>
        <row r="3301">
          <cell r="D3301">
            <v>9200</v>
          </cell>
          <cell r="E3301" t="str">
            <v>PATIO ZONAL EL GACO - DUCHA ANTIVANDÁLICA CON REGADERA TUBULAR (SUMINISTRO E INSTALACION)</v>
          </cell>
          <cell r="F3301" t="str">
            <v>UN</v>
          </cell>
          <cell r="G3301">
            <v>334334</v>
          </cell>
        </row>
        <row r="3302">
          <cell r="D3302">
            <v>9201</v>
          </cell>
          <cell r="E3302" t="str">
            <v xml:space="preserve">PATIO ZONAL EL GACO - TUBO EN ACERO SCH 40 D= 1 1/2" </v>
          </cell>
          <cell r="F3302" t="str">
            <v>ML</v>
          </cell>
          <cell r="G3302">
            <v>76361</v>
          </cell>
        </row>
        <row r="3303">
          <cell r="D3303">
            <v>9202</v>
          </cell>
          <cell r="E3303" t="str">
            <v>PATIO ZONAL EL GACO - TOMA DOBLE VOZ Y DATOS CAT 6</v>
          </cell>
          <cell r="F3303" t="str">
            <v>UN</v>
          </cell>
          <cell r="G3303">
            <v>53647</v>
          </cell>
        </row>
        <row r="3304">
          <cell r="D3304">
            <v>9203</v>
          </cell>
          <cell r="E3304" t="str">
            <v>PATIO ZONAL EL GACO - CONECTORES PLUG RJ 45 PARA CABLE UTP</v>
          </cell>
          <cell r="F3304" t="str">
            <v>UN</v>
          </cell>
          <cell r="G3304">
            <v>4307</v>
          </cell>
        </row>
        <row r="3305">
          <cell r="D3305">
            <v>9204</v>
          </cell>
          <cell r="E3305" t="str">
            <v>PATIO ZONAL EL GACO - BREAKER INDUSTRIAL TOTALIZADOR 3X20A (SUMINSTRO E INSTALACION)</v>
          </cell>
          <cell r="F3305" t="str">
            <v>UN</v>
          </cell>
          <cell r="G3305">
            <v>166887</v>
          </cell>
        </row>
        <row r="3306">
          <cell r="D3306">
            <v>9205</v>
          </cell>
          <cell r="E3306" t="str">
            <v>PATIO ZONAL EL GACO - BREAKER INDUSTRIAL TOTALIZADOR 3X30A (SUMINISTRO E INSTALACION)</v>
          </cell>
          <cell r="F3306" t="str">
            <v>UN</v>
          </cell>
          <cell r="G3306">
            <v>166887</v>
          </cell>
        </row>
        <row r="3307">
          <cell r="D3307">
            <v>9206</v>
          </cell>
          <cell r="E3307" t="str">
            <v>PATIO ZONAL EL GACO - BREAKER INDUSTRIAL TOTALIZADOR 3X40A (SUMINISTRO E INSTALACION)</v>
          </cell>
          <cell r="F3307" t="str">
            <v>UN</v>
          </cell>
          <cell r="G3307">
            <v>159620</v>
          </cell>
        </row>
        <row r="3308">
          <cell r="D3308">
            <v>9207</v>
          </cell>
          <cell r="E3308" t="str">
            <v>PATIO ZONAL EL GACO - BREAKER INDUSTRIAL TOTALIZADOR 3X100A (SUMINISTRO E INSTALACION)</v>
          </cell>
          <cell r="F3308" t="str">
            <v>UN</v>
          </cell>
          <cell r="G3308">
            <v>234432</v>
          </cell>
        </row>
        <row r="3309">
          <cell r="D3309">
            <v>9208</v>
          </cell>
          <cell r="E3309" t="str">
            <v>PATIO ZONAL EL GACO - BREAKER INDUSTRIAL TOTALIZADOR 3X80A (SUMINISTRO E INSTALACION)</v>
          </cell>
          <cell r="F3309" t="str">
            <v>UN</v>
          </cell>
          <cell r="G3309">
            <v>237493</v>
          </cell>
        </row>
        <row r="3310">
          <cell r="D3310">
            <v>9209</v>
          </cell>
          <cell r="E3310" t="str">
            <v>PATIO ZONAL EL GACO - BREAKER TIPO ENCHUFABLE 1X20A (SUMINISTRO E INSTALACION)</v>
          </cell>
          <cell r="F3310" t="str">
            <v>UN</v>
          </cell>
          <cell r="G3310">
            <v>23505</v>
          </cell>
        </row>
        <row r="3311">
          <cell r="D3311">
            <v>9210</v>
          </cell>
          <cell r="E3311" t="str">
            <v>PATIO ZONAL EL GACO - CABLE ALUMINIO AISLADO THHW, 500 KCMIL AA8000-CPT 600V 90°C CT</v>
          </cell>
          <cell r="F3311" t="str">
            <v>ML</v>
          </cell>
          <cell r="G3311">
            <v>37957</v>
          </cell>
        </row>
        <row r="3312">
          <cell r="D3312">
            <v>9211</v>
          </cell>
          <cell r="E3312" t="str">
            <v>PATIO ZONAL EL GACO - SALIDA BIFÁSICA PARA SECADOR DE MANOS EN TUBERÍA CONDUIT EMT Y/O PVC DE 1" (INCLUYE APARATO, SUMINISTRO E INSTALACIÓN)</v>
          </cell>
          <cell r="F3312" t="str">
            <v>UN</v>
          </cell>
          <cell r="G3312">
            <v>762119</v>
          </cell>
        </row>
        <row r="3313">
          <cell r="D3313">
            <v>9212</v>
          </cell>
          <cell r="E3313" t="str">
            <v>PATIO ZONAL EL GACO - SALIDA TOMACORRIENTE PARA UPS MONOFASICA DE 1 KVA EN TUBERÍA CONDUIT EMT Y/O PVC DE 3/4". (INCLUYE APARATO, SUMINISTRO E INSTALACIÓN)</v>
          </cell>
          <cell r="F3313" t="str">
            <v>UN</v>
          </cell>
          <cell r="G3313">
            <v>221974</v>
          </cell>
        </row>
        <row r="3314">
          <cell r="D3314">
            <v>9213</v>
          </cell>
          <cell r="E3314" t="str">
            <v>PATIO ZONAL EL GACO - ACOMETIDA EN CABLE DE CU THHN No 3x4 F +1x6N+ 1x8T AWG. INCLUYE ACCESORIOS DE FIJACIÓN Y CONEXIÓN</v>
          </cell>
          <cell r="F3314" t="str">
            <v>ML</v>
          </cell>
          <cell r="G3314">
            <v>76079</v>
          </cell>
        </row>
        <row r="3315">
          <cell r="D3315">
            <v>9214</v>
          </cell>
          <cell r="E3315" t="str">
            <v>PATIO ZONAL EL GACO - ACOMETIDA EN CABLE DE CU THHN No 3x1/0 F +1x2N+ 1x6T AWG. INCLUYE ACCESORIOS DE FIJACIÓN Y CONEXIÓN</v>
          </cell>
          <cell r="F3315" t="str">
            <v>ML</v>
          </cell>
          <cell r="G3315">
            <v>164239</v>
          </cell>
        </row>
        <row r="3316">
          <cell r="D3316">
            <v>9215</v>
          </cell>
          <cell r="E3316" t="str">
            <v>PATIO ZONAL EL GACO - TUBERIA ACERO SCH40 1 1/4" (INCLUYE SUMINISTRO E INSTALACION)</v>
          </cell>
          <cell r="F3316" t="str">
            <v>ML</v>
          </cell>
          <cell r="G3316">
            <v>46256</v>
          </cell>
        </row>
        <row r="3317">
          <cell r="D3317">
            <v>9216</v>
          </cell>
          <cell r="E3317" t="str">
            <v>PATIO ZONAL EL GACO - TUBERIA ACERO SCH40 2 1/2" (INCLUYE SUMINISTRO E INSTALACION)</v>
          </cell>
          <cell r="F3317" t="str">
            <v>ML</v>
          </cell>
          <cell r="G3317">
            <v>90593</v>
          </cell>
        </row>
        <row r="3318">
          <cell r="D3318">
            <v>9217</v>
          </cell>
          <cell r="E3318" t="str">
            <v>PATIO ZONAL EL GACO - ACOMETIDA EN CABLE DE CU THHN No 3x2/0 F +1x1/0N+ 1x2T AWG. INCLUYE ACCESORIOS DE FIJACIÓN Y CONEXIÓN</v>
          </cell>
          <cell r="F3318" t="str">
            <v>ML</v>
          </cell>
          <cell r="G3318">
            <v>213119</v>
          </cell>
        </row>
        <row r="3319">
          <cell r="D3319">
            <v>9218</v>
          </cell>
          <cell r="E3319" t="str">
            <v>PATIO ZONAL EL GACO - TUBERIA PVC C-900 DR-18 Ø=4", PRESIÓN DE TRABAJO=235 PSI. (INCLUYE SUMINISTRO E INSTALACION)</v>
          </cell>
          <cell r="F3319" t="str">
            <v>ML</v>
          </cell>
          <cell r="G3319">
            <v>103460</v>
          </cell>
        </row>
        <row r="3320">
          <cell r="D3320">
            <v>9219</v>
          </cell>
          <cell r="E3320" t="str">
            <v>PATIO ZONAL EL GACO - ACOMETIDA EN CABLE DE CU THHN No 3x4/0 F +1x2/0N+ 1x2T AWG. INCLUYE ACCESORIOS DE FIJACIÓN Y CONEXIÓN</v>
          </cell>
          <cell r="F3320" t="str">
            <v>ML</v>
          </cell>
          <cell r="G3320">
            <v>316436</v>
          </cell>
        </row>
        <row r="3321">
          <cell r="D3321">
            <v>9220</v>
          </cell>
          <cell r="E3321" t="str">
            <v>PATIO ZONAL EL GACO - TUBERIA PVC C-900 DR-18 Ø=6", PRESIÓN DE TRABAJO=235 PSI. (INCLUYE SUMINISTRO E INSTALACION)</v>
          </cell>
          <cell r="F3321" t="str">
            <v>ML</v>
          </cell>
          <cell r="G3321">
            <v>219251</v>
          </cell>
        </row>
        <row r="3322">
          <cell r="D3322">
            <v>9221</v>
          </cell>
          <cell r="E3322" t="str">
            <v>PATIO ZONAL EL GACO - ACOMETIDA PRINCIPAL BT. INCLUYE ACCESORIOS DE FIJACIÓN Y CONEXIÓN (INCLUYE CABLE No.2 AWG 600V 90°, CABLE No. 2/0 AWG THHN-600V COBRE,  CABLE COBRE 4/0 AWG 600V 90° C THHN/THWN,  BORNA TERMINAL DE ALUMINIO 1 HUECO, 4/0 AWG)</v>
          </cell>
          <cell r="F3322" t="str">
            <v>ML</v>
          </cell>
          <cell r="G3322">
            <v>316574</v>
          </cell>
        </row>
        <row r="3323">
          <cell r="D3323">
            <v>9222</v>
          </cell>
          <cell r="E3323" t="str">
            <v>PATIO ZONAL EL GACO - TEE HD EXTREMO JUNTA MECANICA 6"x6"x6", PARA PVC C-900. (INCLUYE SUMINISTRO E INSTALACION)</v>
          </cell>
          <cell r="F3323" t="str">
            <v>UN</v>
          </cell>
          <cell r="G3323">
            <v>780043</v>
          </cell>
        </row>
        <row r="3324">
          <cell r="D3324">
            <v>9223</v>
          </cell>
          <cell r="E3324" t="str">
            <v>PATIO ZONAL EL GACO - CABLE DE COBRE No 3x12 AWG (SUMINISTRO E INSTALACION)</v>
          </cell>
          <cell r="F3324" t="str">
            <v>ML</v>
          </cell>
          <cell r="G3324">
            <v>13865</v>
          </cell>
        </row>
        <row r="3325">
          <cell r="D3325">
            <v>9224</v>
          </cell>
          <cell r="E3325" t="str">
            <v>PATIO ZONAL EL GACO - TEE HD EXTREMO JUNTA MECANICA REDUCIDA 6"X6"X4", PARA PVC C-900. (INCLUYE SUMINISTRO E INSTALACION)</v>
          </cell>
          <cell r="F3325" t="str">
            <v>UN</v>
          </cell>
          <cell r="G3325">
            <v>596457</v>
          </cell>
        </row>
        <row r="3326">
          <cell r="D3326">
            <v>9225</v>
          </cell>
          <cell r="E3326" t="str">
            <v>PATIO ZONAL EL GACO - TEE HD EXTREMO JUNTA MECANICA 4"X4"X4", PARA PVC C-900. (INCLUYE SUMINISTRO E INSTALACION)</v>
          </cell>
          <cell r="F3326" t="str">
            <v>UN</v>
          </cell>
          <cell r="G3326">
            <v>432746</v>
          </cell>
        </row>
        <row r="3327">
          <cell r="D3327">
            <v>9226</v>
          </cell>
          <cell r="E3327" t="str">
            <v>PATIO ZONAL EL GACO - MALLA METÁLICA PLASTIFICADA (0,05X0,05M) PINTURA ANTICORROSIVA Y ESMALTE POLIESTER COLOR VERDE RAL 6028, ANCLADA A MURO EXISTENTE, PARA MURO VERDE .</v>
          </cell>
          <cell r="F3327" t="str">
            <v>M2</v>
          </cell>
          <cell r="G3327">
            <v>53104</v>
          </cell>
        </row>
        <row r="3328">
          <cell r="D3328">
            <v>9227</v>
          </cell>
          <cell r="E3328" t="str">
            <v>PATIO ZONAL EL GACO - CODO HD EXTREMO JUNTA MECANICA  90°X6" (INCLUYE SUMINISTRO E INSTALACION)</v>
          </cell>
          <cell r="F3328" t="str">
            <v>UN</v>
          </cell>
          <cell r="G3328">
            <v>539157</v>
          </cell>
        </row>
        <row r="3329">
          <cell r="D3329">
            <v>9228</v>
          </cell>
          <cell r="E3329" t="str">
            <v>PATIO ZONAL EL GACO - DIVISIONES DE BAÑO EN ACERO INOXIDABLE (INCLUYE PUERTA)</v>
          </cell>
          <cell r="F3329" t="str">
            <v>M2</v>
          </cell>
          <cell r="G3329">
            <v>541218</v>
          </cell>
        </row>
        <row r="3330">
          <cell r="D3330">
            <v>9229</v>
          </cell>
          <cell r="E3330" t="str">
            <v>PATIO ZONAL EL GACO - ANTEPECHO EN BLOQUE No.5, MORTERO 1:4 (HECHO EN OBRA) PARA RECUBRIMIENTO PERIMETRAL DE CUBIERTA EN CONCRETO</v>
          </cell>
          <cell r="F3330" t="str">
            <v>M2</v>
          </cell>
          <cell r="G3330">
            <v>31514</v>
          </cell>
        </row>
        <row r="3331">
          <cell r="D3331">
            <v>9230</v>
          </cell>
          <cell r="E3331" t="str">
            <v>PATIO ZONAL EL GACO - CODO HD EXTREMO JUNTA MECANICA 90°X4" (INCLUYE SUMINISTRO E INSTALACION)</v>
          </cell>
          <cell r="F3331" t="str">
            <v>UN</v>
          </cell>
          <cell r="G3331">
            <v>379499</v>
          </cell>
        </row>
        <row r="3332">
          <cell r="D3332">
            <v>9231</v>
          </cell>
          <cell r="E3332" t="str">
            <v>PATIO ZONAL EL GACO - CODO HD EXTREMO JUNTA MECANICA 45°X6" (INCLUYE SUMINISTRO E INSTALACION)</v>
          </cell>
          <cell r="F3332" t="str">
            <v>UN</v>
          </cell>
          <cell r="G3332">
            <v>363038</v>
          </cell>
        </row>
        <row r="3333">
          <cell r="D3333">
            <v>9232</v>
          </cell>
          <cell r="E3333" t="str">
            <v>PATIO ZONAL EL GACO - REDUCCIÓN HD EXTREMO JUNTA MECANICA  Ø6"X4" (INCLUYE SUMINISTRO E INSTALACION)</v>
          </cell>
          <cell r="F3333" t="str">
            <v>UN</v>
          </cell>
          <cell r="G3333">
            <v>184562</v>
          </cell>
        </row>
        <row r="3334">
          <cell r="D3334">
            <v>9233</v>
          </cell>
          <cell r="E3334" t="str">
            <v>PATIO ZONAL EL GACO - BRIDA RANURADA Ø4" (INCLUYE SUMINISTRO E INSTALACION)</v>
          </cell>
          <cell r="F3334" t="str">
            <v>UN</v>
          </cell>
          <cell r="G3334">
            <v>87295</v>
          </cell>
        </row>
        <row r="3335">
          <cell r="D3335">
            <v>9234</v>
          </cell>
          <cell r="E3335" t="str">
            <v>PATIO ZONAL EL GACO - BRIDA RANURADA Ø6" (INCLUYE SUMINISTRO E INSTALACION)</v>
          </cell>
          <cell r="F3335" t="str">
            <v>UN</v>
          </cell>
          <cell r="G3335">
            <v>85511</v>
          </cell>
        </row>
        <row r="3336">
          <cell r="D3336">
            <v>9235</v>
          </cell>
          <cell r="E3336" t="str">
            <v>PATIO ZONAL EL GACO - JUEGO EMPAQUES Y TORNILLERIA PARA BRIDA 4" (INCLUYE SUMINISTRO E INSTALACION)</v>
          </cell>
          <cell r="F3336" t="str">
            <v>UN</v>
          </cell>
          <cell r="G3336">
            <v>36408</v>
          </cell>
        </row>
        <row r="3337">
          <cell r="D3337">
            <v>9236</v>
          </cell>
          <cell r="E3337" t="str">
            <v>PATIO ZONAL EL GACO - JUEGO EMPAQUES Y TORNILLERIA PARA BRIDA 6" (INCLUYE SUMINISTRO E INSTALACION)</v>
          </cell>
          <cell r="F3337" t="str">
            <v>UN</v>
          </cell>
          <cell r="G3337">
            <v>39707</v>
          </cell>
        </row>
        <row r="3338">
          <cell r="D3338">
            <v>9237</v>
          </cell>
          <cell r="E3338" t="str">
            <v xml:space="preserve"> PATIO ZONAL EL GACO - ADAPTADOR HEMBRA EN COBRE DE 1/2" (SUMINISTRO E INSTALACION)</v>
          </cell>
          <cell r="F3338" t="str">
            <v>UN</v>
          </cell>
          <cell r="G3338">
            <v>7890</v>
          </cell>
        </row>
        <row r="3339">
          <cell r="D3339">
            <v>9238</v>
          </cell>
          <cell r="E3339" t="str">
            <v>PATIO ZONAL EL GACO - TAPÓN RANURADO Ø4" (INCLUYE SUMINISTRO E INSTALACION)</v>
          </cell>
          <cell r="F3339" t="str">
            <v>UN</v>
          </cell>
          <cell r="G3339">
            <v>17301</v>
          </cell>
        </row>
        <row r="3340">
          <cell r="D3340">
            <v>9239</v>
          </cell>
          <cell r="E3340" t="str">
            <v xml:space="preserve"> PATIO ZONAL EL GACO - CONDUFLEX PLÁSTICO DE 3/4" (SUMINISTRO E INSTALACION)</v>
          </cell>
          <cell r="F3340" t="str">
            <v>ML</v>
          </cell>
          <cell r="G3340">
            <v>4064</v>
          </cell>
        </row>
        <row r="3341">
          <cell r="D3341">
            <v>9240</v>
          </cell>
          <cell r="E3341" t="str">
            <v>PATIO ZONAL EL GACO - TAPÓN RANURADO Ø6" (INCLUYE SUMINISTRO E INSTALACION)</v>
          </cell>
          <cell r="F3341" t="str">
            <v>UN</v>
          </cell>
          <cell r="G3341">
            <v>36083</v>
          </cell>
        </row>
        <row r="3342">
          <cell r="D3342">
            <v>9241</v>
          </cell>
          <cell r="E3342" t="str">
            <v>PATIO ZONAL EL GACO - CONDUFLEX PLÁSTICO DE 1/2" (SUMINISTRO E INSTALACION)</v>
          </cell>
          <cell r="F3342" t="str">
            <v>ML</v>
          </cell>
          <cell r="G3342">
            <v>3050</v>
          </cell>
        </row>
        <row r="3343">
          <cell r="D3343">
            <v>9242</v>
          </cell>
          <cell r="E3343" t="str">
            <v>PATIO ZONAL EL GACO - RESTRICTOR HEXAGONAL HD TUF GRIP Ø6" (INCLUYE SUMINISTRO E INSTALACION)</v>
          </cell>
          <cell r="F3343" t="str">
            <v>UN</v>
          </cell>
          <cell r="G3343">
            <v>316640</v>
          </cell>
        </row>
        <row r="3344">
          <cell r="D3344">
            <v>9243</v>
          </cell>
          <cell r="E3344" t="str">
            <v>PATIO ZONAL EL GACO - RESTRICTOR HEXAGONAL HD TUF GRIP Ø4" (INCLUYE SUMINISTRO E INSTALACION)</v>
          </cell>
          <cell r="F3344" t="str">
            <v>UN</v>
          </cell>
          <cell r="G3344">
            <v>266509</v>
          </cell>
        </row>
        <row r="3345">
          <cell r="D3345">
            <v>9244</v>
          </cell>
          <cell r="E3345" t="str">
            <v>PATIO ZONAL EL GACO - KIT ADAPTADOR TRANSICIÓN HD 4200 Ø6" (INCLUYE SUMINISTRO E INSTALACION)</v>
          </cell>
          <cell r="F3345" t="str">
            <v>UN</v>
          </cell>
          <cell r="G3345">
            <v>584266</v>
          </cell>
        </row>
        <row r="3346">
          <cell r="D3346">
            <v>9245</v>
          </cell>
          <cell r="E3346" t="str">
            <v>PATIO ZONAL EL GACO - KIT ADAPTADOR TRANSICIÓN HD 4200 Ø4" (INCLUYE SUMINISTRO E INSTALACION)</v>
          </cell>
          <cell r="F3346" t="str">
            <v>UN</v>
          </cell>
          <cell r="G3346">
            <v>483089</v>
          </cell>
        </row>
        <row r="3347">
          <cell r="D3347">
            <v>9246</v>
          </cell>
          <cell r="E3347" t="str">
            <v>PATIO ZONAL EL GACO - RESTRICTOR HIERRO DÚCTIL SERIE 400 C-900 Ø6" (INCLUYE SUMINISTRO E INSTALACION)</v>
          </cell>
          <cell r="F3347" t="str">
            <v>UN</v>
          </cell>
          <cell r="G3347">
            <v>331959</v>
          </cell>
        </row>
        <row r="3348">
          <cell r="D3348">
            <v>9247</v>
          </cell>
          <cell r="E3348" t="str">
            <v>PATIO ZONAL EL GACO - RESTRICTOR HIERRO DÚCTIL SERIE 400 C-900 Ø4" (INCLUYE SUMINISTRO E INSTALACION)</v>
          </cell>
          <cell r="F3348" t="str">
            <v>UN</v>
          </cell>
          <cell r="G3348">
            <v>266509</v>
          </cell>
        </row>
        <row r="3349">
          <cell r="D3349">
            <v>9248</v>
          </cell>
          <cell r="E3349" t="str">
            <v>PATIO ZONAL EL GACO - VÁLVULA ANGULAR 2 1/2″ H/M ROSCADA 300 PSI BRONCE UL/FM (INCLUYE SUMINISTRO E INSTALACION)</v>
          </cell>
          <cell r="F3349" t="str">
            <v>UN</v>
          </cell>
          <cell r="G3349">
            <v>302766</v>
          </cell>
        </row>
        <row r="3350">
          <cell r="D3350">
            <v>9249</v>
          </cell>
          <cell r="E3350" t="str">
            <v>PATIO ZONAL EL GACO - ACOPLE RIGIDO RANURADO 1-¼" (INCLUYE SUMINISTRO E INSTALACION)</v>
          </cell>
          <cell r="F3350" t="str">
            <v>UN</v>
          </cell>
          <cell r="G3350">
            <v>28417</v>
          </cell>
        </row>
        <row r="3351">
          <cell r="D3351">
            <v>9250</v>
          </cell>
          <cell r="E3351" t="str">
            <v>PATIO ZONAL EL GACO - ACOPLE RIGIDO RANURADO 1-½" (INCLUYE SUMINISTRO E INSTALACION)</v>
          </cell>
          <cell r="F3351" t="str">
            <v>UN</v>
          </cell>
          <cell r="G3351">
            <v>27545</v>
          </cell>
        </row>
        <row r="3352">
          <cell r="D3352">
            <v>9251</v>
          </cell>
          <cell r="E3352" t="str">
            <v>PATIO ZONAL EL GACO - ACOPLE RIGIDO RANURADO 2" (INCLUYE SUMINISTRO E INSTALACION)</v>
          </cell>
          <cell r="F3352" t="str">
            <v>UN</v>
          </cell>
          <cell r="G3352">
            <v>28378</v>
          </cell>
        </row>
        <row r="3353">
          <cell r="D3353">
            <v>9252</v>
          </cell>
          <cell r="E3353" t="str">
            <v>PATIO ZONAL EL GACO - ACOPLE RIGIDO RANURADO 2-1/2" (INCLUYE SUMINISTRO E INSTALACION)</v>
          </cell>
          <cell r="F3353" t="str">
            <v>UN</v>
          </cell>
          <cell r="G3353">
            <v>29568</v>
          </cell>
        </row>
        <row r="3354">
          <cell r="D3354">
            <v>9253</v>
          </cell>
          <cell r="E3354" t="str">
            <v xml:space="preserve"> PATIO ZONAL EL GACO - ARBUSTO TIPO SIETE CUEROS/NAZARENO DE ALTURA 60-70CM</v>
          </cell>
          <cell r="F3354" t="str">
            <v>UN</v>
          </cell>
          <cell r="G3354">
            <v>45590</v>
          </cell>
        </row>
        <row r="3355">
          <cell r="D3355">
            <v>9254</v>
          </cell>
          <cell r="E3355" t="str">
            <v>PATIO ZONAL EL GACO - ACOPLE RIGIDO RANURADO 3" (INCLUYE SUMINISTRO E INSTALACION)</v>
          </cell>
          <cell r="F3355" t="str">
            <v>UN</v>
          </cell>
          <cell r="G3355">
            <v>31234</v>
          </cell>
        </row>
        <row r="3356">
          <cell r="D3356">
            <v>9255</v>
          </cell>
          <cell r="E3356" t="str">
            <v>PATIO ZONAL EL GACO - ACOPLE RIGIDO RANURADO 4" (INCLUYE SUMINISTRO E INSTALACION)</v>
          </cell>
          <cell r="F3356" t="str">
            <v>UN</v>
          </cell>
          <cell r="G3356">
            <v>40941</v>
          </cell>
        </row>
        <row r="3357">
          <cell r="D3357">
            <v>9256</v>
          </cell>
          <cell r="E3357" t="str">
            <v xml:space="preserve"> PATIO ZONAL EL GACO - Fachada en Ladrillo bloque estructural No. 12  ( 39 x 19 x 12)cm. (Suministro e instalación)</v>
          </cell>
          <cell r="F3357" t="str">
            <v>M2</v>
          </cell>
          <cell r="G3357">
            <v>61999</v>
          </cell>
        </row>
        <row r="3358">
          <cell r="D3358">
            <v>9257</v>
          </cell>
          <cell r="E3358" t="str">
            <v xml:space="preserve"> PATIO ZONAL EL GACO - AFINADO SIMPLE E= 4CMS (MORTERO SECO) (INCLUYE SUMINISTRO E INSTALACIÓN)</v>
          </cell>
          <cell r="F3358" t="str">
            <v>M2</v>
          </cell>
          <cell r="G3358">
            <v>44823</v>
          </cell>
        </row>
        <row r="3359">
          <cell r="D3359">
            <v>9258</v>
          </cell>
          <cell r="E3359" t="str">
            <v xml:space="preserve"> PATIO ZONAL EL GACO - ESPEJO BISELADO DE 5MM SOBRE MARCO DE MADERA (INCLUYE SUMINISTRO E INSTALACIÓN)</v>
          </cell>
          <cell r="F3359" t="str">
            <v>M2</v>
          </cell>
          <cell r="G3359">
            <v>217625</v>
          </cell>
        </row>
        <row r="3360">
          <cell r="D3360">
            <v>9259</v>
          </cell>
          <cell r="E3360" t="str">
            <v>PATIO ZONAL EL GACO - REGISTRO BOLA 3/4" PVC (INCLUYE SUMINISTRO E INSTALACION)</v>
          </cell>
          <cell r="F3360" t="str">
            <v>UN</v>
          </cell>
          <cell r="G3360">
            <v>16243</v>
          </cell>
        </row>
        <row r="3361">
          <cell r="D3361">
            <v>9260</v>
          </cell>
          <cell r="E3361" t="str">
            <v>PATIO ZONAL EL GACO - REGISTRO BOLA 1 1/2" PVC (INCLUYE SUMINISTRO E INSTALACION)</v>
          </cell>
          <cell r="F3361" t="str">
            <v>UN</v>
          </cell>
          <cell r="G3361">
            <v>31395</v>
          </cell>
        </row>
        <row r="3362">
          <cell r="D3362">
            <v>9261</v>
          </cell>
          <cell r="E3362" t="str">
            <v>PATIO ZONAL EL GACO - REGISTRO BOLA 2" PVC (INCLUYE SUMINISTRO E INSTALACION)</v>
          </cell>
          <cell r="F3362" t="str">
            <v>UN</v>
          </cell>
          <cell r="G3362">
            <v>43653</v>
          </cell>
        </row>
        <row r="3363">
          <cell r="D3363">
            <v>9262</v>
          </cell>
          <cell r="E3363" t="str">
            <v>PATIO ZONAL EL GACO - TEE 3" PVC (INCLUYE SUMINISTRO E INSTALACION)</v>
          </cell>
          <cell r="F3363" t="str">
            <v>UN</v>
          </cell>
          <cell r="G3363">
            <v>65207</v>
          </cell>
        </row>
        <row r="3364">
          <cell r="D3364">
            <v>9263</v>
          </cell>
          <cell r="E3364" t="str">
            <v>PATIO ZONAL EL GACO - TEE 4" PVC (INCLUYE SUMINISTRO E INSTALACION)</v>
          </cell>
          <cell r="F3364" t="str">
            <v>UN</v>
          </cell>
          <cell r="G3364">
            <v>135549</v>
          </cell>
        </row>
        <row r="3365">
          <cell r="D3365">
            <v>9264</v>
          </cell>
          <cell r="E3365" t="str">
            <v>PATIO ZONAL EL GACO - CODO PVCP 90° 3/4"  (INCLUYE SUMINISTRO E INSTALACION)</v>
          </cell>
          <cell r="F3365" t="str">
            <v>UN</v>
          </cell>
          <cell r="G3365">
            <v>4796</v>
          </cell>
        </row>
        <row r="3366">
          <cell r="D3366">
            <v>9265</v>
          </cell>
          <cell r="E3366" t="str">
            <v>PATIO ZONAL EL GACO - CODO PVCP 45° 1 1/4"  (INCLUYE SUMINISTRO E INSTALACION)</v>
          </cell>
          <cell r="F3366" t="str">
            <v>UN</v>
          </cell>
          <cell r="G3366">
            <v>9383</v>
          </cell>
        </row>
        <row r="3367">
          <cell r="D3367">
            <v>9266</v>
          </cell>
          <cell r="E3367" t="str">
            <v>PATIO ZONAL EL GACO - TEE 2 1/2" PVC (INCLUYE SUMINISTRO E INSTALACION)</v>
          </cell>
          <cell r="F3367" t="str">
            <v>UN</v>
          </cell>
          <cell r="G3367">
            <v>42292</v>
          </cell>
        </row>
        <row r="3368">
          <cell r="D3368">
            <v>9267</v>
          </cell>
          <cell r="E3368" t="str">
            <v>PATIO ZONAL EL GACO - SOPORTES COLGANTES UL/FM 1-1/4" (Incluye suministro e instalacion)</v>
          </cell>
          <cell r="F3368" t="str">
            <v>UN</v>
          </cell>
          <cell r="G3368">
            <v>32289</v>
          </cell>
        </row>
        <row r="3369">
          <cell r="D3369">
            <v>9268</v>
          </cell>
          <cell r="E3369" t="str">
            <v>PATIO ZONAL EL GACO - SOPORTES COLGANTES UL/FM 1-1/2" (Incluye suministro e instalacion)</v>
          </cell>
          <cell r="F3369" t="str">
            <v>UN</v>
          </cell>
          <cell r="G3369">
            <v>32408</v>
          </cell>
        </row>
        <row r="3370">
          <cell r="D3370">
            <v>9269</v>
          </cell>
          <cell r="E3370" t="str">
            <v>PATIO ZONAL EL GACO - SOPORTES COLGANTES UL/FM 2" (Incluye suministro e instalacion)</v>
          </cell>
          <cell r="F3370" t="str">
            <v>UN</v>
          </cell>
          <cell r="G3370">
            <v>32527</v>
          </cell>
        </row>
        <row r="3371">
          <cell r="D3371">
            <v>9270</v>
          </cell>
          <cell r="E3371" t="str">
            <v>PATIO ZONAL EL GACO - MANOMETRO GLICERINA CUBIERTA DE 2 1/2", 0 A 300 PSI Ø1/4" (INCLUYE SUMINISTRO E INSTALACION)</v>
          </cell>
          <cell r="F3371" t="str">
            <v>UN</v>
          </cell>
          <cell r="G3371">
            <v>72868</v>
          </cell>
        </row>
        <row r="3372">
          <cell r="D3372">
            <v>9271</v>
          </cell>
          <cell r="E3372" t="str">
            <v>PATIO ZONAL EL GACO - ROCIADOR PENDIENTE, ORIFICIO 3/4", TEMPERATURA 165° F, BRONZE Ø 3/4" - K=8,0 (INCLUYE SUMINISTRO E INSTALACION)</v>
          </cell>
          <cell r="F3372" t="str">
            <v>UN</v>
          </cell>
          <cell r="G3372">
            <v>54726</v>
          </cell>
        </row>
        <row r="3373">
          <cell r="D3373">
            <v>9272</v>
          </cell>
          <cell r="E3373" t="str">
            <v>PATIO ZONAL EL GACO - ABRAZADERA TIPO PERA UL/FM 1" (INCLUYE SUMINISTRO E INSTALACION)</v>
          </cell>
          <cell r="F3373" t="str">
            <v>UN</v>
          </cell>
          <cell r="G3373">
            <v>32174</v>
          </cell>
        </row>
        <row r="3374">
          <cell r="D3374">
            <v>9273</v>
          </cell>
          <cell r="E3374" t="str">
            <v xml:space="preserve">PATIO ZONAL EL GACO: LUMINARIA LED EMERGENCIA R12 x 1.6W. (Incluye suministro e instalación)	</v>
          </cell>
          <cell r="F3374" t="str">
            <v>UN</v>
          </cell>
          <cell r="G3374">
            <v>161582</v>
          </cell>
        </row>
        <row r="3375">
          <cell r="D3375">
            <v>9274</v>
          </cell>
          <cell r="E3375" t="str">
            <v>PATIO ZONAL EL GACO: LUMINARIA LED HERMETICA 50W DL. (Incluye suministro e instalación)</v>
          </cell>
          <cell r="F3375" t="str">
            <v>UN</v>
          </cell>
          <cell r="G3375">
            <v>199402</v>
          </cell>
        </row>
        <row r="3376">
          <cell r="D3376">
            <v>9275</v>
          </cell>
          <cell r="E3376" t="str">
            <v>PATIO ZONAL EL GACO: LED REFLECTOR JETA 50W DL. (Incluye suministro e instalación)</v>
          </cell>
          <cell r="F3376" t="str">
            <v>UN</v>
          </cell>
          <cell r="G3376">
            <v>118403</v>
          </cell>
        </row>
        <row r="3377">
          <cell r="D3377">
            <v>9276</v>
          </cell>
          <cell r="E3377" t="str">
            <v>PATIO ZONAL EL GACO - SOPORTES COLGANTES UL/FM 3" (Incluye suministro e instalacion)</v>
          </cell>
          <cell r="F3377" t="str">
            <v>UN</v>
          </cell>
          <cell r="G3377">
            <v>34014</v>
          </cell>
        </row>
        <row r="3378">
          <cell r="D3378">
            <v>9277</v>
          </cell>
          <cell r="E3378" t="str">
            <v>PATIO ZONAL EL GACO: LUMINARIA LED HIGH BAY 200W DL GC015. (Incluye suministro e instalación)</v>
          </cell>
          <cell r="F3378" t="str">
            <v>UN</v>
          </cell>
          <cell r="G3378">
            <v>502434</v>
          </cell>
        </row>
        <row r="3379">
          <cell r="D3379">
            <v>9278</v>
          </cell>
          <cell r="E3379" t="str">
            <v>PATIO ZONAL EL GACO: PLANTA ELÉCTRICA 400 kW CON CABINA. Voltaje 220 V. (Incluye suministro e instalación)</v>
          </cell>
          <cell r="F3379" t="str">
            <v>UN</v>
          </cell>
          <cell r="G3379">
            <v>194365707</v>
          </cell>
        </row>
        <row r="3380">
          <cell r="D3380">
            <v>9279</v>
          </cell>
          <cell r="E3380" t="str">
            <v>PATIO ZONAL EL GACO: TOMA TRIFILAR DE INCRUSTAR 50A/250V. (Incluye suministro e instalación)</v>
          </cell>
          <cell r="F3380" t="str">
            <v>UN</v>
          </cell>
          <cell r="G3380">
            <v>38126</v>
          </cell>
        </row>
        <row r="3381">
          <cell r="D3381">
            <v>9280</v>
          </cell>
          <cell r="E3381" t="str">
            <v>PATIO ZONAL EL GACO: PANEL LED REDONDO 18 W LUZ BLANCA FRÍA 1080 LUMENES DE INCRUSTAR. (Incluye suministro e instalación)</v>
          </cell>
          <cell r="F3381" t="str">
            <v>UN</v>
          </cell>
          <cell r="G3381">
            <v>77203</v>
          </cell>
        </row>
        <row r="3382">
          <cell r="D3382">
            <v>9281</v>
          </cell>
          <cell r="E3382" t="str">
            <v>PATIO ZONAL EL GACO - SOPORTES COLGANTES UL/FM 4" (Incluye suministro e instalacion)</v>
          </cell>
          <cell r="F3382" t="str">
            <v>UN</v>
          </cell>
          <cell r="G3382">
            <v>35264</v>
          </cell>
        </row>
        <row r="3383">
          <cell r="D3383">
            <v>9282</v>
          </cell>
          <cell r="E3383" t="str">
            <v>PATIO ZONAL EL GACO: ACOMETIDA EN CABLE THHN No 3x10 F +1x10N+ 1x10T AWG. Incluye Accesorios de Fijación  y conexión</v>
          </cell>
          <cell r="F3383" t="str">
            <v>ML</v>
          </cell>
          <cell r="G3383">
            <v>18819</v>
          </cell>
        </row>
        <row r="3384">
          <cell r="D3384">
            <v>9283</v>
          </cell>
          <cell r="E3384" t="str">
            <v>PATIO ZONAL EL GACO - SOPORTE ANTISÍSMICO 4 VÍAS (Incluye suministro e instalacion)</v>
          </cell>
          <cell r="F3384" t="str">
            <v>UN</v>
          </cell>
          <cell r="G3384">
            <v>82243</v>
          </cell>
        </row>
        <row r="3385">
          <cell r="D3385">
            <v>9284</v>
          </cell>
          <cell r="E3385" t="str">
            <v xml:space="preserve">PATIO ZONAL EL GACO: LUMINARIA LED PANEL RD 24W DL. (Incluye suministro e instalación) </v>
          </cell>
          <cell r="F3385" t="str">
            <v>UN</v>
          </cell>
          <cell r="G3385">
            <v>95520</v>
          </cell>
        </row>
        <row r="3386">
          <cell r="D3386">
            <v>9285</v>
          </cell>
          <cell r="E3386" t="str">
            <v>PATIO ZONAL EL GACO - SOPORTE AUTO-AJUSTABLE (Incluye suministro e instalacion)</v>
          </cell>
          <cell r="F3386" t="str">
            <v>UN</v>
          </cell>
          <cell r="G3386">
            <v>6433</v>
          </cell>
        </row>
        <row r="3387">
          <cell r="D3387">
            <v>9286</v>
          </cell>
          <cell r="E3387" t="str">
            <v xml:space="preserve"> PATIO ZONAL EL GACO - LISTÓN ESPARTA MULTICOLOR CARA UNICA 15 x 45 CM (SUMINISTRO E INSTALACION)</v>
          </cell>
          <cell r="F3387" t="str">
            <v>UN</v>
          </cell>
          <cell r="G3387">
            <v>10642</v>
          </cell>
        </row>
        <row r="3388">
          <cell r="D3388">
            <v>9287</v>
          </cell>
          <cell r="E3388" t="str">
            <v>PATIO ZONAL EL GACO: CODO CU 90° 3/4". (Incluye suministro e instalación)</v>
          </cell>
          <cell r="F3388" t="str">
            <v>UN</v>
          </cell>
          <cell r="G3388">
            <v>8290</v>
          </cell>
        </row>
        <row r="3389">
          <cell r="D3389">
            <v>9288</v>
          </cell>
          <cell r="E3389" t="str">
            <v xml:space="preserve"> PATIO ZONAL EL GACO - PISO EN PORCELANATO BELFORT MIEL 24X120 CM (SUMINISTRO E INSTALACION)</v>
          </cell>
          <cell r="F3389" t="str">
            <v>M2</v>
          </cell>
          <cell r="G3389">
            <v>120311</v>
          </cell>
        </row>
        <row r="3390">
          <cell r="D3390">
            <v>9289</v>
          </cell>
          <cell r="E3390" t="str">
            <v>PATIO ZONAL EL GACO - CHEQUE RANURADO Ø2" (Incluye suministro e instalacion)</v>
          </cell>
          <cell r="F3390" t="str">
            <v>UN</v>
          </cell>
          <cell r="G3390">
            <v>238933</v>
          </cell>
        </row>
        <row r="3391">
          <cell r="D3391">
            <v>9290</v>
          </cell>
          <cell r="E3391" t="str">
            <v xml:space="preserve"> PATIO ZONAL EL GACO - VENTANA TIPO V-02 REJILLA EN VIDRIO, ALUMINIO MATE, VIDRIO TEMPLADO DE SEGURIDAD TRANSPARENTE 6MM, DE 60X100CM (Incluye suministro e instalacion)</v>
          </cell>
          <cell r="F3391" t="str">
            <v>UN</v>
          </cell>
          <cell r="G3391">
            <v>278832</v>
          </cell>
        </row>
        <row r="3392">
          <cell r="D3392">
            <v>9291</v>
          </cell>
          <cell r="E3392" t="str">
            <v xml:space="preserve"> PATIO ZONAL EL GACO - VENTANA TIPO V-03 GUILLOTINA VERTICAL, EN ALUMINIO MATE, VIDRIO TEMPLADO DE SEGURIDAD TRANSPARENTE 6MM, DE 220x100CM (Incluye suministro e instalacion)</v>
          </cell>
          <cell r="F3392" t="str">
            <v>UN</v>
          </cell>
          <cell r="G3392">
            <v>1079345</v>
          </cell>
        </row>
        <row r="3393">
          <cell r="D3393">
            <v>9292</v>
          </cell>
          <cell r="E3393" t="str">
            <v>PATIO ZONAL EL GACO - CHEQUE RANURADO Ø2½" (Incluye suministro e instalacion)</v>
          </cell>
          <cell r="F3393" t="str">
            <v>UN</v>
          </cell>
          <cell r="G3393">
            <v>226578</v>
          </cell>
        </row>
        <row r="3394">
          <cell r="D3394">
            <v>9293</v>
          </cell>
          <cell r="E3394" t="str">
            <v xml:space="preserve"> PATIO ZONAL EL GACO -  TUBO POLIETILENO 1" (SUMINISTRO E INSTALACIÓN)</v>
          </cell>
          <cell r="F3394" t="str">
            <v>ML</v>
          </cell>
          <cell r="G3394">
            <v>16615</v>
          </cell>
        </row>
        <row r="3395">
          <cell r="D3395">
            <v>9294</v>
          </cell>
          <cell r="E3395" t="str">
            <v>PATIO ZONAL EL GACO - CHEQUE RANURADO Ø3" (Incluye suministro e instalacion)</v>
          </cell>
          <cell r="F3395" t="str">
            <v>UN</v>
          </cell>
          <cell r="G3395">
            <v>258176</v>
          </cell>
        </row>
        <row r="3396">
          <cell r="D3396">
            <v>9295</v>
          </cell>
          <cell r="E3396" t="str">
            <v>PATIO ZONAL EL GACO - CHEQUE RANURADO Ø4" (Incluye suministro e instalacion)</v>
          </cell>
          <cell r="F3396" t="str">
            <v>UN</v>
          </cell>
          <cell r="G3396">
            <v>359004</v>
          </cell>
        </row>
        <row r="3397">
          <cell r="D3397">
            <v>9296</v>
          </cell>
          <cell r="E3397" t="str">
            <v>PATIO ZONAL EL GACO - VÁLVULA MARIPOSA Ø1½" (Incluye suministro e instalacion)</v>
          </cell>
          <cell r="F3397" t="str">
            <v>UN</v>
          </cell>
          <cell r="G3397">
            <v>316164</v>
          </cell>
        </row>
        <row r="3398">
          <cell r="D3398">
            <v>9297</v>
          </cell>
          <cell r="E3398" t="str">
            <v>PATIO ZONAL EL GACO - VÁLVULA MARIPOSA Ø2" (Incluye suministro e instalacion)</v>
          </cell>
          <cell r="F3398" t="str">
            <v>UN</v>
          </cell>
          <cell r="G3398">
            <v>396363</v>
          </cell>
        </row>
        <row r="3399">
          <cell r="D3399">
            <v>9298</v>
          </cell>
          <cell r="E3399" t="str">
            <v>PATIO ZONAL EL GACO - LUMINARIA LED PANEL SQ 40W DL 100-277V (Incluye suministro e instalacion)</v>
          </cell>
          <cell r="F3399" t="str">
            <v>UN</v>
          </cell>
          <cell r="G3399">
            <v>141366</v>
          </cell>
        </row>
        <row r="3400">
          <cell r="D3400">
            <v>9299</v>
          </cell>
          <cell r="E3400" t="str">
            <v>PATIO ZONAL EL GACO - LUMINARIA LED LINEAL COMERCIAL 40W DL UNV (Incluye suministro e instalacion)</v>
          </cell>
          <cell r="F3400" t="str">
            <v>UN</v>
          </cell>
          <cell r="G3400">
            <v>154536</v>
          </cell>
        </row>
        <row r="3401">
          <cell r="D3401">
            <v>9300</v>
          </cell>
          <cell r="E3401" t="str">
            <v>PATIO ZONAL EL GACO - TUBO DE COBRE 3/4" (Incluye suministro e instalacion)</v>
          </cell>
          <cell r="F3401" t="str">
            <v>ML</v>
          </cell>
          <cell r="G3401">
            <v>35805</v>
          </cell>
        </row>
        <row r="3402">
          <cell r="D3402">
            <v>9301</v>
          </cell>
          <cell r="E3402" t="str">
            <v>PATIO ZONAL EL GACO - GEOMEMBRANA LISA HDPE 40 MILS. (Incluye suministro e instalacion).</v>
          </cell>
          <cell r="F3402" t="str">
            <v>M2</v>
          </cell>
          <cell r="G3402">
            <v>18415</v>
          </cell>
        </row>
        <row r="3403">
          <cell r="D3403">
            <v>9302</v>
          </cell>
          <cell r="E3403" t="str">
            <v>PATIO ZONAL EL GACO - ACCESORIOS RANURADOS 150 LBS 1" (Incluye suministro e instalacion)</v>
          </cell>
          <cell r="F3403" t="str">
            <v>UN</v>
          </cell>
          <cell r="G3403">
            <v>12541</v>
          </cell>
        </row>
        <row r="3404">
          <cell r="D3404">
            <v>9303</v>
          </cell>
          <cell r="E3404" t="str">
            <v>PATIO ZONAL EL GACO - ACCESORIO RANURADO 1¼" (Incluye suministro e instalacion)</v>
          </cell>
          <cell r="F3404" t="str">
            <v>UN</v>
          </cell>
          <cell r="G3404">
            <v>15192</v>
          </cell>
        </row>
        <row r="3405">
          <cell r="D3405">
            <v>9304</v>
          </cell>
          <cell r="E3405" t="str">
            <v>PATIO ZONAL EL GACO - ACCESORIO RANURADO 1½" (Incluye suministro e instalacion)</v>
          </cell>
          <cell r="F3405" t="str">
            <v>UN</v>
          </cell>
          <cell r="G3405">
            <v>16341</v>
          </cell>
        </row>
        <row r="3406">
          <cell r="D3406">
            <v>9305</v>
          </cell>
          <cell r="E3406" t="str">
            <v>PATIO ZONAL EL GACO - ACCESORIO RANURADO 2" (Incluye suministro e instalacion)</v>
          </cell>
          <cell r="F3406" t="str">
            <v>UN</v>
          </cell>
          <cell r="G3406">
            <v>19741</v>
          </cell>
        </row>
        <row r="3407">
          <cell r="D3407">
            <v>9306</v>
          </cell>
          <cell r="E3407" t="str">
            <v>PATIO ZONAL EL GACO - PLUG TELEFONICO CONECTOR RJ 11 (Incluye suministro e instalacion)</v>
          </cell>
          <cell r="F3407" t="str">
            <v>UN</v>
          </cell>
          <cell r="G3407">
            <v>2331</v>
          </cell>
        </row>
        <row r="3408">
          <cell r="D3408">
            <v>9307</v>
          </cell>
          <cell r="E3408" t="str">
            <v>PATIO ZONAL EL GACO - GABINETE 60 CM X 60 CM X 60 CM (Incluye suministro e instalacion)</v>
          </cell>
          <cell r="F3408" t="str">
            <v>UN</v>
          </cell>
          <cell r="G3408">
            <v>278588</v>
          </cell>
        </row>
        <row r="3409">
          <cell r="D3409">
            <v>9308</v>
          </cell>
          <cell r="E3409" t="str">
            <v>PATIO ZONAL EL GACO - GABINETE 60 CM X 60 CM X 210 CM (Incluye suministro e instalacion)</v>
          </cell>
          <cell r="F3409" t="str">
            <v>UN</v>
          </cell>
          <cell r="G3409">
            <v>791402</v>
          </cell>
        </row>
        <row r="3410">
          <cell r="D3410">
            <v>9309</v>
          </cell>
          <cell r="E3410" t="str">
            <v>PATIO ZONAL EL GACO - PATCH PANEL 24 PUNTOS (Incluye suministro e instalacion)</v>
          </cell>
          <cell r="F3410" t="str">
            <v>UN</v>
          </cell>
          <cell r="G3410">
            <v>192951</v>
          </cell>
        </row>
        <row r="3411">
          <cell r="D3411">
            <v>9310</v>
          </cell>
          <cell r="E3411" t="str">
            <v>PATIO ZONAL EL GACO - PATCHCORD CTA 6 (Incluye suministro e instalacion)</v>
          </cell>
          <cell r="F3411" t="str">
            <v>ML</v>
          </cell>
          <cell r="G3411">
            <v>5001</v>
          </cell>
        </row>
        <row r="3412">
          <cell r="D3412">
            <v>9311</v>
          </cell>
          <cell r="E3412" t="str">
            <v xml:space="preserve"> PATIO ZONAL EL GACO - TABLERO TRIFÁSICO 3F-5H DE 12 CIRCUITOS  PARA BREAKERS ENCHUFABLES (Incluye suministro e instalacion)</v>
          </cell>
          <cell r="F3412" t="str">
            <v>UN</v>
          </cell>
          <cell r="G3412">
            <v>331044</v>
          </cell>
        </row>
        <row r="3413">
          <cell r="D3413">
            <v>9312</v>
          </cell>
          <cell r="E3413" t="str">
            <v>PATIO ZONAL EL GACO - TABLERO TRIFÁSICO 3F-5H DE 36 CIRCUITOS PARA BREAKERS ENCHUFABLES (Incluye suministro e instalacion)</v>
          </cell>
          <cell r="F3413" t="str">
            <v>UN</v>
          </cell>
          <cell r="G3413">
            <v>442396</v>
          </cell>
        </row>
        <row r="3414">
          <cell r="D3414">
            <v>9313</v>
          </cell>
          <cell r="E3414" t="str">
            <v>PATIO ZONAL EL GACO - BREAKER TIPO ENCHUFABLE 2X20A (Incluye suministro e instalacion)</v>
          </cell>
          <cell r="F3414" t="str">
            <v>UN</v>
          </cell>
          <cell r="G3414">
            <v>30486</v>
          </cell>
        </row>
        <row r="3415">
          <cell r="D3415">
            <v>9314</v>
          </cell>
          <cell r="E3415" t="str">
            <v>PATIO ZONAL EL GACO - BREAKER TIPO ENCHUFABLE 3X20A (Incluye suministro e instalacion)</v>
          </cell>
          <cell r="F3415" t="str">
            <v>UN</v>
          </cell>
          <cell r="G3415">
            <v>50987</v>
          </cell>
        </row>
        <row r="3416">
          <cell r="D3416">
            <v>9315</v>
          </cell>
          <cell r="E3416" t="str">
            <v>PATIO ZONAL EL GACO - FACE PLATE SENCILLO (Incluye suministro e instalacion)</v>
          </cell>
          <cell r="F3416" t="str">
            <v>UN</v>
          </cell>
          <cell r="G3416">
            <v>4763</v>
          </cell>
        </row>
        <row r="3417">
          <cell r="D3417">
            <v>9316</v>
          </cell>
          <cell r="E3417" t="str">
            <v xml:space="preserve"> PATIO ZONAL EL GACO -  CODO DE 90° EN ACERO GALVANIZADO DE 1" (SUMINISTRO E INSTALACION)</v>
          </cell>
          <cell r="F3417" t="str">
            <v>UN</v>
          </cell>
          <cell r="G3417">
            <v>8626</v>
          </cell>
        </row>
        <row r="3418">
          <cell r="D3418">
            <v>9317</v>
          </cell>
          <cell r="E3418" t="str">
            <v xml:space="preserve"> PATIO ZONAL EL GACO -  VALVULA BOLA 3/4" PARA GAS (SUMINISTRO E INSTALACION)</v>
          </cell>
          <cell r="F3418" t="str">
            <v>UN</v>
          </cell>
          <cell r="G3418">
            <v>18504</v>
          </cell>
        </row>
        <row r="3419">
          <cell r="D3419">
            <v>9318</v>
          </cell>
          <cell r="E3419" t="str">
            <v>PATIO ZONAL EL GACO - REDUCCIÓN EN COBRE DE 3/4" A 1/2" (SUMINISTRO E INSTALACION)</v>
          </cell>
          <cell r="F3419" t="str">
            <v>UN</v>
          </cell>
          <cell r="G3419">
            <v>6690</v>
          </cell>
        </row>
        <row r="3420">
          <cell r="D3420">
            <v>9319</v>
          </cell>
          <cell r="E3420" t="str">
            <v>PATIO ZONAL EL GACO - CODO DE 90° EN COBRE DE 1/2" (SUMINISTRO E INSTALACION)</v>
          </cell>
          <cell r="F3420" t="str">
            <v>UN</v>
          </cell>
          <cell r="G3420">
            <v>5790</v>
          </cell>
        </row>
        <row r="3421">
          <cell r="D3421">
            <v>9320</v>
          </cell>
          <cell r="E3421" t="str">
            <v>PATIO ZONAL EL GACO - ADAPTADOR MACHO EN COBRE DE 1/2" (SUMINISTRO E INSTALACION)</v>
          </cell>
          <cell r="F3421" t="str">
            <v>UN</v>
          </cell>
          <cell r="G3421">
            <v>6690</v>
          </cell>
        </row>
        <row r="3422">
          <cell r="D3422">
            <v>9321</v>
          </cell>
          <cell r="E3422" t="str">
            <v>PATIO ZONAL EL GACO - TUBERIA DE 1/2" EN COBRE (SUMINISTRO E INSTALACION)</v>
          </cell>
          <cell r="F3422" t="str">
            <v>ML</v>
          </cell>
          <cell r="G3422">
            <v>25463</v>
          </cell>
        </row>
        <row r="3423">
          <cell r="D3423">
            <v>9322</v>
          </cell>
          <cell r="E3423" t="str">
            <v>PISO EN POLIPROPILENO DE ALTO IMPACTO e: 25MM PARA TABLERO DE PUENTES PEATONALES TIPO TRANSMILENIO. INCLUYE SUMINISTRO, INSTALACIÓN Y TRANSPORTE</v>
          </cell>
          <cell r="F3423" t="str">
            <v>M2</v>
          </cell>
          <cell r="G3423">
            <v>1530041</v>
          </cell>
        </row>
        <row r="3424">
          <cell r="D3424">
            <v>9323</v>
          </cell>
          <cell r="E3424"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F3424" t="str">
            <v>M2</v>
          </cell>
          <cell r="G3424">
            <v>2177675</v>
          </cell>
        </row>
        <row r="3425">
          <cell r="D3425">
            <v>9324</v>
          </cell>
          <cell r="E3425"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F3425" t="str">
            <v>M2</v>
          </cell>
          <cell r="G3425">
            <v>2170589</v>
          </cell>
        </row>
        <row r="3426">
          <cell r="D3426">
            <v>9325</v>
          </cell>
          <cell r="E3426" t="str">
            <v>PISO EN POLIPROPILENO DE ALTO IMPACTO PARA ESCALERA DE PUENTES PEATONALES, ANCHO 38cm e=2cm. INCLUYE SUMINISTRO, INSTALACIÓN Y TRANSPORTE</v>
          </cell>
          <cell r="F3426" t="str">
            <v>ML</v>
          </cell>
          <cell r="G3426">
            <v>896719</v>
          </cell>
        </row>
        <row r="3427">
          <cell r="D3427">
            <v>9326</v>
          </cell>
          <cell r="E3427"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F3427" t="str">
            <v>ML</v>
          </cell>
          <cell r="G3427">
            <v>1347569</v>
          </cell>
        </row>
        <row r="3428">
          <cell r="D3428">
            <v>9327</v>
          </cell>
          <cell r="E3428"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F3428" t="str">
            <v>ML</v>
          </cell>
          <cell r="G3428">
            <v>1344877</v>
          </cell>
        </row>
        <row r="3429">
          <cell r="D3429">
            <v>9328</v>
          </cell>
          <cell r="E3429" t="str">
            <v>PATIO ZONAL EL GACO: RELLENO CON CENIZA - ESCORIA DE ALTO HORNO. INCLUYE CONFOMACIÓN COMPACTACIÓN Y TRANSPORTE A DISTANCIA DE 58 KM</v>
          </cell>
          <cell r="F3429" t="str">
            <v>M3</v>
          </cell>
          <cell r="G3429">
            <v>148891</v>
          </cell>
        </row>
        <row r="3430">
          <cell r="D3430">
            <v>9329</v>
          </cell>
          <cell r="E3430" t="str">
            <v>PATIO ZONAL EL GACO: Puntos Rociadores hasta 0,80 m Ø¾"</v>
          </cell>
          <cell r="F3430" t="str">
            <v>UN</v>
          </cell>
          <cell r="G3430">
            <v>49075</v>
          </cell>
        </row>
        <row r="3431">
          <cell r="D3431">
            <v>9330</v>
          </cell>
          <cell r="E3431" t="str">
            <v>PATIO ZONAL EL GACO: Cheque ranurado Ø1½"</v>
          </cell>
          <cell r="F3431" t="str">
            <v>UN</v>
          </cell>
          <cell r="G3431">
            <v>278441</v>
          </cell>
        </row>
        <row r="3432">
          <cell r="D3432">
            <v>9331</v>
          </cell>
          <cell r="E3432" t="str">
            <v>PATIO ZONAL EL GACO:  Sensor de flujo Ø1½" (Reducción ranurada 2" a 1 1/2")</v>
          </cell>
          <cell r="F3432" t="str">
            <v>UN</v>
          </cell>
          <cell r="G3432">
            <v>32800</v>
          </cell>
        </row>
        <row r="3433">
          <cell r="D3433">
            <v>9332</v>
          </cell>
          <cell r="E3433" t="str">
            <v>PATIO ZONAL EL GACO:  BANDEJA PORTACABLE TIPO MALLA DE 40 CM DE ANCHO</v>
          </cell>
          <cell r="F3433" t="str">
            <v>ML</v>
          </cell>
          <cell r="G3433">
            <v>57132</v>
          </cell>
        </row>
        <row r="3434">
          <cell r="D3434">
            <v>9333</v>
          </cell>
          <cell r="E3434" t="str">
            <v>PATIO ZONAL EL GACO:  Organizador de cables para RACK 80x80 2RU.</v>
          </cell>
          <cell r="F3434" t="str">
            <v>ML</v>
          </cell>
          <cell r="G3434">
            <v>76876</v>
          </cell>
        </row>
        <row r="3435">
          <cell r="D3435">
            <v>9334</v>
          </cell>
          <cell r="E3435" t="str">
            <v>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5" t="str">
            <v>ML</v>
          </cell>
          <cell r="G3435">
            <v>8599</v>
          </cell>
        </row>
        <row r="3436">
          <cell r="D3436">
            <v>9335</v>
          </cell>
          <cell r="E3436" t="str">
            <v>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6" t="str">
            <v>ML</v>
          </cell>
          <cell r="G3436">
            <v>8599</v>
          </cell>
        </row>
        <row r="3437">
          <cell r="D3437">
            <v>9336</v>
          </cell>
          <cell r="E3437" t="str">
            <v>PATIO ZONAL EL GACO: SALIDA PARA INTERRUPTOR CONMUTABLE SENCILLO EN TUBERÍA CONDUIT EMT Y/O PVC DE 3/4" (INCLUYE, INSTALACION, SUMINISTRO E INSTALACIÓN)</v>
          </cell>
          <cell r="F3437" t="str">
            <v>UN</v>
          </cell>
          <cell r="G3437">
            <v>226137</v>
          </cell>
        </row>
        <row r="3438">
          <cell r="D3438">
            <v>9337</v>
          </cell>
          <cell r="E3438" t="str">
            <v>PATIO ZONAL EL GACO: SALIDA PARA INTERRUPTOR DOBLE EN TUBERÍA CONDUIT EMT Y/O PVC DE 3/4" (INCLUYE APARATO, SUMINISTRO E INSTALACION)</v>
          </cell>
          <cell r="F3438" t="str">
            <v>UN</v>
          </cell>
          <cell r="G3438">
            <v>229679</v>
          </cell>
        </row>
        <row r="3439">
          <cell r="D3439">
            <v>9338</v>
          </cell>
          <cell r="E3439" t="str">
            <v>PATIO ZONAL EL GACO: SALIDA PARA SENSOR DE MOVIMIENTO EN TUBERÍA CONDUIT EMT Y/O PVC DE 3/4" (INCLUYE APARATO, SUMINISTRO E INSTALACIÓN)</v>
          </cell>
          <cell r="F3439" t="str">
            <v>UN</v>
          </cell>
          <cell r="G3439">
            <v>262419</v>
          </cell>
        </row>
        <row r="3440">
          <cell r="D3440">
            <v>9339</v>
          </cell>
          <cell r="E3440" t="str">
            <v>PATIO ZONAL EL GACO: SALIDA LUMINARIA EXTERIOR EN TUBERÍA CONDUIT EMT Y/O PVC DE 3/4" (SUMINISTRO E INSTALACIÓN - NO INCLUYE LUMINARIA)</v>
          </cell>
          <cell r="F3440" t="str">
            <v>UN</v>
          </cell>
          <cell r="G3440">
            <v>163649</v>
          </cell>
        </row>
        <row r="3441">
          <cell r="D3441">
            <v>9340</v>
          </cell>
          <cell r="E3441" t="str">
            <v>PATIO ZONAL EL GACO: SALIDA LUMINARIA DE EMERGENCIA EN TUBERÍA CONDUIT EMT Y/O PVC DE 3/4" (INCLUYE APARATO, SUMINISTRO E INSTALACION)</v>
          </cell>
          <cell r="F3441" t="str">
            <v>UN</v>
          </cell>
          <cell r="G3441">
            <v>185415</v>
          </cell>
        </row>
        <row r="3442">
          <cell r="D3442">
            <v>9341</v>
          </cell>
          <cell r="E3442" t="str">
            <v>PATIO ZONAL EL GACO: ACOMETIDA EN CABLE DE CU THHN No 3x8 F +1x10N+ 1x10T AWG. INCLUYE ACCESORIOS DE FIJACIÓN Y CONEXIÓN</v>
          </cell>
          <cell r="F3442" t="str">
            <v>ML</v>
          </cell>
          <cell r="G3442">
            <v>27413</v>
          </cell>
        </row>
        <row r="3443">
          <cell r="D3443">
            <v>9342</v>
          </cell>
          <cell r="E3443" t="str">
            <v>PATIO ZONAL EL GACO: ACOMETIDA EN CABLE DE CU THHN No 3x6 F +1x8N+ 1x10T AWG. INCLUYE ACCESORIOS DE FIJACIÓN Y CONEXIÓN</v>
          </cell>
          <cell r="F3443" t="str">
            <v>ML</v>
          </cell>
          <cell r="G3443">
            <v>40789</v>
          </cell>
        </row>
        <row r="3444">
          <cell r="D3444">
            <v>9343</v>
          </cell>
          <cell r="E3444" t="str">
            <v>PATIO ZONAL EL GACO: LUMINARIA LED GDS 63.2W (INCLUYE APARATO, SUMINISTRO E INSTALACION)</v>
          </cell>
          <cell r="F3444" t="str">
            <v>ML</v>
          </cell>
          <cell r="G3444">
            <v>373740</v>
          </cell>
        </row>
        <row r="3445">
          <cell r="D3445">
            <v>9344</v>
          </cell>
          <cell r="E3445" t="str">
            <v>PATIO ZONAL EL GACO: SUMINISTRO E INSTALACIÓN DE CABLE XLPE 15 KV 240MM2 AL. SE INCLUYE ACCESORIOS DE FIJACIÓN Y SOPORTE. MATERIALES CERTIFICADOS E INSTALADOS SEGÚN NORMA NTC 2050.</v>
          </cell>
          <cell r="F3445" t="str">
            <v>ML</v>
          </cell>
          <cell r="G3445">
            <v>11662</v>
          </cell>
        </row>
        <row r="3446">
          <cell r="D3446">
            <v>9345</v>
          </cell>
          <cell r="E3446" t="str">
            <v>PATIO ZONAL EL GACO: SUMINISTRO E INSTALACIÓN DE CABLE XLPE 35 KV 240MM2 AL. SE INCLUYE ACCESORIOS DE FIJACIÓN Y SOPORTE. MATERIALES CERTIFICADOS E INSTALADOS SEGÚN NORMA NTC 2050.</v>
          </cell>
          <cell r="F3446" t="str">
            <v>ML</v>
          </cell>
          <cell r="G3446">
            <v>57669</v>
          </cell>
        </row>
        <row r="3447">
          <cell r="D3447">
            <v>9346</v>
          </cell>
          <cell r="E3447" t="str">
            <v>PATIO ZONAL EL GACO: NIPLE DE 5 CM EN ACERO GALVANIZADO DE 1" (SUMINISTRO E INSTALACION)</v>
          </cell>
          <cell r="F3447" t="str">
            <v>UN</v>
          </cell>
          <cell r="G3447">
            <v>9983</v>
          </cell>
        </row>
        <row r="3448">
          <cell r="D3448">
            <v>9347</v>
          </cell>
          <cell r="E3448" t="str">
            <v>PATIO ZONAL EL GACO: UNIÓN EN ACERO GALVANIZADO DE 1" (SUMINISTRO E INSTALACION)</v>
          </cell>
          <cell r="F3448" t="str">
            <v>UN</v>
          </cell>
          <cell r="G3448">
            <v>9383</v>
          </cell>
        </row>
        <row r="3449">
          <cell r="D3449">
            <v>9348</v>
          </cell>
          <cell r="E3449" t="str">
            <v>PATIO ZONAL EL GACO: UNIÓN EN COBRE DE 3/4" (SUMINISTRO E INSTALACION)</v>
          </cell>
          <cell r="F3449" t="str">
            <v>UN</v>
          </cell>
          <cell r="G3449">
            <v>6121</v>
          </cell>
        </row>
        <row r="3450">
          <cell r="D3450">
            <v>9349</v>
          </cell>
          <cell r="E3450" t="str">
            <v>PATIO ZONAL EL GACO: GEOTEXTIL TEJIDO TR6000 HF. (SUMINISTRO E INSTALACIÓN).</v>
          </cell>
          <cell r="F3450" t="str">
            <v>M2</v>
          </cell>
          <cell r="G3450">
            <v>22278</v>
          </cell>
        </row>
        <row r="3451">
          <cell r="D3451">
            <v>9350</v>
          </cell>
          <cell r="E3451" t="str">
            <v>PATIO ZONAL EL GACO: EQUIPO EYECTOR (SUMINISTRO E INSTALACION CON SWITCH FLOTADOR, TABLERO ELECTRICO, ALARMA SONORA)</v>
          </cell>
          <cell r="F3451" t="str">
            <v>UN</v>
          </cell>
          <cell r="G3451">
            <v>2568303</v>
          </cell>
        </row>
        <row r="3452">
          <cell r="D3452">
            <v>9351</v>
          </cell>
          <cell r="E3452" t="str">
            <v>PATIO ZONAL EL GACO: EQUIPO DE PRESION (INCLYE TODOS LOS ACCESORIOS NECESARIOS PARA SU FUNCIONAMIENTO)</v>
          </cell>
          <cell r="F3452" t="str">
            <v>UN</v>
          </cell>
          <cell r="G3452">
            <v>11990691</v>
          </cell>
        </row>
        <row r="3453">
          <cell r="D3453">
            <v>9352</v>
          </cell>
          <cell r="E3453" t="str">
            <v>PATIO ZONAL EL GACO: EQUIPO DE BOMBEO PARA RCI  (INCLYE TODOS LOS ACCESORIOS NECESARIOS PARA SU FUNCIONAMIENTO)</v>
          </cell>
          <cell r="F3453" t="str">
            <v>UN</v>
          </cell>
          <cell r="G3453">
            <v>172687408</v>
          </cell>
        </row>
        <row r="3454">
          <cell r="D3454">
            <v>9353</v>
          </cell>
          <cell r="E3454" t="str">
            <v>PATIO ZONAL EL GACO - JUEGO DE PRE MOLDEADOS TIPO EXTERIOR PARA CABLE XLPE 15KVA 240 MM2 (SUMINISTRO E INSTALACION)</v>
          </cell>
          <cell r="F3454" t="str">
            <v>UN</v>
          </cell>
          <cell r="G3454">
            <v>154110</v>
          </cell>
        </row>
        <row r="3455">
          <cell r="D3455">
            <v>9354</v>
          </cell>
          <cell r="E3455" t="str">
            <v>PATIO ZONAL EL GACO - SUMINISTRO E INSTALACIÓN DE CABLE XLPE 15 KV 240MM2 AL. SE INCLUYE ACCESORIOS DE FIJACIÓN Y SOPORTE. MATERIALES CERTIFICADOS E INSTALADOS SEGÚN NORMA NTC 2050</v>
          </cell>
          <cell r="F3455" t="str">
            <v>UN</v>
          </cell>
          <cell r="G3455">
            <v>11427</v>
          </cell>
        </row>
        <row r="3456">
          <cell r="D3456">
            <v>9355</v>
          </cell>
          <cell r="E3456" t="str">
            <v>PATIO ZONAL EL GACO - REDUCCIÓN EN ACERO GALVANIZADO DE 1" A 3/4" (SUMINISTRO E INSTALACION)</v>
          </cell>
          <cell r="F3456" t="str">
            <v>UN</v>
          </cell>
          <cell r="G3456">
            <v>7162</v>
          </cell>
        </row>
        <row r="3457">
          <cell r="D3457">
            <v>9356</v>
          </cell>
          <cell r="E3457" t="str">
            <v>PATIO ZONAL EL GACO - TEE EN COBRE DE 3/4" (SUMINISTRO E INSTALACION)</v>
          </cell>
          <cell r="F3457" t="str">
            <v>UN</v>
          </cell>
          <cell r="G3457">
            <v>8591</v>
          </cell>
        </row>
        <row r="3458">
          <cell r="D3458">
            <v>9357</v>
          </cell>
          <cell r="E3458" t="str">
            <v>PATIO ZONAL EL GACO - TEJA EN METACRILATO TRANSPARENTE DE 1,5 CM DE GROSOR (SUMINISTRO E INSTALACION)</v>
          </cell>
          <cell r="F3458" t="str">
            <v>M2</v>
          </cell>
          <cell r="G3458">
            <v>68400</v>
          </cell>
        </row>
        <row r="3459">
          <cell r="D3459">
            <v>9358</v>
          </cell>
          <cell r="E3459" t="str">
            <v>PATIO ZONAL EL GACO - ADAPTADOR MACHO EN COBRE DE 3/4" (SUMINISTRO E INSTALACION)</v>
          </cell>
          <cell r="F3459" t="str">
            <v>UN</v>
          </cell>
          <cell r="G3459">
            <v>7990</v>
          </cell>
        </row>
        <row r="3460">
          <cell r="D3460">
            <v>9359</v>
          </cell>
          <cell r="E3460" t="str">
            <v>PATIO ZONAL EL GACO - PORCELANATO PARED PARA GRES NAVIA ACERO COLOR GRIS SIMILAR O EQUIVALENTE (SUMINISTRO E INSTALACION)</v>
          </cell>
          <cell r="F3460" t="str">
            <v>M2</v>
          </cell>
          <cell r="G3460">
            <v>85934</v>
          </cell>
        </row>
        <row r="3461">
          <cell r="D3461">
            <v>9360</v>
          </cell>
          <cell r="E3461" t="str">
            <v>PATIO ZONAL EL GACO - PISO EN PORCELANATO ADOBERY COLOR WENGUE SIMILAR O EQUIVALENTE (SUMINISTRO E INSTALACION)</v>
          </cell>
          <cell r="F3461" t="str">
            <v>M2</v>
          </cell>
          <cell r="G3461">
            <v>129761</v>
          </cell>
        </row>
        <row r="3462">
          <cell r="D3462">
            <v>9361</v>
          </cell>
          <cell r="E3462" t="str">
            <v>PATIO ZONAL EL GACO - POCETA EN ACERO INOXIDABLE (SUMINISTRO E INSTALACION)</v>
          </cell>
          <cell r="F3462" t="str">
            <v>UN</v>
          </cell>
          <cell r="G3462">
            <v>79515</v>
          </cell>
        </row>
        <row r="3463">
          <cell r="D3463">
            <v>9362</v>
          </cell>
          <cell r="E3463" t="str">
            <v>PATIO ZONAL EL GACO - MANTO PERMANENTE TRM 500 (INCLUYE SUMINISTRO E INSTALACION)</v>
          </cell>
          <cell r="F3463" t="str">
            <v>M2</v>
          </cell>
          <cell r="G3463">
            <v>14699</v>
          </cell>
        </row>
        <row r="3464">
          <cell r="D3464">
            <v>9363</v>
          </cell>
          <cell r="E3464" t="str">
            <v>PATIO ZONAL EL GACO - BANDEJA PORTAEQUIPOS 370 mm (SUMINISTRO E INSTALACIÓN)</v>
          </cell>
          <cell r="F3464" t="str">
            <v>ML</v>
          </cell>
          <cell r="G3464">
            <v>62285</v>
          </cell>
        </row>
        <row r="3465">
          <cell r="D3465">
            <v>9364</v>
          </cell>
          <cell r="E3465" t="str">
            <v>PATIO ZONAL EL GACO - BANDEJA DE FIBRA OPTICA 24 PUERTOS (SUMINISTRO E INSTALACIÓN)</v>
          </cell>
          <cell r="F3465" t="str">
            <v>UN</v>
          </cell>
          <cell r="G3465">
            <v>392065</v>
          </cell>
        </row>
        <row r="3466">
          <cell r="D3466">
            <v>9365</v>
          </cell>
          <cell r="E3466" t="str">
            <v>PATIO ZONAL EL GACO - CONECTORES LC (SUMINISTRO E INSTALACIÓN)</v>
          </cell>
          <cell r="F3466" t="str">
            <v>UN</v>
          </cell>
          <cell r="G3466">
            <v>74579</v>
          </cell>
        </row>
        <row r="3467">
          <cell r="D3467">
            <v>9366</v>
          </cell>
          <cell r="E3467" t="str">
            <v>PATIO ZONAL EL GACO - ADAPTADOR MACHO - EN BRONCE DE 1" (SUMINISTRO E INSTALACION)</v>
          </cell>
          <cell r="F3467" t="str">
            <v>UN</v>
          </cell>
          <cell r="G3467">
            <v>10490</v>
          </cell>
        </row>
        <row r="3468">
          <cell r="D3468">
            <v>9367</v>
          </cell>
          <cell r="E3468" t="str">
            <v>VENTANA TIPO V-01  PIVOTE VERTICAL,  EN ALUMINIO, VIDRIO TEMPLADO DE SEGURIDAD INCOLORO 6MM,  CON BASCULANTE Y DEMAS ELEMENTOS PARA SU NORMAL FUNCIONAMIENTO. MEDIDA 100x 220CM (Incluye suministro en instalacion)</v>
          </cell>
          <cell r="F3468" t="str">
            <v>UN</v>
          </cell>
          <cell r="G3468">
            <v>833000</v>
          </cell>
        </row>
        <row r="3469">
          <cell r="D3469">
            <v>9368</v>
          </cell>
          <cell r="E3469" t="str">
            <v>PUERTA TIPO P-03 EN ALUMINIO CON VIDRIO, DE SEGURIDAD INCOLORO DE 6MM. Y DEMAS ELEMENTOS PARA SU NORMAL FUNCIONAMIENTO. MEDIDA 80x220 CM. (Incluye suministro e Instalacion)</v>
          </cell>
          <cell r="F3469" t="str">
            <v>UN</v>
          </cell>
          <cell r="G3469">
            <v>1130500</v>
          </cell>
        </row>
        <row r="3470">
          <cell r="D3470">
            <v>9369</v>
          </cell>
          <cell r="E3470" t="str">
            <v>PATIO ZONAL EL GACO - TEE HD RANURADA UL/HM 2½" (INCLUYE SUMINISTRO E INSTALACION).</v>
          </cell>
          <cell r="F3470" t="str">
            <v>UN</v>
          </cell>
          <cell r="G3470">
            <v>29624</v>
          </cell>
        </row>
        <row r="3471">
          <cell r="D3471">
            <v>9370</v>
          </cell>
          <cell r="E3471" t="str">
            <v>PATIO ZONAL EL GACO - CODO HD RANURADO UL/HM 3" (INCLUYE SUMINISTRO E INSTALACION).</v>
          </cell>
          <cell r="F3471" t="str">
            <v>UN</v>
          </cell>
          <cell r="G3471">
            <v>26626</v>
          </cell>
        </row>
        <row r="3472">
          <cell r="D3472">
            <v>9371</v>
          </cell>
          <cell r="E3472" t="str">
            <v>PATIO ZONAL EL GACO - SEMICODO HD RANURADO UL/HM  4" (INCLUYE SUMINISTRO E INSTALACION).</v>
          </cell>
          <cell r="F3472" t="str">
            <v>UN</v>
          </cell>
          <cell r="G3472">
            <v>33944</v>
          </cell>
        </row>
        <row r="3473">
          <cell r="D3473">
            <v>9372</v>
          </cell>
          <cell r="E3473" t="str">
            <v>PATIO ZONAL EL GACO - Canal de drenaje Q max Neo 300 (1 m) por componentes, (INCLUYE CUERPO PARTE INFERIOR Y SUPERIOR, 2 REJILLAS EN ACERO GAVANIZADO, SUMINISTRO E INSTALACION)</v>
          </cell>
          <cell r="F3473" t="str">
            <v>ML</v>
          </cell>
          <cell r="G3473">
            <v>917696</v>
          </cell>
        </row>
        <row r="3474">
          <cell r="D3474">
            <v>9373</v>
          </cell>
          <cell r="E3474" t="str">
            <v>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v>
          </cell>
          <cell r="F3474" t="str">
            <v>UN</v>
          </cell>
          <cell r="G3474">
            <v>3101665</v>
          </cell>
        </row>
        <row r="3475">
          <cell r="D3475">
            <v>9374</v>
          </cell>
          <cell r="E3475"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v>
          </cell>
          <cell r="F3475" t="str">
            <v>UN</v>
          </cell>
          <cell r="G3475">
            <v>68079312</v>
          </cell>
        </row>
        <row r="3476">
          <cell r="D3476">
            <v>9375</v>
          </cell>
          <cell r="E3476"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v>
          </cell>
          <cell r="F3476" t="str">
            <v>UN</v>
          </cell>
          <cell r="G3476">
            <v>80403890</v>
          </cell>
        </row>
        <row r="3477">
          <cell r="D3477">
            <v>9376</v>
          </cell>
          <cell r="E3477"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v>
          </cell>
          <cell r="F3477" t="str">
            <v>UN</v>
          </cell>
          <cell r="G3477">
            <v>46054995</v>
          </cell>
        </row>
        <row r="3478">
          <cell r="D3478">
            <v>9377</v>
          </cell>
          <cell r="E3478"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8" t="str">
            <v>ML</v>
          </cell>
          <cell r="G3478">
            <v>4284566</v>
          </cell>
        </row>
        <row r="3479">
          <cell r="D3479">
            <v>9378</v>
          </cell>
          <cell r="E3479"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9" t="str">
            <v>UN</v>
          </cell>
          <cell r="G3479">
            <v>7488309</v>
          </cell>
        </row>
        <row r="3480">
          <cell r="D3480">
            <v>9379</v>
          </cell>
          <cell r="E3480" t="str">
            <v>PATIO ZONAL EL GACO - Adaptador cambio de sección para canal de drenaje QMAX 550 a sumidero fabricado en polietileno, de sección oval. Longitud total 800 mm, altura exterior 740 mm y ancho exterior 665 mm. Peso: 11,8 kg. (INCLUYE SUMINISTRO E INSTALACIÓN.</v>
          </cell>
          <cell r="F3480" t="str">
            <v>UN</v>
          </cell>
          <cell r="G3480">
            <v>2955092</v>
          </cell>
        </row>
        <row r="3481">
          <cell r="D3481">
            <v>9380</v>
          </cell>
          <cell r="E3481"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v>
          </cell>
          <cell r="F3481" t="str">
            <v>ML</v>
          </cell>
          <cell r="G3481">
            <v>5352504</v>
          </cell>
        </row>
        <row r="3482">
          <cell r="D3482">
            <v>9381</v>
          </cell>
          <cell r="E3482" t="str">
            <v>PATIO ZONAL EL GACO - Adaptador cambio de sección para canal de drenaje a sumidero fabricado en polietileno, de sección oval. Longitud total 800 mm, altura exterior 895 mm y ancho exterior 765 mm. Peso: 15,8 kg. (INCLUYE SUMINISTRO E INSTALACION).</v>
          </cell>
          <cell r="F3482" t="str">
            <v>UN</v>
          </cell>
          <cell r="G3482">
            <v>3292777</v>
          </cell>
        </row>
        <row r="3483">
          <cell r="D3483">
            <v>9382</v>
          </cell>
          <cell r="E3483" t="str">
            <v>PATIO ZONAL EL GACO - Tanque para regulación de flujos pluviales (150 m3) 19,20x4,80 (INCLUYE SUMINISTRO E INSTALACION).</v>
          </cell>
          <cell r="F3483" t="str">
            <v>UN</v>
          </cell>
          <cell r="G3483">
            <v>301505180</v>
          </cell>
        </row>
        <row r="3484">
          <cell r="D3484">
            <v>9383</v>
          </cell>
          <cell r="E3484" t="str">
            <v>PATIO ZONAL EL GACO - Tanque para regulación de flujos pluviales (70 m3) 10,80x4,20 (INCLUYE SUMINISTRO E INSTALACION).</v>
          </cell>
          <cell r="F3484" t="str">
            <v>UN</v>
          </cell>
          <cell r="G3484">
            <v>147459638</v>
          </cell>
        </row>
        <row r="3485">
          <cell r="D3485">
            <v>9384</v>
          </cell>
          <cell r="E3485" t="str">
            <v>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v>
          </cell>
          <cell r="F3485" t="str">
            <v>ML</v>
          </cell>
          <cell r="G3485">
            <v>783157</v>
          </cell>
        </row>
        <row r="3486">
          <cell r="D3486">
            <v>9385</v>
          </cell>
          <cell r="E3486"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v>
          </cell>
          <cell r="F3486" t="str">
            <v>ML</v>
          </cell>
          <cell r="G3486">
            <v>1429413</v>
          </cell>
        </row>
        <row r="3487">
          <cell r="D3487">
            <v>9386</v>
          </cell>
          <cell r="E3487" t="str">
            <v>PATIO ZONAL EL GACO: Reja Passarela FF F400 50 cm S300 (incluye Marco) (INCLUYE SUMINISTRO E INSTALACIÓN).</v>
          </cell>
          <cell r="F3487" t="str">
            <v>ML</v>
          </cell>
          <cell r="G3487">
            <v>730393</v>
          </cell>
        </row>
        <row r="3488">
          <cell r="D3488">
            <v>9387</v>
          </cell>
          <cell r="E3488" t="str">
            <v>PATIO ZONAL EL GACO - TANQUE SEPARADOR DE HIDROCARBUROS (INCLUYE SUMINISTRO E INSTALACIÓN).</v>
          </cell>
          <cell r="F3488" t="str">
            <v>UN</v>
          </cell>
          <cell r="G3488">
            <v>31111510</v>
          </cell>
        </row>
        <row r="3489">
          <cell r="D3489">
            <v>9388</v>
          </cell>
          <cell r="E3489" t="str">
            <v>PATIO ZONAL EL GACO - TANQUE DE FILTRACION (INCLUYE SUMINISTRO E INSTALACION).</v>
          </cell>
          <cell r="F3489" t="str">
            <v>UN</v>
          </cell>
          <cell r="G3489">
            <v>62505288</v>
          </cell>
        </row>
        <row r="3490">
          <cell r="D3490">
            <v>9389</v>
          </cell>
          <cell r="E3490" t="str">
            <v>PATIO ZONAL EL GACO: Jack RJ-45 para incrustar categoría 6 (INCLUYE SUMINISTRO E INSTALACON).</v>
          </cell>
          <cell r="F3490" t="str">
            <v>UN</v>
          </cell>
          <cell r="G3490">
            <v>19569</v>
          </cell>
        </row>
        <row r="3491">
          <cell r="D3491">
            <v>9390</v>
          </cell>
          <cell r="E3491" t="str">
            <v>PATIO ZONAL EL GACO - KIT FAN OUT SC/LC PARA FIBRA MULTIMODO OM3 (SUMINISTRO E INSTALACIÓN).</v>
          </cell>
          <cell r="F3491" t="str">
            <v>UN</v>
          </cell>
          <cell r="G3491">
            <v>22598</v>
          </cell>
        </row>
        <row r="3492">
          <cell r="D3492">
            <v>9391</v>
          </cell>
          <cell r="E3492" t="str">
            <v xml:space="preserve"> PATIO ZONAL EL GACO: PDU VERTICAL PARA RACK (SUMINISTRO E INSTALACIÓN).</v>
          </cell>
          <cell r="F3492" t="str">
            <v>UN</v>
          </cell>
          <cell r="G3492">
            <v>313712</v>
          </cell>
        </row>
        <row r="3493">
          <cell r="D3493">
            <v>9392</v>
          </cell>
          <cell r="E3493" t="str">
            <v>PATIO ZONAL EL GACO: PATCH CORD DE FIBRA ÓPTICA SC/LC L=2m (SUMINISTRO E INSTALACIÓN).</v>
          </cell>
          <cell r="F3493" t="str">
            <v>UN</v>
          </cell>
          <cell r="G3493">
            <v>38903</v>
          </cell>
        </row>
        <row r="3494">
          <cell r="D3494">
            <v>9393</v>
          </cell>
          <cell r="E3494" t="str">
            <v>PATIO ZONAL EL GACO: Terminal Premoldeada Tipo Interior para 15 KV 2-250 KCM (INCLUYE SUMINISTRO E INSTALACIÓN).</v>
          </cell>
          <cell r="F3494" t="str">
            <v>UN</v>
          </cell>
          <cell r="G3494">
            <v>123663</v>
          </cell>
        </row>
        <row r="3495">
          <cell r="D3495">
            <v>9394</v>
          </cell>
          <cell r="E3495"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F3495" t="str">
            <v>ML</v>
          </cell>
          <cell r="G3495">
            <v>1526525</v>
          </cell>
        </row>
        <row r="3496">
          <cell r="D3496">
            <v>9395</v>
          </cell>
          <cell r="E349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F3496" t="str">
            <v>ML</v>
          </cell>
          <cell r="G3496">
            <v>2342335</v>
          </cell>
        </row>
        <row r="3497">
          <cell r="D3497">
            <v>9396</v>
          </cell>
          <cell r="E3497"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497" t="str">
            <v>ML</v>
          </cell>
          <cell r="G3497">
            <v>843068</v>
          </cell>
        </row>
        <row r="3498">
          <cell r="D3498">
            <v>9397</v>
          </cell>
          <cell r="E3498"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F3498" t="str">
            <v>ML</v>
          </cell>
          <cell r="G3498">
            <v>843068</v>
          </cell>
        </row>
        <row r="3499">
          <cell r="D3499">
            <v>9398</v>
          </cell>
          <cell r="E3499"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F3499" t="str">
            <v>ML</v>
          </cell>
          <cell r="G3499">
            <v>911873</v>
          </cell>
        </row>
        <row r="3500">
          <cell r="D3500">
            <v>9399</v>
          </cell>
          <cell r="E3500" t="str">
            <v>PATIO ZONAL EL GACO: DRENES VERTICALES TIPO MECHA CON PERFORACION  (INCLUYE SUMINISTRO E INSTALACIÓN, LA MOVILIZACIÓN Y LA DESMOVILIZACIÓN DE EQUIPOS PARA PERFORACION DE DRENES TIPO MECHA)</v>
          </cell>
          <cell r="F3500" t="str">
            <v>ML</v>
          </cell>
          <cell r="G3500">
            <v>7586</v>
          </cell>
        </row>
        <row r="3501">
          <cell r="D3501">
            <v>9400</v>
          </cell>
          <cell r="E3501" t="str">
            <v>PATIO ZONAL EL GACO: Niples pasa-muros acero inoxidable ranurados 1" de 60cm de longitud. Incluye suministro e instalación</v>
          </cell>
          <cell r="F3501" t="str">
            <v>UN</v>
          </cell>
          <cell r="G3501">
            <v>87768</v>
          </cell>
        </row>
        <row r="3502">
          <cell r="D3502">
            <v>9401</v>
          </cell>
          <cell r="E3502" t="str">
            <v>PATIO ZONAL EL GACO: Niples pasa-muros acero inoxidable ranurados 1 1/4" de 60cm de longitud. Incluye suministro e instalación</v>
          </cell>
          <cell r="F3502" t="str">
            <v>UN</v>
          </cell>
          <cell r="G3502">
            <v>109767</v>
          </cell>
        </row>
        <row r="3503">
          <cell r="D3503">
            <v>9402</v>
          </cell>
          <cell r="E3503" t="str">
            <v>PATIO ZONAL EL GACO: Válvula mariposa Ø2½". Incluye suministro e instalación</v>
          </cell>
          <cell r="F3503" t="str">
            <v>UN</v>
          </cell>
          <cell r="G3503">
            <v>524816</v>
          </cell>
        </row>
        <row r="3504">
          <cell r="D3504">
            <v>9403</v>
          </cell>
          <cell r="E3504" t="str">
            <v>PATIO ZONAL EL GACO: Válvula mariposa Ø3". Incluye suministro e instalación</v>
          </cell>
          <cell r="F3504" t="str">
            <v>UN</v>
          </cell>
          <cell r="G3504">
            <v>546117</v>
          </cell>
        </row>
        <row r="3505">
          <cell r="D3505">
            <v>9404</v>
          </cell>
          <cell r="E3505" t="str">
            <v>PATIO ZONAL EL GACO: Válvula mariposa Ø4". Incluye suministro e instalación</v>
          </cell>
          <cell r="F3505" t="str">
            <v>UN</v>
          </cell>
          <cell r="G3505">
            <v>610927</v>
          </cell>
        </row>
        <row r="3506">
          <cell r="D3506">
            <v>9405</v>
          </cell>
          <cell r="E3506" t="str">
            <v>PATIO ZONAL EL GACO: Sensor de flujo Ø2". Incluye suministro e instalación</v>
          </cell>
          <cell r="F3506" t="str">
            <v>UN</v>
          </cell>
          <cell r="G3506">
            <v>450736</v>
          </cell>
        </row>
        <row r="3507">
          <cell r="D3507">
            <v>9406</v>
          </cell>
          <cell r="E3507" t="str">
            <v>PATIO ZONAL EL GACO: Sensor de flujo Ø2½". Incluye suministro e instalación</v>
          </cell>
          <cell r="F3507" t="str">
            <v>UN</v>
          </cell>
          <cell r="G3507">
            <v>425046</v>
          </cell>
        </row>
        <row r="3508">
          <cell r="D3508">
            <v>9407</v>
          </cell>
          <cell r="E3508" t="str">
            <v>PATIO ZONAL EL GACO: Sensor de flujo Ø3". Incluye suministro e instalación</v>
          </cell>
          <cell r="F3508" t="str">
            <v>UN</v>
          </cell>
          <cell r="G3508">
            <v>494352</v>
          </cell>
        </row>
        <row r="3509">
          <cell r="D3509">
            <v>9408</v>
          </cell>
          <cell r="E3509" t="str">
            <v>PATIO ZONAL EL GACO: Sensor de flujo Ø4". Incluye suministro e instalación</v>
          </cell>
          <cell r="F3509" t="str">
            <v>UN</v>
          </cell>
          <cell r="G3509">
            <v>457655</v>
          </cell>
        </row>
        <row r="3510">
          <cell r="D3510">
            <v>9409</v>
          </cell>
          <cell r="E3510" t="str">
            <v>PATIO ZONAL EL GACO: Válvula desaireadora Ø ¾". Incluye suministro e instalación</v>
          </cell>
          <cell r="F3510" t="str">
            <v>UN</v>
          </cell>
          <cell r="G3510">
            <v>392681</v>
          </cell>
        </row>
        <row r="3511">
          <cell r="D3511">
            <v>9410</v>
          </cell>
          <cell r="E3511" t="str">
            <v>PATIO ZONAL EL GACO: Válvula desaireadora Ø 1". Incluye suministro e instalación</v>
          </cell>
          <cell r="F3511" t="str">
            <v>UN</v>
          </cell>
          <cell r="G3511">
            <v>469234</v>
          </cell>
        </row>
        <row r="3512">
          <cell r="D3512">
            <v>9411</v>
          </cell>
          <cell r="E3512" t="str">
            <v>PATIO ZONAL EL GACO: Válvula OS&amp;Y Flanchada 4" Supervisada. Incluye suministro e instalación</v>
          </cell>
          <cell r="F3512" t="str">
            <v>UN</v>
          </cell>
          <cell r="G3512">
            <v>1048252</v>
          </cell>
        </row>
        <row r="3513">
          <cell r="D3513">
            <v>9412</v>
          </cell>
          <cell r="E3513" t="str">
            <v>PATIO ZONAL EL GACO: Válvula OS&amp;Y Flanchada 6" Supervisada. Incluye suministro e instalación</v>
          </cell>
          <cell r="F3513" t="str">
            <v>UN</v>
          </cell>
          <cell r="G3513">
            <v>2267795</v>
          </cell>
        </row>
        <row r="3514">
          <cell r="D3514">
            <v>9413</v>
          </cell>
          <cell r="E3514" t="str">
            <v>PATIO ZONAL EL GACO: GABINETE RACK AÉREO TIPO 1 UR de alto 16 x ancho 40 x fondo 40cm. Incluye suministro e instalación</v>
          </cell>
          <cell r="F3514" t="str">
            <v>UN</v>
          </cell>
          <cell r="G3514">
            <v>157318</v>
          </cell>
        </row>
        <row r="3515">
          <cell r="D3515">
            <v>9414</v>
          </cell>
          <cell r="E3515" t="str">
            <v>PATIO ZONAL EL GACO: Niples pasa-muros acero inoxidable ranurados 1 1/2" de 60cm de longitud. Incluye suministro e instalación</v>
          </cell>
          <cell r="F3515" t="str">
            <v>UN</v>
          </cell>
          <cell r="G3515">
            <v>124767</v>
          </cell>
        </row>
        <row r="3516">
          <cell r="D3516">
            <v>9415</v>
          </cell>
          <cell r="E3516" t="str">
            <v>PATIO ZONAL EL GACO: Niples pasa-muros acero inoxidable ranurados 2" de 60cm de longitud. Incluye suministro e instalación</v>
          </cell>
          <cell r="F3516" t="str">
            <v>UN</v>
          </cell>
          <cell r="G3516">
            <v>146767</v>
          </cell>
        </row>
        <row r="3517">
          <cell r="D3517">
            <v>9416</v>
          </cell>
          <cell r="E3517" t="str">
            <v>PATIO ZONAL EL GACO: Ajardinamiento tipo cerca viva con plantas trepadoras. Incluye Suministro, Transporte y Plantación. Incluye Mano de obra de jardinería</v>
          </cell>
          <cell r="F3517" t="str">
            <v>M2</v>
          </cell>
          <cell r="G3517">
            <v>27095</v>
          </cell>
        </row>
        <row r="3518">
          <cell r="D3518">
            <v>9417</v>
          </cell>
          <cell r="E3518" t="str">
            <v>PATIO ZONAL EL GACO: ASCENSOR HIDRÁULICO (SIN CUARTO DE MAQUINAS) CON PUERTAS AUTOMÁTICAS. Incluye suministro, transporte e instalación</v>
          </cell>
          <cell r="F3518" t="str">
            <v>GLB</v>
          </cell>
          <cell r="G3518">
            <v>77350000</v>
          </cell>
        </row>
        <row r="3519">
          <cell r="D3519">
            <v>9418</v>
          </cell>
          <cell r="E3519" t="str">
            <v>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v>
          </cell>
          <cell r="F3519" t="str">
            <v>UN</v>
          </cell>
          <cell r="G3519">
            <v>221663</v>
          </cell>
        </row>
        <row r="3520">
          <cell r="D3520">
            <v>9419</v>
          </cell>
          <cell r="E3520"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F3520" t="str">
            <v>M2</v>
          </cell>
          <cell r="G3520">
            <v>658391</v>
          </cell>
        </row>
        <row r="3521">
          <cell r="D3521">
            <v>9420</v>
          </cell>
          <cell r="E3521" t="str">
            <v>PATIO ZONAL EL GACO: Niples pasa-muros acero inoxidable ranurados 2 1/2" de 60cm de longitud</v>
          </cell>
          <cell r="F3521" t="str">
            <v>UN</v>
          </cell>
          <cell r="G3521">
            <v>216267</v>
          </cell>
        </row>
        <row r="3522">
          <cell r="D3522">
            <v>9421</v>
          </cell>
          <cell r="E3522" t="str">
            <v>PATIO ZONAL EL GACO: Niples pasa-muros acero inoxidable ranurados 3" de 60cm de longitud</v>
          </cell>
          <cell r="F3522" t="str">
            <v>UN</v>
          </cell>
          <cell r="G3522">
            <v>263767</v>
          </cell>
        </row>
        <row r="3523">
          <cell r="D3523">
            <v>9422</v>
          </cell>
          <cell r="E3523" t="str">
            <v>PATIO ZONAL EL GACO: Niples pasa-muros acero inoxidable ranurados 4" de 60cm de longitud</v>
          </cell>
          <cell r="F3523" t="str">
            <v>UN</v>
          </cell>
          <cell r="G3523">
            <v>349767</v>
          </cell>
        </row>
        <row r="3524">
          <cell r="D3524">
            <v>9423</v>
          </cell>
          <cell r="E3524" t="str">
            <v>PATIO ZONAL EL GACO: Niples pasa-muros acero inoxidable ranurados 6" de 60cm de longitud</v>
          </cell>
          <cell r="F3524" t="str">
            <v>UN</v>
          </cell>
          <cell r="G3524">
            <v>562136</v>
          </cell>
        </row>
        <row r="3525">
          <cell r="D3525">
            <v>9424</v>
          </cell>
          <cell r="E3525" t="str">
            <v>PATIO ZONAL EL GACO: CAL HIDRATADA AL 10%. (SUMINISTRO, EXTENDIDO, NIVELACION, HUMEDECIMIENTO Y COMPACTACION).</v>
          </cell>
          <cell r="F3525" t="str">
            <v>M3</v>
          </cell>
          <cell r="G3525">
            <v>643590</v>
          </cell>
        </row>
        <row r="3526">
          <cell r="D3526">
            <v>9425</v>
          </cell>
          <cell r="E3526"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526" t="str">
            <v>ML</v>
          </cell>
          <cell r="G3526">
            <v>2251758</v>
          </cell>
        </row>
        <row r="3527">
          <cell r="D3527">
            <v>9426</v>
          </cell>
          <cell r="E3527" t="str">
            <v>Proyecto: RECUPERACIÓN DEL ESPACIO PÚBLICO SOBRE LOS PREDIOS REMANENTES DEL IDU. GRUPOS 1 Y 2. VIGENCIA 2022 - M-13-A / BANCA RECTANGULAR / LARGA CON M-11-A ADOSADO. Suministro e Instalación.</v>
          </cell>
          <cell r="F3527" t="str">
            <v>UN</v>
          </cell>
          <cell r="G3527">
            <v>3306392</v>
          </cell>
        </row>
        <row r="3528">
          <cell r="D3528">
            <v>9427</v>
          </cell>
          <cell r="E3528" t="str">
            <v>Proyecto: RECUPERACIÓN DEL ESPACIO PÚBLICO SOBRE LOS PREDIOS REMANENTES DEL IDU. GRUPOS 1 Y 2. VIGENCIA 2022 - M-13-A / BANCA RECTANGULAR / MEDIANA CON M-11-A ADOSADO. Suministro e Instalación.</v>
          </cell>
          <cell r="F3528" t="str">
            <v>UN</v>
          </cell>
          <cell r="G3528">
            <v>1631288</v>
          </cell>
        </row>
        <row r="3529">
          <cell r="D3529">
            <v>9428</v>
          </cell>
          <cell r="E3529" t="str">
            <v>Proyecto: RECUPERACIÓN DEL ESPACIO PÚBLICO SOBRE LOS PREDIOS REMANENTES DEL IDU. GRUPOS 1 Y 2. VIGENCIA 2022 - M-30-A / ALCORQUE CUADRADO / EN U. Suministro e Instalación.</v>
          </cell>
          <cell r="F3529" t="str">
            <v>UN</v>
          </cell>
          <cell r="G3529">
            <v>1030013</v>
          </cell>
        </row>
        <row r="3530">
          <cell r="D3530">
            <v>9429</v>
          </cell>
          <cell r="E3530" t="str">
            <v>Proyecto: RECUPERACIÓN DEL ESPACIO PÚBLICO SOBRE LOS PREDIOS REMANENTES DEL IDU. GRUPOS 1 Y 2. VIGENCIA 2022 - M-16-A / BOLARDO ESFERA / 40 CM. Suministro e Instalación</v>
          </cell>
          <cell r="F3530" t="str">
            <v>UN</v>
          </cell>
          <cell r="G3530">
            <v>557403</v>
          </cell>
        </row>
        <row r="3531">
          <cell r="D3531">
            <v>9430</v>
          </cell>
          <cell r="E3531" t="str">
            <v>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v>
          </cell>
          <cell r="F3531" t="str">
            <v>UN</v>
          </cell>
          <cell r="G3531">
            <v>20950608</v>
          </cell>
        </row>
        <row r="3532">
          <cell r="D3532">
            <v>9431</v>
          </cell>
          <cell r="E3532" t="str">
            <v>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v>
          </cell>
          <cell r="F3532" t="str">
            <v>UN</v>
          </cell>
          <cell r="G3532">
            <v>56692054</v>
          </cell>
        </row>
        <row r="3533">
          <cell r="D3533">
            <v>9432</v>
          </cell>
          <cell r="E3533" t="str">
            <v>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v>
          </cell>
          <cell r="F3533" t="str">
            <v>UN</v>
          </cell>
          <cell r="G3533">
            <v>2072161</v>
          </cell>
        </row>
        <row r="3534">
          <cell r="D3534">
            <v>9433</v>
          </cell>
          <cell r="E3534" t="str">
            <v>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v>
          </cell>
          <cell r="F3534" t="str">
            <v>UN</v>
          </cell>
          <cell r="G3534">
            <v>1880054</v>
          </cell>
        </row>
        <row r="3535">
          <cell r="D3535">
            <v>9434</v>
          </cell>
          <cell r="E3535" t="str">
            <v>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v>
          </cell>
          <cell r="F3535" t="str">
            <v>UN</v>
          </cell>
          <cell r="G3535">
            <v>2090278</v>
          </cell>
        </row>
        <row r="3536">
          <cell r="D3536">
            <v>9435</v>
          </cell>
          <cell r="E3536" t="str">
            <v>Proyecto: RECUPERACIÓN DEL ESPACIO PÚBLICO SOBRE LOS PREDIOS REMANENTES DEL IDU. GRUPOS 1 Y 2. VIGENCIA 2022 - SUMINISTRO, PUESTO EN OBRA E INSTALACIÓN DE GIMNASIO AL AIRE LIBRE TIPO PLUS "BICICLETA RECUMBENT". (GARANTÍA DE 1 AÑO). Suministro e Instalación</v>
          </cell>
          <cell r="F3536" t="str">
            <v>UN</v>
          </cell>
          <cell r="G3536">
            <v>4953676</v>
          </cell>
        </row>
        <row r="3537">
          <cell r="D3537">
            <v>9436</v>
          </cell>
          <cell r="E3537" t="str">
            <v>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v>
          </cell>
          <cell r="F3537" t="str">
            <v>UN</v>
          </cell>
          <cell r="G3537">
            <v>3186347</v>
          </cell>
        </row>
        <row r="3538">
          <cell r="D3538">
            <v>9437</v>
          </cell>
          <cell r="E3538" t="str">
            <v>Proyecto: RECUPERACIÓN DEL ESPACIO PÚBLICO SOBRE LOS PREDIOS REMANENTES DEL IDU. GRUPOS 1 Y 2. VIGENCIA 2022 - SUMINISTRO, PUESTO EN OBRA E INSTALACIÓN DE GIMNASIO AL AIRE LIBRE TIPO PLUS "BANCO ABDOMINAL INCLINADA". (GARANTÍA DE 1 AÑO). Suministro e Instalación</v>
          </cell>
          <cell r="F3538" t="str">
            <v>UN</v>
          </cell>
          <cell r="G3538">
            <v>2131720</v>
          </cell>
        </row>
        <row r="3539">
          <cell r="D3539">
            <v>9438</v>
          </cell>
          <cell r="E3539" t="str">
            <v>Proyecto: RECUPERACIÓN DEL ESPACIO PÚBLICO SOBRE LOS PREDIOS REMANENTES DEL IDU. GRUPOS 1 Y 2. VIGENCIA 2022 - SUMINISTRO, PUESTO EN OBRA E INSTALACIÓN DE GIMNASIO AL AIRE LIBRE TIPO PLUS "BANCO ABDOMINAL PLANA". (GARANTÍA DE 1 AÑO). Suministro e Instalación</v>
          </cell>
          <cell r="F3539" t="str">
            <v>UN</v>
          </cell>
          <cell r="G3539">
            <v>2131720</v>
          </cell>
        </row>
        <row r="3540">
          <cell r="D3540">
            <v>9439</v>
          </cell>
          <cell r="E3540" t="str">
            <v>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v>
          </cell>
          <cell r="F3540" t="str">
            <v>UN</v>
          </cell>
          <cell r="G3540">
            <v>2782509</v>
          </cell>
        </row>
        <row r="3541">
          <cell r="D3541">
            <v>9440</v>
          </cell>
          <cell r="E3541" t="str">
            <v>Proyecto: RECUPERACIÓN DEL ESPACIO PÚBLICO SOBRE LOS PREDIOS REMANENTES DEL IDU. GRUPOS 1 Y 2. VIGENCIA 2022 - SUMINISTRO, PUESTO EN OBRA E INSTALACIÓN DE GIMNASIO AL AIRE LIBRE TIPO PLUS "TRIPLE PECHO ESPALDA PIERNA". (GARANTÍA DE 1 AÑO). Suministro e Instalación</v>
          </cell>
          <cell r="F3541" t="str">
            <v>UN</v>
          </cell>
          <cell r="G3541">
            <v>9708421</v>
          </cell>
        </row>
        <row r="3542">
          <cell r="D3542">
            <v>9441</v>
          </cell>
          <cell r="E3542" t="str">
            <v>Proyecto: RECUPERACIÓN DEL ESPACIO PÚBLICO SOBRE LOS PREDIOS REMANENTES DEL IDU. GRUPOS 1 Y 2. VIGENCIA 2022 - SUMINISTRO, PUESTO EN OBRA E INSTALACIÓN DE GIMNASIO AL AIRE LIBRE TIPO PLUS "MULTIFUNCIONAL A4". (GARANTÍA DE 1 AÑO). Suministro e Instalación</v>
          </cell>
          <cell r="F3542" t="str">
            <v>UN</v>
          </cell>
          <cell r="G3542">
            <v>15331336</v>
          </cell>
        </row>
        <row r="3543">
          <cell r="D3543">
            <v>9442</v>
          </cell>
          <cell r="E3543" t="str">
            <v>Proyecto: RECUPERACIÓN DEL ESPACIO PÚBLICO SOBRE LOS PREDIOS REMANENTES DEL IDU. GRUPOS 1 Y 2. VIGENCIA 2022 - SUMINISTRO, PUESTO EN OBRA E INSTALACIÓN DE GIMNASIO AL AIRE LIBRE TIPO PLUS "MODULO JINETE". (GARANTÍA DE 1 AÑO). Suministro e Instalación</v>
          </cell>
          <cell r="F3543" t="str">
            <v>UN</v>
          </cell>
          <cell r="G3543">
            <v>3665679</v>
          </cell>
        </row>
        <row r="3544">
          <cell r="D3544">
            <v>9443</v>
          </cell>
          <cell r="E3544" t="str">
            <v>Proyecto: RECUPERACIÓN DEL ESPACIO PÚBLICO SOBRE LOS PREDIOS REMANENTES DEL IDU. GRUPOS 1 Y 2. VIGENCIA 2022 - SUMINISTRO, PUESTO EN OBRA E INSTALACIÓN DE GIMNASIO AL AIRE LIBRE TIPO PLUS "MODULO GRX". (GARANTÍA DE 1 AÑO). Suministro e Instalación</v>
          </cell>
          <cell r="F3544" t="str">
            <v>UN</v>
          </cell>
          <cell r="G3544">
            <v>5717868</v>
          </cell>
        </row>
        <row r="3545">
          <cell r="D3545">
            <v>9444</v>
          </cell>
          <cell r="E3545" t="str">
            <v>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v>
          </cell>
          <cell r="F3545" t="str">
            <v>M2</v>
          </cell>
          <cell r="G3545">
            <v>408848</v>
          </cell>
        </row>
        <row r="3546">
          <cell r="D3546">
            <v>9445</v>
          </cell>
          <cell r="E3546" t="str">
            <v>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F3546" t="str">
            <v>KG</v>
          </cell>
          <cell r="G3546">
            <v>17996</v>
          </cell>
        </row>
        <row r="3547">
          <cell r="D3547">
            <v>9446</v>
          </cell>
          <cell r="E3547" t="str">
            <v>PROYECTO CONSTRUCCION PUENTES SAN AGUSTIN Y LOS ANDES - PRUEBA DE CARGA ESTÁTICA PARA PUENTE VEHICULAR CON SUPERESTRUCTURA EN CONCRETO. (INCLUYE LOGISTICA, EQUIPOS Y PERSONAL PARA TOMA DE INFORMACION, PROCESAMIENTO DE LA MISMA Y ENTREGA DE INFORME FINAL)</v>
          </cell>
          <cell r="F3547" t="str">
            <v>UN</v>
          </cell>
          <cell r="G3547">
            <v>10710000</v>
          </cell>
        </row>
        <row r="3548">
          <cell r="D3548">
            <v>9448</v>
          </cell>
          <cell r="E3548" t="str">
            <v>PATIO ZONAL EL GACO - LOSA DE PISO ALIGERADA CON CASETÓN PERDIDO EN CONCRETO COLOR GRIS F'C 28 Mpa, H: 0,30M CON TORTA SUPERIOR E INFERIOR E: 0,05M Y VIGUETAS DE 0,10M (Incluye: Casetón perdido y dilatación perimetral con sellador plástico)</v>
          </cell>
          <cell r="F3548" t="str">
            <v>M2</v>
          </cell>
          <cell r="G3548">
            <v>257820</v>
          </cell>
        </row>
        <row r="3549">
          <cell r="D3549">
            <v>9449</v>
          </cell>
          <cell r="E3549" t="str">
            <v>PATIO ZONAL EL GACO - LOSA DE PISO ALIGERADA CON CASETON PERDIDO EN CONCRETO COLOR GRIS F´C 28 MPa, H: 0,40M CON TORTA SUPERIOR E= 0,07M Y TORTA INFERIOR E:0,15 M Y VIGUETAS DE 0,15M (Incluye: Casetón perdido y dilatación perimetral con sellador plástico)</v>
          </cell>
          <cell r="F3549" t="str">
            <v>M2</v>
          </cell>
          <cell r="G3549">
            <v>368686</v>
          </cell>
        </row>
        <row r="3550">
          <cell r="D3550">
            <v>9450</v>
          </cell>
          <cell r="E3550" t="str">
            <v>PATIO ZONAL EL GACO - LOSA DE PISO ALIGERADA CON CASETÓN PERDIDO EN CONCRETO COLOR GRIS F´C 28 MPa, H: 0,60M CON TORTA SUPERIOR E= 0,05M Y TORTA INFERIOR E:0,10 M Y VIGUETAS DE 0,15M (Incluye: Casetón perdido y dilatación perimetral con sellador plástico)</v>
          </cell>
          <cell r="F3550" t="str">
            <v>M2</v>
          </cell>
          <cell r="G3550">
            <v>510228</v>
          </cell>
        </row>
        <row r="3551">
          <cell r="D3551">
            <v>9451</v>
          </cell>
          <cell r="E3551" t="str">
            <v>PATIO ZONAL EL GACO - PLACA ENTREPISO ALIGERADA CON CASETÓN PERDIDO EN CONCRETO COLOR GRIS F´C 28 MPA H: 0,35 TORTA SUPERIOR E INFERIOR CON E:0,05M Y VIGUETAS 0,10MT (Incluye: Casetón perdido y dilatación perimetral con sellador plástico)</v>
          </cell>
          <cell r="F3551" t="str">
            <v>M2</v>
          </cell>
          <cell r="G3551">
            <v>326019</v>
          </cell>
        </row>
        <row r="3552">
          <cell r="D3552">
            <v>9452</v>
          </cell>
          <cell r="E3552" t="str">
            <v>PATIO ZONAL EL GACO - LOSA DE PISO ALIGERADA CON CASETON PERDIDO, CON VIGUETAS DE 0,15 X 0,60 M EN CONCRETO COLOR GRIS F´C 28 MPA, ESPESOR DE LOSETA E:0,20M(Incluye: Casetón pedido y dilación perimetral con sellador plástico)</v>
          </cell>
          <cell r="F3552" t="str">
            <v>M2</v>
          </cell>
          <cell r="G3552">
            <v>504835</v>
          </cell>
        </row>
        <row r="3553">
          <cell r="D3553">
            <v>9453</v>
          </cell>
          <cell r="E3553" t="str">
            <v>PATIO ZONAL EL GACO - CERTIFICACION DE CONECTORIZACION DE FIBRA OPTICA (POR PAR)</v>
          </cell>
          <cell r="F3553" t="str">
            <v>UN</v>
          </cell>
          <cell r="G3553">
            <v>17850</v>
          </cell>
        </row>
        <row r="3554">
          <cell r="D3554">
            <v>9454</v>
          </cell>
          <cell r="E3554" t="str">
            <v>PATIO ZONAL EL GACO - UPS 1 KVA MONOFASICA VIN 120V, VOUT 120V (SUMINISTRO E INSTALACION)</v>
          </cell>
          <cell r="F3554" t="str">
            <v>UN</v>
          </cell>
          <cell r="G3554">
            <v>1139737</v>
          </cell>
        </row>
        <row r="3555">
          <cell r="D3555">
            <v>9455</v>
          </cell>
          <cell r="E3555"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v>
          </cell>
          <cell r="F3555" t="str">
            <v>UN</v>
          </cell>
          <cell r="G3555">
            <v>7565137</v>
          </cell>
        </row>
        <row r="3556">
          <cell r="D3556">
            <v>9456</v>
          </cell>
          <cell r="E3556" t="str">
            <v>PATIO ZONAL EL GACO - FIBRA MULTIMODO 12 HILOS (INCLUYE SUMINISTRO E INSTALACION)</v>
          </cell>
          <cell r="F3556" t="str">
            <v>ML</v>
          </cell>
          <cell r="G3556">
            <v>20573</v>
          </cell>
        </row>
        <row r="3557">
          <cell r="D3557">
            <v>9457</v>
          </cell>
          <cell r="E3557" t="str">
            <v>PATIO ZONAL EL GACO - TOPELLANTA T-60 EN CONCRETO (INCLUYE SUMINISTRO E INSTALACIÓN, INCLUYE ANCLAJE PARA INSTALACION)</v>
          </cell>
          <cell r="F3557" t="str">
            <v>UN</v>
          </cell>
          <cell r="G3557">
            <v>49086</v>
          </cell>
        </row>
        <row r="3558">
          <cell r="D3558">
            <v>9458</v>
          </cell>
          <cell r="E3558" t="str">
            <v>PATIO ZONAL EL GACO - TAPA CIEGA PARA CONECTORES DE FIBRA (INCLUYE SUMINISTRO E INSTALACION)</v>
          </cell>
          <cell r="F3558" t="str">
            <v>UN</v>
          </cell>
          <cell r="G3558">
            <v>23573</v>
          </cell>
        </row>
        <row r="3559">
          <cell r="D3559">
            <v>9459</v>
          </cell>
          <cell r="E3559" t="str">
            <v>PATIO ZONAL EL GACO - CABLE DE ACERO TENSADO ENTRE ANCLAJES. (Incluye suministro e instalación).</v>
          </cell>
          <cell r="F3559" t="str">
            <v>ML</v>
          </cell>
          <cell r="G3559">
            <v>25978</v>
          </cell>
        </row>
        <row r="3560">
          <cell r="D3560">
            <v>9460</v>
          </cell>
          <cell r="E3560" t="str">
            <v>PATIO ZONAL EL GACO - PISO GRES PORCELANATO COLOR MARFIL MATE 60X60 CM O SIMILAR. (INCLUYE SUMINISTRO E INSTALACIÓN).</v>
          </cell>
          <cell r="F3560" t="str">
            <v>M2</v>
          </cell>
          <cell r="G3560">
            <v>83113</v>
          </cell>
        </row>
        <row r="3561">
          <cell r="D3561">
            <v>9461</v>
          </cell>
          <cell r="E3561" t="str">
            <v>PATIO ZONAL EL GACO - LÁMINA DE DRYWALL SUPÉRBORARD 6 MM X 2440 MM X 1220 MM (SUMINISTRO E INSTALACIÓN).</v>
          </cell>
          <cell r="F3561" t="str">
            <v>M2</v>
          </cell>
          <cell r="G3561">
            <v>81892</v>
          </cell>
        </row>
        <row r="3562">
          <cell r="D3562">
            <v>9462</v>
          </cell>
          <cell r="E3562" t="str">
            <v>VIGA CAJON PREESFORZADA EN CONCRETO PREMEZCLADO DE 5000 PSI (34 Mpa) GRAVA COMUN, CON APOYO EN VIGA METÁLICA HEA 450 (Incluye suministro, cimbra de soporte, forza andamios, forza acero losa, formaleteo metálico, curado y colocación. No incluye refuerzo)</v>
          </cell>
          <cell r="F3562" t="str">
            <v>M3</v>
          </cell>
          <cell r="G3562">
            <v>1815659</v>
          </cell>
        </row>
        <row r="3563">
          <cell r="D3563">
            <v>9463</v>
          </cell>
          <cell r="E3563" t="str">
            <v>APOYO ELASTOMÉRICO EN NEOPRENO SIN REFUERZO DUREZA 60 PARA APOYO SUPERESTRUCTURA. (SUMINISTRO E INSTALACIÓN).</v>
          </cell>
          <cell r="F3563" t="str">
            <v>dm3</v>
          </cell>
          <cell r="G3563">
            <v>50591</v>
          </cell>
        </row>
        <row r="3564">
          <cell r="D3564">
            <v>9464</v>
          </cell>
          <cell r="E3564"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F3564" t="str">
            <v>UN</v>
          </cell>
          <cell r="G3564">
            <v>5593000</v>
          </cell>
        </row>
        <row r="3565">
          <cell r="D3565">
            <v>9465</v>
          </cell>
          <cell r="E3565"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F3565" t="str">
            <v>TON-M</v>
          </cell>
          <cell r="G3565">
            <v>2482</v>
          </cell>
        </row>
        <row r="3566">
          <cell r="D3566">
            <v>9466</v>
          </cell>
          <cell r="E3566" t="str">
            <v>PAQUETE ELEMENTOS PARA LIMPIEZA Y DESINFECCIÓN PARA 10 TRABAJADORES EN OBRA (INCLUYE ALCOHOL GLICERINADO, TOALLAS DE PAPEL, JABON LIQUIDO, SUMINISTRO AGUA PARA EL LAVAMANOS). _(Según Apéndice Bioseguridad Covid 19_V4)</v>
          </cell>
          <cell r="F3566" t="str">
            <v>UN/MES</v>
          </cell>
          <cell r="G3566">
            <v>378005</v>
          </cell>
        </row>
        <row r="3567">
          <cell r="D3567">
            <v>9467</v>
          </cell>
          <cell r="E3567" t="str">
            <v>RECOLECCION, TRANSPORTE Y DISPOSICION DE RESIDUOS LÍQUIDOS PROVENIENTES DE LAVAMANOS PORTATILES. (INCLUYE EQUIPO DE SUCCIÓN)._(Según Apéndice Bioseguridad Covid 19_V4)</v>
          </cell>
          <cell r="F3567" t="str">
            <v>M3</v>
          </cell>
          <cell r="G3567">
            <v>300000</v>
          </cell>
        </row>
        <row r="3568">
          <cell r="D3568">
            <v>9468</v>
          </cell>
          <cell r="E3568" t="str">
            <v>ALQUILER DE LAVAMANOS PORTATIL DE PEDAL TIPO MANOS LIBRES._(Según Apéndice Bioseguridad Covid 19_V4)</v>
          </cell>
          <cell r="F3568" t="str">
            <v>UN/MES</v>
          </cell>
          <cell r="G3568">
            <v>66177</v>
          </cell>
        </row>
        <row r="3569">
          <cell r="D3569">
            <v>9469</v>
          </cell>
          <cell r="E3569" t="str">
            <v>ALQUILER DE DISPENSADOR DE JABÓN LÍQUIDO O ALCOHOL GLICERINADO, CON PEDAL METÁLICO._(Según Apéndice Bioseguridad Covid 19_V4)</v>
          </cell>
          <cell r="F3569" t="str">
            <v>UN/MES</v>
          </cell>
          <cell r="G3569">
            <v>5458</v>
          </cell>
        </row>
        <row r="3570">
          <cell r="D3570">
            <v>9470</v>
          </cell>
          <cell r="E3570" t="str">
            <v>ALQUILER DE DISPENSADOR PLÁSTICO DE TOALLAS TIPO Z_(Según Apéndice Bioseguridad Covid 19_V4)</v>
          </cell>
          <cell r="F3570" t="str">
            <v>UN/MES</v>
          </cell>
          <cell r="G3570">
            <v>2830</v>
          </cell>
        </row>
        <row r="3571">
          <cell r="D3571">
            <v>9471</v>
          </cell>
          <cell r="E3571" t="str">
            <v>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v>
          </cell>
          <cell r="F3571" t="str">
            <v>UN</v>
          </cell>
          <cell r="G3571">
            <v>8406636</v>
          </cell>
        </row>
        <row r="3572">
          <cell r="D3572">
            <v>9472</v>
          </cell>
          <cell r="E3572"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F3572" t="str">
            <v>UN</v>
          </cell>
          <cell r="G3572">
            <v>7397840</v>
          </cell>
        </row>
        <row r="3573">
          <cell r="D3573">
            <v>9473</v>
          </cell>
          <cell r="E3573"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F3573" t="str">
            <v>UN</v>
          </cell>
          <cell r="G3573">
            <v>7070612</v>
          </cell>
        </row>
        <row r="3574">
          <cell r="D3574">
            <v>9474</v>
          </cell>
          <cell r="E3574"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F3574" t="str">
            <v>UN</v>
          </cell>
          <cell r="G3574">
            <v>10194292</v>
          </cell>
        </row>
        <row r="3575">
          <cell r="D3575">
            <v>9475</v>
          </cell>
          <cell r="E3575"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F3575" t="str">
            <v>UN</v>
          </cell>
          <cell r="G3575">
            <v>9399483</v>
          </cell>
        </row>
        <row r="3576">
          <cell r="D3576">
            <v>9476</v>
          </cell>
          <cell r="E3576"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F3576" t="str">
            <v>UN</v>
          </cell>
          <cell r="G3576">
            <v>4250501</v>
          </cell>
        </row>
        <row r="3577">
          <cell r="D3577">
            <v>9477</v>
          </cell>
          <cell r="E3577"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F3577" t="str">
            <v>UN</v>
          </cell>
          <cell r="G3577">
            <v>4008603</v>
          </cell>
        </row>
        <row r="3578">
          <cell r="D3578">
            <v>9478</v>
          </cell>
          <cell r="E3578"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F3578" t="str">
            <v>UN</v>
          </cell>
          <cell r="G3578">
            <v>9503154</v>
          </cell>
        </row>
        <row r="3579">
          <cell r="D3579">
            <v>9479</v>
          </cell>
          <cell r="E3579"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F3579" t="str">
            <v>UN</v>
          </cell>
          <cell r="G3579">
            <v>9589546</v>
          </cell>
        </row>
        <row r="3580">
          <cell r="D3580">
            <v>9480</v>
          </cell>
          <cell r="E3580"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F3580" t="str">
            <v>UN</v>
          </cell>
          <cell r="G3580">
            <v>5252652</v>
          </cell>
        </row>
        <row r="3581">
          <cell r="D3581">
            <v>9481</v>
          </cell>
          <cell r="E3581"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F3581" t="str">
            <v>UN</v>
          </cell>
          <cell r="G3581">
            <v>5736449</v>
          </cell>
        </row>
        <row r="3582">
          <cell r="D3582">
            <v>9482</v>
          </cell>
          <cell r="E3582"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F3582" t="str">
            <v>UN</v>
          </cell>
          <cell r="G3582">
            <v>7239675</v>
          </cell>
        </row>
        <row r="3583">
          <cell r="D3583">
            <v>9483</v>
          </cell>
          <cell r="E3583"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F3583" t="str">
            <v>UN</v>
          </cell>
          <cell r="G3583">
            <v>5598221</v>
          </cell>
        </row>
        <row r="3584">
          <cell r="D3584">
            <v>9484</v>
          </cell>
          <cell r="E3584"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F3584" t="str">
            <v>UN</v>
          </cell>
          <cell r="G3584">
            <v>3369300</v>
          </cell>
        </row>
        <row r="3585">
          <cell r="D3585">
            <v>9485</v>
          </cell>
          <cell r="E3585"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F3585" t="str">
            <v>UN</v>
          </cell>
          <cell r="G3585">
            <v>13822769</v>
          </cell>
        </row>
        <row r="3586">
          <cell r="D3586">
            <v>9486</v>
          </cell>
          <cell r="E3586" t="str">
            <v>PROYECTO ESPECIFICO PATIO ZONAL ALAMEDA EL JARDIN - AFINADO SIMPLE E= 4CMS (MORTERO SECO) (INCLUYE SUMINISTRO E INSTALACIÓN)</v>
          </cell>
          <cell r="F3586" t="str">
            <v>M2</v>
          </cell>
          <cell r="G3586">
            <v>31842</v>
          </cell>
        </row>
        <row r="3587">
          <cell r="D3587">
            <v>9487</v>
          </cell>
          <cell r="E3587" t="str">
            <v>PROYECTO ESPECIFICO PATIO ZONAL ALAMEDA EL JARDIN - AFINADO IMPERMEABLE E= 4CMS (INCLUYE SUMINISTRO E INSTALACIÓN)</v>
          </cell>
          <cell r="F3587" t="str">
            <v>M2</v>
          </cell>
          <cell r="G3587">
            <v>129612</v>
          </cell>
        </row>
        <row r="3588">
          <cell r="D3588">
            <v>9488</v>
          </cell>
          <cell r="E3588" t="str">
            <v>PROYECTO ESPECIFICO PATIO ZONAL ALAMEDA EL JARDIN - BALDOSA HEXAGONAL PREPULIDA LISTONES GRIS. COLOR VERDE, PARA EXTERIORES 30 X 30 CM. ESPESOR 25 MM. SUMINISTRO E INSTALACIÓN</v>
          </cell>
          <cell r="F3588" t="str">
            <v>M2</v>
          </cell>
          <cell r="G3588">
            <v>51864</v>
          </cell>
        </row>
        <row r="3589">
          <cell r="D3589">
            <v>9489</v>
          </cell>
          <cell r="E3589" t="str">
            <v>PROYECTO ESPECIFICO PATIO ZONAL ALAMEDA EL JARDIN - PISO LAMINADO SPC (STONE PLASTIC COMPOSITE), TRAFICO COMERCIAL, ACABADO TEXTURA MATE, TONO CASTAÑO, CON DILATACION EN ALUMINIO. SUMINISTRO E INSTALACIÓN</v>
          </cell>
          <cell r="F3589" t="str">
            <v>M2</v>
          </cell>
          <cell r="G3589">
            <v>73328</v>
          </cell>
        </row>
        <row r="3590">
          <cell r="D3590">
            <v>9490</v>
          </cell>
          <cell r="E3590" t="str">
            <v>PROYECTO ESPECIFICO PATIO ZONAL ALAMEDA EL JARDIN - PISO EN PORCELANATO GRIS FORMATO 30 X 60. SUMINISTRO E INSTALACIÓN</v>
          </cell>
          <cell r="F3590" t="str">
            <v>M2</v>
          </cell>
          <cell r="G3590">
            <v>85547</v>
          </cell>
        </row>
        <row r="3591">
          <cell r="D3591">
            <v>9491</v>
          </cell>
          <cell r="E3591" t="str">
            <v>PROYECTO ESPECIFICO PATIO ZONAL ALAMEDA EL JARDIN - BALDOSA EN MICROGRANO COLOR NEGRO AZABACHE FORMATO 30X30. SUMINISTRO E INSTALACIÓN</v>
          </cell>
          <cell r="F3591" t="str">
            <v>M2</v>
          </cell>
          <cell r="G3591">
            <v>89763</v>
          </cell>
        </row>
        <row r="3592">
          <cell r="D3592">
            <v>9492</v>
          </cell>
          <cell r="E3592" t="str">
            <v>PROYECTO ESPECIFICO PATIO ZONAL ALAMEDA EL JARDIN - PORCELANATO PARA PARED COLOR BLANCO FORMATO 20.5 X 20.5. SUMINISTRO E INSTALACIÓN</v>
          </cell>
          <cell r="F3592" t="str">
            <v>M2</v>
          </cell>
          <cell r="G3592">
            <v>59163</v>
          </cell>
        </row>
        <row r="3593">
          <cell r="D3593">
            <v>9493</v>
          </cell>
          <cell r="E3593" t="str">
            <v>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v>
          </cell>
          <cell r="F3593" t="str">
            <v>M2</v>
          </cell>
          <cell r="G3593">
            <v>101763</v>
          </cell>
        </row>
        <row r="3594">
          <cell r="D3594">
            <v>9494</v>
          </cell>
          <cell r="E3594" t="str">
            <v>PROYECTO ESPECIFICO PATIO ZONAL ALAMEDA EL JARDIN - ESPEJO EN CRISTAL FLOTADO DE 4MM SIN BISELAR, CON BORDE PULIDO AHERIDO A MURO CON SILICONA ANTIHONGOS TRANSPARENTE (INCLUYE SUMINISTRO E INSTALACIÓN). SUMINISTRO E INSTALACIÓN</v>
          </cell>
          <cell r="F3594" t="str">
            <v>M2</v>
          </cell>
          <cell r="G3594">
            <v>125550</v>
          </cell>
        </row>
        <row r="3595">
          <cell r="D3595">
            <v>9495</v>
          </cell>
          <cell r="E3595" t="str">
            <v>PROYECTO ESPECIFICO PATIO ZONAL ALAMEDA EL JARDIN - PANEL SEPARADOR DE ORINALES DE 1,00 M X 0,50 M O APROXIMADO, ANCLADO A MURO EN LAMINA DE ACERO INOXIDABLE. SUMINISTRO E INSTALACIÓN</v>
          </cell>
          <cell r="F3595" t="str">
            <v>UN</v>
          </cell>
          <cell r="G3595">
            <v>278280</v>
          </cell>
        </row>
        <row r="3596">
          <cell r="D3596">
            <v>9496</v>
          </cell>
          <cell r="E3596" t="str">
            <v>PROYECTO ESPECIFICO PATIO ZONAL ALAMEDA EL JARDIN - TAPA PARA REGISTRO DE 20 X 20 CM. SUMINISTRO E INSTALACIÓN</v>
          </cell>
          <cell r="F3596" t="str">
            <v>UN</v>
          </cell>
          <cell r="G3596">
            <v>15255</v>
          </cell>
        </row>
        <row r="3597">
          <cell r="D3597">
            <v>9497</v>
          </cell>
          <cell r="E3597" t="str">
            <v>PROYECTO ESPECIFICO PATIO ZONAL ALAMEDA EL JARDIN - TUBERÍA PVC - S8, D=10" NORMA NTC 3722-3. SUMINISTRO E INSTALACIÓN</v>
          </cell>
          <cell r="F3597" t="str">
            <v>ML</v>
          </cell>
          <cell r="G3597">
            <v>78980</v>
          </cell>
        </row>
        <row r="3598">
          <cell r="D3598">
            <v>9498</v>
          </cell>
          <cell r="E3598" t="str">
            <v>PROYECTO ESPECIFICO PATIO ZONAL ALAMEDA EL JARDIN - TUBERÍA PVC-P DE 1/2" RDE 9. SUMINISTRO E INSTALACIÓN</v>
          </cell>
          <cell r="F3598" t="str">
            <v>ML</v>
          </cell>
          <cell r="G3598">
            <v>8416</v>
          </cell>
        </row>
        <row r="3599">
          <cell r="D3599">
            <v>9499</v>
          </cell>
          <cell r="E3599" t="str">
            <v>PROYECTO ESPECIFICO PATIO ZONAL ALAMEDA EL JARDIN - TUBERÍA PVC-P DE 3/4" RDE 11. SUMINISTRO E INSTALACIÓN</v>
          </cell>
          <cell r="F3599" t="str">
            <v>ML</v>
          </cell>
          <cell r="G3599">
            <v>7302</v>
          </cell>
        </row>
        <row r="3600">
          <cell r="D3600">
            <v>9500</v>
          </cell>
          <cell r="E3600" t="str">
            <v>PROYECTO ESPECIFICO PATIO ZONAL ALAMEDA EL JARDIN - REGISTRO EN BRONCE DE PASO DIRECTO ROSCADO DE 3/4". SUMINISTRO E INSTALACIÓN</v>
          </cell>
          <cell r="F3600" t="str">
            <v>UN</v>
          </cell>
          <cell r="G3600">
            <v>44517</v>
          </cell>
        </row>
        <row r="3601">
          <cell r="D3601">
            <v>9501</v>
          </cell>
          <cell r="E3601" t="str">
            <v>PROYECTO ESPECIFICO PATIO ZONAL ALAMEDA EL JARDIN - REGISTRO EN BRONCE DE PASO DIRECTO ROSCADO DE 1". SUMINISTRO E INSTALACIÓN</v>
          </cell>
          <cell r="F3601" t="str">
            <v>UN</v>
          </cell>
          <cell r="G3601">
            <v>60402</v>
          </cell>
        </row>
        <row r="3602">
          <cell r="D3602">
            <v>9502</v>
          </cell>
          <cell r="E3602" t="str">
            <v>PROYECTO ESPECIFICO PATIO ZONAL ALAMEDA EL JARDIN - REGISTRO EN BRONCE DE PASO DIRECTO ROSCADO DE 1 1/4". SUMINISTRO E INSTALACIÓN</v>
          </cell>
          <cell r="F3602" t="str">
            <v>UN</v>
          </cell>
          <cell r="G3602">
            <v>82892</v>
          </cell>
        </row>
        <row r="3603">
          <cell r="D3603">
            <v>9503</v>
          </cell>
          <cell r="E3603" t="str">
            <v>PROYECTO ESPECIFICO PATIO ZONAL ALAMEDA EL JARDIN - REGISTRO EN BRONCE DE PASO DIRECTO ROSCADO DE 1 1/2". SUMINISTRO E INSTALACIÓN</v>
          </cell>
          <cell r="F3603" t="str">
            <v>UN</v>
          </cell>
          <cell r="G3603">
            <v>93525</v>
          </cell>
        </row>
        <row r="3604">
          <cell r="D3604">
            <v>9504</v>
          </cell>
          <cell r="E3604" t="str">
            <v>PROYECTO ESPECIFICO PATIO ZONAL ALAMEDA EL JARDIN - REGISTRO EN BRONCE DE PASO DIRECTO ROSCADO DE 2". SUMINISTRO E INSTALACIÓN</v>
          </cell>
          <cell r="F3604" t="str">
            <v>UN</v>
          </cell>
          <cell r="G3604">
            <v>134040</v>
          </cell>
        </row>
        <row r="3605">
          <cell r="D3605">
            <v>9505</v>
          </cell>
          <cell r="E3605" t="str">
            <v>PROYECTO ESPECIFICO PATIO ZONAL ALAMEDA EL JARDIN - TUBERÍA DE ACERO AL CARBON SCH10 D=4". SUMINISTRO E INSTALACIÓN</v>
          </cell>
          <cell r="F3605" t="str">
            <v>ML</v>
          </cell>
          <cell r="G3605">
            <v>112894</v>
          </cell>
        </row>
        <row r="3606">
          <cell r="D3606">
            <v>9506</v>
          </cell>
          <cell r="E3606" t="str">
            <v>PROYECTO ESPECIFICO PATIO ZONAL ALAMEDA EL JARDIN - TUBERÍA DE ACERO AL CARBON SCH10 D=6". SUMINISTRO E INSTALACIÓN</v>
          </cell>
          <cell r="F3606" t="str">
            <v>ML</v>
          </cell>
          <cell r="G3606">
            <v>177208</v>
          </cell>
        </row>
        <row r="3607">
          <cell r="D3607">
            <v>9507</v>
          </cell>
          <cell r="E3607" t="str">
            <v>PROYECTO ESPECIFICO PATIO ZONAL ALAMEDA EL JARDIN - TUBERÍA DE ACERO AL CARBON SCH10 D=3". SUMINISTRO E INSTALACIÓN</v>
          </cell>
          <cell r="F3607" t="str">
            <v>ML</v>
          </cell>
          <cell r="G3607">
            <v>93487</v>
          </cell>
        </row>
        <row r="3608">
          <cell r="D3608">
            <v>9508</v>
          </cell>
          <cell r="E3608" t="str">
            <v>PROYECTO ESPECIFICO PATIO ZONAL ALAMEDA EL JARDIN - TUBERÍA DE ACERO AL CARBON SCH10 D=2". SUMINISTRO E INSTALACIÓN</v>
          </cell>
          <cell r="F3608" t="str">
            <v>ML</v>
          </cell>
          <cell r="G3608">
            <v>77582</v>
          </cell>
        </row>
        <row r="3609">
          <cell r="D3609">
            <v>9509</v>
          </cell>
          <cell r="E3609" t="str">
            <v>PROYECTO ESPECIFICO PATIO ZONAL ALAMEDA EL JARDIN - TUBERÍA DE ACERO AL CARBON SCH40 D=1". SUMINISTRO E INSTALACIÓN</v>
          </cell>
          <cell r="F3609" t="str">
            <v>ML</v>
          </cell>
          <cell r="G3609">
            <v>53448</v>
          </cell>
        </row>
        <row r="3610">
          <cell r="D3610">
            <v>9510</v>
          </cell>
          <cell r="E3610" t="str">
            <v>PROYECTO ESPECIFICO PATIO ZONAL ALAMEDA EL JARDIN - SALIDA LUMINARIA PARA INTERIORES EN TUBERÍA CONDUIT EMT Y/O PVC DE 3/4" (SUMINISTRO E INSTALACION - NO INCLUYE LUMINARIA)</v>
          </cell>
          <cell r="F3610" t="str">
            <v>UN</v>
          </cell>
          <cell r="G3610">
            <v>64293</v>
          </cell>
        </row>
        <row r="3611">
          <cell r="D3611">
            <v>9511</v>
          </cell>
          <cell r="E3611" t="str">
            <v>PROYECTO ESPECIFICO PATIO ZONAL ALAMEDA EL JARDIN - ACOMETIDA EN CABLE DE CU THHN No 3x6 F +1x8N+ 1x10T AWG. INCLUYE ACCESORIOS DE FIJACIÓN Y CONEXIÓN</v>
          </cell>
          <cell r="F3611" t="str">
            <v>ML</v>
          </cell>
          <cell r="G3611">
            <v>40789</v>
          </cell>
        </row>
        <row r="3612">
          <cell r="D3612">
            <v>9512</v>
          </cell>
          <cell r="E3612" t="str">
            <v>PROYECTO ESPECIFICO PATIO ZONAL ALAMEDA EL JARDIN - ACOMETIDA EN CABLE DE CU THHN No 3x4 F +1x6N+ 1x8T AWG. INCLUYE ACCESORIOS DE FIJACIÓN Y CONEXIÓN</v>
          </cell>
          <cell r="F3612" t="str">
            <v>ML</v>
          </cell>
          <cell r="G3612">
            <v>67476</v>
          </cell>
        </row>
        <row r="3613">
          <cell r="D3613">
            <v>9513</v>
          </cell>
          <cell r="E3613" t="str">
            <v>PROYECTO ESPECIFICO PATIO ZONAL ALAMEDA EL JARDIN - ACOMETIDA EN CABLE DE CU THHN No 3x1/0 F +1x2N+ 1x6T AWG. INCLUYE ACCESORIOS DE FIJACIÓN Y CONEXIÓN</v>
          </cell>
          <cell r="F3613" t="str">
            <v>ML</v>
          </cell>
          <cell r="G3613">
            <v>155618</v>
          </cell>
        </row>
        <row r="3614">
          <cell r="D3614">
            <v>9514</v>
          </cell>
          <cell r="E3614" t="str">
            <v>PROYECTO ESPECIFICO PATIO ZONAL ALAMEDA EL JARDIN - ACOMETIDA EN CABLE DE CU THHN No 3x4/0 F +1x2/0N+ 1x2T AWG. INCLUYE ACCESORIOS DE FIJACIÓN Y CONEXIÓN</v>
          </cell>
          <cell r="F3614" t="str">
            <v>ML</v>
          </cell>
          <cell r="G3614">
            <v>307591</v>
          </cell>
        </row>
        <row r="3615">
          <cell r="D3615">
            <v>9515</v>
          </cell>
          <cell r="E3615" t="str">
            <v>PROYECTO ESPECIFICO PATIO ZONAL ALAMEDA EL JARDIN - TN6-1 MODULO MANTENIMIENTO. TABLERO IP54 USO EXTERIOR, INCLUYE BREAKER TOTALIZADOR, INTERRUPTORES SEGÚN PLANO UNIFILAR, CABLEADO DE POTENCIA, CERTIFICADO RETIE. SUMINISTRO E INSTALACIÓN</v>
          </cell>
          <cell r="F3615" t="str">
            <v>UN</v>
          </cell>
          <cell r="G3615">
            <v>5628258</v>
          </cell>
        </row>
        <row r="3616">
          <cell r="D3616">
            <v>9516</v>
          </cell>
          <cell r="E3616" t="str">
            <v>PROYECTO ESPECIFICO PATIO ZONAL ALAMEDA EL JARDIN - TN3-1 MODULO PINTURA. TABLERO IP54 USO EXTERIOR, INCLUYE BREAKER TOTALIZADOR, INTERRUPTORES SEGÚN PLANO UNIFILAR, CABLEADO DE POTENCIA, CERTIFICADO RETIE. SUMINISTRO E INSTALACIÓN.</v>
          </cell>
          <cell r="F3616" t="str">
            <v>UN</v>
          </cell>
          <cell r="G3616">
            <v>4735758</v>
          </cell>
        </row>
        <row r="3617">
          <cell r="D3617">
            <v>9517</v>
          </cell>
          <cell r="E3617" t="str">
            <v>PROYECTO ESPECIFICO PATIO ZONAL ALAMEDA EL JARDIN - TN3-1 MODULO LAVADO. TABLERO IP54 USO EXTERIOR, INCLUYE BREAKER TOTALIZADOR, INTERRUPTORES SEGÚN PLANO UNIFILAR, CABLEADO DE POTENCIA, CERTIFICADO RETIE. SUMINISTRO E INSTALACIÓN</v>
          </cell>
          <cell r="F3617" t="str">
            <v>UN</v>
          </cell>
          <cell r="G3617">
            <v>4509658</v>
          </cell>
        </row>
        <row r="3618">
          <cell r="D3618">
            <v>9518</v>
          </cell>
          <cell r="E3618" t="str">
            <v xml:space="preserve">PROYECTO ESPECIFICO PATIO ZONAL ALAMEDA EL JARDIN - SIFON PVC 135° D=3". SUMINISTRO E INSTALACIÓN </v>
          </cell>
          <cell r="F3618" t="str">
            <v>UN</v>
          </cell>
          <cell r="G3618">
            <v>22150</v>
          </cell>
        </row>
        <row r="3619">
          <cell r="D3619">
            <v>9520</v>
          </cell>
          <cell r="E3619" t="str">
            <v>PROYECTO ESPECIFICO PATIO ZONAL ALAMEDA EL JARDIN: TRAMPA DE GRASAS DE 95 LT. (Incluye Suministro e Instalación)</v>
          </cell>
          <cell r="F3619" t="str">
            <v>UN</v>
          </cell>
          <cell r="G3619">
            <v>293827</v>
          </cell>
        </row>
        <row r="3620">
          <cell r="D3620">
            <v>9521</v>
          </cell>
          <cell r="E3620" t="str">
            <v>PROYECTO ESPECIFICO PATIO ZONAL ALAMEDA EL JARDIN: ENDURECEDOR DE  PISO A  BASE DE  CUARZO  (Incluye Suministro e Instalación)</v>
          </cell>
          <cell r="F3620" t="str">
            <v>M2</v>
          </cell>
          <cell r="G3620">
            <v>20927</v>
          </cell>
        </row>
        <row r="3621">
          <cell r="D3621">
            <v>9522</v>
          </cell>
          <cell r="E3621" t="str">
            <v>PROYECTO ESPECIFICO PATIO ZONAL ALAMEDA EL JARDIN: 	DIVISIONES CANTILIVER ANCLADAS A MURO Y PUERTAS SANITARIOS EN ACERO INOXIDABLE, LÍNEA INSTITUCIONAL. (PUERTAS INCLUYEN CERRADO Y GANCHO ROPA). Suministro e instalación</v>
          </cell>
          <cell r="F3621" t="str">
            <v>M2</v>
          </cell>
          <cell r="G3621">
            <v>541218</v>
          </cell>
        </row>
        <row r="3622">
          <cell r="D3622">
            <v>9524</v>
          </cell>
          <cell r="E3622" t="str">
            <v xml:space="preserve">PROYECTO ESPECIFICO PATIO ZONAL ALAMEDA EL JARDIN: 	MACROMEDIDOR PARA AGUA POTABLE DE 2". TIPO HELICE WOLTMANN, DIÁMETRO DE 2". Suministro e instalación </v>
          </cell>
          <cell r="F3622" t="str">
            <v>UN</v>
          </cell>
          <cell r="G3622">
            <v>1908454</v>
          </cell>
        </row>
        <row r="3623">
          <cell r="D3623">
            <v>9525</v>
          </cell>
          <cell r="E3623" t="str">
            <v xml:space="preserve">PROYECTO ESPECIFICO PATIO ZONAL ALAMEDA EL JARDIN: 	TANQUE 1000 HI-PRESS 1000 LITROS VERTICAL . Suministro e instalación  </v>
          </cell>
          <cell r="F3623" t="str">
            <v>UN</v>
          </cell>
          <cell r="G3623">
            <v>4674708</v>
          </cell>
        </row>
        <row r="3624">
          <cell r="D3624">
            <v>9526</v>
          </cell>
          <cell r="E3624" t="str">
            <v xml:space="preserve">PROYECTO ESPECIFICO PATIO ZONAL ALAMEDA EL JARDIN: 	JUEGO DE PRE MOLDEADOS TIPO EXTERIOR PARA CABLE XLPE 15KVA PARA CALIBRES ENTRE 2-4-0. Suministro e instalación  </v>
          </cell>
          <cell r="F3624" t="str">
            <v>UN</v>
          </cell>
          <cell r="G3624">
            <v>319266</v>
          </cell>
        </row>
        <row r="3625">
          <cell r="D3625">
            <v>9527</v>
          </cell>
          <cell r="E3625" t="str">
            <v xml:space="preserve">PROYECTO ESPECIFICO PATIO ZONAL ALAMEDA EL JARDIN: 	PLANTA ELÉCTRICA DE 300 KVA. VOLTAJE 220V. Suministro e instalación  </v>
          </cell>
          <cell r="F3625" t="str">
            <v>UN</v>
          </cell>
          <cell r="G3625">
            <v>133026761</v>
          </cell>
        </row>
        <row r="3626">
          <cell r="D3626">
            <v>9528</v>
          </cell>
          <cell r="E3626" t="str">
            <v>PROYECTO ESPECIFICO PATIO ZONAL ALAMEDA EL JARDIN: BORDILLO ANTEPECHO POLIMERO TIPO B PARA VENTANAS, EN CONCRETO 0.40 x 0.25 MTS. (ALIGERADO). (SUMINSTRO E INSTALACION)</v>
          </cell>
          <cell r="F3626" t="str">
            <v>ML</v>
          </cell>
          <cell r="G3626">
            <v>30188</v>
          </cell>
        </row>
        <row r="3627">
          <cell r="D3627">
            <v>9529</v>
          </cell>
          <cell r="E3627" t="str">
            <v>PROYECTO ESPECIFICO PATIO ZONAL ALAMEDA EL JARDIN: LAMPARA FLUORESCENTE COMPACTO - EXTERIORES (Suministro e instalación)</v>
          </cell>
          <cell r="F3627" t="str">
            <v>UN</v>
          </cell>
          <cell r="G3627">
            <v>41526</v>
          </cell>
        </row>
        <row r="3628">
          <cell r="D3628">
            <v>9530</v>
          </cell>
          <cell r="E3628" t="str">
            <v>PROYECTO ESPECIFICO PATIO ZONAL ALAMEDA EL JARDIN: SENSOR DE MOVIMIENTO 360° PARA LUMINARIA - FOTOCONTROL (Incluye Suministro e Instalación).</v>
          </cell>
          <cell r="F3628" t="str">
            <v>UN</v>
          </cell>
          <cell r="G3628">
            <v>65761</v>
          </cell>
        </row>
        <row r="3629">
          <cell r="D3629">
            <v>9531</v>
          </cell>
          <cell r="E3629" t="str">
            <v>PROYECTO ESPECIFICO PATIO ZONAL ALAMEDA EL JARDIN: LAMPARA HALOGENA DE INCRUSTAR EN PISO (Suministro e instalación)</v>
          </cell>
          <cell r="F3629" t="str">
            <v>UN</v>
          </cell>
          <cell r="G3629">
            <v>116375</v>
          </cell>
        </row>
        <row r="3630">
          <cell r="D3630">
            <v>9532</v>
          </cell>
          <cell r="E3630" t="str">
            <v>PROYECTO ESPECIFICO PATIO ZONAL ALAMEDA EL JARDIN: CONCRETO TREMIE 4000 PSI (28 Mpa) PARA PANTALLAS (INCLUYE SUMINISTRO E INSTALACIÓN. NO INCLUYE REFUERZO)</v>
          </cell>
          <cell r="F3630" t="str">
            <v>M3</v>
          </cell>
          <cell r="G3630">
            <v>607352</v>
          </cell>
        </row>
        <row r="3631">
          <cell r="D3631">
            <v>9533</v>
          </cell>
          <cell r="E3631" t="str">
            <v>PROYECTO ESPECIFICO PATIO ZONAL ALAMEDA EL JARDIN: CONCRETO PULIDO SIN ACABADO (INCLUYE SUMINISTRO E INSTALACIÓN)</v>
          </cell>
          <cell r="F3631" t="str">
            <v>M2</v>
          </cell>
          <cell r="G3631">
            <v>499286</v>
          </cell>
        </row>
        <row r="3632">
          <cell r="D3632">
            <v>9534</v>
          </cell>
          <cell r="E3632" t="str">
            <v>PROYECTO ESPECIFICO PATIO ZONAL ALAMEDA EL JARDIN: ESCALERA MACIZA A LA VISTA EN CONCRETO COLOR GRIS F ́C 5000 PSI, (CONSTRUCCION: INCLUYE AUTOBOMBA, CONCRETO DE 5000 PSI, CAMILLA DE MADERA NUEVA, DESMOLDANTE EN POLVO, MANO DE OBRA)</v>
          </cell>
          <cell r="F3632" t="str">
            <v>M3</v>
          </cell>
          <cell r="G3632">
            <v>724866</v>
          </cell>
        </row>
        <row r="3633">
          <cell r="D3633">
            <v>9535</v>
          </cell>
          <cell r="E3633" t="str">
            <v>PROYECTO ESPECIFICO PATIO ZONAL ALAMEDA EL JARDIN: CONCRETO IMPERMEABILIZADO SUPERESTRUCTURA DE 5000 PSI PREMEZCLADO, GRAVA COMÚN (INCLUYE SUMINISTRO, BOMBEO, FORMALETEO, COLOCACIÓN, CURADO Y JUNTAS. NO INCL. REFUERZO).</v>
          </cell>
          <cell r="F3633" t="str">
            <v>M3</v>
          </cell>
          <cell r="G3633">
            <v>936276</v>
          </cell>
        </row>
        <row r="3634">
          <cell r="D3634">
            <v>9536</v>
          </cell>
          <cell r="E3634" t="str">
            <v>PROYECTO ESPECIFICO PATIO ZONAL ALAMEDA EL JARDIN: SALIDA BIFÁSICA PARA SECADOR DE MANOS EN TUBERÍA CONDUIT EMT Y/O PVC DE 3/4" (SUMINISTRO E INSTALACIÓN)</v>
          </cell>
          <cell r="F3634" t="str">
            <v>UN</v>
          </cell>
          <cell r="G3634">
            <v>640193</v>
          </cell>
        </row>
        <row r="3635">
          <cell r="D3635">
            <v>9537</v>
          </cell>
          <cell r="E3635" t="str">
            <v>PROYECTO ESPECIFICO PATIO ZONAL ALAMEDA EL JARDIN: BREAKER INDUSTRIAL TOTALIZADOR 3X30A (SUMINSTRO E INSTALACION)</v>
          </cell>
          <cell r="F3635" t="str">
            <v>UN</v>
          </cell>
          <cell r="G3635">
            <v>164887</v>
          </cell>
        </row>
        <row r="3636">
          <cell r="D3636">
            <v>9538</v>
          </cell>
          <cell r="E3636" t="str">
            <v>PROYECTO ESPECIFICO PATIO ZONAL ALAMEDA EL JARDIN: BREAKER INDUSTRIAL TOTALIZADOR 3X40A (SUMINSTRO E INSTALACION)</v>
          </cell>
          <cell r="F3636" t="str">
            <v>UN</v>
          </cell>
          <cell r="G3636">
            <v>157616</v>
          </cell>
        </row>
        <row r="3637">
          <cell r="D3637">
            <v>9539</v>
          </cell>
          <cell r="E3637" t="str">
            <v>PROYECTO ESPECIFICO PATIO ZONAL ALAMEDA EL JARDIN: BREAKER INDUSTRIAL TOTALIZADOR 3X20A (SUMINSTRO E INSTALACION)</v>
          </cell>
          <cell r="F3637" t="str">
            <v>UN</v>
          </cell>
          <cell r="G3637">
            <v>164887</v>
          </cell>
        </row>
        <row r="3638">
          <cell r="D3638">
            <v>9540</v>
          </cell>
          <cell r="E3638" t="str">
            <v>PROYECTO ESPECIFICO PATIO ZONAL ALAMEDA EL JARDIN: BREAKER INDUSTRIAL TOTALIZADOR 3X50A, 3X60A y 3X80A (SUMINSTRO E INSTALACION)</v>
          </cell>
          <cell r="F3638" t="str">
            <v>UN</v>
          </cell>
          <cell r="G3638">
            <v>232429</v>
          </cell>
        </row>
        <row r="3639">
          <cell r="D3639">
            <v>9541</v>
          </cell>
          <cell r="E3639" t="str">
            <v>PROYECTO ESPECIFICO PATIO ZONAL ALAMEDA EL JARDIN: TABLERO BOMBAS DE ACUERDO A DIAGRAMA UNIFILAR (SUMINISTRO E INSTALACION)</v>
          </cell>
          <cell r="F3639" t="str">
            <v>UN</v>
          </cell>
          <cell r="G3639">
            <v>734628</v>
          </cell>
        </row>
        <row r="3640">
          <cell r="D3640">
            <v>9542</v>
          </cell>
          <cell r="E3640" t="str">
            <v>PROYECTO ESPECIFICO PATIO ZONAL ALAMEDA EL JARDIN: SALIDA PARA INTERRUPTOR CONMUTABLE (SUMINISTRO E INSTALACION)</v>
          </cell>
          <cell r="F3640" t="str">
            <v>UN</v>
          </cell>
          <cell r="G3640">
            <v>208324</v>
          </cell>
        </row>
        <row r="3641">
          <cell r="D3641">
            <v>9543</v>
          </cell>
          <cell r="E3641" t="str">
            <v>PROYECTO ESPECIFICO PATIO ZONAL ALAMEDA EL JARDIN: BREAKER TIPO ENCHUFABLE 1X20A (SUMINSTRO E INSTALACION)</v>
          </cell>
          <cell r="F3641" t="str">
            <v>UN</v>
          </cell>
          <cell r="G3641">
            <v>21527</v>
          </cell>
        </row>
        <row r="3642">
          <cell r="D3642">
            <v>9545</v>
          </cell>
          <cell r="E3642" t="str">
            <v>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v>
          </cell>
          <cell r="F3642" t="str">
            <v>ML</v>
          </cell>
          <cell r="G3642">
            <v>348437</v>
          </cell>
        </row>
        <row r="3643">
          <cell r="D3643">
            <v>9547</v>
          </cell>
          <cell r="E3643" t="str">
            <v>ESTUDIOS Y DISEÑOS PARA SITIOS INESTABLES EN BOGOTÁ D.C - SUBMURACIÓN EN CONCRETO POBRE F'C =14 MPA. INCLUYE SUMINISTRO Y COLOCACIÓN</v>
          </cell>
          <cell r="F3643" t="str">
            <v>M3</v>
          </cell>
          <cell r="G3643">
            <v>598093</v>
          </cell>
        </row>
        <row r="3644">
          <cell r="D3644">
            <v>9548</v>
          </cell>
          <cell r="E3644" t="str">
            <v>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v>
          </cell>
          <cell r="F3644" t="str">
            <v>ML</v>
          </cell>
          <cell r="G3644">
            <v>708376</v>
          </cell>
        </row>
        <row r="3645">
          <cell r="D3645">
            <v>9549</v>
          </cell>
          <cell r="E3645" t="str">
            <v>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v>
          </cell>
          <cell r="F3645" t="str">
            <v>ML</v>
          </cell>
          <cell r="G3645">
            <v>914537</v>
          </cell>
        </row>
        <row r="3646">
          <cell r="D3646">
            <v>9550</v>
          </cell>
          <cell r="E3646" t="str">
            <v>ESTUDIOS Y DISEÑOS PARA SITIOS INESTABLES EN BOGOTÁ D.C - CABEZALES PARA TENSIONAMIENTO DE ANCLAJES EN CONCRETO F'C=28MPA. (INCLUYE ACERO DE REFUERZO)</v>
          </cell>
          <cell r="F3646" t="str">
            <v>M3</v>
          </cell>
          <cell r="G3646">
            <v>947818</v>
          </cell>
        </row>
        <row r="3647">
          <cell r="D3647">
            <v>9551</v>
          </cell>
          <cell r="E3647" t="str">
            <v>ESTUDIOS Y DISEÑOS PARA SITIOS INESTABLES EN BOGOTÁ D.C - ANCLAJE FLEXIBLE DE CABLE ESPIRAL Ø=10.5MM . INCLUYE PERFORACIÓN Y DADO EN CONCRETO PARA PROTECCIÓN</v>
          </cell>
          <cell r="F3647" t="str">
            <v>ML</v>
          </cell>
          <cell r="G3647">
            <v>45423</v>
          </cell>
        </row>
        <row r="3648">
          <cell r="D3648">
            <v>9552</v>
          </cell>
          <cell r="E3648" t="str">
            <v>ESTUDIOS Y DISEÑOS PARA SITIOS INESTABLES EN BOGOTÁ D.C - PLATINA DE ACERO LAMINADO A36 PARA APLICACIONES ESTRUCTUDARES. DIMENSIONES 0.3M*0.3M E=25MM</v>
          </cell>
          <cell r="F3648" t="str">
            <v>UN</v>
          </cell>
          <cell r="G3648">
            <v>107975</v>
          </cell>
        </row>
        <row r="3649">
          <cell r="D3649">
            <v>9553</v>
          </cell>
          <cell r="E3649" t="str">
            <v>ESTUDIOS Y DISEÑOS PARA SITIOS INESTABLES EN BOGOTÁ D.C - CABLE ACERADO Ø=10,0MM, INCLUYE PLATINA, GRAPAS Y ANCLAJE EXPANSIVO DE SUJECIÓN</v>
          </cell>
          <cell r="F3649" t="str">
            <v>ML</v>
          </cell>
          <cell r="G3649">
            <v>26594</v>
          </cell>
        </row>
        <row r="3650">
          <cell r="D3650">
            <v>9554</v>
          </cell>
          <cell r="E3650" t="str">
            <v>ESTUDIOS Y DISEÑOS PARA SITIOS INESTABLES EN BOGOTÁ D.C - TRANSPORTE DE MATERIALES PÉTREOS A LA REGIÓN DE SUMAPAZ</v>
          </cell>
          <cell r="F3650" t="str">
            <v>M3-KM</v>
          </cell>
          <cell r="G3650">
            <v>1574</v>
          </cell>
        </row>
        <row r="3651">
          <cell r="D3651">
            <v>9555</v>
          </cell>
          <cell r="E3651" t="str">
            <v>ESTUDIOS Y DISEÑOS PARA SITIOS INESTABLES EN BOGOTÁ D.C. CAISSON ØINT= 0,90 M CON ANILLOS E=12CM EN CONCRETO DE F'C=21MPA. INCLUYE EXCAVACIÓN. NO INCLUYE ACERO DE REFUERZO</v>
          </cell>
          <cell r="F3651" t="str">
            <v>ML</v>
          </cell>
          <cell r="G3651">
            <v>1397573</v>
          </cell>
        </row>
        <row r="3652">
          <cell r="D3652">
            <v>9556</v>
          </cell>
          <cell r="E3652" t="str">
            <v>ESTUDIOS Y DISEÑOS PARA SITIOS INESTABLES EN BOGOTÁ D.C. CAISSON ØINT= 1,00 M CON ANILLOS E=12CM EN CONCRETO DE F'C=21MPA. INCLUYE EXCAVACIÓN. NO INCLUYE ACERO DE REFUERZO</v>
          </cell>
          <cell r="F3652" t="str">
            <v>ML</v>
          </cell>
          <cell r="G3652">
            <v>1606020</v>
          </cell>
        </row>
        <row r="3653">
          <cell r="D3653">
            <v>9557</v>
          </cell>
          <cell r="E3653" t="str">
            <v>ESTUDIOS Y DISEÑOS PARA SITIOS INESTABLES EN BOGOTÁ D.C. CAISSON ØINT= 1,10 M CON ANILLOS E=12CM EN CONCRETO DE F'C=21MPA. INCLUYE EXCAVACIÓN. NO INCLUYE ACERO DE REFUERZO</v>
          </cell>
          <cell r="F3653" t="str">
            <v>ML</v>
          </cell>
          <cell r="G3653">
            <v>1827014</v>
          </cell>
        </row>
        <row r="3654">
          <cell r="D3654">
            <v>9558</v>
          </cell>
          <cell r="E3654" t="str">
            <v>ESTUDIOS Y DISEÑOS PARA SITIOS INESTABLES EN BOGOTÁ D.C. CAISSON ØINT= 1,20M CON ANILLOS E=12CM EN CONCRETO DE F'C=21MPA. INCLUYE EXCAVACIÓN. NO INCLUYE ACERO DE REFUERZO</v>
          </cell>
          <cell r="F3654" t="str">
            <v>ML</v>
          </cell>
          <cell r="G3654">
            <v>1906869</v>
          </cell>
        </row>
        <row r="3655">
          <cell r="D3655">
            <v>9559</v>
          </cell>
          <cell r="E3655" t="str">
            <v>ESTUDIOS Y DISEÑOS PARA SITIOS INESTABLES EN BOGOTÁ D.C. CAISSON ØINT= 0.80 M CON ANILLOS E=10CM EN CONCRETO DE F'C=21MPA. INCLUYE EXCAVACIÓN  Y RETIRO. NO INCLUYE ACERO DE REFUERZO</v>
          </cell>
          <cell r="F3655" t="str">
            <v>ML</v>
          </cell>
          <cell r="G3655">
            <v>1214822</v>
          </cell>
        </row>
        <row r="3656">
          <cell r="D3656">
            <v>9560</v>
          </cell>
          <cell r="E3656" t="str">
            <v>ESTUDIOS Y DISEÑOS PARA SITIOS INESTABLES EN BOGOTÁ D.C. - DESARME DE GAVIONES. NO INCLUYE RETIRO Y DISPOSICIÓN FINAL DE ESCOMBROS</v>
          </cell>
          <cell r="F3656" t="str">
            <v>M3</v>
          </cell>
          <cell r="G3656">
            <v>16959</v>
          </cell>
        </row>
        <row r="3657">
          <cell r="D3657">
            <v>9562</v>
          </cell>
          <cell r="E3657" t="str">
            <v>EJECUCIÓN DE OBRAS Y ACTIVIDADES COMPLEMENTARIAS PARA EL REFORZAMIENTO ESTRUCTURAL DE PUENTES VEHICULARES EN BOGOTÁ D.C. GRUPO 3, POLIETILENO (MATERIAL ORIGINAL CAL 6). (INCLUYE SUMINISTRO E INSTALACIÓN).</v>
          </cell>
          <cell r="F3657" t="str">
            <v>M2</v>
          </cell>
          <cell r="G3657">
            <v>2210</v>
          </cell>
        </row>
        <row r="3658">
          <cell r="D3658">
            <v>9563</v>
          </cell>
          <cell r="E3658" t="str">
            <v>RETIRO DE TUBERIA DE CONCRETO Diámetro = 1,40m  (Incluye cargue, retiro de material, transporte y disposición final de escombros en sitio autorizado).</v>
          </cell>
          <cell r="F3658" t="str">
            <v>ML</v>
          </cell>
          <cell r="G3658">
            <v>143739</v>
          </cell>
        </row>
        <row r="3659">
          <cell r="D3659">
            <v>9565</v>
          </cell>
          <cell r="E365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F3659" t="str">
            <v>UN</v>
          </cell>
          <cell r="G3659">
            <v>21411609</v>
          </cell>
        </row>
        <row r="3660">
          <cell r="D3660">
            <v>9566</v>
          </cell>
          <cell r="E3660" t="str">
            <v>AVENIDA CONTADOR (CL. 134) - BANCA EN CONCRETO M-01-A (SUMINISTRO E INSTALACIÓN)</v>
          </cell>
          <cell r="F3660" t="str">
            <v>UN</v>
          </cell>
          <cell r="G3660">
            <v>1491405</v>
          </cell>
        </row>
        <row r="3661">
          <cell r="D3661">
            <v>9567</v>
          </cell>
          <cell r="E3661" t="str">
            <v>AVENIDA CONTADOR (CL. 134) - Reconstrucción de bordillo Concreto f'c 28MPa incluye tratamiento al acero de refuerzo existente</v>
          </cell>
          <cell r="F3661" t="str">
            <v>M3</v>
          </cell>
          <cell r="G3661">
            <v>784101</v>
          </cell>
        </row>
        <row r="3662">
          <cell r="D3662">
            <v>9568</v>
          </cell>
          <cell r="E3662" t="str">
            <v>AVENIDA CONTADOR (CL. 134) - BOLARDO METALICO M-15-A (SUMINISTRO E INSTALACIÓN. INCLUYE BASE EN CONCRETO 3000 PSI, PREMEZCLADO)</v>
          </cell>
          <cell r="F3662" t="str">
            <v>UN</v>
          </cell>
          <cell r="G3662">
            <v>282368</v>
          </cell>
        </row>
        <row r="3663">
          <cell r="D3663">
            <v>9569</v>
          </cell>
          <cell r="E3663" t="str">
            <v>AVENIDA CONTADOR (CL. 134) - PAPELERA DOBLE EN ACERO M-121 (SUMINISTRO E INSTALACIÓN. INCLUYE BASE EN CONCRETO 3000 PSI, PREMEZCLADO)</v>
          </cell>
          <cell r="F3663" t="str">
            <v>UN</v>
          </cell>
          <cell r="G3663">
            <v>1529797</v>
          </cell>
        </row>
        <row r="3664">
          <cell r="D3664">
            <v>9570</v>
          </cell>
          <cell r="E3664" t="str">
            <v>AVENIDA CONTADOR (CL. 134) - GEOMEMBRANA LISA HDPE 40 MILS. (Incluye suministro e instalacion).</v>
          </cell>
          <cell r="F3664" t="str">
            <v>M2</v>
          </cell>
          <cell r="G3664">
            <v>17992</v>
          </cell>
        </row>
        <row r="3665">
          <cell r="D3665">
            <v>9571</v>
          </cell>
          <cell r="E3665" t="str">
            <v>AVENIDA CONTADOR (CL. 134) - 10 DUCTOS D=4" PVC-TDP (INCLUYE SUMINISTRO E INSTALACIÓN. NO INCLUYE RELLENOS)</v>
          </cell>
          <cell r="F3665" t="str">
            <v>ML</v>
          </cell>
          <cell r="G3665">
            <v>238411</v>
          </cell>
        </row>
        <row r="3666">
          <cell r="D3666">
            <v>9572</v>
          </cell>
          <cell r="E3666" t="str">
            <v>AVENIDA CONTADOR (CL. 134) - Recubrimiento de protección a la corrosión, cementoso, modificado con resina epóxica, de tres componentes, con inhibidor de corrosión y puente de adherencia. Suministro y aplicación</v>
          </cell>
          <cell r="F3666" t="str">
            <v>UN</v>
          </cell>
          <cell r="G3666">
            <v>8896</v>
          </cell>
        </row>
        <row r="3667">
          <cell r="D3667">
            <v>9573</v>
          </cell>
          <cell r="E3667" t="str">
            <v>AVENIDA CONTADOR (CL. 134) - SUMINISTRO E INSTALACIÓN DE BARANDA VEHICULAR. ACERO ESTRUCTURAL A500-GR-C Y A572 GR50</v>
          </cell>
          <cell r="F3667" t="str">
            <v>KG</v>
          </cell>
          <cell r="G3667">
            <v>22721</v>
          </cell>
        </row>
        <row r="3668">
          <cell r="D3668">
            <v>9574</v>
          </cell>
          <cell r="E3668" t="str">
            <v>AVENIDA CONTADOR (CL. 134) - PUENTE DE ADHERENCIA TIPO SIKADUR 32 PRIMER Ó EQUIVALENTE</v>
          </cell>
          <cell r="F3668" t="str">
            <v>M2</v>
          </cell>
          <cell r="G3668">
            <v>111559</v>
          </cell>
        </row>
        <row r="3669">
          <cell r="D3669">
            <v>9575</v>
          </cell>
          <cell r="E3669" t="str">
            <v>AVENIDA CONTADOR (CL. 134) - DESMONTE DE BARANDA VEHICULAR</v>
          </cell>
          <cell r="F3669" t="str">
            <v>ML</v>
          </cell>
          <cell r="G3669">
            <v>18014</v>
          </cell>
        </row>
        <row r="3670">
          <cell r="D3670">
            <v>9576</v>
          </cell>
          <cell r="E3670" t="str">
            <v>AVENIDA CONTADOR (CL. 134) - SANDBLASTING, IMPRIMACIÓN, APLICACIÓN DE RECUBRIMIENTO EPÓXICO Y PINTURA ACRÍLICA</v>
          </cell>
          <cell r="F3670" t="str">
            <v>ML</v>
          </cell>
          <cell r="G3670">
            <v>51327</v>
          </cell>
        </row>
        <row r="3671">
          <cell r="D3671">
            <v>9577</v>
          </cell>
          <cell r="E3671" t="str">
            <v>ESTUDIOS Y DISEÑOS PARA SITIOS INESTABLES EN BOGOTÁ D.C - MATERIAL SELECCIONADO PARA CONFORMACIÓN DE CAPA DE RODADURA EN AFIRMADO. INCLUYE SUMINISTRO, EXTENDIDO, NIVELACIÓN, HUMEDECIMIENTO Y COMPACTACIÓN CON VIBROCOMPACTADOR</v>
          </cell>
          <cell r="F3671" t="str">
            <v>M3</v>
          </cell>
          <cell r="G3671">
            <v>152197</v>
          </cell>
        </row>
        <row r="3672">
          <cell r="D3672">
            <v>9578</v>
          </cell>
          <cell r="E3672" t="str">
            <v>ESTUDIOS Y DISEÑOS PARA SITIOS INESTABLES EN BOGOTÁ D.C - VIGA DE AMARRE EN CONCRETO DE F'C = 21 MPA GRAVA COMÚN (INCLUYE TRANSPORTE DE MATERIAL)</v>
          </cell>
          <cell r="F3672" t="str">
            <v>M3</v>
          </cell>
          <cell r="G3672">
            <v>602315</v>
          </cell>
        </row>
        <row r="3673">
          <cell r="D3673">
            <v>9579</v>
          </cell>
          <cell r="E3673" t="str">
            <v>ESTUDIOS Y DISEÑOS PARA SITIOS INESTABLES EN BOGOTÁ D.C - MANTO PARA CONTROL DE EROSIÓN TERRATRAC TRM15 O EQUIVALENTE (INCLUYE SUMINISTRO E INSTALACIÓN)</v>
          </cell>
          <cell r="F3673" t="str">
            <v>M2</v>
          </cell>
          <cell r="G3673">
            <v>13579</v>
          </cell>
        </row>
        <row r="3674">
          <cell r="D3674">
            <v>9580</v>
          </cell>
          <cell r="E3674" t="str">
            <v>ESTUDIOS Y DISEÑOS PARA SITIOS INESTABLES EN BOGOTÁ D.C - RELLENO CON TRITURADO ENTRE 1" Y 1 1/2" INCLUYE SUMINISTRO, TRANSPORTE, EXTENDIDO MANUAL Y COLOCACIÓN</v>
          </cell>
          <cell r="F3674" t="str">
            <v>M3</v>
          </cell>
          <cell r="G3674">
            <v>142889</v>
          </cell>
        </row>
        <row r="3675">
          <cell r="D3675">
            <v>9581</v>
          </cell>
          <cell r="E3675" t="str">
            <v>ESTUDIOS Y DISEÑOS PARA SITIOS INESTABLES EN BOGOTÁ D.C - GEODREN PLANAR, A= 0,50M PARA MUROS MECANICAMENTE ESTABILIZADA. INCLUYE SUMINISTRO E INSTALACIÓN</v>
          </cell>
          <cell r="F3675" t="str">
            <v>ML</v>
          </cell>
          <cell r="G3675">
            <v>11910</v>
          </cell>
        </row>
        <row r="3676">
          <cell r="D3676">
            <v>9582</v>
          </cell>
          <cell r="E3676" t="str">
            <v>ESTUDIOS Y DISEÑOS PARA SITIOS INESTABLES EN BOGOTÁ D.C - GEODREN PLANAR ANCHO 0,5M DISPUESTO HORIZONTALMENTE EN TRASADOS MURO DE MAPOSTERIA MECANICAMENTE ESTABLIZADO. INCLUYE SUMINISTRO E INSTALACIÓN</v>
          </cell>
          <cell r="F3676" t="str">
            <v>ML</v>
          </cell>
          <cell r="G3676">
            <v>11339</v>
          </cell>
        </row>
        <row r="3677">
          <cell r="D3677">
            <v>9583</v>
          </cell>
          <cell r="E3677" t="str">
            <v>ESTUDIOS Y DISEÑOS PARA SITIOS INESTABLES EN BOGOTÁ D.C - TUBERÍA PVC PARA DRENAJE Ø=2" SIN FILTRO. INCLUYE SUMINISTRO E INSTALACIÓN</v>
          </cell>
          <cell r="F3677" t="str">
            <v>ML</v>
          </cell>
          <cell r="G3677">
            <v>20889</v>
          </cell>
        </row>
        <row r="3678">
          <cell r="D3678">
            <v>9584</v>
          </cell>
          <cell r="E3678" t="str">
            <v>ESTUDIOS Y DISEÑOS PARA SITIOS INESTABLES EN BOGOTÁ D.C - CONSTRUCCIÓN DE CAJA RECOLECTORA DE AGUAS LLUVIAS EN CONCRETO PREMEZCLADO DE 3000 PSI FUNDIDO EN SITIO DE 1MX1MX1.40M. INCLUYE ACERO DE REFUERZO, CONSTRUCCIÓN DE PLACA DE FONDO, MUROS EN CONCRETO IMPERMEABILIZADO Y TAPA</v>
          </cell>
          <cell r="F3678" t="str">
            <v>UN</v>
          </cell>
          <cell r="G3678">
            <v>1165191</v>
          </cell>
        </row>
        <row r="3679">
          <cell r="D3679">
            <v>9585</v>
          </cell>
          <cell r="E3679" t="str">
            <v>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v>
          </cell>
          <cell r="F3679" t="str">
            <v>ML</v>
          </cell>
          <cell r="G3679">
            <v>94093</v>
          </cell>
        </row>
        <row r="3680">
          <cell r="D3680">
            <v>9586</v>
          </cell>
          <cell r="E3680"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v>
          </cell>
          <cell r="F3680" t="str">
            <v>UN</v>
          </cell>
          <cell r="G3680">
            <v>71400000</v>
          </cell>
        </row>
        <row r="3681">
          <cell r="D3681">
            <v>9587</v>
          </cell>
          <cell r="E3681"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F3681" t="str">
            <v>UN</v>
          </cell>
          <cell r="G3681">
            <v>844601</v>
          </cell>
        </row>
        <row r="3682">
          <cell r="D3682">
            <v>9588</v>
          </cell>
          <cell r="E3682"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F3682" t="str">
            <v>UN</v>
          </cell>
          <cell r="G3682">
            <v>403800000</v>
          </cell>
        </row>
        <row r="3683">
          <cell r="D3683">
            <v>9589</v>
          </cell>
          <cell r="E3683" t="str">
            <v>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v>
          </cell>
          <cell r="F3683" t="str">
            <v>GLB</v>
          </cell>
          <cell r="G3683">
            <v>3744432782</v>
          </cell>
        </row>
        <row r="3684">
          <cell r="D3684">
            <v>9590</v>
          </cell>
          <cell r="E3684" t="str">
            <v>LAMINA ALFAJOR (INCLUYE SUMINISTRO E INSTALACIÓN).</v>
          </cell>
          <cell r="F3684" t="str">
            <v>GLB</v>
          </cell>
          <cell r="G3684">
            <v>25780</v>
          </cell>
        </row>
        <row r="3685">
          <cell r="D3685">
            <v>9591</v>
          </cell>
          <cell r="E3685"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F3685" t="str">
            <v>M2</v>
          </cell>
          <cell r="G3685">
            <v>637</v>
          </cell>
        </row>
        <row r="3686">
          <cell r="D3686">
            <v>9592</v>
          </cell>
          <cell r="E3686"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F3686" t="str">
            <v>M2</v>
          </cell>
          <cell r="G3686">
            <v>1027</v>
          </cell>
        </row>
        <row r="3687">
          <cell r="D3687">
            <v>9593</v>
          </cell>
          <cell r="E3687" t="str">
            <v>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v>
          </cell>
          <cell r="F3687" t="str">
            <v>UN</v>
          </cell>
          <cell r="G3687">
            <v>7567256</v>
          </cell>
        </row>
        <row r="3688">
          <cell r="D3688">
            <v>9594</v>
          </cell>
          <cell r="E3688" t="str">
            <v>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v>
          </cell>
          <cell r="F3688" t="str">
            <v>UN</v>
          </cell>
          <cell r="G3688">
            <v>4299659</v>
          </cell>
        </row>
        <row r="3689">
          <cell r="D3689">
            <v>9595</v>
          </cell>
          <cell r="E3689" t="str">
            <v>CONSTRUCCIÓN DE LA INTERSECCIÓN A DESNIVEL DE PUENTE ARANDA -CODO WSP D=18" ENTRE 67.5° Y 90° L=0.60m x 0.60m EN ACERO REVEST. INT. Y RECUBR EXT. EN MORTERO DE CEMENTO. SUMIN. E INSTAL. INCL. UNIONES (ESPIGO Y CAMPANA). PRESION DE TRABAJO=350 PSI.</v>
          </cell>
          <cell r="F3689" t="str">
            <v>UN</v>
          </cell>
          <cell r="G3689">
            <v>4551493</v>
          </cell>
        </row>
        <row r="3690">
          <cell r="D3690">
            <v>9596</v>
          </cell>
          <cell r="E3690"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F3690" t="str">
            <v>UN</v>
          </cell>
          <cell r="G3690">
            <v>6000199</v>
          </cell>
        </row>
        <row r="3691">
          <cell r="D3691">
            <v>9597</v>
          </cell>
          <cell r="E3691" t="str">
            <v>CONSTRUCCIÓN DE LA INTERSECCIÓN A DESNIVEL DE PUENTE ARANDA -REDUCCIÓN EN ACERO D=18" A D=12" CON ESPIGO EN D=18" Y CAMPANA EN D=12", CON REVESTIMIENTO INTERIOR Y RECUBIRMIENTO EXTERIOR EN MORTERO DE CEMENTO. L=0,20M. PRESIÓN DE TRABAJO 150 PSI.</v>
          </cell>
          <cell r="F3691" t="str">
            <v>UN</v>
          </cell>
          <cell r="G3691">
            <v>2920241</v>
          </cell>
        </row>
        <row r="3692">
          <cell r="D3692">
            <v>9598</v>
          </cell>
          <cell r="E3692" t="str">
            <v>CONSTRUCCIÓN DE LA INTERSECCIÓN A DESNIVEL DE PUENTE ARANDA - TEE HD EXTREMO JUNTA HIDRÁULICA 12"x8" (Suministro e Instalación)</v>
          </cell>
          <cell r="F3692" t="str">
            <v>UN</v>
          </cell>
          <cell r="G3692">
            <v>3096352</v>
          </cell>
        </row>
        <row r="3693">
          <cell r="D3693">
            <v>9599</v>
          </cell>
          <cell r="E3693" t="str">
            <v>CONSTRUCCIÓN DE LA INTERSECCIÓN A DESNIVEL DE PUENTE ARANDA -REDUCCIÓN EN ACERO D=18" A D=8" CON ESPIGO EN D=18" Y CAMPANA EN D=8", CON REVESTIMIENTO INTERIOR Y RECUBIRMIENTO EXTERIOR EN MORTERO DE CEMENTO. L=0,20M. PRESIÓN DE TRABAJO 150 PSI.</v>
          </cell>
          <cell r="F3693" t="str">
            <v>UN</v>
          </cell>
          <cell r="G3693">
            <v>2730912</v>
          </cell>
        </row>
        <row r="3694">
          <cell r="D3694">
            <v>9600</v>
          </cell>
          <cell r="E3694" t="str">
            <v>CONSTRUCCIÓN DE LA INTERSECCIÓN A DESNIVEL DE PUENTE ARANDA - TEE HD EXTREMO JUNTA HIDRÁULICA 12"x6" (Suministro e Instalación)</v>
          </cell>
          <cell r="F3694" t="str">
            <v>UN</v>
          </cell>
          <cell r="G3694">
            <v>2830962</v>
          </cell>
        </row>
        <row r="3695">
          <cell r="D3695">
            <v>9601</v>
          </cell>
          <cell r="E3695" t="str">
            <v>CONSTRUCCIÓN DE LA INTERSECCIÓN A DESNIVEL DE PUENTE ARANDA -REDUCCIÓN EN ACERO D=20" A D=18" CON ESPIGO EN D=20" Y CAMPANA EN D=18", CON REVESTIMIENTO INTERIOR Y RECUBIRMIENTO EXTERIOR EN MORTERO DE CEMENTO. L=0,20M. PRESIÓN DE TRABAJO 150 PSI.</v>
          </cell>
          <cell r="F3695" t="str">
            <v>UN</v>
          </cell>
          <cell r="G3695">
            <v>2902629</v>
          </cell>
        </row>
        <row r="3696">
          <cell r="D3696">
            <v>9602</v>
          </cell>
          <cell r="E3696" t="str">
            <v>CONSTRUCCIÓN DE LA INTERSECCIÓN A DESNIVEL DE PUENTE ARANDA - TEE HD EXTREMO JUNTA HIDRÁULICA 6"x 6" (Suministro e Instalación)</v>
          </cell>
          <cell r="F3696" t="str">
            <v>UN</v>
          </cell>
          <cell r="G3696">
            <v>711826</v>
          </cell>
        </row>
        <row r="3697">
          <cell r="D3697">
            <v>9603</v>
          </cell>
          <cell r="E3697" t="str">
            <v>CONSTRUCCIÓN DE LA INTERSECCIÓN A DESNIVEL DE PUENTE ARANDA - VÁLVULA TIPO MARIPOSA DE Ø 8" CLASE 150 CON EXTREMOS BRIDADOS (Suministro e Instalación)</v>
          </cell>
          <cell r="F3697" t="str">
            <v>UN</v>
          </cell>
          <cell r="G3697">
            <v>9198288</v>
          </cell>
        </row>
        <row r="3698">
          <cell r="D3698">
            <v>9604</v>
          </cell>
          <cell r="E3698" t="str">
            <v>CONSTRUCCIÓN DE LA INTERSECCIÓN A DESNIVEL DE PUENTE ARANDA - TEE HD EXTREMO JUNTA HIDRÁULICA 8"x 8" (Suministro e Instalación)</v>
          </cell>
          <cell r="F3698" t="str">
            <v>UN</v>
          </cell>
          <cell r="G3698">
            <v>1241376</v>
          </cell>
        </row>
        <row r="3699">
          <cell r="D3699">
            <v>9605</v>
          </cell>
          <cell r="E3699" t="str">
            <v>CONSTRUCCIÓN DE LA INTERSECCIÓN A DESNIVEL DE PUENTE ARANDA -REDUCCIÓN EN ACERO D=24" A D=18" CON ESPIGO EN D=24" Y CAMPANA EN D=18", CON REVESTIMIENTO INTERIOR Y RECUBIRMIENTO EXTERIOR EN MORTERO DE CEMENTO. L=0,20M. PRESIÓN DE TRABAJO 150 PSI.</v>
          </cell>
          <cell r="F3699" t="str">
            <v>UN</v>
          </cell>
          <cell r="G3699">
            <v>3674607</v>
          </cell>
        </row>
        <row r="3700">
          <cell r="D3700">
            <v>9606</v>
          </cell>
          <cell r="E3700" t="str">
            <v>CONSTRUCCIÓN DE LA INTERSECCIÓN A DESNIVEL DE PUENTE ARANDA -NIPLE EN ACERO Ø=27" EXTREMOS BRIDA/CAMPANA, REVESTIMIENTO INTERIOR Y RECUBRIMIENTO EXTERIOR EN MORTERO DE CEMENTO, CON SALIDA TANGENCIAL PARA PURGA 6" L= 2500mm. SUMINISTRO E INSTALACIÓN. PRESIÓN DE TRABAJO 150 PSI.</v>
          </cell>
          <cell r="F3700" t="str">
            <v>UN</v>
          </cell>
          <cell r="G3700">
            <v>9925320</v>
          </cell>
        </row>
        <row r="3701">
          <cell r="D3701">
            <v>9607</v>
          </cell>
          <cell r="E3701" t="str">
            <v>CONSTRUCCIÓN DE LA INTERSECCIÓN A DESNIVEL DE PUENTE ARANDA -NIPLE EN ACERO Ø=36" EXTREMOS ESPIGO/CAMPANA, REVESTIMIENTO INTERIOR Y RECUBRIMIENTO EXTERIOR EN MORTERO DE CEMENTO, CON SALIDA PARA PITOMETRO 2" L= 3000mm. SUMINISTRO E INSTALACIÓN. PRESIÓN DE TRABAJO 150 PSI.</v>
          </cell>
          <cell r="F3701" t="str">
            <v>UN</v>
          </cell>
          <cell r="G3701">
            <v>10680510</v>
          </cell>
        </row>
        <row r="3702">
          <cell r="D3702">
            <v>9608</v>
          </cell>
          <cell r="E3702" t="str">
            <v>CONSTRUCCIÓN DE LA INTERSECCIÓN A DESNIVEL DE PUENTE ARANDA - CÁMARA EN CONCRETO DE 4000 PSI GRAVA COMÚN PREFABRICADO TIPO II. SUMINISTRO E INSTALACIÓN.</v>
          </cell>
          <cell r="F3702" t="str">
            <v>UN</v>
          </cell>
          <cell r="G3702">
            <v>17302551</v>
          </cell>
        </row>
        <row r="3703">
          <cell r="D3703">
            <v>9609</v>
          </cell>
          <cell r="E3703" t="str">
            <v xml:space="preserve"> CONSTRUCCIÓN DE LA INTERSECCIÓN A DESNIVEL DE PUENTE ARANDA -REDUCCIÓN EN ACERO D=36" A D=30" CON ESPIGO EN D=36" Y CAMPANA EN D=30", CON REVESTIMIENTO INTERIOR Y RECUBIRMIENTO EXTERIOR EN MORTERO DE CEMENTO. L=0,20M. PRESIÓN DE TRABAJO 150 PSI.</v>
          </cell>
          <cell r="F3703" t="str">
            <v>UN</v>
          </cell>
          <cell r="G3703">
            <v>5696552</v>
          </cell>
        </row>
        <row r="3704">
          <cell r="D3704">
            <v>9610</v>
          </cell>
          <cell r="E3704" t="str">
            <v xml:space="preserve"> CONSTRUCCIÓN DE LA INTERSECCIÓN A DESNIVEL DE PUENTE ARANDA -CODO 42" WSP ENTRE 5° Y 22.5° WSP ACERO CARBON NORMA AWWA C200 150 PSI, CON RECUBRIMIENTO SEGÚN NORMA AWWA C205, EXTREMO ESPIGO, CAMPANA. (Incluye suministro e instalación)</v>
          </cell>
          <cell r="F3704" t="str">
            <v>UN</v>
          </cell>
          <cell r="G3704">
            <v>7264972</v>
          </cell>
        </row>
        <row r="3705">
          <cell r="D3705">
            <v>9611</v>
          </cell>
          <cell r="E3705" t="str">
            <v>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F3705" t="str">
            <v>ML</v>
          </cell>
          <cell r="G3705">
            <v>4971778</v>
          </cell>
        </row>
        <row r="3706">
          <cell r="D3706">
            <v>9612</v>
          </cell>
          <cell r="E3706" t="str">
            <v xml:space="preserve"> CONSTRUCCIÓN DE LA INTERSECCIÓN A DESNIVEL DE PUENTE ARANDA -UNIÓN DE DESMONTAJE RÍGIDA D=36" CLASE 150 (Suministro e instalación)</v>
          </cell>
          <cell r="F3706" t="str">
            <v>UN</v>
          </cell>
          <cell r="G3706">
            <v>12241731</v>
          </cell>
        </row>
        <row r="3707">
          <cell r="D3707">
            <v>9613</v>
          </cell>
          <cell r="E3707" t="str">
            <v>CONSTRUCCIÓN DE LA INTERSECCIÓN A DESNIVEL DE PUENTE ARANDA - VÁLVULA TIPO MARIPOSA DE Ø 4" CLASE 150 CON EXTREMOS BRIDADOS (Suministro e Instalación)</v>
          </cell>
          <cell r="F3707" t="str">
            <v>UN</v>
          </cell>
          <cell r="G3707">
            <v>330898</v>
          </cell>
        </row>
        <row r="3708">
          <cell r="D3708">
            <v>9614</v>
          </cell>
          <cell r="E3708" t="str">
            <v xml:space="preserve"> CONSTRUCCIÓN DE LA INTERSECCIÓN A DESNIVEL DE PUENTE ARANDA -VÁLVULA TIPO MARIPOSA DE Ø 36", ASTM A536, CL 150 #, CON EXTREMOS BRIDADOS ANSI/ASME B16.47 (Suministro e instalación)</v>
          </cell>
          <cell r="F3708" t="str">
            <v>UN</v>
          </cell>
          <cell r="G3708">
            <v>53618231</v>
          </cell>
        </row>
        <row r="3709">
          <cell r="D3709">
            <v>9615</v>
          </cell>
          <cell r="E3709" t="str">
            <v>CONSTRUCCIÓN DE LA INTERSECCIÓN A DESNIVEL DE PUENTE ARANDA - VÁLVULA TIPO MARIPOSA DE Ø 6" CLASE 150 CON EXTREMOS BRIDADOS (Suministro e Instalación)</v>
          </cell>
          <cell r="F3709" t="str">
            <v>UN</v>
          </cell>
          <cell r="G3709">
            <v>523342</v>
          </cell>
        </row>
        <row r="3710">
          <cell r="D3710">
            <v>9616</v>
          </cell>
          <cell r="E3710" t="str">
            <v>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v>
          </cell>
          <cell r="F3710" t="str">
            <v>UN</v>
          </cell>
          <cell r="G3710">
            <v>8278919</v>
          </cell>
        </row>
        <row r="3711">
          <cell r="D3711">
            <v>9617</v>
          </cell>
          <cell r="E3711" t="str">
            <v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v>
          </cell>
          <cell r="F3711" t="str">
            <v>UN</v>
          </cell>
          <cell r="G3711">
            <v>461912</v>
          </cell>
        </row>
        <row r="3712">
          <cell r="D3712">
            <v>9618</v>
          </cell>
          <cell r="E3712" t="str">
            <v>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v>
          </cell>
          <cell r="F3712" t="str">
            <v>UN</v>
          </cell>
          <cell r="G3712">
            <v>5444086</v>
          </cell>
        </row>
        <row r="3713">
          <cell r="D3713">
            <v>9619</v>
          </cell>
          <cell r="E3713" t="str">
            <v>CONSTRUCCIÓN DE LA INTERSECCIÓN A DESNIVEL DE PUENTE ARANDA - CODO HD 22.5° EXTREMO JUNTA HIDRÁULICA PARA PVC D= 6" (Suministro e Instalación)</v>
          </cell>
          <cell r="F3713" t="str">
            <v>UN</v>
          </cell>
          <cell r="G3713">
            <v>465476</v>
          </cell>
        </row>
        <row r="3714">
          <cell r="D3714">
            <v>9620</v>
          </cell>
          <cell r="E3714" t="str">
            <v xml:space="preserve"> CONSTRUCCIÓN DE LA INTERSECCIÓN A DESNIVEL DE PUENTE ARANDA -ACOMETIDA DOMICILIARIA PARA TUB. P/PAL EN 6" a medidor en 3/4". SUMINISTRO E INSTALACIÓN. (INCLUYE TUBERIA PF D=3/4", CAJILLA EN POLIPROPILENO, REGISTROS Y ACCESORIOS, LOG. PROM. = 6.50m).</v>
          </cell>
          <cell r="F3714" t="str">
            <v>UN</v>
          </cell>
          <cell r="G3714">
            <v>513166</v>
          </cell>
        </row>
        <row r="3715">
          <cell r="D3715">
            <v>9621</v>
          </cell>
          <cell r="E3715" t="str">
            <v>CONSTRUCCIÓN DE LA INTERSECCIÓN A DESNIVEL DE PUENTE ARANDA -  TEE HD EXTREMO JUNTA HIDRÁULICA 6"x 4" (Suministro e Instalación)</v>
          </cell>
          <cell r="F3715" t="str">
            <v>UN</v>
          </cell>
          <cell r="G3715">
            <v>570216</v>
          </cell>
        </row>
        <row r="3716">
          <cell r="D3716">
            <v>9622</v>
          </cell>
          <cell r="E3716" t="str">
            <v>CONSTRUCCIÓN DE LA INTERSECCIÓN A DESNIVEL DE PUENTE ARANDA - UNION PVC U.M. EXT CORRUGADO/INT LISO U.M. NORMA NTC 3722-1 D=160MM (6") (Suministro e Instalación)</v>
          </cell>
          <cell r="F3716" t="str">
            <v>ML</v>
          </cell>
          <cell r="G3716">
            <v>49913</v>
          </cell>
        </row>
        <row r="3717">
          <cell r="D3717">
            <v>9623</v>
          </cell>
          <cell r="E3717" t="str">
            <v>CONSTRUCCIÓN DE LA INTERSECCIÓN A DESNIVEL DE PUENTE ARANDA -  TEE HD EXTREMO JUNTA HIDRÁULICA 12" x 4" (Suministro e Instalación)</v>
          </cell>
          <cell r="F3717" t="str">
            <v>UN</v>
          </cell>
          <cell r="G3717">
            <v>2743895</v>
          </cell>
        </row>
        <row r="3718">
          <cell r="D3718">
            <v>9624</v>
          </cell>
          <cell r="E3718" t="str">
            <v>CONSTRUCCIÓN DE LA INTERSECCIÓN A DESNIVEL DE PUENTE ARANDA - REDUCCION  EN ACERO 27° A 24° EN CCP. (Incluye espigo Ø=27" y campana Ø=24", revestida interior y exteriormente con mortero de cemento. L=0.35m. Presión de trabajo=150 psi).</v>
          </cell>
          <cell r="F3718" t="str">
            <v>UN</v>
          </cell>
          <cell r="G3718">
            <v>3889666</v>
          </cell>
        </row>
        <row r="3719">
          <cell r="D3719">
            <v>9625</v>
          </cell>
          <cell r="E3719" t="str">
            <v>CONSTRUCCIÓN DE LA INTERSECCIÓN A DESNIVEL DE PUENTE ARANDA - REDUCCIÓN  EN ACERO 45° x 42° CON ESPIGO Ø=45" Y CAMPANA Ø=42", revestida interior y exteriormente con mortero de cemento. L=0.35m. Presión de trabajo=150 psi) SUMINISTRO E INSTALACIÓN</v>
          </cell>
          <cell r="F3719" t="str">
            <v>UN</v>
          </cell>
          <cell r="G3719">
            <v>7135721</v>
          </cell>
        </row>
        <row r="3720">
          <cell r="D3720">
            <v>9626</v>
          </cell>
          <cell r="E3720" t="str">
            <v>CONSTRUCCIÓN DE LA INTERSECCIÓN A DESNIVEL DE PUENTE ARANDA - CODO HD 22.5° EXTREMO JUNTA HIDRÁULICA PARA PVC D= 8" (Suministro e Instalación)</v>
          </cell>
          <cell r="F3720" t="str">
            <v>UN</v>
          </cell>
          <cell r="G3720">
            <v>721536</v>
          </cell>
        </row>
        <row r="3721">
          <cell r="D3721">
            <v>9627</v>
          </cell>
          <cell r="E3721" t="str">
            <v>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v>
          </cell>
          <cell r="F3721" t="str">
            <v>UN</v>
          </cell>
          <cell r="G3721">
            <v>12019617</v>
          </cell>
        </row>
        <row r="3722">
          <cell r="D3722">
            <v>9628</v>
          </cell>
          <cell r="E3722" t="str">
            <v>CONSTRUCCIÓN DE LA INTERSECCIÓN A DESNIVEL DE PUENTE ARANDA - TAPON HD EXTREMO JUNTA HIDRÁULICA D=4"  (Suministro e Instalación)</v>
          </cell>
          <cell r="F3722" t="str">
            <v>UN</v>
          </cell>
          <cell r="G3722">
            <v>219839</v>
          </cell>
        </row>
        <row r="3723">
          <cell r="D3723">
            <v>9629</v>
          </cell>
          <cell r="E3723" t="str">
            <v>CONSTRUCCIÓN DE LA INTERSECCIÓN A DESNIVEL DE PUENTE ARANDA - CODO HD 45° EXTREMO JUNTA HIDRÁULICA PARA PVC D= 8" (Suministro e Instalación)</v>
          </cell>
          <cell r="F3723" t="str">
            <v>UN</v>
          </cell>
          <cell r="G3723">
            <v>925026</v>
          </cell>
        </row>
        <row r="3724">
          <cell r="D3724">
            <v>9630</v>
          </cell>
          <cell r="E3724" t="str">
            <v>CONSTRUCCIÓN DE LA INTERSECCIÓN A DESNIVEL DE PUENTE ARANDA - TUBO EN ACERO Ø 20" CON UNIONES ESPIGO/CAMPANA CON EMPAQUE DE CAUCHO. REVEST.INTERIOR Y RECUBR EXT. EN MORTERO CEMENTO. L= 6.00m PRESIÓN TRABAJO 150 PSI. NORMA AWWA C200 A PARTIR DE LÁMINA ASTM A 36</v>
          </cell>
          <cell r="F3724" t="str">
            <v>ML</v>
          </cell>
          <cell r="G3724">
            <v>1012869</v>
          </cell>
        </row>
        <row r="3725">
          <cell r="D3725">
            <v>9631</v>
          </cell>
          <cell r="E3725" t="str">
            <v>CONSTRUCCIÓN DE LA INTERSECCIÓN A DESNIVEL DE PUENTE ARANDA - TEE HD EXTREMO JUNTA HIDRÁULICA 4"x 4" (Suministro e Instalación)</v>
          </cell>
          <cell r="F3725" t="str">
            <v>UN</v>
          </cell>
          <cell r="G3725">
            <v>453596</v>
          </cell>
        </row>
        <row r="3726">
          <cell r="D3726">
            <v>9632</v>
          </cell>
          <cell r="E3726" t="str">
            <v>CONSTRUCCIÓN DE LA INTERSECCIÓN A DESNIVEL DE PUENTE ARANDA - TAPON HD EXTREMO JUNTA HIDRÁULICA D=6"  (Suministro e Instalación)</v>
          </cell>
          <cell r="F3726" t="str">
            <v>UN</v>
          </cell>
          <cell r="G3726">
            <v>449509</v>
          </cell>
        </row>
        <row r="3727">
          <cell r="D3727">
            <v>9633</v>
          </cell>
          <cell r="E3727" t="str">
            <v>CONSTRUCCIÓN DE LA INTERSECCIÓN A DESNIVEL DE PUENTE ARANDA -REDUCCIÓN EN ACERO D=45" D=36" CON CAMPANA D=45" Y ESPIGO D=36", CON REVESTIMIENTO INTERIOR Y RECUBRIMIENTO EXTERIOR  EN MORTERO DE CEMENTO. PRESIÓN DE TRABAJO = 150 PSI. (Incluye suministro e instalación).</v>
          </cell>
          <cell r="F3727" t="str">
            <v>UN</v>
          </cell>
          <cell r="G3727">
            <v>6997222</v>
          </cell>
        </row>
        <row r="3728">
          <cell r="D3728">
            <v>9634</v>
          </cell>
          <cell r="E3728" t="str">
            <v>CONSTRUCCIÓN DE LA INTERSECCIÓN A DESNIVEL DE PUENTE ARANDA - VÁLVULA TIPO MARIPOSA DE Ø 24" CLASE 150 CON EXTREMOS BRIDADOS (Suministro e Instalación)</v>
          </cell>
          <cell r="F3728" t="str">
            <v>UN</v>
          </cell>
          <cell r="G3728">
            <v>25452612</v>
          </cell>
        </row>
        <row r="3729">
          <cell r="D3729">
            <v>9635</v>
          </cell>
          <cell r="E3729" t="str">
            <v>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v>
          </cell>
          <cell r="F3729" t="str">
            <v>ML</v>
          </cell>
          <cell r="G3729">
            <v>1556766</v>
          </cell>
        </row>
        <row r="3730">
          <cell r="D3730">
            <v>9636</v>
          </cell>
          <cell r="E3730" t="str">
            <v>CONSTRUCCIÓN DE LA INTERSECCIÓN A DESNIVEL DE PUENTE ARANDA -NIPLE EN ACERO Ø=36" EXTREMOS ESPIGO/CAMPANA, REVESTIMIENTO INTERIOR Y RECUBRIMIENTO EXTERIOR EN MORTERO DE CEMENTO, CON SALIDA BRIDADA (ANSI B16.5) PARA VENTOSA 6" PRESIÓN DE DISEÑO 150 PSI (Suministro e instalación)</v>
          </cell>
          <cell r="F3730" t="str">
            <v>UN</v>
          </cell>
          <cell r="G3730">
            <v>5163497</v>
          </cell>
        </row>
        <row r="3731">
          <cell r="D3731">
            <v>9637</v>
          </cell>
          <cell r="E3731" t="str">
            <v>CONSTRUCCIÓN DE LA INTERSECCIÓN A DESNIVEL DE PUENTE ARANDA - VALVULA COMPUERTA ELASTICA VASTAGO NO ASCENDENTE JUNTA HIDRÁULICA D=6" (Suministro e Instalación)</v>
          </cell>
          <cell r="F3731" t="str">
            <v>UN</v>
          </cell>
          <cell r="G3731">
            <v>1897352</v>
          </cell>
        </row>
        <row r="3732">
          <cell r="D3732">
            <v>9638</v>
          </cell>
          <cell r="E3732" t="str">
            <v>CONSTRUCCIÓN DE LA INTERSECCIÓN A DESNIVEL DE PUENTE ARANDA - VALVULA COMPUERTA ELASTICA VASTAGO NO ASCENDENTE EXTREMO JUNTA HIDRÁULICA D=4" (Suministro e Instalación)</v>
          </cell>
          <cell r="F3732" t="str">
            <v>UN</v>
          </cell>
          <cell r="G3732">
            <v>1020757</v>
          </cell>
        </row>
        <row r="3733">
          <cell r="D3733">
            <v>9639</v>
          </cell>
          <cell r="E3733" t="str">
            <v>CONSTRUCCIÓN DE LA INTERSECCIÓN A DESNIVEL DE PUENTE ARANDA - CÁMARA EN CONCRETO PREFABRICADA TIPO I (Suministro e instalación)</v>
          </cell>
          <cell r="F3733" t="str">
            <v>UN</v>
          </cell>
          <cell r="G3733">
            <v>40614004</v>
          </cell>
        </row>
        <row r="3734">
          <cell r="D3734">
            <v>9640</v>
          </cell>
          <cell r="E3734" t="str">
            <v>CONSTRUCCIÓN DE LA INTERSECCIÓN A DESNIVEL DE PUENTE ARANDA - CODO 45° PVC ALCANTARILLADO D= 6". (Suministro en instalación)</v>
          </cell>
          <cell r="F3734" t="str">
            <v>UN</v>
          </cell>
          <cell r="G3734">
            <v>90425</v>
          </cell>
        </row>
        <row r="3735">
          <cell r="D3735">
            <v>9641</v>
          </cell>
          <cell r="E3735" t="str">
            <v>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F3735" t="str">
            <v>UN</v>
          </cell>
          <cell r="G3735">
            <v>730150</v>
          </cell>
        </row>
        <row r="3736">
          <cell r="D3736">
            <v>9642</v>
          </cell>
          <cell r="E3736" t="str">
            <v>CONSTRUCCIÓN DE LA INTERSECCIÓN A DESNIVEL DE PUENTE ARANDA - CODO HD 45° EXTREMO JUNTA HIDRÁULICA PARA PVC D= 6" (Suministro e Instalación)</v>
          </cell>
          <cell r="F3736" t="str">
            <v>UN</v>
          </cell>
          <cell r="G3736">
            <v>508526</v>
          </cell>
        </row>
        <row r="3737">
          <cell r="D3737">
            <v>9643</v>
          </cell>
          <cell r="E3737" t="str">
            <v>CONSTRUCCIÓN DE LA INTERSECCIÓN A DESNIVEL DE PUENTE ARANDA -NIPLE EN ACERO Ø=18" EXTREMOS ESPIGO/CAMPANA, REVESTIMIENTO INTERIOR Y RECUBRIMIENTO EXTERIOR EN MORTERO DE CEMENTO, CON SALIDA BRIDADA SEGÚN ANSI B16.5 PARA VENTOSA 3". PRESIÓN DE DISEÑO 150 PSI. (Suministro e instalación)</v>
          </cell>
          <cell r="F3737" t="str">
            <v>UN</v>
          </cell>
          <cell r="G3737">
            <v>2553191</v>
          </cell>
        </row>
        <row r="3738">
          <cell r="D3738">
            <v>9644</v>
          </cell>
          <cell r="E3738" t="str">
            <v>CONSTRUCCIÓN DE LA INTERSECCIÓN A DESNIVEL DE PUENTE ARANDA - CODO HD 22.5° EXTREMO JUNTA HIDRÁULICA PARA PVC D= 12" (Suministro e Instalación)</v>
          </cell>
          <cell r="F3738" t="str">
            <v>UN</v>
          </cell>
          <cell r="G3738">
            <v>2107298</v>
          </cell>
        </row>
        <row r="3739">
          <cell r="D3739">
            <v>9645</v>
          </cell>
          <cell r="E3739" t="str">
            <v>CONSTRUCCIÓN DE LA INTERSECCIÓN A DESNIVEL DE PUENTE ARANDA - CODO HD 45° EXTREMO JUNTA HIDRÁULICA PARA PVC D= 12" (Suministro e Instalación)</v>
          </cell>
          <cell r="F3739" t="str">
            <v>UN</v>
          </cell>
          <cell r="G3739">
            <v>2158503</v>
          </cell>
        </row>
        <row r="3740">
          <cell r="D3740">
            <v>9646</v>
          </cell>
          <cell r="E3740" t="str">
            <v>CONSTRUCCIÓN DE LA INTERSECCIÓN A DESNIVEL DE PUENTE ARANDA - CODO HD 90° EXTREMO JUNTA HIDRÁULICA PARA PVC D= 12" (Suministro e Instalación)</v>
          </cell>
          <cell r="F3740" t="str">
            <v>UN</v>
          </cell>
          <cell r="G3740">
            <v>2320308</v>
          </cell>
        </row>
        <row r="3741">
          <cell r="D3741">
            <v>9647</v>
          </cell>
          <cell r="E3741" t="str">
            <v>CONSTRUCCIÓN DE LA INTERSECCIÓN A DESNIVEL DE PUENTE ARANDA - CODO HD 90° EXTREMO JUNTA HIDRÁULICA PARA PVC D= 4" (Suministro e Instalación)</v>
          </cell>
          <cell r="F3741" t="str">
            <v>UN</v>
          </cell>
          <cell r="G3741">
            <v>323886</v>
          </cell>
        </row>
        <row r="3742">
          <cell r="D3742">
            <v>9648</v>
          </cell>
          <cell r="E3742" t="str">
            <v>CONSTRUCCIÓN DE LA INTERSECCIÓN A DESNIVEL DE PUENTE ARANDA -CINTURÓN DE CIERRE EN ACERO Φ 42". PRESIÓN DE TRABAJO 150 PSI. REVESTIDO CON PINTURA ANTICORROSIVA. SUMINISTRADO SUELTO PARA SER INSTALADO EN OBRA POR OTROS. L=0,30M. FABRICADO A PARTIR DE LÁMINA ASTM A 36.</v>
          </cell>
          <cell r="F3742" t="str">
            <v>UN</v>
          </cell>
          <cell r="G3742">
            <v>1268254</v>
          </cell>
        </row>
        <row r="3743">
          <cell r="D3743">
            <v>9649</v>
          </cell>
          <cell r="E3743" t="str">
            <v>CONSTRUCCIÓN DE LA INTERSECCIÓN A DESNIVEL DE PUENTE ARANDA - CODO HD 45° EXTREMO JUNTA HIDRÁULICA PARA PVC D= 4" (Suministro e Instalación)</v>
          </cell>
          <cell r="F3743" t="str">
            <v>UN</v>
          </cell>
          <cell r="G3743">
            <v>235826</v>
          </cell>
        </row>
        <row r="3744">
          <cell r="D3744">
            <v>9650</v>
          </cell>
          <cell r="E3744" t="str">
            <v>CONSTRUCCIÓN DE LA INTERSECCIÓN A DESNIVEL DE PUENTE ARANDA - CODO HD 22.5° EXTREMO JUNTA HIDRÁULICA PARA PVC D= 4" (Suministro e Instalación)</v>
          </cell>
          <cell r="F3744" t="str">
            <v>UN</v>
          </cell>
          <cell r="G3744">
            <v>254866</v>
          </cell>
        </row>
        <row r="3745">
          <cell r="D3745">
            <v>9651</v>
          </cell>
          <cell r="E3745" t="str">
            <v>CONSTRUCCIÓN DE LA INTERSECCIÓN A DESNIVEL DE PUENTE ARANDA -CINTURÓN DE CIERRE EN ACERO Φ 30". PRESIÓN DE TRABAJO 150 PSI. REVESTIDO CON PINTURA ANTICORROSIVA. SUMINISTRADO SUELTO PARA SER INSTALADO EN OBRA POR OTROS. L=0,30M. FABRICADO A PARTIR DE LÁMINA ASTM A 36.</v>
          </cell>
          <cell r="F3745" t="str">
            <v>UN</v>
          </cell>
          <cell r="G3745">
            <v>852631</v>
          </cell>
        </row>
        <row r="3746">
          <cell r="D3746">
            <v>9652</v>
          </cell>
          <cell r="E3746" t="str">
            <v>CONSTRUCCIÓN DE LA INTERSECCIÓN A DESNIVEL DE PUENTE ARANDA -CINTURÓN DE CIERRE EN ACERO Φ 20". PRESIÓN DE TRABAJO 150. REVESTIDO CON PINTURA ANTICORROSIVA. SUMINISTRADO SUELTO PARA SER INSTALADO EN OBRA POR OTROS. L=0,30M. FABRICADO A PARTIR DE LÁMINA ASTM A 36.</v>
          </cell>
          <cell r="F3746" t="str">
            <v>UN</v>
          </cell>
          <cell r="G3746">
            <v>643682</v>
          </cell>
        </row>
        <row r="3747">
          <cell r="D3747">
            <v>9653</v>
          </cell>
          <cell r="E3747" t="str">
            <v>CONSTRUCCIÓN DE LA INTERSECCIÓN A DESNIVEL DE PUENTE ARANDA -NIPLE EN ACERO Ø=30" EXTREMOS ESPIGO/CAMPANA, REVESTIMIENTO INTERIOR Y EXTERIOR EN MORTERO DE CEMENTO, CON SALIDA BRIDADA SEGÚN ANSI B16.5 PARA VENTOSA 6". PRESIÓN DE DISEÑO 350 PSI (Suministro e instalación)</v>
          </cell>
          <cell r="F3747" t="str">
            <v>UN</v>
          </cell>
          <cell r="G3747">
            <v>4269487</v>
          </cell>
        </row>
        <row r="3748">
          <cell r="D3748">
            <v>9654</v>
          </cell>
          <cell r="E3748" t="str">
            <v>CONSTRUCCIÓN DE LA INTERSECCIÓN A DESNIVEL DE PUENTE ARANDA - CODO HD 90° EXTREMO JUNTA HIDRÁULICA PARA PVC D= 6" (Suministro e Instalación)</v>
          </cell>
          <cell r="F3748" t="str">
            <v>UN</v>
          </cell>
          <cell r="G3748">
            <v>588066</v>
          </cell>
        </row>
        <row r="3749">
          <cell r="D3749">
            <v>9655</v>
          </cell>
          <cell r="E3749" t="str">
            <v>CONSTRUCCIÓN DE LA INTERSECCIÓN A DESNIVEL DE PUENTE ARANDA - CODO HD 11.25° JUNTA HIDRAULICA PARA PVC D=12" (Suministro e Instalación)</v>
          </cell>
          <cell r="F3749" t="str">
            <v>UN</v>
          </cell>
          <cell r="G3749">
            <v>1877628</v>
          </cell>
        </row>
        <row r="3750">
          <cell r="D3750">
            <v>9656</v>
          </cell>
          <cell r="E3750" t="str">
            <v>CONSTRUCCIÓN DE LA INTERSECCIÓN A DESNIVEL DE PUENTE ARANDA - VALVULA COMPUERTA ELASTICA VASTAGO NO ASCENDENTE EXTREMO JUNTA HIDRÁULICA D=8" (Suministro e Instalación)</v>
          </cell>
          <cell r="F3750" t="str">
            <v>UN</v>
          </cell>
          <cell r="G3750">
            <v>2733227</v>
          </cell>
        </row>
        <row r="3751">
          <cell r="D3751">
            <v>9657</v>
          </cell>
          <cell r="E3751" t="str">
            <v>CONSTRUCCIÓN DE LA INTERSECCIÓN A DESNIVEL DE PUENTE ARANDA - VALVULA COMPUERTA ELASTICA VASTAGO NO ASCENDENTE EXTREMO JUNTA HIDRÁULICA D=12" (Suministro e Instalación).</v>
          </cell>
          <cell r="F3751" t="str">
            <v>UN</v>
          </cell>
          <cell r="G3751">
            <v>6267527</v>
          </cell>
        </row>
        <row r="3752">
          <cell r="D3752">
            <v>9658</v>
          </cell>
          <cell r="E3752" t="str">
            <v>CONSTRUCCIÓN DE LA INTERSECCIÓN A DESNIVEL DE PUENTE ARANDA - TEE EN ACERO Ø 16" x 12" CON EXTREMOS ESPIGO/CAMPANA Y BRIDA EN LA DERIVACIÓN (A). SUMINISTRO E INSTALACIÓN</v>
          </cell>
          <cell r="F3752" t="str">
            <v>UN</v>
          </cell>
          <cell r="G3752">
            <v>3102676</v>
          </cell>
        </row>
        <row r="3753">
          <cell r="D3753">
            <v>9659</v>
          </cell>
          <cell r="E3753" t="str">
            <v>CONSTRUCCIÓN DE LA INTERSECCIÓN A DESNIVEL DE PUENTE ARANDA - VÁLVULA  DE CHEQUE 4" (A) (150PSI) (Suministro e instalación)</v>
          </cell>
          <cell r="F3753" t="str">
            <v>UN</v>
          </cell>
          <cell r="G3753">
            <v>876635</v>
          </cell>
        </row>
        <row r="3754">
          <cell r="D3754">
            <v>9660</v>
          </cell>
          <cell r="E3754" t="str">
            <v>CONSTRUCCIÓN DE LA INTERSECCIÓN A DESNIVEL DE PUENTE ARANDA - CODO EN ACERO D=24" CON REVESTIMIENTO INTERIOR Y EXTERIOR EN MORTERO DE CEMENTO. ENTRE 22 1/2° Y 45° L=0.80M X 0.80M. INCLUYE JUNTA ESPIGO-CAMPANA CON EMPAQUES DE CAUCHO. SUMINISTRO E INSTALACIÓN</v>
          </cell>
          <cell r="F3754" t="str">
            <v>UN</v>
          </cell>
          <cell r="G3754">
            <v>4806650</v>
          </cell>
        </row>
        <row r="3755">
          <cell r="D3755">
            <v>9661</v>
          </cell>
          <cell r="E3755" t="str">
            <v>CONSTRUCCIÓN DE LA INTERSECCIÓN A DESNIVEL DE PUENTE ARANDA - CODO EN ACERO Ø=24" ENTRE 67 1/2° Y 90° JUNTA ESPIGO Y CAMPANA, CON EMPAQUE DE CAUCHO, CON REVEST.INT. Y RECUBR. EXT. EN MORTERO DE CEMENTO. L= 1.75m x 1.75m PRESIÓN DE TRABAJO 150PSI. SUMINISTRO E INSTALACIÓN</v>
          </cell>
          <cell r="F3755" t="str">
            <v>UN</v>
          </cell>
          <cell r="G3755">
            <v>8304536</v>
          </cell>
        </row>
        <row r="3756">
          <cell r="D3756">
            <v>9662</v>
          </cell>
          <cell r="E3756" t="str">
            <v>CONSTRUCCIÓN DE LA INTERSECCIÓN A DESNIVEL DE PUENTE ARANDA - NIPLE EN ACERO Ø=24" EXTREMOS ESPIGO/BRIDA L=2000mm CON SALIDA PARA VENTOSA Ø4" Y BY-PASS Ø4"(Incluye suministro e instalación)</v>
          </cell>
          <cell r="F3756" t="str">
            <v>UN</v>
          </cell>
          <cell r="G3756">
            <v>4906586</v>
          </cell>
        </row>
        <row r="3757">
          <cell r="D3757">
            <v>9663</v>
          </cell>
          <cell r="E3757" t="str">
            <v>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v>
          </cell>
          <cell r="F3757" t="str">
            <v>ML</v>
          </cell>
          <cell r="G3757">
            <v>899973</v>
          </cell>
        </row>
        <row r="3758">
          <cell r="D3758">
            <v>9664</v>
          </cell>
          <cell r="E3758" t="str">
            <v>CONSTRUCCIÓN DE LA INTERSECCIÓN A DESNIVEL DE PUENTE ARANDA - EMPATES DE TUBERÍA EN PVC A PEAD 4" LINEAL SEGÚN NORMA NS-023 (INCLUYE ACCESORIOS). SUMINISTRO E INSTALACIÓN.</v>
          </cell>
          <cell r="F3758" t="str">
            <v>UN</v>
          </cell>
          <cell r="G3758">
            <v>637947</v>
          </cell>
        </row>
        <row r="3759">
          <cell r="D3759">
            <v>9665</v>
          </cell>
          <cell r="E3759" t="str">
            <v>CONSTRUCCIÓN DE LA INTERSECCIÓN A DESNIVEL DE PUENTE ARANDA - NIPLE EN ACERO Ø=36" EXTREMOS ESPIGO/BRIDA, CON REVESTIMIENTO INTERIOR Y RECUBRIMIENTO EXTERIOR EN MORTERO CEMENTO, L=2000mm CON SALIDA PARA VENTOSA Ø4" Y BY-PASS Ø4". SUMINISTRO E INSTALACIÓN</v>
          </cell>
          <cell r="F3759" t="str">
            <v>UN</v>
          </cell>
          <cell r="G3759">
            <v>9158647</v>
          </cell>
        </row>
        <row r="3760">
          <cell r="D3760">
            <v>9666</v>
          </cell>
          <cell r="E3760" t="str">
            <v>CONSTRUCCIÓN DE LA INTERSECCIÓN A DESNIVEL DE PUENTE ARANDA - CODO EN ACERO D=30"  ENTRE 5° Y 22 1/2°, JUNTA ESPIGO CAMPANA CON EMPAQUE DE CAUCHO, CON REVESTIMIENTO INTERIOR Y EXTERIOR EN MORTERO DE CEMENTO. L=0.45M X 0.45M. PRESIÓN DE TRABAJO 150 PSI. SUMINISTRO E INSTALACIÓN</v>
          </cell>
          <cell r="F3760" t="str">
            <v>UN</v>
          </cell>
          <cell r="G3760">
            <v>4784003</v>
          </cell>
        </row>
        <row r="3761">
          <cell r="D3761">
            <v>9667</v>
          </cell>
          <cell r="E3761" t="str">
            <v>CONSTRUCCIÓN DE LA INTERSECCIÓN A DESNIVEL DE PUENTE ARANDA -  CONCRETO 4000 PSI GRAVA COMÚN PARA DADOS DE COLUMNAS (Premezclado. Incluye Sumin, Formaleteo, bombeo, Colocación y curado. No incl. Refuerzo).</v>
          </cell>
          <cell r="F3761" t="str">
            <v>M3</v>
          </cell>
          <cell r="G3761">
            <v>671453</v>
          </cell>
        </row>
        <row r="3762">
          <cell r="D3762">
            <v>9668</v>
          </cell>
          <cell r="E3762" t="str">
            <v>CONSTRUCCIÓN DE LA INTERSECCIÓN A DESNIVEL DE PUENTE ARANDA - BASE GRANULAR CLASE A (BG-A) ESTABILIZADA CON CEMENTO ASFALTICO CONVENCIONAL TIPO MGEA_A (Incluye suministro, transporte, colocación y compactación)</v>
          </cell>
          <cell r="F3762" t="str">
            <v>M3</v>
          </cell>
          <cell r="G3762">
            <v>524612</v>
          </cell>
        </row>
        <row r="3763">
          <cell r="D3763">
            <v>9669</v>
          </cell>
          <cell r="E3763" t="str">
            <v>CONSTRUCCIÓN DE LA INTERSECCIÓN A DESNIVEL DE PUENTE ARANDA - CONCRETO 4000 PSI GRAVA COMÚN PARA COLUMNAS. (Premezclado. Incluye Suministro, Formaleteo y Colocación. No incl. Refuerzo, Curado)</v>
          </cell>
          <cell r="F3763" t="str">
            <v>M3</v>
          </cell>
          <cell r="G3763">
            <v>757323</v>
          </cell>
        </row>
        <row r="3764">
          <cell r="D3764">
            <v>9670</v>
          </cell>
          <cell r="E3764" t="str">
            <v>CONSTRUCCIÓN DE LA INTERSECCIÓN A DESNIVEL DE PUENTE ARANDA - CONCRETO 4000 PSI GRAVA COMÚN ( 28 MPA) PARA ESTRIBOS (Premezclado. Incluye Suministro, Formaleteo, Bombeo,  Colocación y Curado. No incluye Refuerzo)</v>
          </cell>
          <cell r="F3764" t="str">
            <v>M3</v>
          </cell>
          <cell r="G3764">
            <v>757417</v>
          </cell>
        </row>
        <row r="3765">
          <cell r="D3765">
            <v>9671</v>
          </cell>
          <cell r="E3765" t="str">
            <v>CONSTRUCCIÓN DE LA INTERSECCIÓN A DESNIVEL DE PUENTE ARANDA - POSTENSIONAMIENTO PARA SUPERESTRUCTURA FU=1860 MPA ASTM A -416 GR 270 BAJA RELAJACIÓN. (Incluye torones, anclaje, ductos con uniones, servicio de tensionamiento con gato multitorón e inyección con equipos y operarios.</v>
          </cell>
          <cell r="F3765" t="str">
            <v>TON-M</v>
          </cell>
          <cell r="G3765">
            <v>3213</v>
          </cell>
        </row>
        <row r="3766">
          <cell r="D3766">
            <v>9672</v>
          </cell>
          <cell r="E3766" t="str">
            <v>CONSTRUCCIÓN DE LA INTERSECCIÓN A DESNIVEL DE PUENTE ARANDA - CONCRETO 3000 PSI (21 MPA) GRAVA COMÚN PARA LOSA DE APROXIMACIÓN (Premezclado. Incluye suministro, formaleteo, colocación y curado. No incluye refuerzo)</v>
          </cell>
          <cell r="F3766" t="str">
            <v>M3</v>
          </cell>
          <cell r="G3766">
            <v>728792</v>
          </cell>
        </row>
        <row r="3767">
          <cell r="D3767">
            <v>9673</v>
          </cell>
          <cell r="E3767" t="str">
            <v>CONSTRUCCIÓN DE LA INTERSECCIÓN A DESNIVEL DE PUENTE ARANDA - IMPERMEABILIZACIÓN EN LAMINAS PARA TABLERO DE SUPERESTRUCTURA (Incluye Suministro e instalación)</v>
          </cell>
          <cell r="F3767" t="str">
            <v>M2</v>
          </cell>
          <cell r="G3767">
            <v>2291</v>
          </cell>
        </row>
        <row r="3768">
          <cell r="D3768">
            <v>9674</v>
          </cell>
          <cell r="E3768" t="str">
            <v>CONSTRUCCIÓN DE LA INTERSECCIÓN A DESNIVEL DE PUENTE ARANDA - JUNTA DE DILATACION ELASTOMÉRICA PARA DESPLAZAMIENTO MIN=+/- 65 MM A MAX =+/- 80 MM (Incluye Suministro, accesorios, materiales e instalación).</v>
          </cell>
          <cell r="F3768" t="str">
            <v>ML</v>
          </cell>
          <cell r="G3768">
            <v>2817211</v>
          </cell>
        </row>
        <row r="3769">
          <cell r="D3769">
            <v>9675</v>
          </cell>
          <cell r="E3769" t="str">
            <v>CONSTRUCCIÓN DE LA INTERSECCIÓN A DESNIVEL DE PUENTE ARANDA - APOYO ELASTOMÉRICO TIPO SLIDE-FLON 60x70x7,5 cm PARA SUPERESTRUCTURA ^=+/- 180 mm Y CARGA AXIAL SEGÚN PLANOS. Incluye lámina de fijación, lámina de teflón, accesorios, suministro e instalación</v>
          </cell>
          <cell r="F3769" t="str">
            <v>UN</v>
          </cell>
          <cell r="G3769">
            <v>7985599</v>
          </cell>
        </row>
        <row r="3770">
          <cell r="D3770">
            <v>9676</v>
          </cell>
          <cell r="E3770" t="str">
            <v>CONSTRUCCIÓN DE LA INTERSECCIÓN A DESNIVEL DE PUENTE ARANDA - NEOPRENO REFORZADO DUREZA 60 PARA TOPES SISMICOS PARA SUPERESTRUCTURAS  (Incluye suministro e instalación).</v>
          </cell>
          <cell r="F3770" t="str">
            <v>dm3</v>
          </cell>
          <cell r="G3770">
            <v>70816</v>
          </cell>
        </row>
        <row r="3771">
          <cell r="D3771">
            <v>9677</v>
          </cell>
          <cell r="E3771" t="str">
            <v>CONSTRUCCIÓN DE LA INTERSECCIÓN A DESNIVEL DE PUENTE ARANDA - JUNTA DE DILATACION JNA-330 PARA DESPLAZAMIENTO =+/- 165 MM A MAX (Incluye Suministro, accesorios, materiales e instalación)</v>
          </cell>
          <cell r="F3771" t="str">
            <v>ML</v>
          </cell>
          <cell r="G3771">
            <v>7220211</v>
          </cell>
        </row>
        <row r="3772">
          <cell r="D3772">
            <v>9678</v>
          </cell>
          <cell r="E3772" t="str">
            <v>CONSTRUCCIÓN DE LA INTERSECCIÓN A DESNIVEL DE PUENTE ARANDA - CONCRETO 4000 PSI GRAVA COMÚN PARA ESTRUCTURA DE APROXIMACIÓN (Colocación de concreto Premezclado con grava común. Incluye Suministro, Formaleta metálica, Bombeo, Curado. No incluye Refuerzo).</v>
          </cell>
          <cell r="F3772" t="str">
            <v>M3</v>
          </cell>
          <cell r="G3772">
            <v>650666</v>
          </cell>
        </row>
        <row r="3773">
          <cell r="D3773">
            <v>9679</v>
          </cell>
          <cell r="E3773" t="str">
            <v>CONSTRUCCIÓN DE LA INTERSECCIÓN A DESNIVEL DE PUENTE ARANDA - CONCRETO 3500 PSI (24 MPA) GRAVA COMÚN PARA BARRERA DE PROTECCIÓN. (Premezclado. Incluye Suministro, bombeo, Formaleteo, Colocación y Curado. No incl. Refuerzo)</v>
          </cell>
          <cell r="F3773" t="str">
            <v>M3</v>
          </cell>
          <cell r="G3773">
            <v>650418</v>
          </cell>
        </row>
        <row r="3774">
          <cell r="D3774">
            <v>9680</v>
          </cell>
          <cell r="E3774" t="str">
            <v>CONSTRUCCIÓN DE LA INTERSECCIÓN A DESNIVEL DE PUENTE ARANDA - BARRAJE PREFORMADO BT DE 6 SALIDAS PARA AP INCLUYE FUSIBLE DE PROTECCIÓN DE CABLE 500 AMP, NORMA CODENSA SC340. JGO x1. INCLUYE SOPORTE PARA BARRAJE JGOx2</v>
          </cell>
          <cell r="F3774" t="str">
            <v>UN</v>
          </cell>
          <cell r="G3774">
            <v>182299</v>
          </cell>
        </row>
        <row r="3775">
          <cell r="D3775">
            <v>9681</v>
          </cell>
          <cell r="E3775" t="str">
            <v>CONSTRUCCIÓN DE LA INTERSECCIÓN A DESNIVEL DE PUENTE ARANDA - PRUEBA DE CARGA ESTÁTICA PARA PUENTE VEHICULAR CON SUPERESTRUCTURA EN CONCRETO. (INCLUYE LOGISTICA, EQUIPOS Y PERSONAL PARA TOMA DE INFORMACION, PROCESAMIENTO DE LA MISMA Y ENTREGA DE INFORME FINAL)</v>
          </cell>
          <cell r="F3775" t="str">
            <v>UN</v>
          </cell>
          <cell r="G3775">
            <v>27088164</v>
          </cell>
        </row>
        <row r="3776">
          <cell r="D3776">
            <v>9682</v>
          </cell>
          <cell r="E3776" t="str">
            <v>CONSTRUCCIÓN DE LA INTERSECCIÓN A DESNIVEL DE PUENTE ARANDA - MATERIAL GRANULAR DRENANTE (1 1/2") PARA LLENOS EN MUROS DE CONTENCION (Suministro, Extendido Manual,  Compactación con vibrocompactador patecabra)</v>
          </cell>
          <cell r="F3776" t="str">
            <v>M3</v>
          </cell>
          <cell r="G3776">
            <v>229276</v>
          </cell>
        </row>
        <row r="3777">
          <cell r="D3777">
            <v>9683</v>
          </cell>
          <cell r="E3777" t="str">
            <v>ESTUDIOS Y DISEÑOS PARA SITIOS INESTABLES EN BOGOTÁ D.C - CONSTRUCCIÓN DE TERRAZAS EN MADERA ROLLIZA H=1,20M. INCLUYE EXCAVACIÓN Y RECONFORMACIÓN DEL TERRENO</v>
          </cell>
          <cell r="F3777" t="str">
            <v>ML</v>
          </cell>
          <cell r="G3777">
            <v>147677</v>
          </cell>
        </row>
        <row r="3778">
          <cell r="D3778">
            <v>9684</v>
          </cell>
          <cell r="E3778" t="str">
            <v>ESTUDIOS Y DISEÑOS PARA SITIOS INESTABLES EN BOGOTÁ D.C - DISIPADOR EN GUADUA. INCLUYE SUMINISTRO E INSTALACIÓN DE GUADUA INMUNIZADA Ø= 10-12CM Y COLOCACIÓN DE MATERIAL PETREO DRENANTE</v>
          </cell>
          <cell r="F3778" t="str">
            <v>ML</v>
          </cell>
          <cell r="G3778">
            <v>494646</v>
          </cell>
        </row>
        <row r="3779">
          <cell r="D3779">
            <v>9685</v>
          </cell>
          <cell r="E3779" t="str">
            <v>ESTUDIOS Y DISEÑOS PARA SITIOS INESTABLES EN BOGOTÁ D.C - PANTALLA EN GUADUA INMUNIZADA H=1,00M. INCLUYE EXCAVACIÓN, RECONFORMACIÓN DEL TERRENO Y CIMENTACIÓN EN CONCRETO F'C= 14MPA DE PARALES</v>
          </cell>
          <cell r="F3779" t="str">
            <v>ML</v>
          </cell>
          <cell r="G3779">
            <v>287638</v>
          </cell>
        </row>
        <row r="3780">
          <cell r="D3780">
            <v>9686</v>
          </cell>
          <cell r="E3780" t="str">
            <v>ESTUDIOS Y DISEÑOS PARA SITIOS INESTABLES EN BOGOTÁ D.C - CONSTRUCCIÓN TERRAZAS EN GUADUA INMUNIZADA. INCLUYE EXCAVACIÓN Y RECONFORMACIÓN DEL TERRENO</v>
          </cell>
          <cell r="F3780" t="str">
            <v>ML</v>
          </cell>
          <cell r="G3780">
            <v>154498</v>
          </cell>
        </row>
        <row r="3781">
          <cell r="D3781">
            <v>9687</v>
          </cell>
          <cell r="E3781" t="str">
            <v>ESTUDIOS Y DISEÑOS PARA SITIOS INESTABLES EN BOGOTÁ D.C - SUMINISTRO E INSTALACIÓN GEOROLLO (BIOROLL) REVEGETADO TIPO FILTER DRENCH O SIMILAR, PARA CONTROL DE EROSIÓN Y DISMINUCIÓN DE ENERGÍA DEL FLUJO EN ÁREAS DE ESCORRENTÍA. INCLUYE TRASIEGO INTERNO MENOR A 100M</v>
          </cell>
          <cell r="F3781" t="str">
            <v>ML</v>
          </cell>
          <cell r="G3781">
            <v>57171</v>
          </cell>
        </row>
        <row r="3782">
          <cell r="D3782">
            <v>9688</v>
          </cell>
          <cell r="E3782" t="str">
            <v>ESTUDIOS Y DISEÑOS PARA SITIOS INESTABLES EN BOGOTÁ D.C - SISTEMA DE GEOBIOESTABILIZACIÓN DE GEOBIOMALLA SJ-HB-150 O SIMILAR CON FINES DE GEOBIOPROTECCIÓN Y REVEGETALIZACIÓN PARA CONTROL DE EROSIÓN Y ESTABILIZACIÓN DE TALUDES. INCLUYE TRASIEGO INTERNO MENOR A 100M</v>
          </cell>
          <cell r="F3782" t="str">
            <v>M2</v>
          </cell>
          <cell r="G3782">
            <v>95498</v>
          </cell>
        </row>
        <row r="3783">
          <cell r="D3783">
            <v>9689</v>
          </cell>
          <cell r="E3783" t="str">
            <v>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v>
          </cell>
          <cell r="F3783" t="str">
            <v>M2</v>
          </cell>
          <cell r="G3783">
            <v>248948</v>
          </cell>
        </row>
        <row r="3784">
          <cell r="D3784">
            <v>9690</v>
          </cell>
          <cell r="E3784" t="str">
            <v>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v>
          </cell>
          <cell r="F3784" t="str">
            <v>M2</v>
          </cell>
          <cell r="G3784">
            <v>284440</v>
          </cell>
        </row>
        <row r="3785">
          <cell r="D3785">
            <v>9691</v>
          </cell>
          <cell r="E3785" t="str">
            <v>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v>
          </cell>
          <cell r="F3785" t="str">
            <v>ML</v>
          </cell>
          <cell r="G3785">
            <v>355749</v>
          </cell>
        </row>
        <row r="3786">
          <cell r="D3786">
            <v>9692</v>
          </cell>
          <cell r="E3786" t="str">
            <v>ESTUDIOS Y DISEÑOS PARA SITIOS INESTABLES EN BOGOTÁ D.C -ANCLAJE ACTIVO CON BARRA ROSCADA Ø=18MM, FY= 500N/MM2 (BARRA DYWIDAG 18MM 950/1050). INCLUYE TUERCA HEXAGONAL DYWIDAG 18MM Y ACOPLE DYWIDAG 18MM 950/1050. INCLUYE PERFORACIÓN, LECHADA EN BULBO DE ANCLAJE A 3M, TUERCA Y CENTRADORES</v>
          </cell>
          <cell r="F3786" t="str">
            <v>ML</v>
          </cell>
          <cell r="G3786">
            <v>250676</v>
          </cell>
        </row>
        <row r="3787">
          <cell r="D3787">
            <v>9693</v>
          </cell>
          <cell r="E3787" t="str">
            <v>ESTUDIOS Y DISEÑOS PARA SITIOS INESTABLES EN BOGOTÁ D.C - RELLENO CON TRITUARADO DE 2". INCLUYE SUMINISTRO, TRANSPORTE, EXTENDIDO MANUAL Y COLOCACIÓN</v>
          </cell>
          <cell r="F3787" t="str">
            <v>M3</v>
          </cell>
          <cell r="G3787">
            <v>129722</v>
          </cell>
        </row>
        <row r="3788">
          <cell r="D3788">
            <v>9694</v>
          </cell>
          <cell r="E3788" t="str">
            <v>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v>
          </cell>
          <cell r="F3788" t="str">
            <v>M3</v>
          </cell>
          <cell r="G3788">
            <v>1033005</v>
          </cell>
        </row>
        <row r="3789">
          <cell r="D3789">
            <v>9695</v>
          </cell>
          <cell r="E3789" t="str">
            <v>REFORZAMIENTO ESTRUCTURAL DEL PUENTE VEHICULAR AV. MEDELLÍN (CALLE 80) POR AV. NQS (Cra. 30) EN BOGOTÁ D.C - RECRECIMIENTO CARAS FRONTALES DE PILAS EN CONCRETO DE 4000 PSI. INCLUYE FORMALETA, CONCRETO Y ANDAMIOS CERTIFICADOS, TRABAJO HASTA 4 M DE ALTURA</v>
          </cell>
          <cell r="F3789" t="str">
            <v>M2</v>
          </cell>
          <cell r="G3789">
            <v>178044</v>
          </cell>
        </row>
        <row r="3790">
          <cell r="D3790">
            <v>9696</v>
          </cell>
          <cell r="E3790" t="str">
            <v>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90" t="str">
            <v>UN</v>
          </cell>
          <cell r="G3790">
            <v>141772</v>
          </cell>
        </row>
        <row r="3791">
          <cell r="D3791">
            <v>9697</v>
          </cell>
          <cell r="E3791" t="str">
            <v>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v>
          </cell>
          <cell r="F3791" t="str">
            <v>UN</v>
          </cell>
          <cell r="G3791">
            <v>2226374</v>
          </cell>
        </row>
        <row r="3792">
          <cell r="D3792">
            <v>9698</v>
          </cell>
          <cell r="E3792" t="str">
            <v>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3792" t="str">
            <v>M3</v>
          </cell>
          <cell r="G3792">
            <v>949584</v>
          </cell>
        </row>
        <row r="3793">
          <cell r="D3793">
            <v>9699</v>
          </cell>
          <cell r="E3793" t="str">
            <v>REFORZAMIENTO ESTRUCTURAL DEL PUENTE VEHICULAR AV. MEDELLÍN (CALLE 80) POR AV. NQS (Cra. 30) EN BOGOTÁ D.C - POLIESTIRENO LÁMINA DE 1,00X1,00X0,05 M, DENSIDAD 35 KG/M3 E=0.05M. SUMINISTRO E INSTALACIÓN</v>
          </cell>
          <cell r="F3793" t="str">
            <v>M2</v>
          </cell>
          <cell r="G3793">
            <v>62372</v>
          </cell>
        </row>
        <row r="3794">
          <cell r="D3794">
            <v>9700</v>
          </cell>
          <cell r="E3794" t="str">
            <v>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v>
          </cell>
          <cell r="F3794" t="str">
            <v>UN</v>
          </cell>
          <cell r="G3794">
            <v>519820</v>
          </cell>
        </row>
        <row r="3795">
          <cell r="D3795">
            <v>9701</v>
          </cell>
          <cell r="E3795" t="str">
            <v>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v>
          </cell>
          <cell r="F3795" t="str">
            <v>UN</v>
          </cell>
          <cell r="G3795">
            <v>398090</v>
          </cell>
        </row>
        <row r="3796">
          <cell r="D3796">
            <v>9702</v>
          </cell>
          <cell r="E3796" t="str">
            <v>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v>
          </cell>
          <cell r="F3796" t="str">
            <v>KG</v>
          </cell>
          <cell r="G3796">
            <v>16450</v>
          </cell>
        </row>
        <row r="3797">
          <cell r="D3797">
            <v>9703</v>
          </cell>
          <cell r="E3797" t="str">
            <v>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97" t="str">
            <v>UN</v>
          </cell>
          <cell r="G3797">
            <v>372487</v>
          </cell>
        </row>
        <row r="3798">
          <cell r="D3798">
            <v>9704</v>
          </cell>
          <cell r="E3798" t="str">
            <v>ESTUDIOS Y DISEÑOS PARA SITIOS INESTABLES EN BOGOTÁ D.C -TABLESTACADO METÁLICO RECUPERABLE EN ACERO TIPO ESTRUCTURAL. INCLUYE SUMINISTRO E INSTALACIÓN.</v>
          </cell>
          <cell r="F3798" t="str">
            <v>M2</v>
          </cell>
          <cell r="G3798">
            <v>355439</v>
          </cell>
        </row>
        <row r="3799">
          <cell r="D3799">
            <v>9705</v>
          </cell>
          <cell r="E3799" t="str">
            <v>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v>
          </cell>
          <cell r="F3799" t="str">
            <v>M2</v>
          </cell>
          <cell r="G3799">
            <v>136177</v>
          </cell>
        </row>
        <row r="3800">
          <cell r="D3800">
            <v>9706</v>
          </cell>
          <cell r="E3800" t="str">
            <v>REFORZAMIENTO ESTRUCTURAL DEL PUENTE VEHICULAR AV. MEDELLÍN (CALLE 80) POR AV. NQS (Cra. 30) EN BOGOTÁ D.C - JUNTA ELASTOMÉRICA MOVIMIENTO 50 MM +/- 25 MM (INCLUYE SUMINISTRO E INSTALACIÓN Y TODOS LOS COSTOS DE SUMINISTRO E INSTALACIÓN DE MATERIAL PARA ANCLAJE)</v>
          </cell>
          <cell r="F3800" t="str">
            <v>ML</v>
          </cell>
          <cell r="G3800">
            <v>1809212</v>
          </cell>
        </row>
        <row r="3801">
          <cell r="D3801">
            <v>9707</v>
          </cell>
          <cell r="E3801" t="str">
            <v>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v>
          </cell>
          <cell r="F3801" t="str">
            <v>ML</v>
          </cell>
          <cell r="G3801">
            <v>239153</v>
          </cell>
        </row>
        <row r="3802">
          <cell r="D3802">
            <v>9708</v>
          </cell>
          <cell r="E3802" t="str">
            <v>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v>
          </cell>
          <cell r="F3802" t="str">
            <v>UN</v>
          </cell>
          <cell r="G3802">
            <v>85450270</v>
          </cell>
        </row>
        <row r="3803">
          <cell r="D3803">
            <v>9709</v>
          </cell>
          <cell r="E3803" t="str">
            <v>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v>
          </cell>
          <cell r="F3803" t="str">
            <v>UN</v>
          </cell>
          <cell r="G3803">
            <v>604750</v>
          </cell>
        </row>
        <row r="3804">
          <cell r="D3804">
            <v>9710</v>
          </cell>
          <cell r="E3804" t="str">
            <v>REFORZAMIENTO ESTRUCTURAL DEL PUENTE VEHICULAR AV. MEDELLÍN (CALLE 80) POR AV. NQS (Cra. 30) EN BOGOTÁ D.C - IZAJE COMPUTARIZADO POR APOYO DE NEOPRENO, INCLUYE TRANSPORTES, EQUIPOS Y TÉCNICO. NO INCLUYE ESTRUCTURA DE APOYO</v>
          </cell>
          <cell r="F3804" t="str">
            <v>UN</v>
          </cell>
          <cell r="G3804">
            <v>3184542</v>
          </cell>
        </row>
        <row r="3805">
          <cell r="D3805">
            <v>9711</v>
          </cell>
          <cell r="E3805" t="str">
            <v>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v>
          </cell>
          <cell r="F3805" t="str">
            <v>ML</v>
          </cell>
          <cell r="G3805">
            <v>2230763</v>
          </cell>
        </row>
        <row r="3806">
          <cell r="D3806">
            <v>9712</v>
          </cell>
          <cell r="E3806" t="str">
            <v>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v>
          </cell>
          <cell r="F3806" t="str">
            <v>UN</v>
          </cell>
          <cell r="G3806">
            <v>44710900</v>
          </cell>
        </row>
        <row r="3807">
          <cell r="D3807">
            <v>9713</v>
          </cell>
          <cell r="E3807" t="str">
            <v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v>
          </cell>
          <cell r="F3807" t="str">
            <v>UN</v>
          </cell>
          <cell r="G3807">
            <v>36719794</v>
          </cell>
        </row>
        <row r="3808">
          <cell r="D3808">
            <v>9714</v>
          </cell>
          <cell r="E3808" t="str">
            <v>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v>
          </cell>
          <cell r="F3808" t="str">
            <v>UN</v>
          </cell>
          <cell r="G3808">
            <v>604753</v>
          </cell>
        </row>
        <row r="3809">
          <cell r="D3809">
            <v>9715</v>
          </cell>
          <cell r="E3809" t="str">
            <v>CONSTRUCCIÓN INTERSECCIÓN A DESNIVEL PUENTE ARANDA Y DEMÁS OBRAS COMPLEMENTARIAS TRONCAL CALLE 13 -PUERTA METÁLICA ENTAMBORADA CAL 18 DE 4" INCLUYE PINTURA ELECTROSTÁTICA COLOR GRIS 7014 INCLUYE MARCO BISAGRAS REDONDAS Y CERRADURA. SUMINISTRO E INSTALACIÓN.</v>
          </cell>
          <cell r="F3809" t="str">
            <v>UN</v>
          </cell>
          <cell r="G3809">
            <v>1413300</v>
          </cell>
        </row>
        <row r="3810">
          <cell r="D3810">
            <v>9716</v>
          </cell>
          <cell r="E3810" t="str">
            <v>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v>
          </cell>
          <cell r="F3810" t="str">
            <v>M2</v>
          </cell>
          <cell r="G3810">
            <v>800715</v>
          </cell>
        </row>
        <row r="3811">
          <cell r="D3811">
            <v>9717</v>
          </cell>
          <cell r="E3811"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F3811" t="str">
            <v>ML</v>
          </cell>
          <cell r="G3811">
            <v>130226</v>
          </cell>
        </row>
        <row r="3812">
          <cell r="D3812">
            <v>9718</v>
          </cell>
          <cell r="E3812" t="str">
            <v>CONSTRUCCIÓN INTERSECCIÓN A DESNIVEL PUENTE ARANDA Y DEMÁS OBRAS COMPLEMENTARIAS TRONCAL CALLE 13 - JUNTA DE DILATACION ELASTOMÉRICA PARA DESPLAZAMIENTO MIN=+/- 115 MM A MAX =+/- 130 MM (INCLUYE SUMINISTRO, ACCESORIOS, MATERIALES E INSTALACIÓN).</v>
          </cell>
          <cell r="F3812" t="str">
            <v>ML</v>
          </cell>
          <cell r="G3812">
            <v>4795199</v>
          </cell>
        </row>
        <row r="3813">
          <cell r="D3813">
            <v>9719</v>
          </cell>
          <cell r="E3813" t="str">
            <v xml:space="preserve">CONSTRUCCIÓN INTERSECCIÓN A DESNIVEL PUENTE ARANDA Y DEMÁS OBRAS COMPLEMENTARIAS TRONCAL CALLE 13 -JUNTA DE DILATACION ELASTOMÉRICA PARA DESPLAZAMIENTO MIN=+/- 80 MM A MAX =+/- 100 MM (INCLUYE SUMINISTRO, ACCESORIOS, MATERIALES E INSTALACIÓN). </v>
          </cell>
          <cell r="F3813" t="str">
            <v>ML</v>
          </cell>
          <cell r="G3813">
            <v>1688492</v>
          </cell>
        </row>
        <row r="3814">
          <cell r="D3814">
            <v>9720</v>
          </cell>
          <cell r="E3814" t="str">
            <v>CONSTRUCCIÓN INTERSECCIÓN A DESNIVEL PUENTE ARANDA Y DEMÁS OBRAS COMPLEMENTARIAS TRONCAL CALLE 13 - JUNTA DE DILATACION ELASTOMÉRICA PARA DESPLAZAMIENTO MIN=+/- 100 MM A MAX =+/- 115 MM (INCLUYE SUMINISTRO, ACCESORIOS, MATERIALES E INSTALACIÓN).</v>
          </cell>
          <cell r="F3814" t="str">
            <v>ML</v>
          </cell>
          <cell r="G3814">
            <v>4809630</v>
          </cell>
        </row>
        <row r="3815">
          <cell r="D3815">
            <v>9721</v>
          </cell>
          <cell r="E3815" t="str">
            <v>CONSTRUCCIÓN INTERSECCIÓN A DESNIVEL PUENTE ARANDA Y DEMÁS OBRAS COMPLEMENTARIAS TRONCAL CALLE 13 -DEMARCACION TEXTO ZONA ESCOLAR. AREA: 5.65 M2. (E=2.3 MM, TERMOPLASTICA, SUMINISTRO Y APLICACIÓN CON EQUIPO. INCLUYE MICROESFERAS).</v>
          </cell>
          <cell r="F3815" t="str">
            <v>UN</v>
          </cell>
          <cell r="G3815">
            <v>794046</v>
          </cell>
        </row>
        <row r="3816">
          <cell r="D3816">
            <v>9722</v>
          </cell>
          <cell r="E3816" t="str">
            <v>CONSTRUCCIÓN INTERSECCIÓN A DESNIVEL PUENTE ARANDA Y DEMÁS OBRAS COMPLEMENTARIAS TRONCAL CALLE 13 -CONCRETO 3000 PSI GRAVA COMÚN PARA PLACAS DE CONTRAPISO (PREMEZCLADO. INCLUYE SUMINISTRO, FORMALETEO Y COLOCACIÓN. NO INCLUYE REFUERZO, CURADO).</v>
          </cell>
          <cell r="F3816" t="str">
            <v>M3</v>
          </cell>
          <cell r="G3816">
            <v>768033</v>
          </cell>
        </row>
        <row r="3817">
          <cell r="D3817">
            <v>9723</v>
          </cell>
          <cell r="E3817" t="str">
            <v>CONSTRUCCIÓN INTERSECCIÓN A DESNIVEL PUENTE ARANDA Y DEMÁS OBRAS COMPLEMENTARIAS TRONCAL CALLE 13 - CONCRETO 3000 PSI GRAVA COMÚN PARA RAMPAS Y ESCALERAS (PREMEZCLADO. INCL. SUMINISTRO, FORMALETEO Y COLOCACIÓN. NO INCL. REFUERZO, CURADO).</v>
          </cell>
          <cell r="F3817" t="str">
            <v>M3</v>
          </cell>
          <cell r="G3817">
            <v>676997</v>
          </cell>
        </row>
        <row r="3818">
          <cell r="D3818">
            <v>9724</v>
          </cell>
          <cell r="E3818" t="str">
            <v>CONSTRUCCIÓN INTERSECCIÓN A DESNIVEL PUENTE ARANDA Y DEMÁS OBRAS COMPLEMENTARIAS TRONCAL CALLE 13 -CUBREJUNTAS PISOS EN LÁMINA ACERO INOXIDABLE CAL. 18 ANCHO 30 CM.</v>
          </cell>
          <cell r="F3818" t="str">
            <v>ML</v>
          </cell>
          <cell r="G3818">
            <v>164937</v>
          </cell>
        </row>
        <row r="3819">
          <cell r="D3819">
            <v>9725</v>
          </cell>
          <cell r="E3819" t="str">
            <v>CONSTRUCCIÓN INTERSECCIÓN A DESNIVEL PUENTE ARANDA Y DEMÁS OBRAS COMPLEMENTARIAS TRONCAL CALLE 13 - TABLETA TACTIL EN LAMINA METALICA, ANCHO 0.20M INSTALADA ALINEADA CON LA SUPERFICIE DEL PISO (INCLUYE SUMINISTRO E INSTALACIÓN).</v>
          </cell>
          <cell r="F3819" t="str">
            <v>ML</v>
          </cell>
          <cell r="G3819">
            <v>1201707</v>
          </cell>
        </row>
        <row r="3820">
          <cell r="D3820">
            <v>9726</v>
          </cell>
          <cell r="E3820"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F3820" t="str">
            <v>ML</v>
          </cell>
          <cell r="G3820">
            <v>35991</v>
          </cell>
        </row>
        <row r="3821">
          <cell r="D3821">
            <v>9727</v>
          </cell>
          <cell r="E3821" t="str">
            <v>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v>
          </cell>
          <cell r="F3821" t="str">
            <v>ML</v>
          </cell>
          <cell r="G3821">
            <v>365369</v>
          </cell>
        </row>
        <row r="3822">
          <cell r="D3822">
            <v>9728</v>
          </cell>
          <cell r="E3822" t="str">
            <v>CONSTRUCCIÓN INTERSECCIÓN A DESNIVEL PUENTE ARANDA Y DEMÁS OBRAS COMPLEMENTARIAS TRONCAL CALLE 13 -PUERTA SENCILLA PARA ESTACIÓN TIPO TRANSMILENIO (2.443X2.382) EN VIDRIO LAMINADO DE SEGURIDAD. INCLUYE PERFIL PERIMETRAL EN ALUMINIO, PINTURA ELCTROSTÁTICA (SUMINISTRO E INSTALACIÓN)</v>
          </cell>
          <cell r="F3822" t="str">
            <v>UN</v>
          </cell>
          <cell r="G3822">
            <v>29870184</v>
          </cell>
        </row>
        <row r="3823">
          <cell r="D3823">
            <v>9729</v>
          </cell>
          <cell r="E3823" t="str">
            <v>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v>
          </cell>
          <cell r="F3823" t="str">
            <v>UN</v>
          </cell>
          <cell r="G3823">
            <v>42266807</v>
          </cell>
        </row>
        <row r="3824">
          <cell r="D3824">
            <v>9730</v>
          </cell>
          <cell r="E3824" t="str">
            <v>CONSTRUCCIÓN INTERSECCIÓN A DESNIVEL PUENTE ARANDA Y DEMÁS OBRAS COMPLEMENTARIAS TRONCAL CALLE 13 - PINTURA DE TRÁFICO PARA PUERTAS DE ACCESO. 3 MANOS, E=10CM. (SUMINISTRO E INSTALACIÓN)</v>
          </cell>
          <cell r="F3824" t="str">
            <v>ML</v>
          </cell>
          <cell r="G3824">
            <v>3586</v>
          </cell>
        </row>
        <row r="3825">
          <cell r="D3825">
            <v>9731</v>
          </cell>
          <cell r="E3825" t="str">
            <v>CONSTRUCCIÓN INTERSECCIÓN A DESNIVEL PUENTE ARANDA Y DEMÁS OBRAS COMPLEMENTARIAS TRONCAL CALLE 13 -TUBO DE ACERO GALVANIZADO Ø 2" PARA POSADERO LONGITUDINAL (SUMINISTRO E INSTALACIÓN)</v>
          </cell>
          <cell r="F3825" t="str">
            <v>ML</v>
          </cell>
          <cell r="G3825">
            <v>60357</v>
          </cell>
        </row>
        <row r="3826">
          <cell r="D3826">
            <v>9732</v>
          </cell>
          <cell r="E3826"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F3826" t="str">
            <v>ML</v>
          </cell>
          <cell r="G3826">
            <v>52371</v>
          </cell>
        </row>
        <row r="3827">
          <cell r="D3827">
            <v>9733</v>
          </cell>
          <cell r="E3827" t="str">
            <v>CONSTRUCCIÓN INTERSECCIÓN A DESNIVEL PUENTE ARANDA Y DEMÁS OBRAS COMPLEMENTARIAS TRONCAL CALLE 13 -PISO EN LAMINA ALFAJOR 3/16" FIJADOS A ANGULOS ESTRUCTURA CADA 60CM. TEXTURA RETICULADA (SUMINISTRO E INSTALACIÓN)</v>
          </cell>
          <cell r="F3827" t="str">
            <v>M2</v>
          </cell>
          <cell r="G3827">
            <v>419431</v>
          </cell>
        </row>
        <row r="3828">
          <cell r="D3828">
            <v>9734</v>
          </cell>
          <cell r="E3828" t="str">
            <v>CONSTRUCCIÓN INTERSECCIÓN A DESNIVEL PUENTE ARANDA Y DEMÁS OBRAS COMPLEMENTARIAS TRONCAL CALLE 13 - PANELES EN VIDRIO LAMINADO Y DE SEGURIDAD PARA PASAMANOS EXTERIOR, FIJACIÓN CON BUJES. (SUMINISTRO E INSTALACIÓN)</v>
          </cell>
          <cell r="F3828" t="str">
            <v>M2</v>
          </cell>
          <cell r="G3828">
            <v>290240</v>
          </cell>
        </row>
        <row r="3829">
          <cell r="D3829">
            <v>9735</v>
          </cell>
          <cell r="E3829" t="str">
            <v>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v>
          </cell>
          <cell r="F3829" t="str">
            <v>ML</v>
          </cell>
          <cell r="G3829">
            <v>172616</v>
          </cell>
        </row>
        <row r="3830">
          <cell r="D3830">
            <v>9736</v>
          </cell>
          <cell r="E3830" t="str">
            <v>CONSTRUCCIÓN INTERSECCIÓN A DESNIVEL PUENTE ARANDA Y DEMÁS OBRAS COMPLEMENTARIAS TRONCAL CALLE 13 - PASAMANOS EXTERIOR EN PLATINAS VERTICALES 2" X 5/8" + TOPE, PIE EN LONGITUDINAL, EN TUBULAR DE ACERO D=2" SOLDADO A PLATINAS (SUMINISTRO E INSTALACIÓN)</v>
          </cell>
          <cell r="F3830" t="str">
            <v>ML</v>
          </cell>
          <cell r="G3830">
            <v>406335</v>
          </cell>
        </row>
        <row r="3831">
          <cell r="D3831">
            <v>9737</v>
          </cell>
          <cell r="E3831" t="str">
            <v>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v>
          </cell>
          <cell r="F3831" t="str">
            <v>M2</v>
          </cell>
          <cell r="G3831">
            <v>172957</v>
          </cell>
        </row>
        <row r="3832">
          <cell r="D3832">
            <v>9738</v>
          </cell>
          <cell r="E3832" t="str">
            <v>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v>
          </cell>
          <cell r="F3832" t="str">
            <v>M2</v>
          </cell>
          <cell r="G3832">
            <v>345075</v>
          </cell>
        </row>
        <row r="3833">
          <cell r="D3833">
            <v>9739</v>
          </cell>
          <cell r="E3833" t="str">
            <v>CONSTRUCCIÓN INTERSECCIÓN A DESNIVEL PUENTE ARANDA Y DEMÁS OBRAS COMPLEMENTARIAS TRONCAL CALLE 13 - CABLE MONOPOLAR DE ALUMINIO, THHW PARA 600 V C.A., CALIBRE No 6 AWG. (Suministro e Instalación)</v>
          </cell>
          <cell r="F3833" t="str">
            <v>ML</v>
          </cell>
          <cell r="G3833">
            <v>3211</v>
          </cell>
        </row>
        <row r="3834">
          <cell r="D3834">
            <v>9740</v>
          </cell>
          <cell r="E3834" t="str">
            <v>CONSTRUCCIÓN INTERSECCIÓN A DESNIVEL PUENTE ARANDA Y DEMÁS OBRAS COMPLEMENTARIAS TRONCAL CALLE 13 - BARANDA EN VIDRIO TEMPLADO 6 MM, H=1.0M Y PASAMANOS CILÍNDRICO EN ACERO INOXIDABLE MATE DE D= 2" TORNIQUETES PLATAFORMAS. (SUMINISTRO E INSTALACIÓN)</v>
          </cell>
          <cell r="F3834" t="str">
            <v>ML</v>
          </cell>
          <cell r="G3834">
            <v>174620</v>
          </cell>
        </row>
        <row r="3835">
          <cell r="D3835">
            <v>9741</v>
          </cell>
          <cell r="E3835" t="str">
            <v>CONSTRUCCIÓN INTERSECCIÓN A DESNIVEL PUENTE ARANDA Y DEMÁS OBRAS COMPLEMENTARIAS TRONCAL CALLE 13 - VÁLVULA TIPO MARIPOSA DE Ø 4" CLASE 150 CON EXTREMOS BRIDADOS (Suministro e Instalación)</v>
          </cell>
          <cell r="F3835" t="str">
            <v>UN</v>
          </cell>
          <cell r="G3835">
            <v>330898</v>
          </cell>
        </row>
        <row r="3836">
          <cell r="D3836">
            <v>9742</v>
          </cell>
          <cell r="E3836" t="str">
            <v>CONSTRUCCIÓN INTERSECCIÓN A DESNIVEL PUENTE ARANDA Y DEMÁS OBRAS COMPLEMENTARIAS TRONCAL CALLE 13 -CIELO RASO LIVIANO EN 75C ALUZINC 0.50MM ACABADO BRILLANTE. INCLUYE PORTAPANEL TIPO 75C, CUELGAS Y TODO LO NECESARIO PARA INSTALACIÓN. (SUMINISTRO E INSTALACIÓN)</v>
          </cell>
          <cell r="F3836" t="str">
            <v>M2</v>
          </cell>
          <cell r="G3836">
            <v>345075</v>
          </cell>
        </row>
        <row r="3837">
          <cell r="D3837">
            <v>9743</v>
          </cell>
          <cell r="E3837" t="str">
            <v>CONSTRUCCIÓN INTERSECCIÓN A DESNIVEL PUENTE ARANDA Y DEMÁS OBRAS COMPLEMENTARIAS TRONCAL CALLE 13 - VÁLVULA TIPO MARIPOSA DE Ø 6" CLASE 150 CON EXTREMOS BRIDADOS (Suministro e Instalación)</v>
          </cell>
          <cell r="F3837" t="str">
            <v>UN</v>
          </cell>
          <cell r="G3837">
            <v>523342</v>
          </cell>
        </row>
        <row r="3838">
          <cell r="D3838">
            <v>9744</v>
          </cell>
          <cell r="E3838" t="str">
            <v>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F3838" t="str">
            <v>UN</v>
          </cell>
          <cell r="G3838">
            <v>42375</v>
          </cell>
        </row>
        <row r="3839">
          <cell r="D3839">
            <v>9745</v>
          </cell>
          <cell r="E3839" t="str">
            <v>CONSTRUCCIÓN INTERSECCIÓN A DESNIVEL PUENTE ARANDA Y DEMÁS OBRAS COMPLEMENTARIAS TRONCAL CALLE 13 - UNIÓN DESMONTAJE AUTOPORTANTE Ø 12" RÍGIDA CLASE 150 (Suministro e Instalación)</v>
          </cell>
          <cell r="F3839" t="str">
            <v>UN</v>
          </cell>
          <cell r="G3839">
            <v>3452287</v>
          </cell>
        </row>
        <row r="3840">
          <cell r="D3840">
            <v>9746</v>
          </cell>
          <cell r="E3840"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F3840" t="str">
            <v>M2</v>
          </cell>
          <cell r="G3840">
            <v>378132</v>
          </cell>
        </row>
        <row r="3841">
          <cell r="D3841">
            <v>9747</v>
          </cell>
          <cell r="E3841" t="str">
            <v>CONSTRUCCIÓN INTERSECCIÓN A DESNIVEL PUENTE ARANDA Y DEMÁS OBRAS COMPLEMENTARIAS TRONCAL CALLE 13 - VÁLVULA COMPUERTA ELÁSTICA VASTAGO NO ASCENDENTE EXTREMO BRIDADO D=3" (Suministro e Instalación)</v>
          </cell>
          <cell r="F3841" t="str">
            <v>UN</v>
          </cell>
          <cell r="G3841">
            <v>924245</v>
          </cell>
        </row>
        <row r="3842">
          <cell r="D3842">
            <v>9748</v>
          </cell>
          <cell r="E3842"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F3842" t="str">
            <v>ML</v>
          </cell>
          <cell r="G3842">
            <v>1728300</v>
          </cell>
        </row>
        <row r="3843">
          <cell r="D3843">
            <v>9749</v>
          </cell>
          <cell r="E3843" t="str">
            <v>CONSTRUCCIÓN INTERSECCIÓN A DESNIVEL PUENTE ARANDA Y DEMÁS OBRAS COMPLEMENTARIAS TRONCAL CALLE 13 - MACROMEDIDOR TIPO WOLTMAN DE 3" (Incluye Suministro e instalación)</v>
          </cell>
          <cell r="F3843" t="str">
            <v>UN</v>
          </cell>
          <cell r="G3843">
            <v>2609831</v>
          </cell>
        </row>
        <row r="3844">
          <cell r="D3844">
            <v>9750</v>
          </cell>
          <cell r="E3844"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F3844" t="str">
            <v>UN</v>
          </cell>
          <cell r="G3844">
            <v>561681</v>
          </cell>
        </row>
        <row r="3845">
          <cell r="D3845">
            <v>9751</v>
          </cell>
          <cell r="E3845" t="str">
            <v>CONSTRUCCIÓN INTERSECCIÓN A DESNIVEL PUENTE ARANDA Y DEMÁS OBRAS COMPLEMENTARIAS TRONCAL CALLE 13 - CICLOPARQUEADERO METÁLICO SENCILLO, SEGÚN DETALLE ESPECÍFICO</v>
          </cell>
          <cell r="F3845" t="str">
            <v>UN</v>
          </cell>
          <cell r="G3845">
            <v>350258</v>
          </cell>
        </row>
        <row r="3846">
          <cell r="D3846">
            <v>9752</v>
          </cell>
          <cell r="E3846" t="str">
            <v>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v>
          </cell>
          <cell r="F3846" t="str">
            <v>UN</v>
          </cell>
          <cell r="G3846">
            <v>2734247</v>
          </cell>
        </row>
        <row r="3847">
          <cell r="D3847">
            <v>9753</v>
          </cell>
          <cell r="E3847" t="str">
            <v>CONSTRUCCIÓN INTERSECCIÓN A DESNIVEL PUENTE ARANDA Y DEMÁS OBRAS COMPLEMENTARIAS TRONCAL CALLE 13 - VÁLVULA CONTROL DE NIVEL DE TANQUE DE BOLA 3"(Suministro e instalación)</v>
          </cell>
          <cell r="F3847" t="str">
            <v>UN</v>
          </cell>
          <cell r="G3847">
            <v>1390037</v>
          </cell>
        </row>
        <row r="3848">
          <cell r="D3848">
            <v>9754</v>
          </cell>
          <cell r="E3848" t="str">
            <v>CONSTRUCCIÓN INTERSECCIÓN A DESNIVEL PUENTE ARANDA Y DEMÁS OBRAS COMPLEMENTARIAS TRONCAL CALLE 13 - CONCRETO 4000 PSI GRAVA COMÚN PARA COLUMNAS. (PREMEZCLADO. INCLUYE SUMINISTRO, FORMALETEO Y COLOCACIÓN. NO INCL. REFUERZO, CURADO).</v>
          </cell>
          <cell r="F3848" t="str">
            <v>M3</v>
          </cell>
          <cell r="G3848">
            <v>780441</v>
          </cell>
        </row>
        <row r="3849">
          <cell r="D3849">
            <v>9755</v>
          </cell>
          <cell r="E3849" t="str">
            <v xml:space="preserve">CONSTRUCCIÓN INTERSECCIÓN A DESNIVEL PUENTE ARANDA Y DEMÁS OBRAS COMPLEMENTARIAS TRONCAL CALLE 13 -LOGO DE LA ALCALDÍA O TRANSMILENIO EN ADHESIVO VINILICO ESMERILADO EFECTO SAND BLASTING FROSTED CRYSTAL. ALTO: 50CM </v>
          </cell>
          <cell r="F3849" t="str">
            <v>UN</v>
          </cell>
          <cell r="G3849">
            <v>109690</v>
          </cell>
        </row>
        <row r="3850">
          <cell r="D3850">
            <v>9756</v>
          </cell>
          <cell r="E3850"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F3850" t="str">
            <v>UN</v>
          </cell>
          <cell r="G3850">
            <v>22690766</v>
          </cell>
        </row>
        <row r="3851">
          <cell r="D3851">
            <v>9757</v>
          </cell>
          <cell r="E3851" t="str">
            <v>CONSTRUCCIÓN INTERSECCIÓN A DESNIVEL PUENTE ARANDA Y DEMÁS OBRAS COMPLEMENTARIAS TRONCAL CALLE 13 - VÁLVULA VENTOSA HD CÁMARA DOBLE ACCIÓN (DOBLE EFECTO) D=6" EXTREMO EN BRIDA CLASE 150 (Suministro e Instalación)</v>
          </cell>
          <cell r="F3851" t="str">
            <v>UN</v>
          </cell>
          <cell r="G3851">
            <v>5037673</v>
          </cell>
        </row>
        <row r="3852">
          <cell r="D3852">
            <v>9758</v>
          </cell>
          <cell r="E3852" t="str">
            <v>CONSTRUCCIÓN INTERSECCIÓN A DESNIVEL PUENTE ARANDA Y DEMÁS OBRAS COMPLEMENTARIAS TRONCAL CALLE 13 - CONCRETO 4000 PSI PARA PLACAS Y VIGAS AEREAS (PREMEZCLADO. INCLUYE SUMINISTRO, FORMALETEO Y COLOCACIÓN. NO INCLUYE REFUERZO, CURADO, ANDAMIO, CERCHAS, PARALES)</v>
          </cell>
          <cell r="F3852" t="str">
            <v>M3</v>
          </cell>
          <cell r="G3852">
            <v>1044260</v>
          </cell>
        </row>
        <row r="3853">
          <cell r="D3853">
            <v>9759</v>
          </cell>
          <cell r="E3853" t="str">
            <v>CONSTRUCCIÓN INTERSECCIÓN A DESNIVEL PUENTE ARANDA Y DEMÁS OBRAS COMPLEMENTARIAS TRONCAL CALLE 13 - MODULO INSTITUCIONAL CAFÉ PARA TRONCAL CARRERA SÉPTIMA DE ACUERDO A PLANOS DE DISEÑO. (INCLUYE FABRICACIÓN, SUMINISTRO E INSTALACIÓN)</v>
          </cell>
          <cell r="F3853" t="str">
            <v>UN</v>
          </cell>
          <cell r="G3853">
            <v>116120592</v>
          </cell>
        </row>
        <row r="3854">
          <cell r="D3854">
            <v>9760</v>
          </cell>
          <cell r="E3854" t="str">
            <v>CONSTRUCCIÓN INTERSECCIÓN A DESNIVEL PUENTE ARANDA Y DEMÁS OBRAS COMPLEMENTARIAS TRONCAL CALLE 13 - UNIÓN JUNTA DE MONTAJE Ø 4" RÍGIDA CLASE 150 (Suministro e Instalación)</v>
          </cell>
          <cell r="F3854" t="str">
            <v>UN</v>
          </cell>
          <cell r="G3854">
            <v>700539</v>
          </cell>
        </row>
        <row r="3855">
          <cell r="D3855">
            <v>9761</v>
          </cell>
          <cell r="E3855" t="str">
            <v>CONSTRUCCIÓN INTERSECCIÓN A DESNIVEL PUENTE ARANDA Y DEMÁS OBRAS COMPLEMENTARIAS TRONCAL CALLE 13 -JUNTA DE DILATACION JNA-70 PARA DESPLAZAMIENTO MIN=+/- 35 MM A MAX (INCLUYE SUMINISTRO, ACCESORIOS, MATERIALES E INSTALACIÓN).</v>
          </cell>
          <cell r="F3855" t="str">
            <v>ML</v>
          </cell>
          <cell r="G3855">
            <v>736260</v>
          </cell>
        </row>
        <row r="3856">
          <cell r="D3856">
            <v>9762</v>
          </cell>
          <cell r="E3856" t="str">
            <v>CONSTRUCCIÓN INTERSECCIÓN A DESNIVEL PUENTE ARANDA Y DEMÁS OBRAS COMPLEMENTARIAS TRONCAL CALLE 13 - UNIÓN JUNTA DE MONTAJE Ø 8 RÍGIDA CLASE 300 (Suministro e Instalación)</v>
          </cell>
          <cell r="F3856" t="str">
            <v>UN</v>
          </cell>
          <cell r="G3856">
            <v>3797231</v>
          </cell>
        </row>
        <row r="3857">
          <cell r="D3857">
            <v>9763</v>
          </cell>
          <cell r="E3857" t="str">
            <v>CONSTRUCCIÓN INTERSECCIÓN A DESNIVEL PUENTE ARANDA Y DEMÁS OBRAS COMPLEMENTARIAS TRONCAL CALLE 13 - MESON INTERIOR TAQUILLAS CON ESTRUCTURA METÁLICA DE SOPORTE Y ACABADO EN ACERO INOXIDABLE MATE, CON APOYO PISO, DE A=40CM. (SUMINISTRO E INSTALACIÓN)</v>
          </cell>
          <cell r="F3857" t="str">
            <v>ML</v>
          </cell>
          <cell r="G3857">
            <v>291048</v>
          </cell>
        </row>
        <row r="3858">
          <cell r="D3858">
            <v>9764</v>
          </cell>
          <cell r="E3858" t="str">
            <v>CONSTRUCCIÓN INTERSECCIÓN A DESNIVEL PUENTE ARANDA Y DEMÁS OBRAS COMPLEMENTARIAS TRONCAL CALLE 13 - TEE PVC U.M. Ø 3" SCH 80 (Suministro e instalación)</v>
          </cell>
          <cell r="F3858" t="str">
            <v>UN</v>
          </cell>
          <cell r="G3858">
            <v>153864</v>
          </cell>
        </row>
        <row r="3859">
          <cell r="D3859">
            <v>9765</v>
          </cell>
          <cell r="E3859" t="str">
            <v xml:space="preserve">CONSTRUCCIÓN INTERSECCIÓN A DESNIVEL PUENTE ARANDA Y DEMÁS OBRAS COMPLEMENTARIAS TRONCAL CALLE 13 - VIDRIO TEMPLADO DE 10 MM CON PELÍCULA SAND BLASTING </v>
          </cell>
          <cell r="F3859" t="str">
            <v>M2</v>
          </cell>
          <cell r="G3859">
            <v>277102</v>
          </cell>
        </row>
        <row r="3860">
          <cell r="D3860">
            <v>9766</v>
          </cell>
          <cell r="E3860"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F3860" t="str">
            <v>M2</v>
          </cell>
          <cell r="G3860">
            <v>408634</v>
          </cell>
        </row>
        <row r="3861">
          <cell r="D3861">
            <v>9767</v>
          </cell>
          <cell r="E3861" t="str">
            <v>CONSTRUCCIÓN INTERSECCIÓN A DESNIVEL PUENTE ARANDA Y DEMÁS OBRAS COMPLEMENTARIAS TRONCAL CALLE 13 - VÁLVULA DE COMPUERTA VÁSTAGO ASCENDENTE DE Ø 4" CLASE 300 CON EXTREMOS BRIDADOS (Suministro e instalación)</v>
          </cell>
          <cell r="F3861" t="str">
            <v>UN</v>
          </cell>
          <cell r="G3861">
            <v>1031503</v>
          </cell>
        </row>
        <row r="3862">
          <cell r="D3862">
            <v>9768</v>
          </cell>
          <cell r="E3862" t="str">
            <v>CONSTRUCCIÓN INTERSECCIÓN A DESNIVEL PUENTE ARANDA Y DEMÁS OBRAS COMPLEMENTARIAS TRONCAL CALLE 13 - VÁLVULA COMPUERTA ELÁSTICA VA (VÁSTAGO ASCENDENTE) D=6" DN (DIÁMETRO NOMINAL) 150 MM CON EXTREMOS BRIDADOS (SUMINISTRO E INSTALACIÓN)</v>
          </cell>
          <cell r="F3862" t="str">
            <v>UN</v>
          </cell>
          <cell r="G3862">
            <v>1933543</v>
          </cell>
        </row>
        <row r="3863">
          <cell r="D3863">
            <v>9769</v>
          </cell>
          <cell r="E3863" t="str">
            <v>CONSTRUCCIÓN INTERSECCIÓN A DESNIVEL PUENTE ARANDA Y DEMÁS OBRAS COMPLEMENTARIAS TRONCAL CALLE 13 - QUIEBRA SOL METÁLICO</v>
          </cell>
          <cell r="F3863" t="str">
            <v>M2</v>
          </cell>
          <cell r="G3863">
            <v>354591</v>
          </cell>
        </row>
        <row r="3864">
          <cell r="D3864">
            <v>9770</v>
          </cell>
          <cell r="E3864" t="str">
            <v>CONSTRUCCIÓN INTERSECCIÓN A DESNIVEL PUENTE ARANDA Y DEMÁS OBRAS COMPLEMENTARIAS TRONCAL CALLE 13 -CABLE MONOPOLAR DE ALUMINIO, HF FR PARA 600V C.A. CALIBRE NO. 8 AWG (INCLUYE SUMINISTRO E INSTALACIÓN)</v>
          </cell>
          <cell r="F3864" t="str">
            <v>ML</v>
          </cell>
          <cell r="G3864">
            <v>28110</v>
          </cell>
        </row>
        <row r="3865">
          <cell r="D3865">
            <v>9771</v>
          </cell>
          <cell r="E3865" t="str">
            <v>CONSTRUCCIÓN INTERSECCIÓN A DESNIVEL PUENTE ARANDA Y DEMÁS OBRAS COMPLEMENTARIAS TRONCAL CALLE 13 - UNIÓN JUNTA DE MONTAJE D= 4" RÍGIDA CLASE 300 (Incluye Suministro e Instalación)</v>
          </cell>
          <cell r="F3865" t="str">
            <v>UN</v>
          </cell>
          <cell r="G3865">
            <v>1594501</v>
          </cell>
        </row>
        <row r="3866">
          <cell r="D3866">
            <v>9772</v>
          </cell>
          <cell r="E3866"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F3866" t="str">
            <v>UN</v>
          </cell>
          <cell r="G3866">
            <v>2396896</v>
          </cell>
        </row>
        <row r="3867">
          <cell r="D3867">
            <v>9773</v>
          </cell>
          <cell r="E3867" t="str">
            <v>CONSTRUCCIÓN INTERSECCIÓN A DESNIVEL PUENTE ARANDA Y DEMÁS OBRAS COMPLEMENTARIAS TRONCAL CALLE 13 - LUMINARIA LED 15W, 120 V, 60 HZ (INCLUYE ACCESORIOS DE INSTALACIÓN Y FIJACIÓN, CAJA DE SALIDA, ELEMENTOS DE CONEXIÓN, DE EMPALME Y DE MONTAJE). NO INCLUYE TUBERIA NI CABLEADO.</v>
          </cell>
          <cell r="F3867" t="str">
            <v>UN</v>
          </cell>
          <cell r="G3867">
            <v>2101205</v>
          </cell>
        </row>
        <row r="3868">
          <cell r="D3868">
            <v>9774</v>
          </cell>
          <cell r="E3868" t="str">
            <v>CONSTRUCCIÓN INTERSECCIÓN A DESNIVEL PUENTE ARANDA Y DEMÁS OBRAS COMPLEMENTARIAS TRONCAL CALLE 13 - VÁLVULA  DE CHEQUE 4" (A) (150PSI) (Suministro e instalación)</v>
          </cell>
          <cell r="F3868" t="str">
            <v>UN</v>
          </cell>
          <cell r="G3868">
            <v>876636</v>
          </cell>
        </row>
        <row r="3869">
          <cell r="D3869">
            <v>9775</v>
          </cell>
          <cell r="E3869" t="str">
            <v>CONSTRUCCIÓN INTERSECCIÓN A DESNIVEL PUENTE ARANDA Y DEMÁS OBRAS COMPLEMENTARIAS TRONCAL CALLE 13 - TABLERO DE CONTROL ILUMINACIÓN. INCLUYE INTERRUPTOR HORARIO PROGRAMABLE, REGLETAS, RIELES Y DEMÁS ACCESORIOS DE MONTAJE.</v>
          </cell>
          <cell r="F3869" t="str">
            <v>UN</v>
          </cell>
          <cell r="G3869">
            <v>18041087</v>
          </cell>
        </row>
        <row r="3870">
          <cell r="D3870">
            <v>9776</v>
          </cell>
          <cell r="E3870" t="str">
            <v xml:space="preserve"> CONSTRUCCIÓN INTERSECCIÓN A DESNIVEL PUENTE ARANDA Y DEMÁS OBRAS COMPLEMENTARIAS TRONCAL CALLE 13 - BANDEJA PORTACABLES METÁLICA 200MM X 100MM. INCLUYE SOPORTES E INSTALACIONES</v>
          </cell>
          <cell r="F3870" t="str">
            <v>ML</v>
          </cell>
          <cell r="G3870">
            <v>58658</v>
          </cell>
        </row>
        <row r="3871">
          <cell r="D3871">
            <v>9777</v>
          </cell>
          <cell r="E3871" t="str">
            <v>CONSTRUCCIÓN INTERSECCIÓN A DESNIVEL PUENTE ARANDA Y DEMÁS OBRAS COMPLEMENTARIAS TRONCAL CALLE 13 - PUERTA EN ALUMINIO Y VIDRIO DE 4 MM DE ESPESOR DE 1.00 M X 3.00 M. (INCLUYE SUMINISTRO E INSTALACIÓN)</v>
          </cell>
          <cell r="F3871" t="str">
            <v>UN</v>
          </cell>
          <cell r="G3871">
            <v>1863118</v>
          </cell>
        </row>
        <row r="3872">
          <cell r="D3872">
            <v>9778</v>
          </cell>
          <cell r="E3872" t="str">
            <v>CONSTRUCCIÓN INTERSECCIÓN A DESNIVEL PUENTE ARANDA Y DEMÁS OBRAS COMPLEMENTARIAS TRONCAL CALLE 13 - NIPLE EN ACERO Ø 8" CON BRIDA Y EXTREMO LISO L= 150mm, REVESTIMIENTO INTERIOR Y EXTERIOR EN PINTURA EXPOXICA. SUMINISTRO E INSTALACIÓN</v>
          </cell>
          <cell r="F3872" t="str">
            <v>UN</v>
          </cell>
          <cell r="G3872">
            <v>691343</v>
          </cell>
        </row>
        <row r="3873">
          <cell r="D3873">
            <v>9779</v>
          </cell>
          <cell r="E3873" t="str">
            <v>CONSTRUCCIÓN INTERSECCIÓN A DESNIVEL PUENTE ARANDA Y DEMÁS OBRAS COMPLEMENTARIAS TRONCAL CALLE 13 - MEDIDOR DE ACUEDUCTO D= 3/4" NPT, 20mm DN</v>
          </cell>
          <cell r="F3873" t="str">
            <v>UN</v>
          </cell>
          <cell r="G3873">
            <v>263042</v>
          </cell>
        </row>
        <row r="3874">
          <cell r="D3874">
            <v>9780</v>
          </cell>
          <cell r="E3874" t="str">
            <v xml:space="preserve"> CONSTRUCCIÓN INTERSECCIÓN A DESNIVEL PUENTE ARANDA Y DEMÁS OBRAS COMPLEMENTARIAS TRONCAL CALLE 13 -CABLE CONDUCTOR DE COBRE DESNUDO, CALIBRE NO. 10 AWG. (INCLUYE SUMINISTRO E INSTALACIÓN)</v>
          </cell>
          <cell r="F3874" t="str">
            <v>ML</v>
          </cell>
          <cell r="G3874">
            <v>4594</v>
          </cell>
        </row>
        <row r="3875">
          <cell r="D3875">
            <v>9781</v>
          </cell>
          <cell r="E3875"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F3875" t="str">
            <v>UN</v>
          </cell>
          <cell r="G3875">
            <v>2374274</v>
          </cell>
        </row>
        <row r="3876">
          <cell r="D3876">
            <v>9782</v>
          </cell>
          <cell r="E3876" t="str">
            <v>CONSTRUCCIÓN INTERSECCIÓN A DESNIVEL PUENTE ARANDA Y DEMÁS OBRAS COMPLEMENTARIAS TRONCAL CALLE 13 - PANEL SEPARADOR DE ORINALES 0.50M X 1.50M ANCLADO A MURO EN LÁMINA DE ACERO INOXIDABLE MATE CAL, 18</v>
          </cell>
          <cell r="F3876" t="str">
            <v>UN</v>
          </cell>
          <cell r="G3876">
            <v>679756</v>
          </cell>
        </row>
        <row r="3877">
          <cell r="D3877">
            <v>9783</v>
          </cell>
          <cell r="E3877" t="str">
            <v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v>
          </cell>
          <cell r="F3877" t="str">
            <v>M2</v>
          </cell>
          <cell r="G3877">
            <v>541218</v>
          </cell>
        </row>
        <row r="3878">
          <cell r="D3878">
            <v>9784</v>
          </cell>
          <cell r="E3878" t="str">
            <v xml:space="preserve"> CONSTRUCCIÓN INTERSECCIÓN A DESNIVEL PUENTE ARANDA Y DEMÁS OBRAS COMPLEMENTARIAS TRONCAL CALLE 13 -ESPEJO CRISTAL BAÑOS H=1.00M. (SUMINISTRO E INSTALACIÓN)</v>
          </cell>
          <cell r="F3878" t="str">
            <v>UN</v>
          </cell>
          <cell r="G3878">
            <v>224856</v>
          </cell>
        </row>
        <row r="3879">
          <cell r="D3879">
            <v>9785</v>
          </cell>
          <cell r="E3879" t="str">
            <v>CONSTRUCCIÓN INTERSECCIÓN A DESNIVEL PUENTE ARANDA Y DEMÁS OBRAS COMPLEMENTARIAS TRONCAL CALLE 13 - MESON EN CONCRETO F´C=3000 PSI, DE 60CM X 7CM, PARA LAVAMANOS. INCLUYE SOPORTE METÁLICO ANCLADO A MURO. (SUMINISTRO, FORMALETEO E INSTALACIÓN).</v>
          </cell>
          <cell r="F3879" t="str">
            <v>ML</v>
          </cell>
          <cell r="G3879">
            <v>221826</v>
          </cell>
        </row>
        <row r="3880">
          <cell r="D3880">
            <v>9786</v>
          </cell>
          <cell r="E3880" t="str">
            <v>CONSTRUCCIÓN INTERSECCIÓN A DESNIVEL PUENTE ARANDA Y DEMÁS OBRAS COMPLEMENTARIAS TRONCAL CALLE 13 - PERSIANA METALICA CON CELOSIA EN ALUMINIO CONFORMADA POR PERFILES TUBULARES EN ALUMINIO ANODIZADO MATE NATURAL DE 12X3 CM. (INCLUYE SUMINISTRO E INSTALACIÓN).</v>
          </cell>
          <cell r="F3880" t="str">
            <v>M2</v>
          </cell>
          <cell r="G3880">
            <v>210155</v>
          </cell>
        </row>
        <row r="3881">
          <cell r="D3881">
            <v>9787</v>
          </cell>
          <cell r="E3881" t="str">
            <v>CONSTRUCCIÓN INTERSECCIÓN A DESNIVEL PUENTE ARANDA Y DEMÁS OBRAS COMPLEMENTARIAS TRONCAL CALLE 13  - PUERTA EN VIDRIO TEMPLADO DE 10MM Y CONECTORES EN ACERO INOXIDABLE (SUMINISTRO E INSTALACIÓN).</v>
          </cell>
          <cell r="F3881" t="str">
            <v>M2</v>
          </cell>
          <cell r="G3881">
            <v>337981</v>
          </cell>
        </row>
        <row r="3882">
          <cell r="D3882">
            <v>9788</v>
          </cell>
          <cell r="E3882"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F3882" t="str">
            <v>M2</v>
          </cell>
          <cell r="G3882">
            <v>319002</v>
          </cell>
        </row>
        <row r="3883">
          <cell r="D3883">
            <v>9789</v>
          </cell>
          <cell r="E3883" t="str">
            <v>CONSTRUCCIÓN INTERSECCIÓN A DESNIVEL PUENTE ARANDA Y DEMÁS OBRAS COMPLEMENTARIAS TRONCAL CALLE 13 - CANAL PD200 REJA FUNDICIÓN PASARELA D400. INCLUYE EXCAVACIÓN MANUAL Y TRANSPORTE Y DISPOSICIÓN FINAL. (Suministro e instalación)</v>
          </cell>
          <cell r="F3883" t="str">
            <v>UN</v>
          </cell>
          <cell r="G3883">
            <v>870038</v>
          </cell>
        </row>
        <row r="3884">
          <cell r="D3884">
            <v>9790</v>
          </cell>
          <cell r="E3884" t="str">
            <v>CONSTRUCCIÓN INTERSECCIÓN A DESNIVEL PUENTE ARANDA Y DEMÁS OBRAS COMPLEMENTARIAS TRONCAL CALLE 13 - REDUCCION PVC TIPO U.M. 3"x2" (Suministro e Instalación)</v>
          </cell>
          <cell r="F3884" t="str">
            <v>UN</v>
          </cell>
          <cell r="G3884">
            <v>8787</v>
          </cell>
        </row>
        <row r="3885">
          <cell r="D3885">
            <v>9791</v>
          </cell>
          <cell r="E3885" t="str">
            <v>CONSTRUCCIÓN INTERSECCIÓN A DESNIVEL PUENTE ARANDA Y DEMÁS OBRAS COMPLEMENTARIAS TRONCAL CALLE 13 - CODO 90° CXC PVC SANITARIA D=2" (Incluye suministro e instalación)</v>
          </cell>
          <cell r="F3885" t="str">
            <v>UN</v>
          </cell>
          <cell r="G3885">
            <v>6354</v>
          </cell>
        </row>
        <row r="3886">
          <cell r="D3886">
            <v>9792</v>
          </cell>
          <cell r="E3886" t="str">
            <v>CONSTRUCCIÓN INTERSECCIÓN A DESNIVEL PUENTE ARANDA Y DEMÁS OBRAS COMPLEMENTARIAS TRONCAL CALLE 13 - MEDIDOR DE ACUEDUCTO D= 1/2" (Suministro e instalación)</v>
          </cell>
          <cell r="F3886" t="str">
            <v>UN</v>
          </cell>
          <cell r="G3886">
            <v>144234</v>
          </cell>
        </row>
        <row r="3887">
          <cell r="D3887">
            <v>9793</v>
          </cell>
          <cell r="E3887" t="str">
            <v>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v>
          </cell>
          <cell r="F3887" t="str">
            <v>UN</v>
          </cell>
          <cell r="G3887">
            <v>1683979</v>
          </cell>
        </row>
        <row r="3888">
          <cell r="D3888">
            <v>9794</v>
          </cell>
          <cell r="E3888" t="str">
            <v>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v>
          </cell>
          <cell r="F3888" t="str">
            <v>UN</v>
          </cell>
          <cell r="G3888">
            <v>1458494</v>
          </cell>
        </row>
        <row r="3889">
          <cell r="D3889">
            <v>9795</v>
          </cell>
          <cell r="E3889" t="str">
            <v>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v>
          </cell>
          <cell r="F3889" t="str">
            <v>UN</v>
          </cell>
          <cell r="G3889">
            <v>330284</v>
          </cell>
        </row>
        <row r="3890">
          <cell r="D3890">
            <v>9796</v>
          </cell>
          <cell r="E3890"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F3890" t="str">
            <v>UN</v>
          </cell>
          <cell r="G3890">
            <v>573968</v>
          </cell>
        </row>
        <row r="3891">
          <cell r="D3891">
            <v>9797</v>
          </cell>
          <cell r="E3891" t="str">
            <v>CONSTRUCCIÓN INTERSECCIÓN A DESNIVEL PUENTE ARANDA Y DEMÁS OBRAS COMPLEMENTARIAS TRONCAL CALLE 13 - Breaker industrial 3 X 20 AMP (Suministro e instalación)</v>
          </cell>
          <cell r="F3891" t="str">
            <v>UN</v>
          </cell>
          <cell r="G3891">
            <v>134368</v>
          </cell>
        </row>
        <row r="3892">
          <cell r="D3892">
            <v>9798</v>
          </cell>
          <cell r="E3892" t="str">
            <v>CONSTRUCCIÓN INTERSECCIÓN A DESNIVEL PUENTE ARANDA Y DEMÁS OBRAS COMPLEMENTARIAS TRONCAL CALLE 13 - VÁLVULA TIPO MARIPOSA DE Ø 18", ASTM A536, CL 300 #, CON EXTREMOS BRIDADOS ANSI/ASME B16.5 (Suministro e instalación)</v>
          </cell>
          <cell r="F3892" t="str">
            <v>UN</v>
          </cell>
          <cell r="G3892">
            <v>32388967</v>
          </cell>
        </row>
        <row r="3893">
          <cell r="D3893">
            <v>9799</v>
          </cell>
          <cell r="E3893" t="str">
            <v>CONSTRUCCIÓN INTERSECCIÓN A DESNIVEL PUENTE ARANDA Y DEMÁS OBRAS COMPLEMENTARIAS TRONCAL CALLE 13 - Breaker industrial 3 X 30 AMP (Suministro e instalación)</v>
          </cell>
          <cell r="F3893" t="str">
            <v>UN</v>
          </cell>
          <cell r="G3893">
            <v>136252</v>
          </cell>
        </row>
        <row r="3894">
          <cell r="D3894">
            <v>9800</v>
          </cell>
          <cell r="E3894" t="str">
            <v>CONSTRUCCIÓN INTERSECCIÓN A DESNIVEL PUENTE ARANDA Y DEMÁS OBRAS COMPLEMENTARIAS TRONCAL CALLE 13 - SALIDA PARA BOBINAS DE TABLERO DE CONTROL (Suministro e instalación)</v>
          </cell>
          <cell r="F3894" t="str">
            <v>UN</v>
          </cell>
          <cell r="G3894">
            <v>39687</v>
          </cell>
        </row>
        <row r="3895">
          <cell r="D3895">
            <v>9801</v>
          </cell>
          <cell r="E3895" t="str">
            <v xml:space="preserve"> CONSTRUCCIÓN INTERSECCIÓN A DESNIVEL PUENTE ARANDA Y DEMÁS OBRAS COMPLEMENTARIAS TRONCAL CALLE 13 - REDUCCION PVC SOLDAR D=2X1 (Suministro e Instalación)</v>
          </cell>
          <cell r="F3895" t="str">
            <v>UN</v>
          </cell>
          <cell r="G3895">
            <v>14596</v>
          </cell>
        </row>
        <row r="3896">
          <cell r="D3896">
            <v>9802</v>
          </cell>
          <cell r="E3896" t="str">
            <v>CONSTRUCCIÓN INTERSECCIÓN A DESNIVEL PUENTE ARANDA Y DEMÁS OBRAS COMPLEMENTARIAS TRONCAL CALLE 13 - Breaker industrial 3 X 40 AMP (Suministro e instalación)</v>
          </cell>
          <cell r="F3896" t="str">
            <v>UN</v>
          </cell>
          <cell r="G3896">
            <v>136252</v>
          </cell>
        </row>
        <row r="3897">
          <cell r="D3897">
            <v>9803</v>
          </cell>
          <cell r="E3897" t="str">
            <v>CONSTRUCCIÓN INTERSECCIÓN A DESNIVEL PUENTE ARANDA Y DEMÁS OBRAS COMPLEMENTARIAS TRONCAL CALLE 13 - VÁLVULA TIPO MARIPOSA DE Ø 30", ASTM A536, CL 300 #, CON EXTREMOS BRIDADOS ANSI/ASME B16.47 (SUMINISTRO E INSTALACIÓN)</v>
          </cell>
          <cell r="F3897" t="str">
            <v>UN</v>
          </cell>
          <cell r="G3897">
            <v>74253438</v>
          </cell>
        </row>
        <row r="3898">
          <cell r="D3898">
            <v>9804</v>
          </cell>
          <cell r="E3898" t="str">
            <v>CONSTRUCCIÓN INTERSECCIÓN A DESNIVEL PUENTE ARANDA Y DEMÁS OBRAS COMPLEMENTARIAS TRONCAL CALLE 13 - BREAKER ENCHUFABLE 1x20A (suministro e instalación)</v>
          </cell>
          <cell r="F3898" t="str">
            <v>UN</v>
          </cell>
          <cell r="G3898">
            <v>11524</v>
          </cell>
        </row>
        <row r="3899">
          <cell r="D3899">
            <v>9805</v>
          </cell>
          <cell r="E3899" t="str">
            <v>CONSTRUCCIÓN INTERSECCIÓN A DESNIVEL PUENTE ARANDA Y DEMÁS OBRAS COMPLEMENTARIAS TRONCAL CALLE 13 - VÁLVULA TIPO MARIPOSA DE Ø 36", ASTM A536, CL 300 #, CON EXTREMOS BRIDADOS ANSI/ASME B16.47 (Suministro e instalación)</v>
          </cell>
          <cell r="F3899" t="str">
            <v>UN</v>
          </cell>
          <cell r="G3899">
            <v>50494470</v>
          </cell>
        </row>
        <row r="3900">
          <cell r="D3900">
            <v>9806</v>
          </cell>
          <cell r="E3900" t="str">
            <v xml:space="preserve"> CONSTRUCCIÓN INTERSECCIÓN A DESNIVEL PUENTE ARANDA Y DEMÁS OBRAS COMPLEMENTARIAS TRONCAL CALLE 13- Bomba eléctrica de 1HP,  Caudal 4.86 Gpm, presión 36.75 psi. (Suministro e instalación)</v>
          </cell>
          <cell r="F3900" t="str">
            <v>UN</v>
          </cell>
          <cell r="G3900">
            <v>1578578</v>
          </cell>
        </row>
        <row r="3901">
          <cell r="D3901">
            <v>9807</v>
          </cell>
          <cell r="E3901" t="str">
            <v>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v>
          </cell>
          <cell r="F3901" t="str">
            <v>UN</v>
          </cell>
          <cell r="G3901">
            <v>665481</v>
          </cell>
        </row>
        <row r="3902">
          <cell r="D3902">
            <v>9808</v>
          </cell>
          <cell r="E3902" t="str">
            <v xml:space="preserve"> CONSTRUCCIÓN INTERSECCIÓN A DESNIVEL PUENTE ARANDA Y DEMÁS OBRAS COMPLEMENTARIAS TRONCAL CALLE 13 -UNION HG 3/4". Suministro e instalación</v>
          </cell>
          <cell r="F3902" t="str">
            <v>UN</v>
          </cell>
          <cell r="G3902">
            <v>2770</v>
          </cell>
        </row>
        <row r="3903">
          <cell r="D3903">
            <v>9809</v>
          </cell>
          <cell r="E3903" t="str">
            <v>CONSTRUCCIÓN INTERSECCIÓN A DESNIVEL PUENTE ARANDA Y DEMÁS OBRAS COMPLEMENTARIAS TRONCAL CALLE 13 - Breaker industrial graduable de 40A hasta 100A (Suministro e instalación)</v>
          </cell>
          <cell r="F3903" t="str">
            <v>UN</v>
          </cell>
          <cell r="G3903">
            <v>202446</v>
          </cell>
        </row>
        <row r="3904">
          <cell r="D3904">
            <v>9810</v>
          </cell>
          <cell r="E3904" t="str">
            <v>CONSTRUCCIÓN INTERSECCIÓN A DESNIVEL PUENTE ARANDA Y DEMÁS OBRAS COMPLEMENTARIAS TRONCAL CALLE 13 - Válvula ventosa HD de doble efecto D=4" Clase 300 extremos bridados ANSI B16.5 (Suministro e instalación)</v>
          </cell>
          <cell r="F3904" t="str">
            <v>UN</v>
          </cell>
          <cell r="G3904">
            <v>2321781</v>
          </cell>
        </row>
        <row r="3905">
          <cell r="D3905">
            <v>9811</v>
          </cell>
          <cell r="E3905" t="str">
            <v>CONSTRUCCIÓN INTERSECCIÓN A DESNIVEL PUENTE ARANDA Y DEMÁS OBRAS COMPLEMENTARIAS TRONCAL CALLE 13 - BRIDA SLIP ON D=4"  CLASE 300, ANSI/ASME B16.5 (SUMINISTRO E INSTALACIÓN)</v>
          </cell>
          <cell r="F3905" t="str">
            <v>UN</v>
          </cell>
          <cell r="G3905">
            <v>230644</v>
          </cell>
        </row>
        <row r="3906">
          <cell r="D3906">
            <v>9812</v>
          </cell>
          <cell r="E3906" t="str">
            <v xml:space="preserve"> CONSTRUCCIÓN INTERSECCIÓN A DESNIVEL PUENTE ARANDA Y DEMÁS OBRAS COMPLEMENTARIAS TRONCAL CALLE 13 -VÁLVULA DE CHEQUE Ø 8", 300#, EXTREMOS BRIDADOS ANSI/ASME B16.5 (SUMINISTRO E INSTALACIÓN)</v>
          </cell>
          <cell r="F3906" t="str">
            <v>UN</v>
          </cell>
          <cell r="G3906">
            <v>2310207</v>
          </cell>
        </row>
        <row r="3907">
          <cell r="D3907">
            <v>9813</v>
          </cell>
          <cell r="E3907" t="str">
            <v>CONSTRUCCIÓN INTERSECCIÓN A DESNIVEL PUENTE ARANDA Y DEMÁS OBRAS COMPLEMENTARIAS TRONCAL CALLE 13 - Tablero de 42 circuitos autosoportado en lámina cold rolled IP44 A 208/120 VC.A. barraje trifásico de  225 A, 5 hilos, 3F+N+T, ( suministro e instalación)</v>
          </cell>
          <cell r="F3907" t="str">
            <v>UN</v>
          </cell>
          <cell r="G3907">
            <v>395067</v>
          </cell>
        </row>
        <row r="3908">
          <cell r="D3908">
            <v>9814</v>
          </cell>
          <cell r="E3908"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F3908" t="str">
            <v>UN</v>
          </cell>
          <cell r="G3908">
            <v>4140304</v>
          </cell>
        </row>
        <row r="3909">
          <cell r="D3909">
            <v>9815</v>
          </cell>
          <cell r="E3909" t="str">
            <v>CONSTRUCCIÓN INTERSECCIÓN A DESNIVEL PUENTE ARANDA Y DEMÁS OBRAS COMPLEMENTARIAS TRONCAL CALLE 13 - CODO 90° D=4" LR, ASTM A234, WPB D=4" CLASE 150 (Suministro e instalación)</v>
          </cell>
          <cell r="F3909" t="str">
            <v>UN</v>
          </cell>
          <cell r="G3909">
            <v>468022</v>
          </cell>
        </row>
        <row r="3910">
          <cell r="D3910">
            <v>9816</v>
          </cell>
          <cell r="E3910" t="str">
            <v>CONSTRUCCIÓN INTERSECCIÓN A DESNIVEL PUENTE ARANDA Y DEMÁS OBRAS COMPLEMENTARIAS TRONCAL CALLE 13 - TUBERÍA HD 3", ACUEDUCTO - (Suministro e instalación)</v>
          </cell>
          <cell r="F3910" t="str">
            <v>ML</v>
          </cell>
          <cell r="G3910">
            <v>89589</v>
          </cell>
        </row>
        <row r="3911">
          <cell r="D3911">
            <v>9817</v>
          </cell>
          <cell r="E3911"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F3911" t="str">
            <v>UN</v>
          </cell>
          <cell r="G3911">
            <v>316087</v>
          </cell>
        </row>
        <row r="3912">
          <cell r="D3912">
            <v>9818</v>
          </cell>
          <cell r="E3912" t="str">
            <v>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F3912" t="str">
            <v>UN</v>
          </cell>
          <cell r="G3912">
            <v>5940627</v>
          </cell>
        </row>
        <row r="3913">
          <cell r="D3913">
            <v>9819</v>
          </cell>
          <cell r="E3913"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F3913" t="str">
            <v>UN</v>
          </cell>
          <cell r="G3913">
            <v>5538407</v>
          </cell>
        </row>
        <row r="3914">
          <cell r="D3914">
            <v>9820</v>
          </cell>
          <cell r="E3914"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F3914" t="str">
            <v>UN</v>
          </cell>
          <cell r="G3914">
            <v>6609407</v>
          </cell>
        </row>
        <row r="3915">
          <cell r="D3915">
            <v>9821</v>
          </cell>
          <cell r="E3915"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F3915" t="str">
            <v>UN</v>
          </cell>
          <cell r="G3915">
            <v>200158</v>
          </cell>
        </row>
        <row r="3916">
          <cell r="D3916">
            <v>9822</v>
          </cell>
          <cell r="E3916" t="str">
            <v>CONSTRUCCIÓN INTERSECCIÓN A DESNIVEL PUENTE ARANDA Y DEMÁS OBRAS COMPLEMENTARIAS TRONCAL CALLE 13 - TUBERIA CONDUIT GALVANIZADA IMC D= 2 1/2" (Suministro e Instalación)</v>
          </cell>
          <cell r="F3916" t="str">
            <v>ML</v>
          </cell>
          <cell r="G3916">
            <v>78575</v>
          </cell>
        </row>
        <row r="3917">
          <cell r="D3917">
            <v>9823</v>
          </cell>
          <cell r="E3917"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F3917" t="str">
            <v>UN</v>
          </cell>
          <cell r="G3917">
            <v>5676368</v>
          </cell>
        </row>
        <row r="3918">
          <cell r="D3918">
            <v>9824</v>
          </cell>
          <cell r="E3918" t="str">
            <v>CONSTRUCCIÓN INTERSECCIÓN A DESNIVEL PUENTE ARANDA Y DEMÁS OBRAS COMPLEMENTARIAS TRONCAL CALLE 13 - TEE EN ACERO Ø 16" x 12" CON EXTREMOS ESPIGO/CAMPANA Y BRIDA EN LA DERIVACIÓN (A). SUMINISTRO E INSTALACIÓN</v>
          </cell>
          <cell r="F3918" t="str">
            <v>UN</v>
          </cell>
          <cell r="G3918">
            <v>3102669</v>
          </cell>
        </row>
        <row r="3919">
          <cell r="D3919">
            <v>9825</v>
          </cell>
          <cell r="E3919" t="str">
            <v>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v>
          </cell>
          <cell r="F3919" t="str">
            <v>UN</v>
          </cell>
          <cell r="G3919">
            <v>2105370</v>
          </cell>
        </row>
        <row r="3920">
          <cell r="D3920">
            <v>9826</v>
          </cell>
          <cell r="E3920" t="str">
            <v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v>
          </cell>
          <cell r="F3920" t="str">
            <v>UN</v>
          </cell>
          <cell r="G3920">
            <v>755723</v>
          </cell>
        </row>
        <row r="3921">
          <cell r="D3921">
            <v>9827</v>
          </cell>
          <cell r="E3921"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F3921" t="str">
            <v>UN</v>
          </cell>
          <cell r="G3921">
            <v>3246388</v>
          </cell>
        </row>
        <row r="3922">
          <cell r="D3922">
            <v>9828</v>
          </cell>
          <cell r="E3922"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F3922" t="str">
            <v>UN</v>
          </cell>
          <cell r="G3922">
            <v>414571</v>
          </cell>
        </row>
        <row r="3923">
          <cell r="D3923">
            <v>9829</v>
          </cell>
          <cell r="E3923"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F3923" t="str">
            <v>UN</v>
          </cell>
          <cell r="G3923">
            <v>4267408</v>
          </cell>
        </row>
        <row r="3924">
          <cell r="D3924">
            <v>9830</v>
          </cell>
          <cell r="E3924"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24" t="str">
            <v>ML</v>
          </cell>
          <cell r="G3924">
            <v>8275333</v>
          </cell>
        </row>
        <row r="3925">
          <cell r="D3925">
            <v>9831</v>
          </cell>
          <cell r="E3925"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F3925" t="str">
            <v>UN</v>
          </cell>
          <cell r="G3925">
            <v>3960388</v>
          </cell>
        </row>
        <row r="3926">
          <cell r="D3926">
            <v>9832</v>
          </cell>
          <cell r="E3926"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F3926" t="str">
            <v>UN</v>
          </cell>
          <cell r="G3926">
            <v>622186</v>
          </cell>
        </row>
        <row r="3927">
          <cell r="D3927">
            <v>9833</v>
          </cell>
          <cell r="E3927"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F3927" t="str">
            <v>UN</v>
          </cell>
          <cell r="G3927">
            <v>346231</v>
          </cell>
        </row>
        <row r="3928">
          <cell r="D3928">
            <v>9834</v>
          </cell>
          <cell r="E3928" t="str">
            <v>CONSTRUCCIÓN INTERSECCIÓN A DESNIVEL PUENTE ARANDA Y DEMÁS OBRAS COMPLEMENTARIAS TRONCAL CALLE 13 - CODO D=30" ENTRE 5° y 22.5° WSP ACERO AL CARBONO NORMA AWWA C200 350 PSI, CON RECUBRIMIENTO SEGÚN NORMA AWWA C205, EXTREMOS ESPIGO/CAMPANA. (Suminisro e instalación)</v>
          </cell>
          <cell r="F3928" t="str">
            <v>UN</v>
          </cell>
          <cell r="G3928">
            <v>5464301</v>
          </cell>
        </row>
        <row r="3929">
          <cell r="D3929">
            <v>9835</v>
          </cell>
          <cell r="E3929" t="str">
            <v>CONSTRUCCIÓN INTERSECCIÓN A DESNIVEL PUENTE ARANDA Y DEMÁS OBRAS COMPLEMENTARIAS TRONCAL CALLE 13 - TUBERIA HG D= 1/2`` (INCLUYE SUMINISTRO E INSTALACIÓN, SOLDADURA).</v>
          </cell>
          <cell r="F3929" t="str">
            <v>UN</v>
          </cell>
          <cell r="G3929">
            <v>11522</v>
          </cell>
        </row>
        <row r="3930">
          <cell r="D3930">
            <v>9836</v>
          </cell>
          <cell r="E3930"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F3930" t="str">
            <v>UN</v>
          </cell>
          <cell r="G3930">
            <v>9732831</v>
          </cell>
        </row>
        <row r="3931">
          <cell r="D3931">
            <v>9837</v>
          </cell>
          <cell r="E3931"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v>
          </cell>
          <cell r="F3931" t="str">
            <v>UN</v>
          </cell>
          <cell r="G3931">
            <v>11975702</v>
          </cell>
        </row>
        <row r="3932">
          <cell r="D3932">
            <v>9838</v>
          </cell>
          <cell r="E3932"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F3932" t="str">
            <v>ML</v>
          </cell>
          <cell r="G3932">
            <v>5315803</v>
          </cell>
        </row>
        <row r="3933">
          <cell r="D3933">
            <v>9839</v>
          </cell>
          <cell r="E3933"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F3933" t="str">
            <v>UN</v>
          </cell>
          <cell r="G3933">
            <v>15187791</v>
          </cell>
        </row>
        <row r="3934">
          <cell r="D3934">
            <v>9840</v>
          </cell>
          <cell r="E3934"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F3934" t="str">
            <v>UN</v>
          </cell>
          <cell r="G3934">
            <v>6430416</v>
          </cell>
        </row>
        <row r="3935">
          <cell r="D3935">
            <v>9841</v>
          </cell>
          <cell r="E3935" t="str">
            <v>CONSTRUCCIÓN INTERSECCIÓN A DESNIVEL PUENTE ARANDA Y DEMÁS OBRAS COMPLEMENTARIAS TRONCAL CALLE 13 - TAPÓN HEMBRA HA ROSCA NPT Ø2".  (Incluye suministro e instalación)</v>
          </cell>
          <cell r="F3935" t="str">
            <v>UN</v>
          </cell>
          <cell r="G3935">
            <v>9977</v>
          </cell>
        </row>
        <row r="3936">
          <cell r="D3936">
            <v>9842</v>
          </cell>
          <cell r="E3936" t="str">
            <v>CONSTRUCCIÓN INTERSECCIÓN A DESNIVEL PUENTE ARANDA Y DEMÁS OBRAS COMPLEMENTARIAS TRONCAL CALLE 13 - TUBERIA HG D= 3/4`` (INCLUYE SUMINISTRO E INSTALACIÓN, SOLDADURA).</v>
          </cell>
          <cell r="F3936" t="str">
            <v>UN</v>
          </cell>
          <cell r="G3936">
            <v>14464</v>
          </cell>
        </row>
        <row r="3937">
          <cell r="D3937">
            <v>9843</v>
          </cell>
          <cell r="E3937"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F3937" t="str">
            <v>UN</v>
          </cell>
          <cell r="G3937">
            <v>10339566</v>
          </cell>
        </row>
        <row r="3938">
          <cell r="D3938">
            <v>9844</v>
          </cell>
          <cell r="E3938" t="str">
            <v>CONSTRUCCIÓN INTERSECCIÓN A DESNIVEL PUENTE ARANDA Y DEMÁS OBRAS COMPLEMENTARIAS TRONCAL CALLE 13 - DERIVACION PARA CONEXION A TIERRA DE EQUIPOS EN CABLE DESNUDO DE COBRE 1/0 AWG  (Incluye suministro e instalación)</v>
          </cell>
          <cell r="F3938" t="str">
            <v>UN</v>
          </cell>
          <cell r="G3938">
            <v>79628</v>
          </cell>
        </row>
        <row r="3939">
          <cell r="D3939">
            <v>9845</v>
          </cell>
          <cell r="E3939"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39" t="str">
            <v>ML</v>
          </cell>
          <cell r="G3939">
            <v>2858453</v>
          </cell>
        </row>
        <row r="3940">
          <cell r="D3940">
            <v>9846</v>
          </cell>
          <cell r="E3940" t="str">
            <v>CONSTRUCCIÓN INTERSECCIÓN A DESNIVEL PUENTE ARANDA Y DEMÁS OBRAS COMPLEMENTARIAS TRONCAL CALLE 13 - UNIÓN DE DESMONTAJE AUTOPORTANTE HD Ø18" BRIDA B16.5.  (Incluye suministro e instalación)</v>
          </cell>
          <cell r="F3940" t="str">
            <v>UN</v>
          </cell>
          <cell r="G3940">
            <v>7110662</v>
          </cell>
        </row>
        <row r="3941">
          <cell r="D3941">
            <v>9847</v>
          </cell>
          <cell r="E3941" t="str">
            <v>CONSTRUCCIÓN INTERSECCIÓN A DESNIVEL PUENTE ARANDA Y DEMÁS OBRAS COMPLEMENTARIAS TRONCAL CALLE 13 - CODO 90° HG DE 1/2". Suministro en instalación.</v>
          </cell>
          <cell r="F3941" t="str">
            <v>UN</v>
          </cell>
          <cell r="G3941">
            <v>10488</v>
          </cell>
        </row>
        <row r="3942">
          <cell r="D3942">
            <v>9848</v>
          </cell>
          <cell r="E3942" t="str">
            <v>CONSTRUCCIÓN INTERSECCIÓN A DESNIVEL PUENTE ARANDA Y DEMÁS OBRAS COMPLEMENTARIAS TRONCAL CALLE 13 - VÁLVULA COMPUERTA VNA Ø2" HD B16.5 CL 300 CON VOLANTE MANIOBRA.  (Incluye suministro e instalación)</v>
          </cell>
          <cell r="F3942" t="str">
            <v>UN</v>
          </cell>
          <cell r="G3942">
            <v>1034926</v>
          </cell>
        </row>
        <row r="3943">
          <cell r="D3943">
            <v>9849</v>
          </cell>
          <cell r="E3943" t="str">
            <v>CONSTRUCCIÓN INTERSECCIÓN A DESNIVEL PUENTE ARANDA Y DEMÁS OBRAS COMPLEMENTARIAS TRONCAL CALLE 13 - CODO 90° HG DE ¾". Suministro en instalación.</v>
          </cell>
          <cell r="F3943" t="str">
            <v>UN</v>
          </cell>
          <cell r="G3943">
            <v>12788</v>
          </cell>
        </row>
        <row r="3944">
          <cell r="D3944">
            <v>9850</v>
          </cell>
          <cell r="E3944" t="str">
            <v>CONSTRUCCIÓN INTERSECCIÓN A DESNIVEL PUENTE ARANDA Y DEMÁS OBRAS COMPLEMENTARIAS TRONCAL CALLE 13 - VÁLVULA DE COMPUERTA VNA HD Ø8" BRIDA B.16.5 CL300 SELLO DE BRONCE DE MANIOBRA.  (Incluye suministro e instalación)</v>
          </cell>
          <cell r="F3944" t="str">
            <v>UN</v>
          </cell>
          <cell r="G3944">
            <v>5291201</v>
          </cell>
        </row>
        <row r="3945">
          <cell r="D3945">
            <v>9851</v>
          </cell>
          <cell r="E3945"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F3945" t="str">
            <v>UN</v>
          </cell>
          <cell r="G3945">
            <v>2848097</v>
          </cell>
        </row>
        <row r="3946">
          <cell r="D3946">
            <v>9852</v>
          </cell>
          <cell r="E3946" t="str">
            <v>CONSTRUCCIÓN INTERSECCIÓN A DESNIVEL PUENTE ARANDA Y DEMÁS OBRAS COMPLEMENTARIAS TRONCAL CALLE 13 - TEE HG DE 3/4". Suministro en instalación</v>
          </cell>
          <cell r="F3946" t="str">
            <v>UN</v>
          </cell>
          <cell r="G3946">
            <v>11488</v>
          </cell>
        </row>
        <row r="3947">
          <cell r="D3947">
            <v>9853</v>
          </cell>
          <cell r="E3947" t="str">
            <v>CONSTRUCCIÓN INTERSECCIÓN A DESNIVEL PUENTE ARANDA Y DEMÁS OBRAS COMPLEMENTARIAS TRONCAL CALLE 13 - VÁLVULA DE COMPUERTA VNA HD Ø4" BRIDA B.16.5 CL300 SELLO DE BRONCE DE MANIOBRA.  (Incluye suministro e instalación)</v>
          </cell>
          <cell r="F3947" t="str">
            <v>UN</v>
          </cell>
          <cell r="G3947">
            <v>827980</v>
          </cell>
        </row>
        <row r="3948">
          <cell r="D3948">
            <v>9854</v>
          </cell>
          <cell r="E3948" t="str">
            <v>CONSTRUCCIÓN INTERSECCIÓN A DESNIVEL PUENTE ARANDA Y DEMÁS OBRAS COMPLEMENTARIAS TRONCAL CALLE 13 - CODO 90° PVC E.L. D= 3/4" (Incluye suministro e instalación, soldadura)</v>
          </cell>
          <cell r="F3948" t="str">
            <v>UN</v>
          </cell>
          <cell r="G3948">
            <v>6058</v>
          </cell>
        </row>
        <row r="3949">
          <cell r="D3949">
            <v>9855</v>
          </cell>
          <cell r="E3949"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F3949" t="str">
            <v>UN</v>
          </cell>
          <cell r="G3949">
            <v>21136436</v>
          </cell>
        </row>
        <row r="3950">
          <cell r="D3950">
            <v>9856</v>
          </cell>
          <cell r="E3950"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F3950" t="str">
            <v>UN</v>
          </cell>
          <cell r="G3950">
            <v>30692136</v>
          </cell>
        </row>
        <row r="3951">
          <cell r="D3951">
            <v>9857</v>
          </cell>
          <cell r="E3951" t="str">
            <v>CONSTRUCCIÓN INTERSECCIÓN A DESNIVEL PUENTE ARANDA Y DEMÁS OBRAS COMPLEMENTARIAS TRONCAL CALLE 13 - REDUCCION HG E.L. D=3/4" A  1/2" (Incluye suministro e instalación).</v>
          </cell>
          <cell r="F3951" t="str">
            <v>UN</v>
          </cell>
          <cell r="G3951">
            <v>13738</v>
          </cell>
        </row>
        <row r="3952">
          <cell r="D3952">
            <v>9858</v>
          </cell>
          <cell r="E3952"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F3952" t="str">
            <v>UN</v>
          </cell>
          <cell r="G3952">
            <v>1916869</v>
          </cell>
        </row>
        <row r="3953">
          <cell r="D3953">
            <v>9859</v>
          </cell>
          <cell r="E3953" t="str">
            <v>CONSTRUCCIÓN INTERSECCIÓN A DESNIVEL PUENTE ARANDA Y DEMÁS OBRAS COMPLEMENTARIAS TRONCAL CALLE 13 - NIPLE EN ACERO Ø=30" EXTREMOS ESPIGO/BRIDA, REVEST.INTERIOR Y RECUBR EXT. EN MORTERO CEMENTO, L=2000mm CON SALIDA PARA VENTOSA Ø4" Y BY-PASS Ø4". SUMINISTRO E INSTALACIÓN</v>
          </cell>
          <cell r="F3953" t="str">
            <v>UN</v>
          </cell>
          <cell r="G3953">
            <v>8229523</v>
          </cell>
        </row>
        <row r="3954">
          <cell r="D3954">
            <v>9860</v>
          </cell>
          <cell r="E3954"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F3954" t="str">
            <v>UN</v>
          </cell>
          <cell r="G3954">
            <v>33794466</v>
          </cell>
        </row>
        <row r="3955">
          <cell r="D3955">
            <v>9861</v>
          </cell>
          <cell r="E3955" t="str">
            <v>CONSTRUCCIÓN INTERSECCIÓN A DESNIVEL PUENTE ARANDA Y DEMÁS OBRAS COMPLEMENTARIAS TRONCAL CALLE 13 - Válvula ventosa HD de doble efecto D=6" Clase 300 extremos bridados ANSI B16.5 (Suministro e instalación)</v>
          </cell>
          <cell r="F3955" t="str">
            <v>UN</v>
          </cell>
          <cell r="G3955">
            <v>14109256</v>
          </cell>
        </row>
        <row r="3956">
          <cell r="D3956">
            <v>9862</v>
          </cell>
          <cell r="E3956"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F3956" t="str">
            <v>UN</v>
          </cell>
          <cell r="G3956">
            <v>5872306</v>
          </cell>
        </row>
        <row r="3957">
          <cell r="D3957">
            <v>9863</v>
          </cell>
          <cell r="E3957" t="str">
            <v>CONSTRUCCIÓN INTERSECCIÓN A DESNIVEL PUENTE ARANDA Y DEMÁS OBRAS COMPLEMENTARIAS TRONCAL CALLE 13 - REDUCCIÓN EN ACERO D=18" D=16" CON CAMPANA D=18" Y ESPIGO D=16", CON REVESTIMIENTO INTERIOR Y RECUBRIMIENTO EXTERIOR EN MORTERO DE CEMENTO L=0.20m. (Incluye suministro e instalación)</v>
          </cell>
          <cell r="F3957" t="str">
            <v>UN</v>
          </cell>
          <cell r="G3957">
            <v>3575707</v>
          </cell>
        </row>
        <row r="3958">
          <cell r="D3958">
            <v>9864</v>
          </cell>
          <cell r="E3958" t="str">
            <v>CONSTRUCCIÓN INTERSECCIÓN A DESNIVEL PUENTE ARANDA Y DEMÁS OBRAS COMPLEMENTARIAS TRONCAL CALLE 13 - TUBERÍA EN ACERO Ø16" CON UNIONES ESPIGO/CAMPANA CON EMPAQUE DE CAUCHO. REVEST.INTERIOR Y RECUBR EXT. EN MORTERO CEMENTO. L= 6.00m PRESIÓN TRABAJO 150 PSI. SUMINISTRO E INSTALACIÓN</v>
          </cell>
          <cell r="F3958" t="str">
            <v>ML</v>
          </cell>
          <cell r="G3958">
            <v>989667</v>
          </cell>
        </row>
        <row r="3959">
          <cell r="D3959">
            <v>9865</v>
          </cell>
          <cell r="E3959" t="str">
            <v>CONSTRUCCIÓN INTERSECCIÓN A DESNIVEL PUENTE ARANDA Y DEMÁS OBRAS COMPLEMENTARIAS TRONCAL CALLE 13 - UNIÓN DE DESMONTAJE RÍGIDA Ø=10" CLASE 150 (Suministro e instalación)</v>
          </cell>
          <cell r="F3959" t="str">
            <v>UN</v>
          </cell>
          <cell r="G3959">
            <v>2493432</v>
          </cell>
        </row>
        <row r="3960">
          <cell r="D3960">
            <v>9866</v>
          </cell>
          <cell r="E3960" t="str">
            <v>CONSTRUCCIÓN INTERSECCIÓN A DESNIVEL PUENTE ARANDA Y DEMÁS OBRAS COMPLEMENTARIAS TRONCAL CALLE 13 -BRIDA SLIP ON RF D=8" CLASE 300, ANSI B16.5 (suministro e instalación, no incluye equipo de soldadura)</v>
          </cell>
          <cell r="F3960" t="str">
            <v>UN</v>
          </cell>
          <cell r="G3960">
            <v>234489</v>
          </cell>
        </row>
        <row r="3961">
          <cell r="D3961">
            <v>9867</v>
          </cell>
          <cell r="E3961" t="str">
            <v>CONSTRUCCIÓN INTERSECCIÓN A DESNIVEL PUENTE ARANDA Y DEMÁS OBRAS COMPLEMENTARIAS TRONCAL CALLE 13 - Válvula ventosa HD de doble efecto D=3" Clase 300 extremos bridados ANSI B16.5 (Suministro e instalación)</v>
          </cell>
          <cell r="F3961" t="str">
            <v>UN</v>
          </cell>
          <cell r="G3961">
            <v>6315921</v>
          </cell>
        </row>
        <row r="3962">
          <cell r="D3962">
            <v>9868</v>
          </cell>
          <cell r="E3962" t="str">
            <v>CONSTRUCCIÓN INTERSECCIÓN A DESNIVEL PUENTE ARANDA Y DEMÁS OBRAS COMPLEMENTARIAS TRONCAL CALLE 13 - UNIÓN DE DESMONTAJE RÍGIDA D=12" CLASE 300 (Suministro e instalación)</v>
          </cell>
          <cell r="F3962" t="str">
            <v>UN</v>
          </cell>
          <cell r="G3962">
            <v>6605690</v>
          </cell>
        </row>
        <row r="3963">
          <cell r="D3963">
            <v>9869</v>
          </cell>
          <cell r="E3963" t="str">
            <v>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v>
          </cell>
          <cell r="F3963" t="str">
            <v>UN</v>
          </cell>
          <cell r="G3963">
            <v>1691935</v>
          </cell>
        </row>
        <row r="3964">
          <cell r="D3964">
            <v>9870</v>
          </cell>
          <cell r="E3964"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F3964" t="str">
            <v>UN</v>
          </cell>
          <cell r="G3964">
            <v>12814760</v>
          </cell>
        </row>
        <row r="3965">
          <cell r="D3965">
            <v>9871</v>
          </cell>
          <cell r="E3965" t="str">
            <v>CONSTRUCCIÓN INTERSECCIÓN A DESNIVEL PUENTE ARANDA Y DEMÁS OBRAS COMPLEMENTARIAS TRONCAL CALLE 13 - UNIÓN DE DESMONTAJE RÍGIDA Ø 30" CLASE 300 (Suministro e instalación)</v>
          </cell>
          <cell r="F3965" t="str">
            <v>UN</v>
          </cell>
          <cell r="G3965">
            <v>40568286</v>
          </cell>
        </row>
        <row r="3966">
          <cell r="D3966">
            <v>9872</v>
          </cell>
          <cell r="E3966" t="str">
            <v>CONSTRUCCIÓN INTERSECCIÓN A DESNIVEL PUENTE ARANDA Y DEMÁS OBRAS COMPLEMENTARIAS TRONCAL CALLE 13 - VÁLVULA CHEQUE 6" CLASE  150 (Incluye suministro e instalación)</v>
          </cell>
          <cell r="F3966" t="str">
            <v>UN</v>
          </cell>
          <cell r="G3966">
            <v>1644574</v>
          </cell>
        </row>
        <row r="3967">
          <cell r="D3967">
            <v>9873</v>
          </cell>
          <cell r="E3967"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F3967" t="str">
            <v>UN</v>
          </cell>
          <cell r="G3967">
            <v>2384678</v>
          </cell>
        </row>
        <row r="3968">
          <cell r="D3968">
            <v>9874</v>
          </cell>
          <cell r="E3968" t="str">
            <v>CONSTRUCCIÓN INTERSECCIÓN A DESNIVEL PUENTE ARANDA Y DEMÁS OBRAS COMPLEMENTARIAS TRONCAL CALLE 13 - UNIÓN DE DESMONTAJE RÍGIDA D=36" CLASE 300 (Suministro e instalación)</v>
          </cell>
          <cell r="F3968" t="str">
            <v>UN</v>
          </cell>
          <cell r="G3968">
            <v>44887345</v>
          </cell>
        </row>
        <row r="3969">
          <cell r="D3969">
            <v>9875</v>
          </cell>
          <cell r="E3969" t="str">
            <v>CONSTRUCCIÓN INTERSECCIÓN A DESNIVEL PUENTE ARANDA Y DEMÁS OBRAS COMPLEMENTARIAS TRONCAL CALLE 13 - TEE PVC SOLDAR DE 3/4". (Suministro en instalación)</v>
          </cell>
          <cell r="F3969" t="str">
            <v>UN</v>
          </cell>
          <cell r="G3969">
            <v>13740</v>
          </cell>
        </row>
        <row r="3970">
          <cell r="D3970">
            <v>9876</v>
          </cell>
          <cell r="E3970" t="str">
            <v>CONSTRUCCIÓN INTERSECCIÓN A DESNIVEL PUENTE ARANDA Y DEMÁS OBRAS COMPLEMENTARIAS TRONCAL CALLE 13 - VÁLVULA MARIPOSA DE Ø 8", ASTM A536, CL 300 #, CON EXTREMOS BRIDADOS ANSI/ASME B16.5 (Suministro e instalación)</v>
          </cell>
          <cell r="F3970" t="str">
            <v>UN</v>
          </cell>
          <cell r="G3970">
            <v>9248257</v>
          </cell>
        </row>
        <row r="3971">
          <cell r="D3971">
            <v>9877</v>
          </cell>
          <cell r="E3971"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F3971" t="str">
            <v>UN</v>
          </cell>
          <cell r="G3971">
            <v>5082326</v>
          </cell>
        </row>
        <row r="3972">
          <cell r="D3972">
            <v>9878</v>
          </cell>
          <cell r="E3972" t="str">
            <v>CONSTRUCCIÓN INTERSECCIÓN A DESNIVEL PUENTE ARANDA Y DEMÁS OBRAS COMPLEMENTARIAS TRONCAL CALLE 13 - CODO 90° PVC SANITARIA D=4" (Incluye suministro e instalación)</v>
          </cell>
          <cell r="F3972" t="str">
            <v>UN</v>
          </cell>
          <cell r="G3972">
            <v>20309</v>
          </cell>
        </row>
        <row r="3973">
          <cell r="D3973">
            <v>9879</v>
          </cell>
          <cell r="E3973" t="str">
            <v>CONSTRUCCIÓN INTERSECCIÓN A DESNIVEL PUENTE ARANDA Y DEMÁS OBRAS COMPLEMENTARIAS TRONCAL CALLE 13 - VÁLVULA TIPO MARIPOSA DE Ø 12", ASTM A536, CL 300 #, CON EXTREMOS BRIDADOS ANSI/ASME B16.5 (Suministro e instalación)</v>
          </cell>
          <cell r="F3973" t="str">
            <v>UN</v>
          </cell>
          <cell r="G3973">
            <v>16707880</v>
          </cell>
        </row>
        <row r="3974">
          <cell r="D3974">
            <v>9880</v>
          </cell>
          <cell r="E3974" t="str">
            <v>CONSTRUCCIÓN INTERSECCIÓN A DESNIVEL PUENTE ARANDA Y DEMÁS OBRAS COMPLEMENTARIAS TRONCAL CALLE 13 - ESCALERA ACCESO POZO 2.00 &lt; H &lt; = 3.00 (Incluye suministro e instalación)</v>
          </cell>
          <cell r="F3974" t="str">
            <v>UN</v>
          </cell>
          <cell r="G3974">
            <v>717399</v>
          </cell>
        </row>
        <row r="3975">
          <cell r="D3975">
            <v>9881</v>
          </cell>
          <cell r="E3975" t="str">
            <v>CONSTRUCCIÓN INTERSECCIÓN A DESNIVEL PUENTE ARANDA Y DEMÁS OBRAS COMPLEMENTARIAS TRONCAL CALLE 13 -VÁLVULA MARIPOSA DE Ø 10", ASTM A536, CL 300 #, CON EXTREMOS BRIDADOS ANSI/ASME B16.5 (Suministro e instalación)</v>
          </cell>
          <cell r="F3975" t="str">
            <v>UN</v>
          </cell>
          <cell r="G3975">
            <v>12059418</v>
          </cell>
        </row>
        <row r="3976">
          <cell r="D3976">
            <v>9882</v>
          </cell>
          <cell r="E3976" t="str">
            <v>CONSTRUCCIÓN INTERSECCIÓN A DESNIVEL PUENTE ARANDA Y DEMÁS OBRAS COMPLEMENTARIAS TRONCAL CALLE 13 - TELERRUPTOR PARA CONTROL DE ILUMINACION DE 1X16 AMP. (Incluye suministro e instalación)</v>
          </cell>
          <cell r="F3976" t="str">
            <v>UN</v>
          </cell>
          <cell r="G3976">
            <v>58962</v>
          </cell>
        </row>
        <row r="3977">
          <cell r="D3977">
            <v>9883</v>
          </cell>
          <cell r="E3977" t="str">
            <v>CONSTRUCCIÓN INTERSECCIÓN A DESNIVEL PUENTE ARANDA Y DEMÁS OBRAS COMPLEMENTARIAS TRONCAL CALLE 13 - VÁLVULA VENTOSA HD DE DOBLE EFECTO  D=4" CLASE 150 EXTREMO EN BRIDA (Suministro e Instalación)</v>
          </cell>
          <cell r="F3977" t="str">
            <v>UN</v>
          </cell>
          <cell r="G3977">
            <v>1669564</v>
          </cell>
        </row>
        <row r="3978">
          <cell r="D3978">
            <v>9884</v>
          </cell>
          <cell r="E3978" t="str">
            <v>CONSTRUCCIÓN INTERSECCIÓN A DESNIVEL PUENTE ARANDA Y DEMÁS OBRAS COMPLEMENTARIAS TRONCAL CALLE 13 - CABLE THHN/THHN  No. 4 AWG EN COBRE. SUMINISTRO E INSTALACIÓN. (Incluye accesorios de instalación).</v>
          </cell>
          <cell r="F3978" t="str">
            <v>ML</v>
          </cell>
          <cell r="G3978">
            <v>20220</v>
          </cell>
        </row>
        <row r="3979">
          <cell r="D3979">
            <v>9885</v>
          </cell>
          <cell r="E3979" t="str">
            <v>CONSTRUCCIÓN INTERSECCIÓN A DESNIVEL PUENTE ARANDA Y DEMÁS OBRAS COMPLEMENTARIAS TRONCAL CALLE 13 - TUBERIA CONDUIT GALVANIZADA IMC D=1" (Incluye suministro e Instalación).</v>
          </cell>
          <cell r="F3979" t="str">
            <v>ML</v>
          </cell>
          <cell r="G3979">
            <v>32148</v>
          </cell>
        </row>
        <row r="3980">
          <cell r="D3980">
            <v>9886</v>
          </cell>
          <cell r="E3980" t="str">
            <v>CONSTRUCCIÓN INTERSECCIÓN A DESNIVEL PUENTE ARANDA Y DEMÁS OBRAS COMPLEMENTARIAS TRONCAL CALLE 13 - UNIÓN JUNTA DE MONTAJE Ø 6 RÍGIDA CLASE 150 (Suministro e Instalación)</v>
          </cell>
          <cell r="F3980" t="str">
            <v>UN</v>
          </cell>
          <cell r="G3980">
            <v>1440689</v>
          </cell>
        </row>
        <row r="3981">
          <cell r="D3981">
            <v>9887</v>
          </cell>
          <cell r="E3981" t="str">
            <v>CONSTRUCCIÓN INTERSECCIÓN A DESNIVEL PUENTE ARANDA Y DEMÁS OBRAS COMPLEMENTARIAS TRONCAL CALLE 13 - REGISTRO BOLA 3/4" TIPO PESADO (Incluye suministro e instalación, soldadura y cinta teflon)</v>
          </cell>
          <cell r="F3981" t="str">
            <v>UN</v>
          </cell>
          <cell r="G3981">
            <v>19535</v>
          </cell>
        </row>
        <row r="3982">
          <cell r="D3982">
            <v>9888</v>
          </cell>
          <cell r="E3982" t="str">
            <v>CONSTRUCCIÓN INTERSECCIÓN A DESNIVEL PUENTE ARANDA Y DEMÁS OBRAS COMPLEMENTARIAS TRONCAL CALLE 13 - VÁLVULA TIPO MARIPOSA DE Ø 16" CLASE 150 CON EXTREMOS BRIDADOS (Suministro e Instalación)</v>
          </cell>
          <cell r="F3982" t="str">
            <v>UN</v>
          </cell>
          <cell r="G3982">
            <v>11775528</v>
          </cell>
        </row>
        <row r="3983">
          <cell r="D3983">
            <v>9889</v>
          </cell>
          <cell r="E3983" t="str">
            <v>CONSTRUCCIÓN INTERSECCIÓN A DESNIVEL PUENTE ARANDA Y DEMÁS OBRAS COMPLEMENTARIAS TRONCAL CALLE 13 - UNIÓN JUNTA DE MONTAJE Ø 8 RÍGIDA CLASE 150 (Suministro e Instalación)</v>
          </cell>
          <cell r="F3983" t="str">
            <v>UN</v>
          </cell>
          <cell r="G3983">
            <v>1610135</v>
          </cell>
        </row>
        <row r="3984">
          <cell r="D3984">
            <v>9890</v>
          </cell>
          <cell r="E3984" t="str">
            <v>CONSTRUCCIÓN INTERSECCIÓN A DESNIVEL PUENTE ARANDA Y DEMÁS OBRAS COMPLEMENTARIAS TRONCAL CALLE 13 - TUBERIA CONDUIT GALVANIZADA IMC D=1 1/2" (Incluye Suministro e Instalación).</v>
          </cell>
          <cell r="F3984" t="str">
            <v>ML</v>
          </cell>
          <cell r="G3984">
            <v>49040</v>
          </cell>
        </row>
        <row r="3985">
          <cell r="D3985">
            <v>9891</v>
          </cell>
          <cell r="E3985" t="str">
            <v>PROYECTO CONSTRUCCION PUENTES SAN AGUSTIN Y LOS ANDES - CAPA DE REY  (Incluye tierra, abono, tutor, transporte y disposición final de escombros a 28 km). SUMINISTRO Y PLANTACION.</v>
          </cell>
          <cell r="F3985" t="str">
            <v>UN</v>
          </cell>
          <cell r="G3985">
            <v>48783</v>
          </cell>
        </row>
        <row r="3986">
          <cell r="D3986">
            <v>9892</v>
          </cell>
          <cell r="E3986" t="str">
            <v>PROYECTO CONSTRUCCION PUENTES SAN AGUSTIN Y LOS ANDES - PERNO ROSCADO EN U REF. PEU58AG600 DIAMETRO PERNO R 5/8-11 UNC. DIAMETRO NOMINAL DE TUBERIA 6" (INCLUYE SUMINISTRO E INSTALACION)</v>
          </cell>
          <cell r="F3986" t="str">
            <v>UN</v>
          </cell>
          <cell r="G3986">
            <v>12926</v>
          </cell>
        </row>
        <row r="3987">
          <cell r="D3987">
            <v>9893</v>
          </cell>
          <cell r="E3987" t="str">
            <v>PROYECTO CONSTRUCCION PUENTES SAN AGUSTIN Y LOS ANDES - PERNOS DE ANCLAJE - ACERO ASTM A193 GR B7 (INCLUYE SUMINISTRO E INSTALACION)</v>
          </cell>
          <cell r="F3987" t="str">
            <v>ML</v>
          </cell>
          <cell r="G3987">
            <v>92776</v>
          </cell>
        </row>
        <row r="3988">
          <cell r="D3988">
            <v>9894</v>
          </cell>
          <cell r="E3988" t="str">
            <v>PROYECTO CONSTRUCCION PUENTES SAN AGUSTIN Y LOS ANDES - ACERO ESTRUCTURAL A588 PARA PLATINAS (INCLUYE SUMINISTRO E INSTALACION)</v>
          </cell>
          <cell r="F3988" t="str">
            <v>KG</v>
          </cell>
          <cell r="G3988">
            <v>21430</v>
          </cell>
        </row>
        <row r="3989">
          <cell r="D3989">
            <v>9895</v>
          </cell>
          <cell r="E3989" t="str">
            <v>PROYECTO CONSTRUCCION PUENTES SAN AGUSTIN Y LOS ANDES - ACERO ESTRUCTURAL A500 GR C PARA ESTRUCTURA (INCLUYE SIMINISTRO E INSTALACION)</v>
          </cell>
          <cell r="F3989" t="str">
            <v>KG</v>
          </cell>
          <cell r="G3989">
            <v>22554</v>
          </cell>
        </row>
        <row r="3990">
          <cell r="D3990">
            <v>9896</v>
          </cell>
          <cell r="E3990" t="str">
            <v>PROYECTO CONSTRUCCION PUENTES SAN AGUSTIN Y LOS ANDES - MICROPILOTE PARA CIMENTACIÓN CON (BARRA AUTOPERFORANTE)</v>
          </cell>
          <cell r="F3990" t="str">
            <v>ML</v>
          </cell>
          <cell r="G3990">
            <v>934217</v>
          </cell>
        </row>
        <row r="3991">
          <cell r="D3991">
            <v>9897</v>
          </cell>
          <cell r="E3991" t="str">
            <v>PROYECTO CONSTRUCCION PUENTES SAN AGUSTIN Y LOS ANDES - TUBERÍA SEMIPESADA RMC, DE 6" DE DIÁMETRO, EXPUESTA, CON SUS ACCESORIOS DE MONTAJE. (INCLUYE SUMINISTRO E INSTALACIÓN)</v>
          </cell>
          <cell r="F3991" t="str">
            <v>ML</v>
          </cell>
          <cell r="G3991">
            <v>921412</v>
          </cell>
        </row>
        <row r="3992">
          <cell r="D3992">
            <v>9898</v>
          </cell>
          <cell r="E3992" t="str">
            <v xml:space="preserve">PROYECTO CONSTRUCCION PUENTES SAN AGUSTIN Y LOS ANDES - REUBICACIÓN DE LUMINARIA LED 44 W (INCL. 28 ML DE CABLE 12 AWG 600V 90° C THHN/THWN) (Incluye suministro e instalacion) </v>
          </cell>
          <cell r="F3992" t="str">
            <v>UN</v>
          </cell>
          <cell r="G3992">
            <v>84644</v>
          </cell>
        </row>
        <row r="3993">
          <cell r="D3993">
            <v>9899</v>
          </cell>
          <cell r="E3993" t="str">
            <v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v>
          </cell>
          <cell r="F3993" t="str">
            <v>UN</v>
          </cell>
          <cell r="G3993">
            <v>1491883</v>
          </cell>
        </row>
        <row r="3994">
          <cell r="D3994">
            <v>9900</v>
          </cell>
          <cell r="E3994" t="str">
            <v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v>
          </cell>
          <cell r="F3994" t="str">
            <v>UN</v>
          </cell>
          <cell r="G3994">
            <v>1703227</v>
          </cell>
        </row>
        <row r="3995">
          <cell r="D3995">
            <v>9901</v>
          </cell>
          <cell r="E3995" t="str">
            <v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v>
          </cell>
          <cell r="F3995" t="str">
            <v>UN</v>
          </cell>
          <cell r="G3995">
            <v>1124887</v>
          </cell>
        </row>
        <row r="3996">
          <cell r="D3996">
            <v>9902</v>
          </cell>
          <cell r="E3996" t="str">
            <v>PROYECTO CONSTRUCCION PUENTES SAN AGUSTIN Y LOS ANDES - ACOMETIDA TRIFASICA (3N1/0+1N1/0) SERIE 8000-THW-600V-AL (INCLUYE SUMINISTRO E INSTALACION)</v>
          </cell>
          <cell r="F3996" t="str">
            <v>ML</v>
          </cell>
          <cell r="G3996">
            <v>44110</v>
          </cell>
        </row>
        <row r="3997">
          <cell r="D3997">
            <v>9903</v>
          </cell>
          <cell r="E3997" t="str">
            <v>PROYECTO CONSTRUCCION PUENTES SAN AGUSTIN Y LOS ANDES - PUESTA A TIERRA PARA 6 DUCTOS D=6" + 2 DUCTOS DE 3" - IMC EN CERCHA METÁLICA. SUMINISTRO E INSTALACIÓN. INCLUYE CONECTOR METÁLICO DE PUESTA A TIERRA DE 3" Y 6" EN CADA EXTREMO</v>
          </cell>
          <cell r="F3997" t="str">
            <v>UN</v>
          </cell>
          <cell r="G3997">
            <v>427273</v>
          </cell>
        </row>
        <row r="3998">
          <cell r="D3998">
            <v>9904</v>
          </cell>
          <cell r="E3998" t="str">
            <v>BARRAJE DE BAJA TENSION 175A DE 6 SALIDAS X 1/4’’, INCLUYE FUSIBLE Y TERMINALES (INCLUYE SUMINISTRO E INSTALACION)</v>
          </cell>
          <cell r="F3998" t="str">
            <v>UN</v>
          </cell>
          <cell r="G3998">
            <v>171148</v>
          </cell>
        </row>
        <row r="3999">
          <cell r="D3999">
            <v>9905</v>
          </cell>
          <cell r="E3999" t="str">
            <v>PROYECTO CONSTRUCCION PUENTES SAN AGUSTIN Y LOS ANDES - ACOMETIDA TRIFASICA (3N2+1N2) SERIE 8000-THWN-600V-AL (INCLUYE SUMINISTRO E INSTALACION)</v>
          </cell>
          <cell r="F3999" t="str">
            <v>ML</v>
          </cell>
          <cell r="G3999">
            <v>27749</v>
          </cell>
        </row>
        <row r="4000">
          <cell r="D4000">
            <v>9906</v>
          </cell>
          <cell r="E4000" t="str">
            <v>PROYECTO CONSTRUCCION PUENTES SAN AGUSTIN Y LOS ANDES - SUMINISTRO E INSTALACION DE MEDIDOR TOTALIZADOR 4" (INCLUYE VALVULAS COMPUERTA Y UNION DRESSER)</v>
          </cell>
          <cell r="F4000" t="str">
            <v>UN</v>
          </cell>
          <cell r="G4000">
            <v>4457935</v>
          </cell>
        </row>
        <row r="4001">
          <cell r="D4001">
            <v>9907</v>
          </cell>
          <cell r="E4001" t="str">
            <v>REVITALIZACIÓN DEL EJE AMBIENTAL EN BOGOTA D.C. FASE II - PISO EN ADOQUÍN DE ARCILLA ENCHAPE CON PATAS DE 1/4x26 TIPO SALMONA SOBRE MORTERO 1:3 Y CAMA DE ARENA (Suministro e Instalación. Incluye Base 4cm de Arena, Mortero 1:3 Hecho en Obra para Base y Juntas)</v>
          </cell>
          <cell r="F4001" t="str">
            <v>M2</v>
          </cell>
          <cell r="G4001">
            <v>114308</v>
          </cell>
        </row>
        <row r="4002">
          <cell r="D4002">
            <v>9908</v>
          </cell>
          <cell r="E4002"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F4002" t="str">
            <v>UN</v>
          </cell>
          <cell r="G4002">
            <v>90685309</v>
          </cell>
        </row>
        <row r="4003">
          <cell r="D4003">
            <v>9909</v>
          </cell>
          <cell r="E4003" t="str">
            <v>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4003" t="str">
            <v>UN</v>
          </cell>
          <cell r="G4003">
            <v>58342996</v>
          </cell>
        </row>
        <row r="4004">
          <cell r="D4004">
            <v>9910</v>
          </cell>
          <cell r="E4004" t="str">
            <v>CONSTRUCCIÓN INTERSECCIÓN A DESNIVEL PUENTE ARANDA Y DEMÁS OBRAS COMPLEMENTARIAS TRONCAL CALLE 13 - SUMINISTRO E INSTALACIÓN DE RECEPTOR INTELIGENTE 'DSSAdvanced'' PARA UNA PARADA DE BUS EN ESTACIÓN ' - INCLUYE LECTORA UHF - DRIVER RFID - MODULOS TESTIGOS</v>
          </cell>
          <cell r="F4004" t="str">
            <v>UN</v>
          </cell>
          <cell r="G4004">
            <v>4185476</v>
          </cell>
        </row>
        <row r="4005">
          <cell r="D4005">
            <v>9911</v>
          </cell>
          <cell r="E4005" t="str">
            <v>CONSTRUCCIÓN INTERSECCIÓN A DESNIVEL PUENTE ARANDA Y DEMÁS OBRAS COMPLEMENTARIAS TRONCAL CALLE 13 - SUMINISTRO E INSTALACIÓN DE MASTER LOGGER - LAN ''DSSAdvanced'' PARA UN VAGON ESTRUCTURAL</v>
          </cell>
          <cell r="F4005" t="str">
            <v>UN</v>
          </cell>
          <cell r="G4005">
            <v>13380480</v>
          </cell>
        </row>
        <row r="4006">
          <cell r="D4006">
            <v>9912</v>
          </cell>
          <cell r="E4006" t="str">
            <v>CONSTRUCCIÓN INTERSECCIÓN A DESNIVEL PUENTE ARANDA Y DEMÁS OBRAS COMPLEMENTARIAS TRONCAL CALLE 13 - SUMINISTRO E INSTALACIÓN DE POWER SUPPLY 12-16 VCC, 1,5-2.0 A-DSS CON MÓDULO BACK UP ELD 001-DSS DE RECARGA AUTOMÁTICA.</v>
          </cell>
          <cell r="F4006" t="str">
            <v>UN</v>
          </cell>
          <cell r="G4006">
            <v>2029322</v>
          </cell>
        </row>
        <row r="4007">
          <cell r="D4007">
            <v>9913</v>
          </cell>
          <cell r="E4007" t="str">
            <v>AVENIDA CONTADOR (CL. 134) - BLOQUEO Y TRANSPLANTE DE ARBOLES 15 - 20 MT (INCLUYE TRANSPORTE, RECOLECCIÓN,ALISTAMIENTO DE ZONA, PREBLOQUEO, BLOQUEO, PRUEBAS DE INFILTRACIÓN Y PH DEL SUELO, TRASLADO Y UBICACIÓN FINAL, ENDOTERAPIAS, INFORME ACTIVIDADES REALIZADAS).</v>
          </cell>
          <cell r="F4007" t="str">
            <v>UN</v>
          </cell>
          <cell r="G4007">
            <v>3403313</v>
          </cell>
        </row>
        <row r="4008">
          <cell r="D4008">
            <v>9914</v>
          </cell>
          <cell r="E4008" t="str">
            <v>AVENIDA CONTADOR (CL. 134) - BANCA EN CONCRETO M-02-A (SUMINISTRO E INSTALACIÓN)</v>
          </cell>
          <cell r="F4008" t="str">
            <v>UN</v>
          </cell>
          <cell r="G4008">
            <v>2391110</v>
          </cell>
        </row>
        <row r="4009">
          <cell r="D4009">
            <v>9915</v>
          </cell>
          <cell r="E4009" t="str">
            <v>AVENIDA CONTADOR (CL. 134) - Suministro e instalación rejilla de piso metalica cuadrado 10 x 10 cm para desague de 3"</v>
          </cell>
          <cell r="F4009" t="str">
            <v>UN</v>
          </cell>
          <cell r="G4009">
            <v>39474</v>
          </cell>
        </row>
        <row r="4010">
          <cell r="D4010">
            <v>9916</v>
          </cell>
          <cell r="E4010" t="str">
            <v>AVENIDA CONTADOR (CL. 134) - PILOTE PREEXCAVADO EN MORTERO 10 MPa (100 Kg/cm2). INCLUYE ALQUILER DE EQUIPO DE PERFORACIÓN CON OPERARIO, MOTOBOMBA, BENTONITA, MANO DE OBRA, TRANSPORTE Y DISPOSICIÓN FINAL DE ESCOMBROS EN SITIO AUTORIZADO. DISTANCIA DE TRANSPORTE 21 KM.</v>
          </cell>
          <cell r="F4010" t="str">
            <v>M3</v>
          </cell>
          <cell r="G4010">
            <v>1771971</v>
          </cell>
        </row>
        <row r="4011">
          <cell r="D4011">
            <v>9917</v>
          </cell>
          <cell r="E4011" t="str">
            <v>AVENIDA CONTADOR (CL. 134) - Suministro e instalación Cinta tipo Hypalon H-20</v>
          </cell>
          <cell r="F4011" t="str">
            <v>ML</v>
          </cell>
          <cell r="G4011">
            <v>210408</v>
          </cell>
        </row>
        <row r="4012">
          <cell r="D4012">
            <v>9918</v>
          </cell>
          <cell r="E4012" t="str">
            <v>AVENIDA CONTADOR (CL. 134) - Retiro de tirantes y resane de muros existentes en los puntos usados durante el proceso de encofrado y fundida del box culvert</v>
          </cell>
          <cell r="F4012" t="str">
            <v>M2</v>
          </cell>
          <cell r="G4012">
            <v>142982</v>
          </cell>
        </row>
        <row r="4013">
          <cell r="D4013">
            <v>9919</v>
          </cell>
          <cell r="E4013" t="str">
            <v>AVENIDA CONTADOR (CL. 134) - Concreto 28 MPa para tablero y bordillo con inclusión de microfibras (1.2kg/m3) y macrofibras (1.8kg/m3). Suministro e instalacion tablero</v>
          </cell>
          <cell r="F4013" t="str">
            <v>M3</v>
          </cell>
          <cell r="G4013">
            <v>929989</v>
          </cell>
        </row>
        <row r="4014">
          <cell r="D4014">
            <v>9920</v>
          </cell>
          <cell r="E4014" t="str">
            <v>AVENIDA CONTADOR (CL. 134) - Suministro e instalacion de FONDO DE JUNTA EN ESPUMA DE POLIETILENO DE BAJA DENSIDAD D=16 mm</v>
          </cell>
          <cell r="F4014" t="str">
            <v>ML</v>
          </cell>
          <cell r="G4014">
            <v>3337</v>
          </cell>
        </row>
        <row r="4015">
          <cell r="D4015">
            <v>9921</v>
          </cell>
          <cell r="E4015" t="str">
            <v>AVENIDA CONTADOR (CL. 134) - Suministro e instalación POLIESTIRENO DE ALTA DENSIDAD 9 e=2cm</v>
          </cell>
          <cell r="F4015" t="str">
            <v>M3</v>
          </cell>
          <cell r="G4015">
            <v>286625</v>
          </cell>
        </row>
        <row r="4016">
          <cell r="D4016">
            <v>9922</v>
          </cell>
          <cell r="E4016" t="str">
            <v>AVENIDA CONTADOR (CL. 134) - Suministro e instalación MANGUERA DE POLIETILENO DE BAJA DENSIDAD 1"</v>
          </cell>
          <cell r="F4016" t="str">
            <v>ML</v>
          </cell>
          <cell r="G4016">
            <v>3165</v>
          </cell>
        </row>
        <row r="4017">
          <cell r="D4017">
            <v>9923</v>
          </cell>
          <cell r="E4017" t="str">
            <v>ESTUDIOS Y DISEÑOS DE VIAS Y ESPACIO PUBLICO ASOCIADO A LAS ZONAS INDUSTRIALES DE MONTEVIDEO Y PUENTE ARANDA, EN LA CIUDAD DE BOGOTÁ. PINTURA EPOXICA PARA DEMARCACION PODOTACTIL EN CAJAS ESPACIO PUBLICO</v>
          </cell>
          <cell r="F4017" t="str">
            <v>M2</v>
          </cell>
          <cell r="G4017">
            <v>27535</v>
          </cell>
        </row>
        <row r="4018">
          <cell r="D4018">
            <v>9924</v>
          </cell>
          <cell r="E4018" t="str">
            <v>ESTUDIOS Y DISEÑOS DE VIAS Y ESPACIO PUBLICO ASOCIADO A LAS ZONAS INDUSTRIALES DE MONTEVIDEO Y PUENTE ARANDA, EN LA CIUDAD DE BOGOTÁ.  - TUBERIA DE CONCRETO DE ALTA RESISTENCIA D= 6" (INCLUYE MORTERO DE INSTALACION). SUMINISTRO E INSTALACION</v>
          </cell>
          <cell r="F4018" t="str">
            <v>ML</v>
          </cell>
          <cell r="G4018">
            <v>95436</v>
          </cell>
        </row>
        <row r="4019">
          <cell r="D4019">
            <v>9925</v>
          </cell>
          <cell r="E4019" t="str">
            <v>ESTUDIOS Y DISEÑOS DE VIAS Y ESPACIO PUBLICO ASOCIADO A LAS ZONAS INDUSTRIALES DE MONTEVIDEO Y PUENTE ARANDA, EN LA CIUDAD DE BOGOTÁ. - SUMIDERO COMBINADO CAJA EN VÍA DOBLE REJILLA, H=1.25M (FUNDIDO EN SITIO, CONCRETO PREMEZCLADO. INCL. SUMIN, FORM, REF. Y CONSTR. INCL. TAPA)</v>
          </cell>
          <cell r="F4019" t="str">
            <v>UN</v>
          </cell>
          <cell r="G4019">
            <v>7454658</v>
          </cell>
        </row>
        <row r="4020">
          <cell r="D4020">
            <v>9926</v>
          </cell>
          <cell r="E4020" t="str">
            <v>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v>
          </cell>
          <cell r="F4020" t="str">
            <v>UN</v>
          </cell>
          <cell r="G4020">
            <v>8381771</v>
          </cell>
        </row>
        <row r="4021">
          <cell r="D4021">
            <v>9927</v>
          </cell>
          <cell r="E4021" t="str">
            <v>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v>
          </cell>
          <cell r="F4021" t="str">
            <v>UN</v>
          </cell>
          <cell r="G4021">
            <v>7992369</v>
          </cell>
        </row>
        <row r="4022">
          <cell r="D4022">
            <v>9928</v>
          </cell>
          <cell r="E4022" t="str">
            <v>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v>
          </cell>
          <cell r="F4022" t="str">
            <v>UN</v>
          </cell>
          <cell r="G4022">
            <v>5304985</v>
          </cell>
        </row>
        <row r="4023">
          <cell r="D4023">
            <v>9929</v>
          </cell>
          <cell r="E4023" t="str">
            <v>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v>
          </cell>
          <cell r="F4023" t="str">
            <v>UN</v>
          </cell>
          <cell r="G4023">
            <v>5781530</v>
          </cell>
        </row>
        <row r="4024">
          <cell r="D4024">
            <v>9930</v>
          </cell>
          <cell r="E4024" t="str">
            <v>PROYECTO CONSTRUCCION PUENTES SAN AGUSTIN Y LOS ANDES - ANCLAJE EN SECO DE 1/2" (incluye, suministro y colocación)</v>
          </cell>
          <cell r="F4024" t="str">
            <v>ML</v>
          </cell>
          <cell r="G4024">
            <v>114519</v>
          </cell>
        </row>
        <row r="4025">
          <cell r="D4025">
            <v>9931</v>
          </cell>
          <cell r="E4025" t="str">
            <v>PROYECTO CONSTRUCCION PUENTES SAN AGUSTIN Y LOS ANDES - Tubería estructural acero al carbono (M-80 Fy = 552 Mpa) de 5" barras de perforacion completa diámetro 127 mm y espesor 9mm, incluye suministro e instalación</v>
          </cell>
          <cell r="F4025" t="str">
            <v>ML</v>
          </cell>
          <cell r="G4025">
            <v>299882</v>
          </cell>
        </row>
        <row r="4026">
          <cell r="D4026">
            <v>9932</v>
          </cell>
          <cell r="E4026" t="str">
            <v>PROYECTO CONSTRUCCION PUENTES SAN AGUSTIN Y LOS ANDES - ACOMETIDA EN BAJA TENSIÓN EN CONDUCTORES CU 2X6 AWG, 600 V (INCLUYE SUMINISTRO E INSTALACIÓN TUBERIA PVC 2" Y CABLES)</v>
          </cell>
          <cell r="F4026" t="str">
            <v>ML</v>
          </cell>
          <cell r="G4026">
            <v>48956</v>
          </cell>
        </row>
        <row r="4027">
          <cell r="D4027">
            <v>9934</v>
          </cell>
          <cell r="E4027" t="str">
            <v xml:space="preserve">PROYECTO CONSTRUCCION PUENTES SAN AGUSTIN Y LOS ANDES - ACOMETIDA TRIFASICA (3N4+1N4) SERIE 8000 THWN-600V-AL (Incluye suministro e instalacion) </v>
          </cell>
          <cell r="F4027" t="str">
            <v>ML</v>
          </cell>
          <cell r="G4027">
            <v>15665</v>
          </cell>
        </row>
        <row r="4028">
          <cell r="D4028">
            <v>9969</v>
          </cell>
          <cell r="E4028" t="str">
            <v>PROYECTO CONSTRUCCION PUENTES SAN AGUSTIN Y LOS ANDES: TUBERÍA SEMIPESADA IMC Ø=4 GALVANIZADA", EXPUESTA, CON SUS ACCESORIOS DE MONTAJE, INCLUYE RIEL CHANEL PERFORADO 4x4cm x 3m. (Suministro e instalación)</v>
          </cell>
          <cell r="F4028" t="str">
            <v>ML</v>
          </cell>
          <cell r="G4028">
            <v>193593</v>
          </cell>
        </row>
        <row r="4029">
          <cell r="D4029">
            <v>9970</v>
          </cell>
          <cell r="E4029" t="str">
            <v xml:space="preserve">PROYECTO CONSTRUCCION PUENTES SAN AGUSTIN Y LOS ANDES: TUBERÍA SEMIPESADA IMC Ø=3"GALVANIZADA, EXPUESTA, CON SUS ACCESORIOS DE MONTAJE, INCLUYE RIEL CHANEL PERFORADO 4x4cm x 3m. (Suministro e instalación) </v>
          </cell>
          <cell r="F4029" t="str">
            <v>ML</v>
          </cell>
          <cell r="G4029">
            <v>149141</v>
          </cell>
        </row>
        <row r="4030">
          <cell r="D4030">
            <v>9971</v>
          </cell>
          <cell r="E4030" t="str">
            <v>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v>
          </cell>
          <cell r="F4030" t="str">
            <v>UN</v>
          </cell>
          <cell r="G4030">
            <v>3395392</v>
          </cell>
        </row>
        <row r="4031">
          <cell r="D4031">
            <v>9972</v>
          </cell>
          <cell r="E4031" t="str">
            <v>PROYECTO ESPECIFICO PATIO ZONAL ALAMEDA EL JARDIN - PUNTO HIDRÁULICO AGUA FRÍA PVCP Ø 3/4" ORINAL Y/O RIEGO. INCLUYE SUMINISTRO E INSTALACIÓN, INCLUYE ACCESORIOS, TUBERÍA, SOLDADURA Y CINTA TEFLÓN.</v>
          </cell>
          <cell r="F4031" t="str">
            <v>UN</v>
          </cell>
          <cell r="G4031">
            <v>27405</v>
          </cell>
        </row>
        <row r="4032">
          <cell r="D4032">
            <v>9973</v>
          </cell>
          <cell r="E4032" t="str">
            <v>PROYECTO ESPECIFICO PATIO ZONAL ALAMEDA EL JARDIN - BUJE SOLDADO PRESIÓN PVC E.L. DE 3/4" X 1/2"(SUMINISTRO E INSTALACIÓN)</v>
          </cell>
          <cell r="F4032" t="str">
            <v>UN</v>
          </cell>
          <cell r="G4032">
            <v>5485</v>
          </cell>
        </row>
        <row r="4033">
          <cell r="D4033">
            <v>9974</v>
          </cell>
          <cell r="E4033" t="str">
            <v>PROYECTO ESPECIFICO PATIO ZONAL ALAMEDA EL JARDIN - BUJE SOLDADO PRESIÓN PVC E.L. DE 1" X 1/2"(SUMINISTRO E INSTALACIÓN)</v>
          </cell>
          <cell r="F4033" t="str">
            <v>UN</v>
          </cell>
          <cell r="G4033">
            <v>6237</v>
          </cell>
        </row>
        <row r="4034">
          <cell r="D4034">
            <v>9975</v>
          </cell>
          <cell r="E4034" t="str">
            <v>PROYECTO ESPECIFICO PATIO ZONAL ALAMEDA EL JARDIN -  PUNTO HIDRÁULICO AGUA FRÍA PVCP Ø 1/2" LAVAMANOS. INCLUYE SUMINISTRO E INSTALACIÓN, INCLUYE ACCESORIOS, TUBERÍA, SOLDADURA Y CINTA TEFLÓN.</v>
          </cell>
          <cell r="F4034" t="str">
            <v>UN</v>
          </cell>
          <cell r="G4034">
            <v>32792</v>
          </cell>
        </row>
        <row r="4035">
          <cell r="D4035">
            <v>9976</v>
          </cell>
          <cell r="E4035" t="str">
            <v>PROYECTO ESPECIFICO PATIO ZONAL ALAMEDA EL JARDIN -  BUJE SOLDADO PRESIÓN PVC E.L. DE 1 1/4" X 1"(SUMINISTRO E INSTALACIÓN)</v>
          </cell>
          <cell r="F4035" t="str">
            <v>UN</v>
          </cell>
          <cell r="G4035">
            <v>7628</v>
          </cell>
        </row>
        <row r="4036">
          <cell r="D4036">
            <v>9977</v>
          </cell>
          <cell r="E4036" t="str">
            <v>PROYECTO ESPECIFICO PATIO ZONAL ALAMEDA EL JARDIN - TUBERÍA PVC E.L. PARA SOLDAR DE 1/2" RDE 9 PSI 500. SUMINISTRO EN INSTALACIÓN.</v>
          </cell>
          <cell r="F4036" t="str">
            <v>ML</v>
          </cell>
          <cell r="G4036">
            <v>11577</v>
          </cell>
        </row>
        <row r="4037">
          <cell r="D4037">
            <v>9978</v>
          </cell>
          <cell r="E4037" t="str">
            <v>PROYECTO ESPECIFICO PATIO ZONAL ALAMEDA EL JARDIN -  TEE PVC SOLDAR DE 3/4". SUMINISTRO EN INSTALACIÓN</v>
          </cell>
          <cell r="F4037" t="str">
            <v>UN</v>
          </cell>
          <cell r="G4037">
            <v>6446</v>
          </cell>
        </row>
        <row r="4038">
          <cell r="D4038">
            <v>9979</v>
          </cell>
          <cell r="E4038" t="str">
            <v>PROYECTO ESPECIFICO PATIO ZONAL ALAMEDA EL JARDIN - BUJE SOLDADO PRESIÓN PVC E.L. DE 1 1/2" X 1/2"(SUMINISTRO E INSTALACIÓN)</v>
          </cell>
          <cell r="F4038" t="str">
            <v>UN</v>
          </cell>
          <cell r="G4038">
            <v>9206</v>
          </cell>
        </row>
        <row r="4039">
          <cell r="D4039">
            <v>9980</v>
          </cell>
          <cell r="E4039" t="str">
            <v>PROYECTO ESPECIFICO PATIO ZONAL ALAMEDA EL JARDIN - BUJE SOLDADO PRESIÓN PVC E.L. DE 1 1/2" X 1"(SUMINISTRO E INSTALACIÓN)</v>
          </cell>
          <cell r="F4039" t="str">
            <v>UN</v>
          </cell>
          <cell r="G4039">
            <v>9179</v>
          </cell>
        </row>
        <row r="4040">
          <cell r="D4040">
            <v>9981</v>
          </cell>
          <cell r="E4040" t="str">
            <v>PROYECTO ESPECIFICO PATIO ZONAL ALAMEDA EL JARDIN: PERFIL IPE - ASTM A572 GR.50 (INCLUYE SUMINISTRO E INSTALACIÓN)</v>
          </cell>
          <cell r="F4040" t="str">
            <v>KG</v>
          </cell>
          <cell r="G4040">
            <v>11574</v>
          </cell>
        </row>
        <row r="4041">
          <cell r="D4041">
            <v>9982</v>
          </cell>
          <cell r="E4041" t="str">
            <v>PROYECTO PATIO ZONAL ALAMEDA EL JARDIN: REJILLA SUMIDERO LATERAL 83.50 X 45 (INCLUYE SUMINISTRO E INSTALACION)</v>
          </cell>
          <cell r="F4041" t="str">
            <v>ML</v>
          </cell>
          <cell r="G4041">
            <v>379756</v>
          </cell>
        </row>
        <row r="4042">
          <cell r="D4042">
            <v>9983</v>
          </cell>
          <cell r="E4042" t="str">
            <v>PROYECTO PATIO ZONAL ALAMEDA EL JARDIN: SALIDA ELÉCTRICA PARA CAFETERA EN TUBERÍA CONDUIT EMT Y/O PVC DE 3/4" (INCLUYE SUMINISTRO E INSTALACIÓN)</v>
          </cell>
          <cell r="F4042" t="str">
            <v>UN</v>
          </cell>
          <cell r="G4042">
            <v>43101</v>
          </cell>
        </row>
        <row r="4043">
          <cell r="D4043">
            <v>9984</v>
          </cell>
          <cell r="E4043" t="str">
            <v xml:space="preserve">PROYECTO PATIO ZONAL ALAMEDA EL JARDIN: ACOMETIDA TRIFASICA CONFORMADA POR CABLE DE CU No. 10 AWG THHN. INCLUYE SUMINISTRO E INSTALACIÓN </v>
          </cell>
          <cell r="F4043" t="str">
            <v>ML</v>
          </cell>
          <cell r="G4043">
            <v>24230</v>
          </cell>
        </row>
        <row r="4044">
          <cell r="D4044">
            <v>9985</v>
          </cell>
          <cell r="E4044" t="str">
            <v xml:space="preserve">PROYECTO PATIO ZONAL ALAMEDA EL JARDIN: ACOMETIDA TRIFASICA CONFORMADA POR CABLE DE CU 3 No. 8 Y 2 No. 10 AWG THHN. INCLUYE SUMINISTRO E INSTALACIÓN </v>
          </cell>
          <cell r="F4044" t="str">
            <v>ML</v>
          </cell>
          <cell r="G4044">
            <v>29715</v>
          </cell>
        </row>
        <row r="4045">
          <cell r="D4045">
            <v>9986</v>
          </cell>
          <cell r="E4045" t="str">
            <v xml:space="preserve">PROYECTO PATIO ZONAL ALAMEDA EL JARDIN: ACOMETIDA TRIFASICA CONFORMADA POR CABLE DE CU 3 No. 4/0, 1 No. 2 Y 1 No. 6 AWG THHN. INCLUYE SUMINISTRO E INSTALACIÓN </v>
          </cell>
          <cell r="F4045" t="str">
            <v>ML</v>
          </cell>
          <cell r="G4045">
            <v>307627</v>
          </cell>
        </row>
        <row r="4046">
          <cell r="D4046">
            <v>9987</v>
          </cell>
          <cell r="E4046" t="str">
            <v>PROYECTO PATIO ZONAL ALAMEDA EL JARDIN: TABLERO TRIFASICO 42 CIRCUITOS CON PUERTA ESPACIO PARA TOTALIZADOR (INCLUYE SUMINISTRO E INSTALACION)</v>
          </cell>
          <cell r="F4046" t="str">
            <v>UN</v>
          </cell>
          <cell r="G4046">
            <v>729977</v>
          </cell>
        </row>
        <row r="4047">
          <cell r="D4047">
            <v>9988</v>
          </cell>
          <cell r="E4047" t="str">
            <v xml:space="preserve">PROYECTO PATIO ZONAL ALAMEDA EL JARDIN: ACOMETIDA TRIFASICA CONFORMADA POR CABLE DE CU 3 No. 12, 1 No. 8 Y 1 No. 6 AWG THHN. INCLUYE SUMINISTRO E INSTALACIÓN </v>
          </cell>
          <cell r="F4047" t="str">
            <v>ML</v>
          </cell>
          <cell r="G4047">
            <v>26879</v>
          </cell>
        </row>
        <row r="4048">
          <cell r="D4048">
            <v>9989</v>
          </cell>
          <cell r="E4048" t="str">
            <v>PROYECTO ESPECIFICO PATIO ZONAL ALAMEDA EL JARDIN: ACOMETIDA TRIFASICA CONFORMADA POR CABLE DE CU 3 No. 10, 1 No. 8 Y 1 No. 6 AWG THHN. INCLUYE SUMINISTRO E INSTALACIÓN</v>
          </cell>
          <cell r="F4048" t="str">
            <v>ML</v>
          </cell>
          <cell r="G4048">
            <v>31359</v>
          </cell>
        </row>
        <row r="4049">
          <cell r="D4049">
            <v>9990</v>
          </cell>
          <cell r="E4049" t="str">
            <v xml:space="preserve">PROYECTO ESPECIFICO PATIO ZONAL ALAMEDA EL JARDIN: ACOMETIDA TRIFASICA CONFORMADA POR CABLE DE CU 3 No. 8, 1 No. 10 Y 1 No. 10 AWG THHN. INCLUYE SUMINISTRO E INSTALACIÓN </v>
          </cell>
          <cell r="F4049" t="str">
            <v>ML</v>
          </cell>
          <cell r="G4049">
            <v>29715</v>
          </cell>
        </row>
        <row r="4050">
          <cell r="D4050">
            <v>9991</v>
          </cell>
          <cell r="E4050" t="str">
            <v xml:space="preserve">PROYECTO ESPECIFICO PATIO ZONAL ALAMEDA EL JARDIN: ACOMETIDA TRIFASICA CONFORMADA POR CABLE DE CU 3 No. 2/0, 1 No. 1/0 Y 1 No. 2 AWG THHN. INCLUYE SUMINISTRO E INSTALACIÓN </v>
          </cell>
          <cell r="F4050" t="str">
            <v>ML</v>
          </cell>
          <cell r="G4050">
            <v>204508</v>
          </cell>
        </row>
        <row r="4051">
          <cell r="D4051">
            <v>9992</v>
          </cell>
          <cell r="E4051" t="str">
            <v>PROYECTO ESPECIFICO PATIO ZONAL ALAMEDA EL JARDIN: TUBERÍA CONDUIT EMT 1.1/4" DESDE EQUIPOS HASTA TABLERO DE DISTRIBUCIÓN. SE INCLUYE INCIDENCIA DE SOPORTERIA, ACCESORIOS DE DERIVACIÓN Y FIJACIÓN. MATERIALES CERTIFICADOS RETIE E INSTALADOS SEGÚN REGLAMENTACIÓN NTC 2050.</v>
          </cell>
          <cell r="F4051" t="str">
            <v>ML</v>
          </cell>
          <cell r="G4051">
            <v>43575</v>
          </cell>
        </row>
        <row r="4052">
          <cell r="D4052">
            <v>9993</v>
          </cell>
          <cell r="E4052" t="str">
            <v>PROYECTO ESPECIFICO PATIO ZONAL ALAMEDA EL JARDIN: TUBERIA PVC VENTILACIÓN D=2" TIPO U.S. (INCLUYE SUMINISTRO E INSTALACIÓN)</v>
          </cell>
          <cell r="F4052" t="str">
            <v>ML</v>
          </cell>
          <cell r="G4052">
            <v>19908</v>
          </cell>
        </row>
        <row r="4053">
          <cell r="D4053">
            <v>9994</v>
          </cell>
          <cell r="E4053" t="str">
            <v>PROYECTO ESPECIFICO PATIO ZONAL ALAMEDA EL JARDIN: SIFÓN PARA PATIO Y SOTANO D 2"</v>
          </cell>
          <cell r="F4053" t="str">
            <v>UN</v>
          </cell>
          <cell r="G4053">
            <v>12481</v>
          </cell>
        </row>
        <row r="4054">
          <cell r="D4054">
            <v>9995</v>
          </cell>
          <cell r="E4054" t="str">
            <v>PROYECTO ESPECIFICO PATIO ZONAL ALAMEDA EL JARDIN: CABLE   DE   ALUMINIO   3   No   4   AWG (INCLUYE SUMINISTRO E INSTALACION)</v>
          </cell>
          <cell r="F4054" t="str">
            <v>ML</v>
          </cell>
          <cell r="G4054">
            <v>52143</v>
          </cell>
        </row>
        <row r="4055">
          <cell r="D4055">
            <v>9996</v>
          </cell>
          <cell r="E4055" t="str">
            <v>PROYECTO ESPECIFICO PATIO ZONAL ALAMEDA EL JARDIN: SEÑAL EN  POLIESTIRENO (30cm x 20cm) FOTOLUMINISCENTE - NORMA NTC - ISO (INCLUYE SUMINISTRO E INSTALACION)</v>
          </cell>
          <cell r="F4055" t="str">
            <v>UN</v>
          </cell>
          <cell r="G4055">
            <v>71755</v>
          </cell>
        </row>
        <row r="4056">
          <cell r="D4056">
            <v>9997</v>
          </cell>
          <cell r="E4056" t="str">
            <v>NIVELACIÓN Y COMPACTACIÓN DE SUBRASANTE PARA ESPACIO PÚBLICO</v>
          </cell>
          <cell r="F4056" t="str">
            <v>M2</v>
          </cell>
          <cell r="G4056">
            <v>1360</v>
          </cell>
        </row>
        <row r="4057">
          <cell r="D4057">
            <v>9998</v>
          </cell>
          <cell r="E4057" t="str">
            <v>MEZCLA ASFÁLTICA EN CALIENTE MCCh25-A CON CEMENTO ASFÁLTICO MODIFICADO CON CAUCHO (SUMINISTRO, EXTENDIDO, NIVELACIÓN Y COMPACTACIÓN MECÁNICA)</v>
          </cell>
          <cell r="F4057" t="str">
            <v>M3</v>
          </cell>
          <cell r="G4057">
            <v>1462283</v>
          </cell>
        </row>
        <row r="4058">
          <cell r="D4058">
            <v>9999</v>
          </cell>
          <cell r="E4058" t="str">
            <v>ADOQUIN DE CONCRETO TR. PESADO 20X10X8CM (SUMINISTRO E INSTALACIÓN. INCLUYE BASE 4CM MORTERO NIVELACIÓN Y ARENA DE SELLO)</v>
          </cell>
          <cell r="F4058" t="str">
            <v>M2</v>
          </cell>
          <cell r="G4058">
            <v>131038</v>
          </cell>
        </row>
        <row r="4059">
          <cell r="D4059">
            <v>10000</v>
          </cell>
          <cell r="E4059" t="str">
            <v>PISO EN LOSETA PREFABRICADA A-50 (SUMINISTRO E INSTALACIÓN. INCLUYE BASE 4CM MORTERO DE 2000 PSI, NIVELACION Y ARENA DE SELLO), INCLUYE TRANSPORTE DE PÉTREOS</v>
          </cell>
          <cell r="F4059" t="str">
            <v>M2</v>
          </cell>
          <cell r="G4059">
            <v>119140</v>
          </cell>
        </row>
        <row r="4060">
          <cell r="D4060">
            <v>10001</v>
          </cell>
          <cell r="E4060" t="str">
            <v>AVENIDA CONTADOR (CL. 134) - Mortero de reparación de retracción compensada ASTM A-109. Resistencia a la compresión  f'c de 7.850 psi (55 MPa) a los 28 días. Incluye suministro e instalación.</v>
          </cell>
          <cell r="F4060" t="str">
            <v>M3</v>
          </cell>
          <cell r="G4060">
            <v>10834516</v>
          </cell>
        </row>
        <row r="4061">
          <cell r="D4061">
            <v>10002</v>
          </cell>
          <cell r="E4061" t="str">
            <v xml:space="preserve">AVENIDA CONTADOR (CL. 134) - Varilla Ø=3/4"x 0.400m ASTM F1554 Gr.55. Incluye suministro e instalación. </v>
          </cell>
          <cell r="F4061" t="str">
            <v>UN</v>
          </cell>
          <cell r="G4061">
            <v>57971</v>
          </cell>
        </row>
        <row r="4062">
          <cell r="D4062">
            <v>10003</v>
          </cell>
          <cell r="E4062" t="str">
            <v xml:space="preserve">AVENIDA CONTADOR (CL. 134) - Tuerca Ø=3/4" ASTM A-194 y Arandela Plana Galvanizada en caliente Ø=3/4" ASTM F-436. Incluye suministro e instalación. </v>
          </cell>
          <cell r="F4062" t="str">
            <v>UN</v>
          </cell>
          <cell r="G4062">
            <v>4585</v>
          </cell>
        </row>
        <row r="4063">
          <cell r="D4063">
            <v>10004</v>
          </cell>
          <cell r="E4063" t="str">
            <v xml:space="preserve">AVENIDA CONTADOR (CL. 134) - Varilla Ø=5/8"x 0.250m ASTM F1554 Gr.55. Incluye suministro e instalación.  </v>
          </cell>
          <cell r="F4063" t="str">
            <v>UN</v>
          </cell>
          <cell r="G4063">
            <v>31119</v>
          </cell>
        </row>
        <row r="4064">
          <cell r="D4064">
            <v>10005</v>
          </cell>
          <cell r="E4064" t="str">
            <v xml:space="preserve">AVENIDA CONTADOR (CL. 134) - Tuerca Ø=5/8" ASTM A-194 y Arandela Plana Galvanizada en caliente Ø=5/8" ASTM F-436. Incluye suministro e instalación.  </v>
          </cell>
          <cell r="F4064" t="str">
            <v>UN</v>
          </cell>
          <cell r="G4064">
            <v>3525</v>
          </cell>
        </row>
        <row r="4065">
          <cell r="D4065">
            <v>10006</v>
          </cell>
          <cell r="E4065" t="str">
            <v xml:space="preserve">AVENIDA CONTADOR (CL. 134) - Varilla Ø=3/4"x 0.300m ASTM F1554 Gr.55. Incluye suministro e instalación.  </v>
          </cell>
          <cell r="F4065" t="str">
            <v>UN</v>
          </cell>
          <cell r="G4065">
            <v>45553</v>
          </cell>
        </row>
        <row r="4066">
          <cell r="D4066">
            <v>10007</v>
          </cell>
          <cell r="E4066" t="str">
            <v xml:space="preserve">AVENIDA CONTADOR (CL. 134) - Varilla Ø=1/2"x 0.300m ASTM F1554 Gr.55. Incluye suministro e instalación.   </v>
          </cell>
          <cell r="F4066" t="str">
            <v>UN</v>
          </cell>
          <cell r="G4066">
            <v>25251</v>
          </cell>
        </row>
        <row r="4067">
          <cell r="D4067">
            <v>10008</v>
          </cell>
          <cell r="E4067" t="str">
            <v xml:space="preserve">AVENIDA CONTADOR (CL. 134) - Tuerca Ø=1/2" ASTM A-194 y Arandela Plana Galvanizada en caliente Ø=1/2" ASTM F-436. Incluye suministro e instalación.   </v>
          </cell>
          <cell r="F4067" t="str">
            <v>UN</v>
          </cell>
          <cell r="G4067">
            <v>2577</v>
          </cell>
        </row>
        <row r="4068">
          <cell r="D4068">
            <v>10009</v>
          </cell>
          <cell r="E4068" t="str">
            <v xml:space="preserve">AVENIDA CONTADOR (CL. 134) - Varilla Ø=1/2"x 0.600m ASTM F1554 Gr.55. Incluye suministro e instalación.    </v>
          </cell>
          <cell r="F4068" t="str">
            <v>UN</v>
          </cell>
          <cell r="G4068">
            <v>42280</v>
          </cell>
        </row>
        <row r="4069">
          <cell r="D4069">
            <v>10010</v>
          </cell>
          <cell r="E4069" t="str">
            <v xml:space="preserve">AVENIDA CONTADOR (CL. 134) - Varilla Ø=5/8"x 0.370m ASTM F1554 Gr.55. Incluye suministro e instalación.   </v>
          </cell>
          <cell r="F4069" t="str">
            <v>UN</v>
          </cell>
          <cell r="G4069">
            <v>43773</v>
          </cell>
        </row>
        <row r="4070">
          <cell r="D4070">
            <v>10011</v>
          </cell>
          <cell r="E4070" t="str">
            <v xml:space="preserve">AVENIDA CONTADOR (CL. 134) - Varilla Ø=3/4"x 0.500m ASTM F1554 Gr.55. Incluye suministro e instalación.   </v>
          </cell>
          <cell r="F4070" t="str">
            <v>UN</v>
          </cell>
          <cell r="G4070">
            <v>67454</v>
          </cell>
        </row>
        <row r="4071">
          <cell r="D4071">
            <v>10012</v>
          </cell>
          <cell r="E4071" t="str">
            <v>ESTUDIOS Y DISEÑOS DE LA CALZADA NORTE DE LA AVENIDA LA SIRENA (CALLE 153) ENTRE LA AUTOPISTA NORTE Y LA AVENIDA BOYACÁ - SIETE CUERO MEXICANO (POR M2 Y TRANSPORTE Y DISPOSICIÓN FINAL DE ESCOMBROS A 28 KM). SUMINISTRO Y PLANTACIÓN</v>
          </cell>
          <cell r="F4071" t="str">
            <v>M2</v>
          </cell>
          <cell r="G4071">
            <v>60690</v>
          </cell>
        </row>
        <row r="4072">
          <cell r="D4072">
            <v>10013</v>
          </cell>
          <cell r="E4072" t="str">
            <v>ESTUDIOS Y DISEÑOS DE LA CALZADA NORTE DE LA AVENIDA LA SIRENA (CALLE 153) ENTRE LA AUTOPISTA NORTE Y LA AVENIDA BOYACÁ - LECTURAS DE INSTRUMENTACIÓN POR SEMANA Y ANALISIS DE INFORMACIÓN (INCLUYE PRESENTACIÓN DE INFORME)</v>
          </cell>
          <cell r="F4072" t="str">
            <v>UN</v>
          </cell>
          <cell r="G4072">
            <v>2382380</v>
          </cell>
        </row>
        <row r="4073">
          <cell r="D4073">
            <v>10014</v>
          </cell>
          <cell r="E4073" t="str">
            <v>ESTABILIZACION O MEJORAMIENTO DE SUBRASANTE CON RAJON = 6" A 12" (15 - 30 cm) Y SELLO CON SUBBASE GRANULAR CLASE C - Gr1 (SBGC_Gr1). INCLUYE (SUMINISTRO, EXTENDIDO Y NIVELACION MANUAL , COMPACTACION MECANICA VIBROCOMPACTADOR TIPO RANA, TRANSPORTE DEL RAJON Y SELLO HASTA 21 KM)</v>
          </cell>
          <cell r="F4073" t="str">
            <v>M3</v>
          </cell>
          <cell r="G4073">
            <v>160396</v>
          </cell>
        </row>
        <row r="4074">
          <cell r="D4074">
            <v>10015</v>
          </cell>
          <cell r="E4074" t="str">
            <v>ESTABILIZACION O MEJORAMIENTO DE SUBRASANTE CON RAJON = 6" A 12" (15 - 30 cm) Y SELLO CON SUBBASE GRANULAR CLASE C - Gr1 (SBGC_Gr1). INCLUYE (SUMINISTRO, EXTENDIDO, NIVELACION Y COMPACTACION MECANICA CON RETROEXCAVADORA, TRANSPORTE DEL RAJON Y SELLO HASTA 21 KM)</v>
          </cell>
          <cell r="F4074" t="str">
            <v>M3</v>
          </cell>
          <cell r="G4074">
            <v>161995</v>
          </cell>
        </row>
        <row r="4075">
          <cell r="D4075">
            <v>10016</v>
          </cell>
          <cell r="E4075" t="str">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ell>
          <cell r="F4075" t="str">
            <v>M3</v>
          </cell>
          <cell r="G4075">
            <v>166179</v>
          </cell>
        </row>
        <row r="4076">
          <cell r="D4076">
            <v>10017</v>
          </cell>
          <cell r="E4076" t="str">
            <v>ESTABILIZACION O MEJORAMIENTO DE SUBRASANTE CON RAJON = 6" A 12" (15 - 30 cm) Y SELLO CON SUBBASE GRANULAR CLASE B - SBG50 (SBGB_SBG50). INCLUYE (SUMINISTRO, EXTENDIDO Y NIVELACION MANUAL , COMPACTACION MECANICA VIBROCOMPACTADOR TIPO RANA, TRANSPORTE DEL RAJON Y SELLO HASTA 21 KM)</v>
          </cell>
          <cell r="F4076" t="str">
            <v>M3</v>
          </cell>
          <cell r="G4076">
            <v>161885</v>
          </cell>
        </row>
        <row r="4077">
          <cell r="D4077">
            <v>10018</v>
          </cell>
          <cell r="E4077" t="str">
            <v>ESTABILIZACION O MEJORAMIENTO DE SUBRASANTE CON RAJON = 6" A 12" (15 - 30 cm) Y SELLO CON SUBBASE GRANULAR CLASE B - SBG50 (SBGB_SBG50). INCLUYE (SUMINISTRO, EXTENDIDO, NIVELACION Y COMPACTACION MECANICA CON RETROEXCAVADORA, TRANSPORTE DEL RAJON Y SELLO HASTA 21 KM)</v>
          </cell>
          <cell r="F4077" t="str">
            <v>M3</v>
          </cell>
          <cell r="G4077">
            <v>163482</v>
          </cell>
        </row>
        <row r="4078">
          <cell r="D4078">
            <v>10019</v>
          </cell>
          <cell r="E4078" t="str">
            <v>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v>
          </cell>
          <cell r="F4078" t="str">
            <v>M3</v>
          </cell>
          <cell r="G4078">
            <v>167666</v>
          </cell>
        </row>
        <row r="4079">
          <cell r="D4079">
            <v>10020</v>
          </cell>
          <cell r="E4079" t="str">
            <v>ESTABILIZACION O MEJORAMIENTO DE SUBRASANTE CON RAJON = 6" A 12" (15 - 30 cm) Y SELLO CON SUBBASE GRANULAR RECICLADA AR_SBG50. INCLUYE (SUMINISTRO, EXTENDIDO Y NIVELACION MANUAL , COMPACTACION MECANICA VIBROCOMPACTADOR TIPO RANA, TRANSPORTE DEL RAJON Y SELLO HASTA 21 KM)</v>
          </cell>
          <cell r="F4079" t="str">
            <v>M3</v>
          </cell>
          <cell r="G4079">
            <v>161885</v>
          </cell>
        </row>
        <row r="4080">
          <cell r="D4080">
            <v>10021</v>
          </cell>
          <cell r="E4080" t="str">
            <v>ESTABILIZACION O MEJORAMIENTO DE SUBRASANTE CON RAJON = 6" A 12" (15 - 30 cm) Y SELLO CON SUBBASE GRANULAR RECICLADA AR_SBG50. INCLUYE (SUMINISTRO, EXTENDIDO, NIVELACION Y COMPACTACION MECANICA CON RETROEXCAVADORA, TRANSPORTE DEL RAJON Y SELLO HASTA 21 KM)</v>
          </cell>
          <cell r="F4080" t="str">
            <v>M3</v>
          </cell>
          <cell r="G4080">
            <v>163482</v>
          </cell>
        </row>
        <row r="4081">
          <cell r="D4081">
            <v>10022</v>
          </cell>
          <cell r="E4081" t="str">
            <v>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v>
          </cell>
          <cell r="F4081" t="str">
            <v>M3</v>
          </cell>
          <cell r="G4081">
            <v>167666</v>
          </cell>
        </row>
        <row r="4082">
          <cell r="D4082">
            <v>10023</v>
          </cell>
          <cell r="E4082"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v>
          </cell>
          <cell r="F4082" t="str">
            <v>Km-Car</v>
          </cell>
          <cell r="G4082">
            <v>366520</v>
          </cell>
        </row>
        <row r="4083">
          <cell r="D4083">
            <v>10024</v>
          </cell>
          <cell r="E4083"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v>
          </cell>
          <cell r="F4083" t="str">
            <v>Km-Car</v>
          </cell>
          <cell r="G4083">
            <v>418880</v>
          </cell>
        </row>
        <row r="4084">
          <cell r="D4084">
            <v>10025</v>
          </cell>
          <cell r="E4084" t="str">
            <v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v>
          </cell>
          <cell r="F4084" t="str">
            <v>M2</v>
          </cell>
          <cell r="G4084">
            <v>86</v>
          </cell>
        </row>
        <row r="4085">
          <cell r="D4085">
            <v>10026</v>
          </cell>
          <cell r="E4085" t="str">
            <v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v>
          </cell>
          <cell r="F4085" t="str">
            <v>M2</v>
          </cell>
          <cell r="G4085">
            <v>62</v>
          </cell>
        </row>
        <row r="4086">
          <cell r="D4086">
            <v>10027</v>
          </cell>
          <cell r="E4086" t="str">
            <v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v>
          </cell>
          <cell r="F4086" t="str">
            <v>M2</v>
          </cell>
          <cell r="G4086">
            <v>19935</v>
          </cell>
        </row>
        <row r="4087">
          <cell r="D4087">
            <v>10028</v>
          </cell>
          <cell r="E4087" t="str">
            <v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v>
          </cell>
          <cell r="F4087" t="str">
            <v>M2</v>
          </cell>
          <cell r="G4087">
            <v>15074</v>
          </cell>
        </row>
        <row r="4088">
          <cell r="D4088">
            <v>10029</v>
          </cell>
          <cell r="E4088" t="str">
            <v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v>
          </cell>
          <cell r="F4088" t="str">
            <v>M2</v>
          </cell>
          <cell r="G4088">
            <v>17850</v>
          </cell>
        </row>
        <row r="4089">
          <cell r="D4089">
            <v>10030</v>
          </cell>
          <cell r="E4089" t="str">
            <v>SUBBASE GRANULAR PEA CLASE B - (SBG_PEA_B_50). SUMINISTRO, EXTENDIDO MANUAL, NIVELACIÓN MANUAL Y COMPACTACIÓN MECÁNICA CON VIBROCOMPACTADOR TÁNDEM PEQUEÑO, INCLUYE OPERARIO Y COMBUSTIBLE).</v>
          </cell>
          <cell r="F4089" t="str">
            <v>M3</v>
          </cell>
          <cell r="G4089">
            <v>153456</v>
          </cell>
        </row>
        <row r="4090">
          <cell r="D4090">
            <v>10031</v>
          </cell>
          <cell r="E4090" t="str">
            <v>ESTUDIOS Y DISEÑOS DE VIAS Y ESPACIO PUBLICO ASOCIADO A LAS ZONAS INDUSTRIALES DE MONTEVIDEO Y PUENTE ARANDA, EN LA CIUDAD DE BOGOTÁ. - MATERIAL GRANULAR ESTABILIZADO CON CEMENTO ASFALTICO CONVENCIONAL TIPO MGEA_A (Incluye suministro, extendido, nivelación y compactación).</v>
          </cell>
          <cell r="F4090" t="str">
            <v>M3</v>
          </cell>
          <cell r="G4090">
            <v>512301</v>
          </cell>
        </row>
        <row r="4091">
          <cell r="D4091">
            <v>10032</v>
          </cell>
          <cell r="E4091" t="str">
            <v>ESTUDIOS Y DISEÑOS DE VIAS Y ESPACIO PUBLICO ASOCIADO A LAS ZONAS INDUSTRIALES DE MONTEVIDEO Y PUENTE ARANDA, EN LA CIUDAD DE BOGOTÁ. - ANCLAJE SECO EN TUBERÍA GALVANIZADA DE 2" HECHO EN OBRA (incluye suministro y amarre)</v>
          </cell>
          <cell r="F4091" t="str">
            <v>UN</v>
          </cell>
          <cell r="G4091">
            <v>480961</v>
          </cell>
        </row>
        <row r="4092">
          <cell r="D4092">
            <v>10033</v>
          </cell>
          <cell r="E4092" t="str">
            <v>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v>
          </cell>
          <cell r="F4092" t="str">
            <v>M2</v>
          </cell>
          <cell r="G4092">
            <v>52859</v>
          </cell>
        </row>
        <row r="4093">
          <cell r="D4093">
            <v>10034</v>
          </cell>
          <cell r="E4093" t="str">
            <v>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v>
          </cell>
          <cell r="F4093" t="str">
            <v>KM</v>
          </cell>
          <cell r="G4093">
            <v>5826</v>
          </cell>
        </row>
        <row r="4094">
          <cell r="D4094">
            <v>10035</v>
          </cell>
          <cell r="E4094" t="str">
            <v>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v>
          </cell>
          <cell r="F4094" t="str">
            <v>KM</v>
          </cell>
          <cell r="G4094">
            <v>3884</v>
          </cell>
        </row>
        <row r="4095">
          <cell r="D4095">
            <v>10036</v>
          </cell>
          <cell r="E4095" t="str">
            <v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v>
          </cell>
          <cell r="F4095" t="str">
            <v>UN</v>
          </cell>
          <cell r="G4095">
            <v>90685309</v>
          </cell>
        </row>
        <row r="4096">
          <cell r="D4096">
            <v>10037</v>
          </cell>
          <cell r="E4096" t="str">
            <v>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4096" t="str">
            <v>UN</v>
          </cell>
          <cell r="G4096">
            <v>58342996</v>
          </cell>
        </row>
        <row r="4097">
          <cell r="D4097">
            <v>10038</v>
          </cell>
          <cell r="E4097" t="str">
            <v>TRONCALES AV. CIUDAD DE CALI, AV. CARRERA 68 Y AV. EXTENSION CARACAS - SUMINISTRO E INSTALACIÓN DE POWER SUPPLY 12-16 VCC, 1,5-2.0 A-DSS CON MÓDULO BACK UP ELD 001-DSS DE RECARGA AUTOMÁTICA.</v>
          </cell>
          <cell r="F4097" t="str">
            <v>UN</v>
          </cell>
          <cell r="G4097">
            <v>2029322</v>
          </cell>
        </row>
        <row r="4098">
          <cell r="D4098">
            <v>10039</v>
          </cell>
          <cell r="E4098" t="str">
            <v>TRONCALES AV. CIUDAD DE CALI, AV. CARRERA 68 Y AV. EXTENSION CARACAS - SUMINISTRO E INSTALACIÓN DE RECEPTOR INTELIGENTE 'DSSAdvanced'' PARA UNA PARADA DE BUS EN ESTACIÓN ' - INCLUYE LECTORA UHF - DRIVER RFID - MODULOS TESTIGOS</v>
          </cell>
          <cell r="F4098" t="str">
            <v>UN</v>
          </cell>
          <cell r="G4098">
            <v>4185476</v>
          </cell>
        </row>
        <row r="4099">
          <cell r="D4099">
            <v>10040</v>
          </cell>
          <cell r="E4099" t="str">
            <v xml:space="preserve">TRONCALES AV. CIUDAD DE CALI, AV. CARRERA 68 Y AV. EXTENSION CARACAS- SUMINISTRO E INSTALACIÓN DE MASTER LOGGER - LAN ''DSSAdvanced'' PARA UN VAGON ESTRUCTURAL </v>
          </cell>
          <cell r="F4099" t="str">
            <v>UN</v>
          </cell>
          <cell r="G4099">
            <v>13380480</v>
          </cell>
        </row>
        <row r="4100">
          <cell r="D4100">
            <v>10041</v>
          </cell>
          <cell r="E4100" t="str">
            <v>ESTUDIOS Y DISEÑOS DE LA CALZADA NORTE DE LA AVENIDA LA SIRENA (CALLE 153) ENTRE LA AUTOPISTA NORTE Y LA AVENIDA BOYACÁ - METROSIDERO (H: 0.8m a 1 m) (INCLUYE SIEMBRA, CAJA, TIERRA NEGRA, ABONO Y TUTOR, TRANSPORTE Y DISPOSICIÓN FINAL DE ESCOMBROS EN SITIO AUTORIZADO (DISTANCIA DE TRANSPORTE 28 KM)) SUMINISTRO Y PLANTACIÓN</v>
          </cell>
          <cell r="F4100" t="str">
            <v>UN</v>
          </cell>
          <cell r="G4100">
            <v>190637</v>
          </cell>
        </row>
        <row r="4101">
          <cell r="D4101">
            <v>10042</v>
          </cell>
          <cell r="E4101" t="str">
            <v>ESTUDIOS Y DISEÑOS DE LA CALZADA NORTE DE LA AVENIDA LA SIRENA (CALLE 153) ENTRE LA AUTOPISTA NORTE Y LA AVENIDA BOYACÁ – ABUTILON (H: 1,20 m a 1.50 m) (INCLUYE SIEMBRA, TIERRA NEGRA, TUTOR, TRANSPORTE Y DISPOSICIÓN FINAL DE ESCOMBROS EN SITIO AUTORIZADO (DISTANCIA DE TRANSPORTE 28 KM)) SUMINISTRO Y PLANTACIÓN</v>
          </cell>
          <cell r="F4101" t="str">
            <v>UN</v>
          </cell>
          <cell r="G4101">
            <v>191237</v>
          </cell>
        </row>
        <row r="4102">
          <cell r="D4102">
            <v>10043</v>
          </cell>
          <cell r="E4102" t="str">
            <v>ESTUDIOS Y DISEÑOS DE LA CALZADA NORTE DE LA AVENIDA LA SIRENA (CALLE 153) ENTRE LA AUTOPISTA NORTE Y LA AVENIDA BOYACÁ – LAUREL (H: 1,20 m a 1.50 m) (INCLUYE SIEMBRA, TIERRA NEGRA, TRANSPORTE Y DISPOSICIÓN FINAL DE ESCOMBROS EN SITIO AUTORIZADO (DISTANCIA DE TRANSPORTE 28 KM)) SUMINISTRO Y PLANTACIÓN</v>
          </cell>
          <cell r="F4102" t="str">
            <v>UN</v>
          </cell>
          <cell r="G4102">
            <v>188637</v>
          </cell>
        </row>
        <row r="4103">
          <cell r="D4103">
            <v>10044</v>
          </cell>
          <cell r="E4103" t="str">
            <v xml:space="preserve">ESTUDIOS Y DISEÑOS DE LA CALZADA NORTE DE LA AVENIDA LA SIRENA (CALLE 153) ENTRE LA AUTOPISTA NORTE Y LA AVENIDA BOYACÁ – CAJETO (H: 1,20 m a 1.50 m) (INCLUYE SIEMBRA, CAJA, TIERRA NEGRA, TRANSPORTE Y DISPOSICIÓN FINAL DE ESCOMBROS EN SITIO AUTORIZADO (DISTANCIA DE TRANSPORTE 28 KM)) SUMINISTRO Y PLANTACIÓN </v>
          </cell>
          <cell r="F4103" t="str">
            <v>UN</v>
          </cell>
          <cell r="G4103">
            <v>197187</v>
          </cell>
        </row>
        <row r="4104">
          <cell r="D4104">
            <v>10045</v>
          </cell>
          <cell r="E4104" t="str">
            <v>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v>
          </cell>
          <cell r="F4104" t="str">
            <v>M2</v>
          </cell>
          <cell r="G4104">
            <v>135902</v>
          </cell>
        </row>
        <row r="4105">
          <cell r="D4105">
            <v>10046</v>
          </cell>
          <cell r="E4105" t="str">
            <v>ESTUDIOS Y DISEÑOS DE LA CALZADA NORTE DE LA AVENIDA LA SIRENA (CALLE 153) ENTRE LA AUTOPISTA NORTE Y LA AVENIDA BOYACÁ – SUMINISTRO E INSTALACIÓN DE SUBDREN SECCIÓN 0.30MX1.40M INCLUYE (GEODREN DE 200MM, TUBERÍA, GRAVA ENTRE 3/4" Y 1/2" Y GEOTEXTIL NT3000)</v>
          </cell>
          <cell r="F4105" t="str">
            <v>ML</v>
          </cell>
          <cell r="G4105">
            <v>232730</v>
          </cell>
        </row>
        <row r="4106">
          <cell r="D4106">
            <v>10047</v>
          </cell>
          <cell r="E4106" t="str">
            <v>ESTUDIOS Y DISEÑOS DE LA CALZADA NORTE DE LA AVENIDA LA SIRENA (CALLE 153) ENTRE LA AUTOPISTA NORTE Y LA AVENIDA BOYACÁ – SUMINISTRO E INSTALACIÓN LÁMINA COLD ROLLED 0,5m x 0,5m e=1"</v>
          </cell>
          <cell r="F4106" t="str">
            <v>UN</v>
          </cell>
          <cell r="G4106">
            <v>383123</v>
          </cell>
        </row>
        <row r="4107">
          <cell r="D4107">
            <v>10048</v>
          </cell>
          <cell r="E4107" t="str">
            <v>ESTUDIOS Y DISEÑOS DE LA CALZADA NORTE DE LA AVENIDA LA SIRENA (CALLE 153) ENTRE LA AUTOPISTA NORTE Y LA AVENIDA BOYACÁ – SUMINISTRO E INSTALACIÓN REJILLA Y MARCO PARA SUMIDERO  83,5 X 45,5 CM</v>
          </cell>
          <cell r="F4107" t="str">
            <v>UN</v>
          </cell>
          <cell r="G4107">
            <v>711248</v>
          </cell>
        </row>
        <row r="4108">
          <cell r="D4108">
            <v>10049</v>
          </cell>
          <cell r="E4108" t="str">
            <v>ESTUDIOS Y DISEÑOS DE LA CALZADA NORTE DE LA AVENIDA LA SIRENA (CALLE 153) ENTRE LA AUTOPISTA NORTE Y LA AVENIDA BOYACÁ – SUMINISTRO E INSTALACIÓN PIEDRA PEGADA EN CONCRETO 3000 PSI 1:3 PARA LA PROTECCIÓN DE DESCOLE DE ALCANTARILLA EN EL TALUD DEL CANAL CÓRDOBA e= 0,30 m</v>
          </cell>
          <cell r="F4108" t="str">
            <v>M2</v>
          </cell>
          <cell r="G4108">
            <v>178996</v>
          </cell>
        </row>
        <row r="4109">
          <cell r="D4109">
            <v>10050</v>
          </cell>
          <cell r="E4109" t="str">
            <v>ESTUDIOS Y DISEÑOS DE LA CALZADA NORTE DE LA AVENIDA LA SIRENA (CALLE 153) ENTRE LA AUTOPISTA NORTE Y LA AVENIDA BOYACÁ – TUBERIA EN ACERO AL CARBONO DE 12" (300 MM) SCH STD C/C (9,53 mm) NORMAS ASTM A 53 EN TRAMOS DE 5.90 MTS, PARA RED MATRIZ ACUEDUCTO</v>
          </cell>
          <cell r="F4109" t="str">
            <v>ML</v>
          </cell>
          <cell r="G4109">
            <v>791271</v>
          </cell>
        </row>
        <row r="4110">
          <cell r="D4110">
            <v>10051</v>
          </cell>
          <cell r="E4110" t="str">
            <v>ESTUDIOS Y DISEÑOS DE LA CALZADA NORTE DE LA AVENIDA LA SIRENA (CALLE 153) ENTRE LA AUTOPISTA NORTE Y LA AVENIDA BOYACÁ – PLACA CUBIERTA D=1.00M POZO INSPEC, ESPESOR PLACA 0,20 M (FUNDIDA EN SITIO. INC. SUMINISTRO, FORMALETEO, REFUERZO E INSTALACIÓN. NO INC.TAPA)</v>
          </cell>
          <cell r="F4110" t="str">
            <v>UN</v>
          </cell>
          <cell r="G4110">
            <v>366901</v>
          </cell>
        </row>
        <row r="4111">
          <cell r="D4111">
            <v>10052</v>
          </cell>
          <cell r="E4111" t="str">
            <v>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v>
          </cell>
          <cell r="F4111" t="str">
            <v>M2</v>
          </cell>
          <cell r="G4111">
            <v>897822</v>
          </cell>
        </row>
        <row r="4112">
          <cell r="D4112">
            <v>10053</v>
          </cell>
          <cell r="E4112" t="str">
            <v>ESTUDIOS Y DISEÑOS PARA LA CONEXIÓN DE LA ALAMEDA EL PORVENIR CON AV. TERREROS – BICIPUENTE SOBRE LA QUEBRADA TIBANICA: BANCA MOBILIARIA PARA URBANISMO DE 40x23x60cm e=5cm , GRIS, CONCRETO LISO, INCLUYE TRANSPORTE. (Suministro e instalación)</v>
          </cell>
          <cell r="F4112" t="str">
            <v>UN</v>
          </cell>
          <cell r="G4112">
            <v>210866</v>
          </cell>
        </row>
        <row r="4113">
          <cell r="D4113">
            <v>10054</v>
          </cell>
          <cell r="E4113" t="str">
            <v>ESTUDIOS Y DISEÑOS PARA LA CONEXIÓN DE LA ALAMEDA EL PORVENIR CON AV. TERREROS – BICIPUENTE SOBRE LA QUEBRADA TIBANICA: LAUREL HOJA PEQUEÑO h=1.5m. (Incluye siembra, tierra, abono, transporte)</v>
          </cell>
          <cell r="F4113" t="str">
            <v>UN</v>
          </cell>
          <cell r="G4113">
            <v>60000</v>
          </cell>
        </row>
        <row r="4114">
          <cell r="D4114">
            <v>10055</v>
          </cell>
          <cell r="E4114" t="str">
            <v>ESTUDIOS Y DISEÑOS PARA LA CONEXIÓN DE LA ALAMEDA EL PORVENIR CON AV. TERREROS – BICIPUENTE SOBRE LA QUEBRADA TIBANICA: TREBOL (Incluye siembra, tierra, abono, transporte)</v>
          </cell>
          <cell r="F4114" t="str">
            <v>M2</v>
          </cell>
          <cell r="G4114">
            <v>30002</v>
          </cell>
        </row>
        <row r="4115">
          <cell r="D4115">
            <v>10056</v>
          </cell>
          <cell r="E4115" t="str">
            <v>ESTUDIOS Y DISEÑOS PARA LA CONEXIÓN DE LA ALAMEDA EL PORVENIR CON AV. TERREROS – BICIPUENTE SOBRE LA QUEBRADA TIBANICA: CALISTEMO LLORON h=1.5m. (Incluye siembra, tierra, abono, transporte)</v>
          </cell>
          <cell r="F4115" t="str">
            <v>UN</v>
          </cell>
          <cell r="G4115">
            <v>60000</v>
          </cell>
        </row>
        <row r="4116">
          <cell r="D4116">
            <v>10057</v>
          </cell>
          <cell r="E4116" t="str">
            <v>ESTUDIOS Y DISEÑOS PARA LA CONEXIÓN DE LA ALAMEDA EL PORVENIR CON AV. TERREROS – BICIPUENTE SOBRE LA QUEBRADA TIBANICA: HAYUELOS h=1.5m. (Incluye siembra, tierra, abono, transporte)</v>
          </cell>
          <cell r="F4116" t="str">
            <v>UN</v>
          </cell>
          <cell r="G4116">
            <v>60000</v>
          </cell>
        </row>
        <row r="4117">
          <cell r="D4117">
            <v>10058</v>
          </cell>
          <cell r="E4117" t="str">
            <v>ESTUDIOS Y DISEÑOS PARA LA CONEXIÓN DE LA ALAMEDA EL PORVENIR CON AV. TERREROS – BICIPUENTE SOBRE LA QUEBRADA TIBANICA: DIVIDIVI DE TIERRA FRIA h=1.5m. (Incluye siembra, tierra, abono, transporte)</v>
          </cell>
          <cell r="F4117" t="str">
            <v>UN</v>
          </cell>
          <cell r="G4117">
            <v>65000</v>
          </cell>
        </row>
        <row r="4118">
          <cell r="D4118">
            <v>10059</v>
          </cell>
          <cell r="E4118" t="str">
            <v>ESTUDIOS Y DISEÑOS PARA LA CONEXIÓN DE LA ALAMEDA EL PORVENIR CON AV. TERREROS – BICIPUENTE SOBRE LA QUEBRADA TIBANICA: SEÑALIZACIÓN CON MATERIAL EN RESINA POLI EPOXICA TIPO LOSETA TOPEROL 40 x 40cm (1m EQUIVALE A 2.5 LOSETAS DE 40cm)</v>
          </cell>
          <cell r="F4118" t="str">
            <v>ML</v>
          </cell>
          <cell r="G4118">
            <v>136665</v>
          </cell>
        </row>
        <row r="4119">
          <cell r="D4119">
            <v>10060</v>
          </cell>
          <cell r="E4119" t="str">
            <v>AVENIDA CONTADOR (CL. 134) - Línea de vida vertical 13mm x 20m certificada, con gancho</v>
          </cell>
          <cell r="F4119" t="str">
            <v>UN</v>
          </cell>
          <cell r="G4119">
            <v>357067</v>
          </cell>
        </row>
        <row r="4120">
          <cell r="D4120">
            <v>10061</v>
          </cell>
          <cell r="E4120" t="str">
            <v xml:space="preserve">AVENIDA CONTADOR (CL. 134) - Junta de neopreno Tipo Jeene JJ3550W ó equivalente.  Incluye labio polimérico 3cm x 2cm, caja de 10cm x 8cm en concreto fluido sin retracción, resistencia f ́c=5.000 psi - Bicomponente. Incluye suministro e instalación </v>
          </cell>
          <cell r="F4120" t="str">
            <v>ML</v>
          </cell>
          <cell r="G4120">
            <v>4710787</v>
          </cell>
        </row>
        <row r="4121">
          <cell r="D4121">
            <v>10062</v>
          </cell>
          <cell r="E4121" t="str">
            <v>AVENIDA CONTADOR (CL. 134) -  Icopor 10cm x 10cm. Incluye suministro e instalación</v>
          </cell>
          <cell r="F4121" t="str">
            <v>ML</v>
          </cell>
          <cell r="G4121">
            <v>6099</v>
          </cell>
        </row>
        <row r="4122">
          <cell r="D4122">
            <v>10063</v>
          </cell>
          <cell r="E4122" t="str">
            <v xml:space="preserve">AVENIDA CONTADOR (CL. 134) -  Estiropor h=1.2m. Incluye suministro e instalación </v>
          </cell>
          <cell r="F4122" t="str">
            <v>M2</v>
          </cell>
          <cell r="G4122">
            <v>325858</v>
          </cell>
        </row>
        <row r="4123">
          <cell r="D4123">
            <v>10064</v>
          </cell>
          <cell r="E4123" t="str">
            <v>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v>
          </cell>
          <cell r="F4123" t="str">
            <v>GLB</v>
          </cell>
          <cell r="G4123">
            <v>98188650</v>
          </cell>
        </row>
        <row r="4124">
          <cell r="D4124">
            <v>10065</v>
          </cell>
          <cell r="E4124" t="str">
            <v>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v>
          </cell>
          <cell r="F4124" t="str">
            <v>M2</v>
          </cell>
          <cell r="G4124">
            <v>651834</v>
          </cell>
        </row>
        <row r="4125">
          <cell r="D4125">
            <v>10066</v>
          </cell>
          <cell r="E4125" t="str">
            <v>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v>
          </cell>
          <cell r="F4125" t="str">
            <v>ML</v>
          </cell>
          <cell r="G4125">
            <v>832300</v>
          </cell>
        </row>
        <row r="4126">
          <cell r="D4126">
            <v>10067</v>
          </cell>
          <cell r="E4126" t="str">
            <v>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v>
          </cell>
          <cell r="F4126" t="str">
            <v>ML</v>
          </cell>
          <cell r="G4126">
            <v>898500</v>
          </cell>
        </row>
        <row r="4127">
          <cell r="D4127">
            <v>10068</v>
          </cell>
          <cell r="E4127" t="str">
            <v>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v>
          </cell>
          <cell r="F4127" t="str">
            <v>ML</v>
          </cell>
          <cell r="G4127">
            <v>2634594</v>
          </cell>
        </row>
        <row r="4128">
          <cell r="D4128">
            <v>10069</v>
          </cell>
          <cell r="E4128" t="str">
            <v>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v>
          </cell>
          <cell r="F4128" t="str">
            <v>ML</v>
          </cell>
          <cell r="G4128">
            <v>672996</v>
          </cell>
        </row>
        <row r="4129">
          <cell r="D4129">
            <v>10070</v>
          </cell>
          <cell r="E4129" t="str">
            <v>TRONCALES AV. CIUDAD DE CALI, AV. CARRERA 68 Y AV. EXTENSION CARACAS - MURO EN CONCRETO 3.000 PSI GRAVA FINA PARA PROTECCIÓN ZONA DE VALIDACIÓN (INCLUYE SUMINISTRO, FORMALETA, COLOCACIÓN Y CURADO, NO INCLUYE REFUERZO).</v>
          </cell>
          <cell r="F4129" t="str">
            <v>M3</v>
          </cell>
          <cell r="G4129">
            <v>764708</v>
          </cell>
        </row>
        <row r="4130">
          <cell r="D4130">
            <v>10071</v>
          </cell>
          <cell r="E4130" t="str">
            <v>TRONCALES AV. CIUDAD DE CALI, AV. CARRERA 68 Y AV. EXTENSION CARACAS – PLACA DE CONCRETO LAVADO FUNDIDA EN SITIO DE 3000 PSI (21MPA), ESPESOR DE PLACA: 12cm (INCLUYE CURADO Y MALLA ELECTROSOLDADA DE 6mm 15x15cm).</v>
          </cell>
          <cell r="F4130" t="str">
            <v>M2</v>
          </cell>
          <cell r="G4130">
            <v>109617</v>
          </cell>
        </row>
        <row r="4131">
          <cell r="D4131">
            <v>10072</v>
          </cell>
          <cell r="E4131" t="str">
            <v>RELLENO PARA REDES EN ARENA DE PEÑA (NORMA NP-040) (SUMINISTRO, EXTENDIDO, HUMEDECIMIENTO Y COMPACTACIÓN)</v>
          </cell>
          <cell r="F4131" t="str">
            <v>M3</v>
          </cell>
          <cell r="G4131">
            <v>148967</v>
          </cell>
        </row>
        <row r="4132">
          <cell r="D4132">
            <v>10073</v>
          </cell>
          <cell r="E4132" t="str">
            <v>AVENIDA CONTADOR (CL. 134) - Pasador de Acero ∅=3" (SAE 4041) Fy=690 MPa, Long=1m; incluye pasamuro acero inoxidable ∅=4. Suministro e instalación.</v>
          </cell>
          <cell r="F4132" t="str">
            <v>UN</v>
          </cell>
          <cell r="G4132">
            <v>1228175</v>
          </cell>
        </row>
        <row r="4133">
          <cell r="D4133">
            <v>10074</v>
          </cell>
          <cell r="E4133" t="str">
            <v>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v>
          </cell>
          <cell r="F4133" t="str">
            <v>UN</v>
          </cell>
          <cell r="G4133">
            <v>6723500</v>
          </cell>
        </row>
        <row r="4134">
          <cell r="D4134">
            <v>10075</v>
          </cell>
          <cell r="E4134" t="str">
            <v>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v>
          </cell>
          <cell r="F4134" t="str">
            <v>UN</v>
          </cell>
          <cell r="G4134">
            <v>9163000</v>
          </cell>
        </row>
        <row r="4135">
          <cell r="D4135">
            <v>10076</v>
          </cell>
          <cell r="E4135" t="str">
            <v>PERMISO INTERVENCIÓN VOLUNTARIA E Y D AV. BOSA AV. SAN BERNARDINO, AV TINTAL - CONTENEDOR DE RAICES RECTANGULAR TIPO A (1,6X1,5X3,3m) (Suministro, Construcción y filtro en gravilla. No Inc. Tierra)</v>
          </cell>
          <cell r="F4135" t="str">
            <v>UN</v>
          </cell>
          <cell r="G4135">
            <v>2048250</v>
          </cell>
        </row>
        <row r="4136">
          <cell r="D4136">
            <v>10077</v>
          </cell>
          <cell r="E4136" t="str">
            <v xml:space="preserve">PERMISO INTERVENCIÓN VOLUNTARIA E Y D AV. BOSA AV. SAN BERNARDINO, AV TINTAL - CONTENEDOR DE RAICES RECTANGULAR TIPO B (1,2X1,5X3,4,3m) (Suministro, Construcción y filtro en gravilla. No Inc. Tierra)	</v>
          </cell>
          <cell r="F4136" t="str">
            <v>UN</v>
          </cell>
          <cell r="G4136">
            <v>2314607</v>
          </cell>
        </row>
        <row r="4137">
          <cell r="D4137">
            <v>10078</v>
          </cell>
          <cell r="E4137" t="str">
            <v>PERMISO INTERVENCIÓN VOLUNTARIA E Y D AV. BOSA AV. SAN BERNARDINO, AV TINTAL - CONTENEDOR DE RAICES RECTANGULAR TIPO C (1,4X1,5X2,4m) (Suministro, Construcción y filtro en gravilla. No Inc. Tierra)</v>
          </cell>
          <cell r="F4137" t="str">
            <v>UN</v>
          </cell>
          <cell r="G4137">
            <v>1608305</v>
          </cell>
        </row>
        <row r="4138">
          <cell r="D4138">
            <v>10079</v>
          </cell>
          <cell r="E4138" t="str">
            <v>PERMISO INTERVENCIÓN VOLUNTARIA E Y D AV. BOSA AV. SAN BERNARDINO, AV TINTAL - DEMOLICION DE TUBERIA TRITUBO (INCLUYE CARGUE, TRANSPORTE Y DISPOSICIÓN FINAL DE ESCOMBROS A 28 KM)</v>
          </cell>
          <cell r="F4138" t="str">
            <v>UN</v>
          </cell>
          <cell r="G4138">
            <v>15643</v>
          </cell>
        </row>
        <row r="4139">
          <cell r="D4139">
            <v>10080</v>
          </cell>
          <cell r="E4139" t="str">
            <v>PROCESO DE CONSTRUCCIÓN MENOR CUANTÍA 2023, TRANSPORTE DE MATERIALES DE OBRAS EN VÍAS PERIMETRALES DE BOGOTÁ - TRANSPORTE DE MATERIAL EN VOLQUETA DOBLE TROQUE ENTRE EL MUNICIPIO DE UNE CUNDINAMARCA Y LA CIUDAD DE BOGOTÁ D.C. PARA LOS PROYECTOS GILMA JIMENEZ Y CALLE 92-94.</v>
          </cell>
          <cell r="F4139" t="str">
            <v>M3-KM</v>
          </cell>
          <cell r="G4139">
            <v>1844</v>
          </cell>
        </row>
        <row r="4140">
          <cell r="D4140">
            <v>10081</v>
          </cell>
          <cell r="E4140" t="str">
            <v>PROCESO DE CONSTRUCCIÓN MENOR CUANTÍA 2023, TRANSPORTE DE MATERIALES DE OBRAS EN VÍAS PERIMETRALES DE BOGOTÁ - TRANSPORTE DE MATERIAL EN VOLQUETA DOBLE TROQUE ENTRE EL MUNICIPIO DE MONDOÑEDO CUNDINAMARCA Y LA CIUDAD DE BOGOTÁ D.C. PARA LOS PROYECTOS GILMA JIMENEZ Y CALLE 92-94.</v>
          </cell>
          <cell r="F4140" t="str">
            <v>M3-KM</v>
          </cell>
          <cell r="G4140">
            <v>2108</v>
          </cell>
        </row>
        <row r="4141">
          <cell r="D4141">
            <v>10085</v>
          </cell>
          <cell r="E4141" t="str">
            <v>PROCESO DE CONSTRUCCIÓN MENOR CUANTÍA 2023, TRANSPORTE DE MATERIALES A OBRAS EN VÍAS PERIMETRALES DE BOGOTÁ. - TRANSPORTE TUBERÍAS O INSUMOS PREFABRICADOS EN LOS SITIOS DISPUESTOS Y DEFINIDOS POR LA OBRA. (INCLUYE CARGUE Y DESCARGUE DE MATERIAL Y TRASCIEGO HASTA 50 METROS)</v>
          </cell>
          <cell r="F4141" t="str">
            <v>KG</v>
          </cell>
          <cell r="G4141">
            <v>66</v>
          </cell>
        </row>
        <row r="4142">
          <cell r="D4142">
            <v>10086</v>
          </cell>
          <cell r="E4142" t="str">
            <v>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v>
          </cell>
          <cell r="F4142" t="str">
            <v>M3-KM</v>
          </cell>
          <cell r="G4142">
            <v>3692</v>
          </cell>
        </row>
        <row r="4143">
          <cell r="D4143">
            <v>10087</v>
          </cell>
          <cell r="E4143" t="str">
            <v>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v>
          </cell>
          <cell r="F4143" t="str">
            <v>M3-KM</v>
          </cell>
          <cell r="G4143">
            <v>3721</v>
          </cell>
        </row>
        <row r="4144">
          <cell r="D4144">
            <v>10088</v>
          </cell>
          <cell r="E4144" t="str">
            <v>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v>
          </cell>
          <cell r="F4144" t="str">
            <v>UN</v>
          </cell>
          <cell r="G4144">
            <v>14323084</v>
          </cell>
        </row>
        <row r="4145">
          <cell r="D4145">
            <v>10089</v>
          </cell>
          <cell r="E4145" t="str">
            <v>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v>
          </cell>
          <cell r="F4145" t="str">
            <v>UN</v>
          </cell>
          <cell r="G4145">
            <v>377845</v>
          </cell>
        </row>
        <row r="4146">
          <cell r="D4146">
            <v>10090</v>
          </cell>
          <cell r="E4146" t="str">
            <v>TERMINACIÓN PARA LA CONSTRUCCIÓN DEL PUENTE PEATONAL DE LA AV. LAUREANO GOMEZ (AK 9) POR CALLE 112 - ANCLAJE TIPO DYWIDAG (F=32MM L=3.0 M) (INCLUYE SUMINISTRO E INSTALACIÓN, BARRA DYWIDAG 950/1050 DE 32MM L=3.0 M, TUERCA CALOTA PARA BARRA DYWIDAG 950 DE 32 MM BARRA DIWYDAG 950/1050 DE 18MM 120X120X20, PLACA PARA TUERCA CALOTA DE 32MM, DIWYDAG 950 950/1050 DE 18 M, DISTANCIADOR PARA BARRA DYWIDAG 32X1.8 950/1050 DE 18MM, SERVICIO TÉCNICO DE TESADO DE BARRAS, TRANSPORTE DE EQUIPOS Y MATERIALES).</v>
          </cell>
          <cell r="F4146" t="str">
            <v>UN</v>
          </cell>
          <cell r="G4146">
            <v>1234447</v>
          </cell>
        </row>
        <row r="4147">
          <cell r="D4147">
            <v>10091</v>
          </cell>
          <cell r="E4147" t="str">
            <v>TERMINACIÓN PARA LA CONSTRUCCIÓN DEL PUENTE PEATONAL DE LA AV. LAUREANO GOMEZ (AK 9) POR CALLE 112 - ANCLAJE TIPO DYWIDAG (F=36MM L=4.2 ML) (INCLUYE SUMINISTRO E INSTALACIÓN, BARRA DYWIDAG 950/1050 DE 36MM L=4.2 M, TUERCA CALOTA PARA BARRA DYWIDAG 950 DE 36 MM, PLACA PARA TUERCA CALOTA DE 36MM, DIWIDAG 950, DISTANCIADOR PARA BARRA DIWYDAG 50X3.0, SERVICIO TÉCNICO DE TESADO DE BARRAS, TRANSPORTE DE EQUIPOS Y MATERIALES).</v>
          </cell>
          <cell r="F4147" t="str">
            <v>UN</v>
          </cell>
          <cell r="G4147">
            <v>1677445</v>
          </cell>
        </row>
        <row r="4148">
          <cell r="D4148">
            <v>10092</v>
          </cell>
          <cell r="E4148" t="str">
            <v>TERMINACIÓN PARA LA CONSTRUCCIÓN DEL PUENTE PEATONAL DE LA AV. LAUREANO GOMEZ (AK 9) POR CALLE 112 - ANCLAJE TIPO DYWIDAG (F=47MM L=3.3 M) (INCLUYE SUMINISTRO E INSTALACIÓN, BARRA DYWIDAG 950/1050 DE 47MM L=3.3 M, TUERCA CALOTA 55° PARA BARRA DYWIDAG 950 DE 47MM 260X260X50, DISTANCIADOR PARA BARRA DYWIDAG 55X3.0 950/1050 DE 18MM, SERVICIO TÉCNICO DE TESADO DE BARRAS, TRANSPORTE DE EQUIPOS Y MATERIALES).</v>
          </cell>
          <cell r="F4148" t="str">
            <v>UN</v>
          </cell>
          <cell r="G4148">
            <v>5712454</v>
          </cell>
        </row>
        <row r="4149">
          <cell r="D4149">
            <v>10093</v>
          </cell>
          <cell r="E4149" t="str">
            <v>PROCESO DE CONSTRUCCIÓN MENOR CUANTÍA 2023 – CARGUE DE MATERIALES MANUAL A VOLQUETA DOBLE TROQUE EN LAS FUENTES UNE Y MONDOÑEDO EN EL DEPARTAMENTO DE CUNDINAMARCA.</v>
          </cell>
          <cell r="F4149" t="str">
            <v>M3</v>
          </cell>
          <cell r="G4149">
            <v>9293</v>
          </cell>
        </row>
      </sheetData>
      <sheetData sheetId="1">
        <row r="4">
          <cell r="C4">
            <v>322</v>
          </cell>
        </row>
      </sheetData>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s"/>
      <sheetName val="Insumos"/>
    </sheetNames>
    <sheetDataSet>
      <sheetData sheetId="0" refreshError="1"/>
      <sheetData sheetId="1" refreshError="1">
        <row r="4">
          <cell r="C4">
            <v>322</v>
          </cell>
          <cell r="D4" t="str">
            <v>CONCRETO GRAVA COMÚN 2000 PSI 14 MPa (140 Kg/m2)</v>
          </cell>
          <cell r="E4" t="str">
            <v>M3</v>
          </cell>
          <cell r="F4">
            <v>467670</v>
          </cell>
        </row>
        <row r="5">
          <cell r="C5">
            <v>323</v>
          </cell>
          <cell r="D5" t="str">
            <v>CONCRETO GRAVA COMÚN 2500 PSI 17 MPa (175 Kg/cm2)</v>
          </cell>
          <cell r="E5" t="str">
            <v>M3</v>
          </cell>
          <cell r="F5">
            <v>481950</v>
          </cell>
        </row>
        <row r="6">
          <cell r="C6">
            <v>324</v>
          </cell>
          <cell r="D6" t="str">
            <v>CONCRETO GRAVA COMÚN 3000 PSI  21 MPa (210 Kg/cm2)</v>
          </cell>
          <cell r="E6" t="str">
            <v>M3</v>
          </cell>
          <cell r="F6">
            <v>490280</v>
          </cell>
        </row>
        <row r="7">
          <cell r="C7">
            <v>325</v>
          </cell>
          <cell r="D7" t="str">
            <v>CONCRETO GRAVA COMÚN 3500 PSI 24 MPa (245 Kg/cm2)</v>
          </cell>
          <cell r="E7" t="str">
            <v>M3</v>
          </cell>
          <cell r="F7">
            <v>508130</v>
          </cell>
        </row>
        <row r="8">
          <cell r="C8">
            <v>326</v>
          </cell>
          <cell r="D8" t="str">
            <v>CONCRETO GRAVA COMÚN 4000 PSI 27 MPa (280 Kg/cm2)</v>
          </cell>
          <cell r="E8" t="str">
            <v>M3</v>
          </cell>
          <cell r="F8">
            <v>520030</v>
          </cell>
        </row>
        <row r="9">
          <cell r="C9">
            <v>328</v>
          </cell>
          <cell r="D9" t="str">
            <v>CONCRETO GRAVA COMÚN 5000 PSI 34 MPa (350 Kg/cm2)</v>
          </cell>
          <cell r="E9" t="str">
            <v>M3</v>
          </cell>
          <cell r="F9">
            <v>547400</v>
          </cell>
        </row>
        <row r="10">
          <cell r="C10">
            <v>333</v>
          </cell>
          <cell r="D10" t="str">
            <v>CONCRETO GRAVA FINA 3000 PSI 21 MPa (210 Kg/cm2)</v>
          </cell>
          <cell r="E10" t="str">
            <v>M3</v>
          </cell>
          <cell r="F10">
            <v>508130</v>
          </cell>
        </row>
        <row r="11">
          <cell r="C11">
            <v>366</v>
          </cell>
          <cell r="D11" t="str">
            <v>MORTERO 2000 PSI 14 MPa (140 Kg/cm2)</v>
          </cell>
          <cell r="E11" t="str">
            <v>M3</v>
          </cell>
          <cell r="F11">
            <v>525980</v>
          </cell>
        </row>
        <row r="12">
          <cell r="C12">
            <v>1505</v>
          </cell>
          <cell r="D12" t="str">
            <v>COMPACTADOR DE LLANTAS - MASA SIN LASTRES DE 9 A 11 TONELADAS - INCLUYE OPERARIO Y COMBUSTIBLE</v>
          </cell>
          <cell r="E12" t="str">
            <v>HR</v>
          </cell>
          <cell r="F12">
            <v>179292</v>
          </cell>
        </row>
        <row r="13">
          <cell r="C13">
            <v>1512</v>
          </cell>
          <cell r="D13" t="str">
            <v>GRAMA</v>
          </cell>
          <cell r="E13" t="str">
            <v>M2</v>
          </cell>
          <cell r="F13">
            <v>8500</v>
          </cell>
        </row>
        <row r="14">
          <cell r="C14">
            <v>1515</v>
          </cell>
          <cell r="D14" t="str">
            <v>FORMALETA METÁLICA SARDINEL</v>
          </cell>
          <cell r="E14" t="str">
            <v>ML/DI</v>
          </cell>
          <cell r="F14">
            <v>1071</v>
          </cell>
        </row>
        <row r="15">
          <cell r="C15">
            <v>1794</v>
          </cell>
          <cell r="D15" t="str">
            <v>ALAMBRE RECOCIDO No.18</v>
          </cell>
          <cell r="E15" t="str">
            <v>KG</v>
          </cell>
          <cell r="F15">
            <v>6307</v>
          </cell>
        </row>
        <row r="16">
          <cell r="C16">
            <v>2273</v>
          </cell>
          <cell r="D16" t="str">
            <v>LADRILLO TOLETE RECOCIDO 24x12x6</v>
          </cell>
          <cell r="E16" t="str">
            <v>UN</v>
          </cell>
          <cell r="F16">
            <v>1032</v>
          </cell>
        </row>
        <row r="17">
          <cell r="C17">
            <v>2307</v>
          </cell>
          <cell r="D17" t="str">
            <v>ARENA DE PEÑA</v>
          </cell>
          <cell r="E17" t="str">
            <v>M3</v>
          </cell>
          <cell r="F17">
            <v>45740</v>
          </cell>
        </row>
        <row r="18">
          <cell r="C18">
            <v>2308</v>
          </cell>
          <cell r="D18" t="str">
            <v>ARENA DE RIO</v>
          </cell>
          <cell r="E18" t="str">
            <v>M3</v>
          </cell>
          <cell r="F18">
            <v>130686</v>
          </cell>
        </row>
        <row r="19">
          <cell r="C19">
            <v>2551</v>
          </cell>
          <cell r="D19" t="str">
            <v>MARCO Y TAPA PARA CAJA DE INSPECCIÓN 0.5x0.5m</v>
          </cell>
          <cell r="E19" t="str">
            <v>UN</v>
          </cell>
          <cell r="F19">
            <v>168199</v>
          </cell>
        </row>
        <row r="20">
          <cell r="C20">
            <v>2798</v>
          </cell>
          <cell r="D20" t="str">
            <v>LADRILLO TOLETE COMUN</v>
          </cell>
          <cell r="E20" t="str">
            <v>UN</v>
          </cell>
          <cell r="F20">
            <v>590</v>
          </cell>
        </row>
        <row r="21">
          <cell r="C21">
            <v>2910</v>
          </cell>
          <cell r="D21" t="str">
            <v>RECEBO COMUN</v>
          </cell>
          <cell r="E21" t="str">
            <v>M3</v>
          </cell>
          <cell r="F21">
            <v>4396</v>
          </cell>
        </row>
        <row r="22">
          <cell r="C22">
            <v>3386</v>
          </cell>
          <cell r="D22" t="str">
            <v>FORMALETA PARAL CORTO-CAMILLA  0.73x1.4m (M2)</v>
          </cell>
          <cell r="E22" t="str">
            <v>M2/MES</v>
          </cell>
          <cell r="F22">
            <v>11495</v>
          </cell>
        </row>
        <row r="23">
          <cell r="C23">
            <v>3995</v>
          </cell>
          <cell r="D23" t="str">
            <v>FORMALETA MADERA PARA TAPAS-CAJAS Y CAMARAS</v>
          </cell>
          <cell r="E23" t="str">
            <v>M2</v>
          </cell>
          <cell r="F23">
            <v>29002</v>
          </cell>
        </row>
        <row r="24">
          <cell r="C24">
            <v>4513</v>
          </cell>
          <cell r="D24" t="str">
            <v>DUCTO TELEFONICO LIVIANO PVC TIPO EB D=3"</v>
          </cell>
          <cell r="E24" t="str">
            <v>ML</v>
          </cell>
          <cell r="F24">
            <v>13987</v>
          </cell>
        </row>
        <row r="25">
          <cell r="C25">
            <v>4514</v>
          </cell>
          <cell r="D25" t="str">
            <v>DUCTO TELEFONICO LIVIANO PVC TIPO EB D=4"</v>
          </cell>
          <cell r="E25" t="str">
            <v>ML</v>
          </cell>
          <cell r="F25">
            <v>24081</v>
          </cell>
        </row>
        <row r="26">
          <cell r="C26">
            <v>4520</v>
          </cell>
          <cell r="D26" t="str">
            <v>DUCTO PVC TIPO TDP D=3"</v>
          </cell>
          <cell r="E26" t="str">
            <v>ML</v>
          </cell>
          <cell r="F26">
            <v>18689</v>
          </cell>
        </row>
        <row r="27">
          <cell r="C27">
            <v>4521</v>
          </cell>
          <cell r="D27" t="str">
            <v>DUCTO PVC TIPO TDP D=4"</v>
          </cell>
          <cell r="E27" t="str">
            <v>ML</v>
          </cell>
          <cell r="F27">
            <v>23150</v>
          </cell>
        </row>
        <row r="28">
          <cell r="C28">
            <v>4594</v>
          </cell>
          <cell r="D28" t="str">
            <v>CODO G.RAD. PVC U.M. NORMA NTC 382 90° D=2" RDE 21</v>
          </cell>
          <cell r="E28" t="str">
            <v>UN</v>
          </cell>
          <cell r="F28">
            <v>73221</v>
          </cell>
        </row>
        <row r="29">
          <cell r="C29">
            <v>4596</v>
          </cell>
          <cell r="D29" t="str">
            <v>CODO G.RAD. PVC U.M. NORMA NTC 382 90° D=4" RDE 21</v>
          </cell>
          <cell r="E29" t="str">
            <v>UN</v>
          </cell>
          <cell r="F29">
            <v>146062</v>
          </cell>
        </row>
        <row r="30">
          <cell r="C30">
            <v>4598</v>
          </cell>
          <cell r="D30" t="str">
            <v>CODO G.RAD. PVC U.M. NORMA NTC 382 90° D=8" RDE 21</v>
          </cell>
          <cell r="E30" t="str">
            <v>UN</v>
          </cell>
          <cell r="F30">
            <v>1272799</v>
          </cell>
        </row>
        <row r="31">
          <cell r="C31">
            <v>4600</v>
          </cell>
          <cell r="D31" t="str">
            <v>CODO G.RAD. PVC U.M. NORMA NTC 382 90° D=12" RDE 21</v>
          </cell>
          <cell r="E31" t="str">
            <v>UN</v>
          </cell>
          <cell r="F31">
            <v>3229502</v>
          </cell>
        </row>
        <row r="32">
          <cell r="C32">
            <v>4608</v>
          </cell>
          <cell r="D32" t="str">
            <v>UNION PVC U.M. NORMA NTC 382 D=2"</v>
          </cell>
          <cell r="E32" t="str">
            <v>UN</v>
          </cell>
          <cell r="F32">
            <v>35366</v>
          </cell>
        </row>
        <row r="33">
          <cell r="C33">
            <v>4609</v>
          </cell>
          <cell r="D33" t="str">
            <v>UNION PVC U.M. NORMA NTC 382 D=3"</v>
          </cell>
          <cell r="E33" t="str">
            <v>UN</v>
          </cell>
          <cell r="F33">
            <v>58252</v>
          </cell>
        </row>
        <row r="34">
          <cell r="C34">
            <v>4610</v>
          </cell>
          <cell r="D34" t="str">
            <v>UNION PVC U.M. NORMA NTC 382 D=4"</v>
          </cell>
          <cell r="E34" t="str">
            <v>UN</v>
          </cell>
          <cell r="F34">
            <v>84840</v>
          </cell>
        </row>
        <row r="35">
          <cell r="C35">
            <v>4611</v>
          </cell>
          <cell r="D35" t="str">
            <v>UNION PVC U.M. NORMA NTC 382 D=6"</v>
          </cell>
          <cell r="E35" t="str">
            <v>UN</v>
          </cell>
          <cell r="F35">
            <v>198097</v>
          </cell>
        </row>
        <row r="36">
          <cell r="C36">
            <v>4612</v>
          </cell>
          <cell r="D36" t="str">
            <v>UNION PVC U.M. NORMA NTC 382 D=8"</v>
          </cell>
          <cell r="E36" t="str">
            <v>UN</v>
          </cell>
          <cell r="F36">
            <v>363957</v>
          </cell>
        </row>
        <row r="37">
          <cell r="C37">
            <v>4613</v>
          </cell>
          <cell r="D37" t="str">
            <v>UNION PVC U.M. NORMA NTC 382 D=10"</v>
          </cell>
          <cell r="E37" t="str">
            <v>UN</v>
          </cell>
          <cell r="F37">
            <v>650279</v>
          </cell>
        </row>
        <row r="38">
          <cell r="C38">
            <v>4614</v>
          </cell>
          <cell r="D38" t="str">
            <v>UNION PVC U.M. NORMA NTC 382 D=12"</v>
          </cell>
          <cell r="E38" t="str">
            <v>UN</v>
          </cell>
          <cell r="F38">
            <v>1007787</v>
          </cell>
        </row>
        <row r="39">
          <cell r="C39">
            <v>4675</v>
          </cell>
          <cell r="D39" t="str">
            <v>CEMENTO GRIS TIPO III (Bulto x 50 Kg)</v>
          </cell>
          <cell r="E39" t="str">
            <v>UN</v>
          </cell>
          <cell r="F39">
            <v>29500</v>
          </cell>
        </row>
        <row r="40">
          <cell r="C40">
            <v>4694</v>
          </cell>
          <cell r="D40" t="str">
            <v>TUBERIA CONDUIT METALICA RMC D= 1"</v>
          </cell>
          <cell r="E40" t="str">
            <v>ML</v>
          </cell>
          <cell r="F40">
            <v>36720</v>
          </cell>
        </row>
        <row r="41">
          <cell r="C41">
            <v>4697</v>
          </cell>
          <cell r="D41" t="str">
            <v>TUBERIA CONDUIT METALICA RMC D= 1 1/2"</v>
          </cell>
          <cell r="E41" t="str">
            <v>ML</v>
          </cell>
          <cell r="F41">
            <v>43372</v>
          </cell>
        </row>
        <row r="42">
          <cell r="C42">
            <v>5038</v>
          </cell>
          <cell r="D42" t="str">
            <v>ACERO FIGURADO No. 3 (Ø 3/8") F'y=60000 PSI</v>
          </cell>
          <cell r="E42" t="str">
            <v>KG</v>
          </cell>
          <cell r="F42">
            <v>4570</v>
          </cell>
        </row>
        <row r="43">
          <cell r="C43">
            <v>5041</v>
          </cell>
          <cell r="D43" t="str">
            <v>ACERO FIGURADO No. 5 (Ø 5/8") F'y=60000 PSI</v>
          </cell>
          <cell r="E43" t="str">
            <v>KG</v>
          </cell>
          <cell r="F43">
            <v>4522</v>
          </cell>
        </row>
        <row r="44">
          <cell r="C44">
            <v>5042</v>
          </cell>
          <cell r="D44" t="str">
            <v>ACERO FIGURADO No. 6 (Ø 3/4") F'y=60000 PSI</v>
          </cell>
          <cell r="E44" t="str">
            <v>KG</v>
          </cell>
          <cell r="F44">
            <v>4522</v>
          </cell>
        </row>
        <row r="45">
          <cell r="C45">
            <v>5056</v>
          </cell>
          <cell r="D45" t="str">
            <v>MORTERO 1500 PSI 10,5 MPa (105 Kg/cm2)</v>
          </cell>
          <cell r="E45" t="str">
            <v>M3</v>
          </cell>
          <cell r="F45">
            <v>508130</v>
          </cell>
        </row>
        <row r="46">
          <cell r="C46">
            <v>5115</v>
          </cell>
          <cell r="D46" t="str">
            <v>A.C.P.M.</v>
          </cell>
          <cell r="E46" t="str">
            <v>GLN</v>
          </cell>
          <cell r="F46">
            <v>9065</v>
          </cell>
        </row>
        <row r="47">
          <cell r="C47">
            <v>5481</v>
          </cell>
          <cell r="D47" t="str">
            <v>BLOQUE PARA CAMARA TELEFONICA ETB</v>
          </cell>
          <cell r="E47" t="str">
            <v>UN</v>
          </cell>
          <cell r="F47">
            <v>8892</v>
          </cell>
        </row>
        <row r="48">
          <cell r="C48">
            <v>5661</v>
          </cell>
          <cell r="D48" t="str">
            <v>VIBROCOMPACTADORA TIPO RANA - VIBRACIONES POR MINUTO DE 5320 A 5880 - INCLUYE COMBUSTIBLE</v>
          </cell>
          <cell r="E48" t="str">
            <v>DIA</v>
          </cell>
          <cell r="F48">
            <v>59500</v>
          </cell>
        </row>
        <row r="49">
          <cell r="C49">
            <v>5890</v>
          </cell>
          <cell r="D49" t="str">
            <v>GRUA EXTENSION PARA POSTES DE BRAZO ARTICULADO. INCLUYE OPERARIO Y COMBUSTIBLE</v>
          </cell>
          <cell r="E49" t="str">
            <v>HR</v>
          </cell>
          <cell r="F49">
            <v>80859</v>
          </cell>
        </row>
        <row r="50">
          <cell r="C50">
            <v>5915</v>
          </cell>
          <cell r="D50" t="str">
            <v>GRAVILLA 1/2"</v>
          </cell>
          <cell r="E50" t="str">
            <v>M3</v>
          </cell>
          <cell r="F50">
            <v>86751</v>
          </cell>
        </row>
        <row r="51">
          <cell r="C51">
            <v>6013</v>
          </cell>
          <cell r="D51" t="str">
            <v>MOTONIVELADORA - MASA DE 16 A 18 TONELADAS - POTENCIA DE 93 A 122 KW - INCLUYE OPERARIO Y COMBUSTIBLE</v>
          </cell>
          <cell r="E51" t="str">
            <v>HR</v>
          </cell>
          <cell r="F51">
            <v>279650</v>
          </cell>
        </row>
        <row r="52">
          <cell r="C52">
            <v>6017</v>
          </cell>
          <cell r="D52" t="str">
            <v>RETROEXCAVADORA - MASA DE 7 A 9 TONELADAS - POTENCIA DE 74 A 99 HP - INCLUYE OPERARIO Y COMBUSTIBLE</v>
          </cell>
          <cell r="E52" t="str">
            <v>HR</v>
          </cell>
          <cell r="F52">
            <v>157602</v>
          </cell>
        </row>
        <row r="53">
          <cell r="C53">
            <v>6026</v>
          </cell>
          <cell r="D53" t="str">
            <v>RETROEXCAVADORA - MASA DE 7 A 9 TONELADAS - POTENCIA DE 74 A 99 HP - INCLUYE OPERARIO Y COMBUSTI</v>
          </cell>
          <cell r="E53" t="str">
            <v>HR</v>
          </cell>
          <cell r="F53">
            <v>157602</v>
          </cell>
        </row>
        <row r="54">
          <cell r="C54">
            <v>6062</v>
          </cell>
          <cell r="D54" t="str">
            <v>VIBROCOMPACTADOR DE CILINDRO LISO - MASA DE 10 A 13 TONELADAS - AMPLITUD DE COMPACTACIÓN  MÁXIMA 2mm - INCLUYE OPERARIO Y COMBUSTIBLE</v>
          </cell>
          <cell r="E54" t="str">
            <v>HR</v>
          </cell>
          <cell r="F54">
            <v>181526</v>
          </cell>
        </row>
        <row r="55">
          <cell r="C55">
            <v>6072</v>
          </cell>
          <cell r="D55" t="str">
            <v>CONCRETO MR41</v>
          </cell>
          <cell r="E55" t="str">
            <v>M3</v>
          </cell>
          <cell r="F55">
            <v>539070</v>
          </cell>
        </row>
        <row r="56">
          <cell r="C56">
            <v>6073</v>
          </cell>
          <cell r="D56" t="str">
            <v>CONCRETO MR43</v>
          </cell>
          <cell r="E56" t="str">
            <v>M3</v>
          </cell>
          <cell r="F56">
            <v>550970</v>
          </cell>
        </row>
        <row r="57">
          <cell r="C57">
            <v>6087</v>
          </cell>
          <cell r="D57" t="str">
            <v>TARIFA JORNAL - PERSONAL DE OBRA - AYUDANTE (INCLUYE FACTOR DE PRESTACIONES)</v>
          </cell>
          <cell r="E57" t="str">
            <v>JR</v>
          </cell>
          <cell r="F57">
            <v>63722</v>
          </cell>
        </row>
        <row r="58">
          <cell r="C58">
            <v>6088</v>
          </cell>
          <cell r="D58" t="str">
            <v>TARIFA JORNAL - PERSONAL DE OBRA - OFICIAL (INCLUYE FACTOR DE PRESTACIONES)</v>
          </cell>
          <cell r="E58" t="str">
            <v>JR</v>
          </cell>
          <cell r="F58">
            <v>91715</v>
          </cell>
        </row>
        <row r="59">
          <cell r="C59">
            <v>6092</v>
          </cell>
          <cell r="D59" t="str">
            <v>HERRAMIENTA MENOR</v>
          </cell>
          <cell r="E59" t="str">
            <v>GLB</v>
          </cell>
          <cell r="F59">
            <v>2000</v>
          </cell>
        </row>
        <row r="60">
          <cell r="C60">
            <v>6098</v>
          </cell>
          <cell r="D60" t="str">
            <v>AGUA</v>
          </cell>
          <cell r="E60" t="str">
            <v>LT</v>
          </cell>
          <cell r="F60">
            <v>23</v>
          </cell>
        </row>
        <row r="61">
          <cell r="C61">
            <v>6107</v>
          </cell>
          <cell r="D61" t="str">
            <v>MORTERO 4000 PSI 28 MPa (280 Kg/cm2)</v>
          </cell>
          <cell r="E61" t="str">
            <v>M3</v>
          </cell>
          <cell r="F61">
            <v>597380</v>
          </cell>
        </row>
        <row r="62">
          <cell r="C62">
            <v>6109</v>
          </cell>
          <cell r="D62" t="str">
            <v>SARDINEL PREFABRICADO A10 (800x200x500mm)</v>
          </cell>
          <cell r="E62" t="str">
            <v>UN</v>
          </cell>
          <cell r="F62">
            <v>48396</v>
          </cell>
        </row>
        <row r="63">
          <cell r="C63">
            <v>6111</v>
          </cell>
          <cell r="D63" t="str">
            <v>LOSETA PREFABRICADA A30 (600x400x60mm)</v>
          </cell>
          <cell r="E63" t="str">
            <v>M2</v>
          </cell>
          <cell r="F63">
            <v>52150</v>
          </cell>
        </row>
        <row r="64">
          <cell r="C64">
            <v>6115</v>
          </cell>
          <cell r="D64" t="str">
            <v>LOSETA PREFABRICADA A60 (400x200x60mm)</v>
          </cell>
          <cell r="E64" t="str">
            <v>M2</v>
          </cell>
          <cell r="F64">
            <v>89663</v>
          </cell>
        </row>
        <row r="65">
          <cell r="C65">
            <v>6116</v>
          </cell>
          <cell r="D65" t="str">
            <v>BORDILLO PREFABRICADO A80 (800x200x350mm)</v>
          </cell>
          <cell r="E65" t="str">
            <v>UN</v>
          </cell>
          <cell r="F65">
            <v>37547</v>
          </cell>
        </row>
        <row r="66">
          <cell r="C66">
            <v>6117</v>
          </cell>
          <cell r="D66" t="str">
            <v>PIEZA REMATE A105 - RAMPA A (800x400x275mm)</v>
          </cell>
          <cell r="E66" t="str">
            <v>UN</v>
          </cell>
          <cell r="F66">
            <v>81601</v>
          </cell>
        </row>
        <row r="67">
          <cell r="C67">
            <v>6118</v>
          </cell>
          <cell r="D67" t="str">
            <v>SARDINEL ESPECIAL A100 - RAMPA A (600x200x500mm)</v>
          </cell>
          <cell r="E67" t="str">
            <v>UN</v>
          </cell>
          <cell r="F67">
            <v>44239</v>
          </cell>
        </row>
        <row r="68">
          <cell r="C68">
            <v>6122</v>
          </cell>
          <cell r="D68" t="str">
            <v>BORDE SEPARADOR VERDE A170 (800x300x820mm)</v>
          </cell>
          <cell r="E68" t="str">
            <v>UN</v>
          </cell>
          <cell r="F68">
            <v>374694</v>
          </cell>
        </row>
        <row r="69">
          <cell r="C69">
            <v>6126</v>
          </cell>
          <cell r="D69" t="str">
            <v>TUBERIA PVC U.M.  EXT CORRUGADO/INT LISO U.M. NORMA NTC 3722-1 D=110MM (4")</v>
          </cell>
          <cell r="E69" t="str">
            <v>ML</v>
          </cell>
          <cell r="F69">
            <v>22050</v>
          </cell>
        </row>
        <row r="70">
          <cell r="C70">
            <v>6127</v>
          </cell>
          <cell r="D70" t="str">
            <v>TUBERIA PVC U.M.  EXT CORRUGADO/INT LISO U.M. NORMA NTC 3722-1 D=160MM (6")</v>
          </cell>
          <cell r="E70" t="str">
            <v>ML</v>
          </cell>
          <cell r="F70">
            <v>42662</v>
          </cell>
        </row>
        <row r="71">
          <cell r="C71">
            <v>6128</v>
          </cell>
          <cell r="D71" t="str">
            <v>TUBERIA PVC U.M.  EXT CORRUGADO/INT LISO U.M. NORMA NTC 3722-1 D=200MM (8")</v>
          </cell>
          <cell r="E71" t="str">
            <v>ML</v>
          </cell>
          <cell r="F71">
            <v>60993</v>
          </cell>
        </row>
        <row r="72">
          <cell r="C72">
            <v>6129</v>
          </cell>
          <cell r="D72" t="str">
            <v>TUBERIA PVC U.M.  EXT CORRUGADO/INT LISO U.M. NORMA NTC 3722-1 D=250MM (10")</v>
          </cell>
          <cell r="E72" t="str">
            <v>ML</v>
          </cell>
          <cell r="F72">
            <v>89083</v>
          </cell>
        </row>
        <row r="73">
          <cell r="C73">
            <v>6130</v>
          </cell>
          <cell r="D73" t="str">
            <v>TUBERIA PVC U.M.  EXT CORRUGADO/INT LISO U.M. NORMA NTC 3722-1 D=315MM (12")</v>
          </cell>
          <cell r="E73" t="str">
            <v>ML</v>
          </cell>
          <cell r="F73">
            <v>128187</v>
          </cell>
        </row>
        <row r="74">
          <cell r="C74">
            <v>6131</v>
          </cell>
          <cell r="D74" t="str">
            <v>TUBERIA PVC U.M.  EXT CORRUGADO/INT LISO U.M. NORMA NTC 3722-1 D=400MM (16")</v>
          </cell>
          <cell r="E74" t="str">
            <v>ML</v>
          </cell>
          <cell r="F74">
            <v>234966</v>
          </cell>
        </row>
        <row r="75">
          <cell r="C75">
            <v>6132</v>
          </cell>
          <cell r="D75" t="str">
            <v>TUBERIA PVC U.M.  EXT CORRUGADO/INT LISO U.M. NORMA NTC 3722-1 D=450MM (18")</v>
          </cell>
          <cell r="E75" t="str">
            <v>ML</v>
          </cell>
          <cell r="F75">
            <v>303458</v>
          </cell>
        </row>
        <row r="76">
          <cell r="C76">
            <v>6133</v>
          </cell>
          <cell r="D76" t="str">
            <v>TUBERIA PVC U.M.  EXT CORRUGADO/INT LISO U.M. NORMA NTC 3722-1 D=500MM (20")</v>
          </cell>
          <cell r="E76" t="str">
            <v>ML</v>
          </cell>
          <cell r="F76">
            <v>395620</v>
          </cell>
        </row>
        <row r="77">
          <cell r="C77">
            <v>6140</v>
          </cell>
          <cell r="D77" t="str">
            <v>COMPRESOR REMOLCABLE PARA MARTILLOS NEUMATICOS - CAUDAL DE AIRE DE 185 CFM - INCLUYE COMBUSTIBLE</v>
          </cell>
          <cell r="E77" t="str">
            <v>HR</v>
          </cell>
          <cell r="F77">
            <v>59500</v>
          </cell>
        </row>
        <row r="78">
          <cell r="C78">
            <v>6143</v>
          </cell>
          <cell r="D78" t="str">
            <v>MICROESFERAS REFLECTIVAS</v>
          </cell>
          <cell r="E78" t="str">
            <v>KG</v>
          </cell>
          <cell r="F78">
            <v>7449</v>
          </cell>
        </row>
        <row r="79">
          <cell r="C79">
            <v>6147</v>
          </cell>
          <cell r="D79" t="str">
            <v>TUBERIA CONCRETO CL.1 D=6" (15cm)</v>
          </cell>
          <cell r="E79" t="str">
            <v>ML</v>
          </cell>
          <cell r="F79">
            <v>39653</v>
          </cell>
        </row>
        <row r="80">
          <cell r="C80">
            <v>6148</v>
          </cell>
          <cell r="D80" t="str">
            <v>TUBERIA CONCRETO CL.1 D=8" (20cm)</v>
          </cell>
          <cell r="E80" t="str">
            <v>ML</v>
          </cell>
          <cell r="F80">
            <v>66425</v>
          </cell>
        </row>
        <row r="81">
          <cell r="C81">
            <v>6149</v>
          </cell>
          <cell r="D81" t="str">
            <v>TUBERIA CONCRETO CL.1 D=10" (25cm)</v>
          </cell>
          <cell r="E81" t="str">
            <v>ML</v>
          </cell>
          <cell r="F81">
            <v>81523</v>
          </cell>
        </row>
        <row r="82">
          <cell r="C82">
            <v>6150</v>
          </cell>
          <cell r="D82" t="str">
            <v>TUBERIA CONCRETO CL.1 D=12" (30cm)</v>
          </cell>
          <cell r="E82" t="str">
            <v>ML</v>
          </cell>
          <cell r="F82">
            <v>96843</v>
          </cell>
        </row>
        <row r="83">
          <cell r="C83">
            <v>6151</v>
          </cell>
          <cell r="D83" t="str">
            <v>TUBERIA CONCRETO CL.1 D=14" (35cm)</v>
          </cell>
          <cell r="E83" t="str">
            <v>ML</v>
          </cell>
          <cell r="F83">
            <v>121811</v>
          </cell>
        </row>
        <row r="84">
          <cell r="C84">
            <v>6152</v>
          </cell>
          <cell r="D84" t="str">
            <v>TUBERIA CONCRETO CL.1 D=16" (40cm)</v>
          </cell>
          <cell r="E84" t="str">
            <v>ML</v>
          </cell>
          <cell r="F84">
            <v>160480</v>
          </cell>
        </row>
        <row r="85">
          <cell r="C85">
            <v>6153</v>
          </cell>
          <cell r="D85" t="str">
            <v>TUBERIA CONCRETO CL.1 D=18" (45cm)</v>
          </cell>
          <cell r="E85" t="str">
            <v>ML</v>
          </cell>
          <cell r="F85">
            <v>208376</v>
          </cell>
        </row>
        <row r="86">
          <cell r="C86">
            <v>6154</v>
          </cell>
          <cell r="D86" t="str">
            <v>TUBERIA CONCRETO CL.1 D=20" (50cm)</v>
          </cell>
          <cell r="E86" t="str">
            <v>ML</v>
          </cell>
          <cell r="F86">
            <v>269725</v>
          </cell>
        </row>
        <row r="87">
          <cell r="C87">
            <v>6155</v>
          </cell>
          <cell r="D87" t="str">
            <v>TUBERIA CONCRETO CL.1 D=24" (60cm)</v>
          </cell>
          <cell r="E87" t="str">
            <v>ML</v>
          </cell>
          <cell r="F87">
            <v>397527</v>
          </cell>
        </row>
        <row r="88">
          <cell r="C88">
            <v>6156</v>
          </cell>
          <cell r="D88" t="str">
            <v>TUBERIA CONCRETO CL.2 D=6" (15cm)</v>
          </cell>
          <cell r="E88" t="str">
            <v>ML</v>
          </cell>
          <cell r="F88">
            <v>48126</v>
          </cell>
        </row>
        <row r="89">
          <cell r="C89">
            <v>6157</v>
          </cell>
          <cell r="D89" t="str">
            <v>TUBERIA CONCRETO CL.2 D=8" (20cm)</v>
          </cell>
          <cell r="E89" t="str">
            <v>ML</v>
          </cell>
          <cell r="F89">
            <v>81561</v>
          </cell>
        </row>
        <row r="90">
          <cell r="C90">
            <v>6158</v>
          </cell>
          <cell r="D90" t="str">
            <v>TUBERIA CONCRETO CL.2 D=10" (25cm)</v>
          </cell>
          <cell r="E90" t="str">
            <v>ML</v>
          </cell>
          <cell r="F90">
            <v>104467</v>
          </cell>
        </row>
        <row r="91">
          <cell r="C91">
            <v>6159</v>
          </cell>
          <cell r="D91" t="str">
            <v>TUBERIA CONCRETO CL.2 D=12" (30cm)</v>
          </cell>
          <cell r="E91" t="str">
            <v>ML</v>
          </cell>
          <cell r="F91">
            <v>133393</v>
          </cell>
        </row>
        <row r="92">
          <cell r="C92">
            <v>6160</v>
          </cell>
          <cell r="D92" t="str">
            <v>TUBERIA CONCRETO CL.2 D=14" (35cm)</v>
          </cell>
          <cell r="E92" t="str">
            <v>ML</v>
          </cell>
          <cell r="F92">
            <v>176924</v>
          </cell>
        </row>
        <row r="93">
          <cell r="C93">
            <v>6161</v>
          </cell>
          <cell r="D93" t="str">
            <v>TUBERIA CONCRETO CL.2 D=16" (40cm)</v>
          </cell>
          <cell r="E93" t="str">
            <v>ML</v>
          </cell>
          <cell r="F93">
            <v>230188</v>
          </cell>
        </row>
        <row r="94">
          <cell r="C94">
            <v>6162</v>
          </cell>
          <cell r="D94" t="str">
            <v>TUBERIA CONCRETO CL.2 D=18" (45cm)</v>
          </cell>
          <cell r="E94" t="str">
            <v>ML</v>
          </cell>
          <cell r="F94">
            <v>310037</v>
          </cell>
        </row>
        <row r="95">
          <cell r="C95">
            <v>6163</v>
          </cell>
          <cell r="D95" t="str">
            <v>TUBERIA CONCRETO CL.2 D=20" (50cm)</v>
          </cell>
          <cell r="E95" t="str">
            <v>ML</v>
          </cell>
          <cell r="F95">
            <v>371299</v>
          </cell>
        </row>
        <row r="96">
          <cell r="C96">
            <v>6164</v>
          </cell>
          <cell r="D96" t="str">
            <v>TUBERIA CONCRETO CL.2 D=24"(60cm)</v>
          </cell>
          <cell r="E96" t="str">
            <v>ML</v>
          </cell>
          <cell r="F96">
            <v>534005</v>
          </cell>
        </row>
        <row r="97">
          <cell r="C97">
            <v>6165</v>
          </cell>
          <cell r="D97" t="str">
            <v>TUBERIA CONCRETO REF. CL.I D=24" (60cm)</v>
          </cell>
          <cell r="E97" t="str">
            <v>ML</v>
          </cell>
          <cell r="F97">
            <v>582119</v>
          </cell>
        </row>
        <row r="98">
          <cell r="C98">
            <v>6166</v>
          </cell>
          <cell r="D98" t="str">
            <v>TUBERIA CONCRETO REF. CL.I D=27" (70cm)</v>
          </cell>
          <cell r="E98" t="str">
            <v>ML</v>
          </cell>
          <cell r="F98">
            <v>710768</v>
          </cell>
        </row>
        <row r="99">
          <cell r="C99">
            <v>6167</v>
          </cell>
          <cell r="D99" t="str">
            <v>TUBERIA CONCRETO REF. CL.I D=32" (80cm)</v>
          </cell>
          <cell r="E99" t="str">
            <v>ML</v>
          </cell>
          <cell r="F99">
            <v>887678</v>
          </cell>
        </row>
        <row r="100">
          <cell r="C100">
            <v>6168</v>
          </cell>
          <cell r="D100" t="str">
            <v>TUBERIA CONCRETO REF. CL.I D=36" (90cm)</v>
          </cell>
          <cell r="E100" t="str">
            <v>ML</v>
          </cell>
          <cell r="F100">
            <v>1116667</v>
          </cell>
        </row>
        <row r="101">
          <cell r="C101">
            <v>6169</v>
          </cell>
          <cell r="D101" t="str">
            <v>TUBERIA CONCRETO REF. CL.I D=40" (100cm)</v>
          </cell>
          <cell r="E101" t="str">
            <v>ML</v>
          </cell>
          <cell r="F101">
            <v>1396760</v>
          </cell>
        </row>
        <row r="102">
          <cell r="C102">
            <v>6170</v>
          </cell>
          <cell r="D102" t="str">
            <v>TUBERIA CONCRETO REF. CL.I D=44" (110cm)</v>
          </cell>
          <cell r="E102" t="str">
            <v>ML</v>
          </cell>
          <cell r="F102">
            <v>1571738</v>
          </cell>
        </row>
        <row r="103">
          <cell r="C103">
            <v>6171</v>
          </cell>
          <cell r="D103" t="str">
            <v>TUBERIA CONCRETO REF. CL.I D=48" (120cm)</v>
          </cell>
          <cell r="E103" t="str">
            <v>ML</v>
          </cell>
          <cell r="F103">
            <v>1833857</v>
          </cell>
        </row>
        <row r="104">
          <cell r="C104">
            <v>6172</v>
          </cell>
          <cell r="D104" t="str">
            <v>TUBERIA CONCRETO REF. CL.I D=52" (130cm)</v>
          </cell>
          <cell r="E104" t="str">
            <v>ML</v>
          </cell>
          <cell r="F104">
            <v>2030626</v>
          </cell>
        </row>
        <row r="105">
          <cell r="C105">
            <v>6173</v>
          </cell>
          <cell r="D105" t="str">
            <v>TUBERIA CONCRETO REF. CL.I D=56" (140cm)</v>
          </cell>
          <cell r="E105" t="str">
            <v>ML</v>
          </cell>
          <cell r="F105">
            <v>2279455</v>
          </cell>
        </row>
        <row r="106">
          <cell r="C106">
            <v>6174</v>
          </cell>
          <cell r="D106" t="str">
            <v>TUBERIA CONCRETO REF. CL.I D=60" (150cm)</v>
          </cell>
          <cell r="E106" t="str">
            <v>ML</v>
          </cell>
          <cell r="F106">
            <v>2531977</v>
          </cell>
        </row>
        <row r="107">
          <cell r="C107">
            <v>6175</v>
          </cell>
          <cell r="D107" t="str">
            <v>TUBERIA CONCRETO REF. CL.I D=64" (160cm)</v>
          </cell>
          <cell r="E107" t="str">
            <v>ML</v>
          </cell>
          <cell r="F107">
            <v>2864777</v>
          </cell>
        </row>
        <row r="108">
          <cell r="C108">
            <v>6176</v>
          </cell>
          <cell r="D108" t="str">
            <v>TUBERIA CONCRETO REF. CL.I D=68" (170cm)</v>
          </cell>
          <cell r="E108" t="str">
            <v>ML</v>
          </cell>
          <cell r="F108">
            <v>3238109</v>
          </cell>
        </row>
        <row r="109">
          <cell r="C109">
            <v>6177</v>
          </cell>
          <cell r="D109" t="str">
            <v>TUBERIA CONCRETO REF. CL.I D=72" (180cm)</v>
          </cell>
          <cell r="E109" t="str">
            <v>ML</v>
          </cell>
          <cell r="F109">
            <v>3653119</v>
          </cell>
        </row>
        <row r="110">
          <cell r="C110">
            <v>6178</v>
          </cell>
          <cell r="D110" t="str">
            <v>TUBERIA CONCRETO REF. CL.I D=80" (200cm)</v>
          </cell>
          <cell r="E110" t="str">
            <v>ML</v>
          </cell>
          <cell r="F110">
            <v>4592010</v>
          </cell>
        </row>
        <row r="111">
          <cell r="C111">
            <v>6179</v>
          </cell>
          <cell r="D111" t="str">
            <v>TUBERIA CONCRETO REF. CL.I D=86" (215cm)</v>
          </cell>
          <cell r="E111" t="str">
            <v>ML</v>
          </cell>
          <cell r="F111">
            <v>5181950</v>
          </cell>
        </row>
        <row r="112">
          <cell r="C112">
            <v>6180</v>
          </cell>
          <cell r="D112" t="str">
            <v>TUBERIA CONCRETO REF. CL.I D=92" (230cm)</v>
          </cell>
          <cell r="E112" t="str">
            <v>ML</v>
          </cell>
          <cell r="F112">
            <v>5831762</v>
          </cell>
        </row>
        <row r="113">
          <cell r="C113">
            <v>6181</v>
          </cell>
          <cell r="D113" t="str">
            <v>TUBERIA CONCRETO REF. CL.II D=24" (60cm)</v>
          </cell>
          <cell r="E113" t="str">
            <v>ML</v>
          </cell>
          <cell r="F113">
            <v>582119</v>
          </cell>
        </row>
        <row r="114">
          <cell r="C114">
            <v>6182</v>
          </cell>
          <cell r="D114" t="str">
            <v>TUBERIA CONCRETO REF. CL.II D=27" (70cm)</v>
          </cell>
          <cell r="E114" t="str">
            <v>ML</v>
          </cell>
          <cell r="F114">
            <v>731379</v>
          </cell>
        </row>
        <row r="115">
          <cell r="C115">
            <v>6183</v>
          </cell>
          <cell r="D115" t="str">
            <v>TUBERIA CONCRETO REF. CL.II D=32" (80cm)</v>
          </cell>
          <cell r="E115" t="str">
            <v>ML</v>
          </cell>
          <cell r="F115">
            <v>913192</v>
          </cell>
        </row>
        <row r="116">
          <cell r="C116">
            <v>6184</v>
          </cell>
          <cell r="D116" t="str">
            <v>TUBERIA CONCRETO REF. CL.II D=36" (90cm)</v>
          </cell>
          <cell r="E116" t="str">
            <v>ML</v>
          </cell>
          <cell r="F116">
            <v>1145323</v>
          </cell>
        </row>
        <row r="117">
          <cell r="C117">
            <v>6185</v>
          </cell>
          <cell r="D117" t="str">
            <v>TUBERIA CONCRETO REF. CL.II D=40" (100cm)</v>
          </cell>
          <cell r="E117" t="str">
            <v>ML</v>
          </cell>
          <cell r="F117">
            <v>1433317</v>
          </cell>
        </row>
        <row r="118">
          <cell r="C118">
            <v>6188</v>
          </cell>
          <cell r="D118" t="str">
            <v>TUBERIA CONCRETO REF. CL.II D=44" (110cm)</v>
          </cell>
          <cell r="E118" t="str">
            <v>ML</v>
          </cell>
          <cell r="F118">
            <v>1605201</v>
          </cell>
        </row>
        <row r="119">
          <cell r="C119">
            <v>6189</v>
          </cell>
          <cell r="D119" t="str">
            <v>TUBERIA CONCRETO REF. CL.II D=48" (120cm)</v>
          </cell>
          <cell r="E119" t="str">
            <v>ML</v>
          </cell>
          <cell r="F119">
            <v>1881599</v>
          </cell>
        </row>
        <row r="120">
          <cell r="C120">
            <v>6190</v>
          </cell>
          <cell r="D120" t="str">
            <v>TUBERIA CONCRETO REF. CL.II D=52" (130cm)</v>
          </cell>
          <cell r="E120" t="str">
            <v>ML</v>
          </cell>
          <cell r="F120">
            <v>2087888</v>
          </cell>
        </row>
        <row r="121">
          <cell r="C121">
            <v>6191</v>
          </cell>
          <cell r="D121" t="str">
            <v>TUBERIA CONCRETO REF. CL.II D=56" (140cm)</v>
          </cell>
          <cell r="E121" t="str">
            <v>ML</v>
          </cell>
          <cell r="F121">
            <v>2313013</v>
          </cell>
        </row>
        <row r="122">
          <cell r="C122">
            <v>6192</v>
          </cell>
          <cell r="D122" t="str">
            <v>TUBERIA CONCRETO REF. CL.II D=60" (150cm)</v>
          </cell>
          <cell r="E122" t="str">
            <v>ML</v>
          </cell>
          <cell r="F122">
            <v>2584528</v>
          </cell>
        </row>
        <row r="123">
          <cell r="C123">
            <v>6193</v>
          </cell>
          <cell r="D123" t="str">
            <v>TUBERIA CONCRETO REF. CL.II D=64" (160cm)</v>
          </cell>
          <cell r="E123" t="str">
            <v>ML</v>
          </cell>
          <cell r="F123">
            <v>2937891</v>
          </cell>
        </row>
        <row r="124">
          <cell r="C124">
            <v>6194</v>
          </cell>
          <cell r="D124" t="str">
            <v>TUBERIA CONCRETO REF. CL.II D=68" (170cm)</v>
          </cell>
          <cell r="E124" t="str">
            <v>ML</v>
          </cell>
          <cell r="F124">
            <v>3320838</v>
          </cell>
        </row>
        <row r="125">
          <cell r="C125">
            <v>6195</v>
          </cell>
          <cell r="D125" t="str">
            <v>TUBERIA CONCRETO REF. CL.II D=72" (180cm)</v>
          </cell>
          <cell r="E125" t="str">
            <v>ML</v>
          </cell>
          <cell r="F125">
            <v>3670541</v>
          </cell>
        </row>
        <row r="126">
          <cell r="C126">
            <v>6196</v>
          </cell>
          <cell r="D126" t="str">
            <v>TUBERIA CONCRETO REF. CL.II D=80" (200cm)</v>
          </cell>
          <cell r="E126" t="str">
            <v>ML</v>
          </cell>
          <cell r="F126">
            <v>4614239</v>
          </cell>
        </row>
        <row r="127">
          <cell r="C127">
            <v>6197</v>
          </cell>
          <cell r="D127" t="str">
            <v>TUBERIA CONCRETO REF. CL.II D=86" (215cm)</v>
          </cell>
          <cell r="E127" t="str">
            <v>ML</v>
          </cell>
          <cell r="F127">
            <v>5267868</v>
          </cell>
        </row>
        <row r="128">
          <cell r="C128">
            <v>6198</v>
          </cell>
          <cell r="D128" t="str">
            <v>TUBERIA CONCRETO REF. CL.II D=92" (230cm)</v>
          </cell>
          <cell r="E128" t="str">
            <v>ML</v>
          </cell>
          <cell r="F128">
            <v>5927295</v>
          </cell>
        </row>
        <row r="129">
          <cell r="C129">
            <v>6199</v>
          </cell>
          <cell r="D129" t="str">
            <v>TUBERIA CONCRETO REF. CL.III D=24" (60cm)</v>
          </cell>
          <cell r="E129" t="str">
            <v>ML</v>
          </cell>
          <cell r="F129">
            <v>582119</v>
          </cell>
        </row>
        <row r="130">
          <cell r="C130">
            <v>6200</v>
          </cell>
          <cell r="D130" t="str">
            <v>TUBERIA CONCRETO REF. CL.III D=27" (70cm)</v>
          </cell>
          <cell r="E130" t="str">
            <v>ML</v>
          </cell>
          <cell r="F130">
            <v>774552</v>
          </cell>
        </row>
        <row r="131">
          <cell r="C131">
            <v>6201</v>
          </cell>
          <cell r="D131" t="str">
            <v>TUBERIA CONCRETO REF. CL.III D=32" (80cm)</v>
          </cell>
          <cell r="E131" t="str">
            <v>ML</v>
          </cell>
          <cell r="F131">
            <v>965695</v>
          </cell>
        </row>
        <row r="132">
          <cell r="C132">
            <v>6202</v>
          </cell>
          <cell r="D132" t="str">
            <v>TUBERIA CONCRETO REF. CL.III D=36" (90cm)</v>
          </cell>
          <cell r="E132" t="str">
            <v>ML</v>
          </cell>
          <cell r="F132">
            <v>1210630</v>
          </cell>
        </row>
        <row r="133">
          <cell r="C133">
            <v>6203</v>
          </cell>
          <cell r="D133" t="str">
            <v>TUBERIA CONCRETO REF. CL.III D=40" (100cm)</v>
          </cell>
          <cell r="E133" t="str">
            <v>ML</v>
          </cell>
          <cell r="F133">
            <v>1517569</v>
          </cell>
        </row>
        <row r="134">
          <cell r="C134">
            <v>6204</v>
          </cell>
          <cell r="D134" t="str">
            <v>TUBERIA CONCRETO REF. CL.III D=44" (110cm)</v>
          </cell>
          <cell r="E134" t="str">
            <v>ML</v>
          </cell>
          <cell r="F134">
            <v>1697307</v>
          </cell>
        </row>
        <row r="135">
          <cell r="C135">
            <v>6205</v>
          </cell>
          <cell r="D135" t="str">
            <v>TUBERIA CONCRETO REF. CL.III D=48" (120cm)</v>
          </cell>
          <cell r="E135" t="str">
            <v>ML</v>
          </cell>
          <cell r="F135">
            <v>1991460</v>
          </cell>
        </row>
        <row r="136">
          <cell r="C136">
            <v>6206</v>
          </cell>
          <cell r="D136" t="str">
            <v>TUBERIA CONCRETO REF. CL.III D=52" (130cm)</v>
          </cell>
          <cell r="E136" t="str">
            <v>ML</v>
          </cell>
          <cell r="F136">
            <v>2208888</v>
          </cell>
        </row>
        <row r="137">
          <cell r="C137">
            <v>6207</v>
          </cell>
          <cell r="D137" t="str">
            <v>TUBERIA CONCRETO REF. CL.III D=56" (140cm)</v>
          </cell>
          <cell r="E137" t="str">
            <v>ML</v>
          </cell>
          <cell r="F137">
            <v>2443484</v>
          </cell>
        </row>
        <row r="138">
          <cell r="C138">
            <v>6208</v>
          </cell>
          <cell r="D138" t="str">
            <v>TUBERIA CONCRETO REF. CL.III D=60" (150cm)</v>
          </cell>
          <cell r="E138" t="str">
            <v>ML</v>
          </cell>
          <cell r="F138">
            <v>2913920</v>
          </cell>
        </row>
        <row r="139">
          <cell r="C139">
            <v>6209</v>
          </cell>
          <cell r="D139" t="str">
            <v>TUBERIA CONCRETO REF. CL.III D=64" (160cm)</v>
          </cell>
          <cell r="E139" t="str">
            <v>ML</v>
          </cell>
          <cell r="F139">
            <v>3069981</v>
          </cell>
        </row>
        <row r="140">
          <cell r="C140">
            <v>6210</v>
          </cell>
          <cell r="D140" t="str">
            <v>TUBERIA CONCRETO REF. CL.III D=68" (170cm)</v>
          </cell>
          <cell r="E140" t="str">
            <v>ML</v>
          </cell>
          <cell r="F140">
            <v>3471968</v>
          </cell>
        </row>
        <row r="141">
          <cell r="C141">
            <v>6211</v>
          </cell>
          <cell r="D141" t="str">
            <v>TUBERIA CONCRETO REF. CL.III D=72" (180cm)</v>
          </cell>
          <cell r="E141" t="str">
            <v>ML</v>
          </cell>
          <cell r="F141">
            <v>4054054</v>
          </cell>
        </row>
        <row r="142">
          <cell r="C142">
            <v>6212</v>
          </cell>
          <cell r="D142" t="str">
            <v>TUBERIA CONCRETO REF. CL.III D=80" (200cm)</v>
          </cell>
          <cell r="E142" t="str">
            <v>ML</v>
          </cell>
          <cell r="F142">
            <v>4816349</v>
          </cell>
        </row>
        <row r="143">
          <cell r="C143">
            <v>6213</v>
          </cell>
          <cell r="D143" t="str">
            <v>TUBERIA CONCRETO REF. CL.III D=86" (215cm)</v>
          </cell>
          <cell r="E143" t="str">
            <v>ML</v>
          </cell>
          <cell r="F143">
            <v>5406289</v>
          </cell>
        </row>
        <row r="144">
          <cell r="C144">
            <v>6214</v>
          </cell>
          <cell r="D144" t="str">
            <v>TUBERIA CONCRETO REF. CL.III D=92" (230cm)</v>
          </cell>
          <cell r="E144" t="str">
            <v>ML</v>
          </cell>
          <cell r="F144">
            <v>6030682</v>
          </cell>
        </row>
        <row r="145">
          <cell r="C145">
            <v>6215</v>
          </cell>
          <cell r="D145" t="str">
            <v>TUBERIA CONCRETO REF. CL.IV D=24" (60cm)</v>
          </cell>
          <cell r="E145" t="str">
            <v>ML</v>
          </cell>
          <cell r="F145">
            <v>660088</v>
          </cell>
        </row>
        <row r="146">
          <cell r="C146">
            <v>6216</v>
          </cell>
          <cell r="D146" t="str">
            <v>TUBERIA CONCRETO REF. CL.IV D=27" (70cm)</v>
          </cell>
          <cell r="E146" t="str">
            <v>ML</v>
          </cell>
          <cell r="F146">
            <v>880986</v>
          </cell>
        </row>
        <row r="147">
          <cell r="C147">
            <v>6217</v>
          </cell>
          <cell r="D147" t="str">
            <v>TUBERIA CONCRETO REF. CL.IV D=32" (80cm)</v>
          </cell>
          <cell r="E147" t="str">
            <v>ML</v>
          </cell>
          <cell r="F147">
            <v>1104020</v>
          </cell>
        </row>
        <row r="148">
          <cell r="C148">
            <v>6218</v>
          </cell>
          <cell r="D148" t="str">
            <v>TUBERIA CONCRETO REF. CL.IV D=36" (90cm)</v>
          </cell>
          <cell r="E148" t="str">
            <v>ML</v>
          </cell>
          <cell r="F148">
            <v>1383846</v>
          </cell>
        </row>
        <row r="149">
          <cell r="C149">
            <v>6219</v>
          </cell>
          <cell r="D149" t="str">
            <v>TUBERIA CONCRETO REF. CL.IV D=40" (100cm)</v>
          </cell>
          <cell r="E149" t="str">
            <v>ML</v>
          </cell>
          <cell r="F149">
            <v>1732483</v>
          </cell>
        </row>
        <row r="150">
          <cell r="C150">
            <v>6220</v>
          </cell>
          <cell r="D150" t="str">
            <v>TUBERIA CONCRETO REF. CL.IV D=44" (110cm)</v>
          </cell>
          <cell r="E150" t="str">
            <v>ML</v>
          </cell>
          <cell r="F150">
            <v>1939210</v>
          </cell>
        </row>
        <row r="151">
          <cell r="C151">
            <v>6221</v>
          </cell>
          <cell r="D151" t="str">
            <v>TUBERIA CONCRETO REF. CL.IV D=48" (120cm)</v>
          </cell>
          <cell r="E151" t="str">
            <v>ML</v>
          </cell>
          <cell r="F151">
            <v>2274871</v>
          </cell>
        </row>
        <row r="152">
          <cell r="C152">
            <v>6222</v>
          </cell>
          <cell r="D152" t="str">
            <v>TUBERIA CONCRETO REF. CL.IV D=52" (130cm)</v>
          </cell>
          <cell r="E152" t="str">
            <v>ML</v>
          </cell>
          <cell r="F152">
            <v>2542992</v>
          </cell>
        </row>
        <row r="153">
          <cell r="C153">
            <v>6223</v>
          </cell>
          <cell r="D153" t="str">
            <v>TUBERIA CONCRETO REF. CL.IV D=56" (140cm)</v>
          </cell>
          <cell r="E153" t="str">
            <v>ML</v>
          </cell>
          <cell r="F153">
            <v>2694812</v>
          </cell>
        </row>
        <row r="154">
          <cell r="C154">
            <v>6224</v>
          </cell>
          <cell r="D154" t="str">
            <v>TUBERIA CONCRETO REF. CL.IV D=60" (150cm)</v>
          </cell>
          <cell r="E154" t="str">
            <v>ML</v>
          </cell>
          <cell r="F154">
            <v>3087279</v>
          </cell>
        </row>
        <row r="155">
          <cell r="C155">
            <v>6225</v>
          </cell>
          <cell r="D155" t="str">
            <v>TUBERIA CONCRETO REF. CL.IV D=64" (160cm)</v>
          </cell>
          <cell r="E155" t="str">
            <v>ML</v>
          </cell>
          <cell r="F155">
            <v>3510757</v>
          </cell>
        </row>
        <row r="156">
          <cell r="C156">
            <v>6226</v>
          </cell>
          <cell r="D156" t="str">
            <v>TUBERIA CONCRETO REF. CL.IV D=68" (170cm)</v>
          </cell>
          <cell r="E156" t="str">
            <v>ML</v>
          </cell>
          <cell r="F156">
            <v>3973196</v>
          </cell>
        </row>
        <row r="157">
          <cell r="C157">
            <v>6227</v>
          </cell>
          <cell r="D157" t="str">
            <v>TUBERIA CONCRETO REF. CL.IV D=72" (180cm)</v>
          </cell>
          <cell r="E157" t="str">
            <v>ML</v>
          </cell>
          <cell r="F157">
            <v>4442470</v>
          </cell>
        </row>
        <row r="158">
          <cell r="C158">
            <v>6228</v>
          </cell>
          <cell r="D158" t="str">
            <v>TUBERIA CONCRETO REF. CL.IV D=80" (200cm)</v>
          </cell>
          <cell r="E158" t="str">
            <v>ML</v>
          </cell>
          <cell r="F158">
            <v>5507025</v>
          </cell>
        </row>
        <row r="159">
          <cell r="C159">
            <v>6229</v>
          </cell>
          <cell r="D159" t="str">
            <v>TUBERIA CONCRETO REF. CL.IV D=86" (215cm)</v>
          </cell>
          <cell r="E159" t="str">
            <v>ML</v>
          </cell>
          <cell r="F159">
            <v>6602810</v>
          </cell>
        </row>
        <row r="160">
          <cell r="C160">
            <v>6230</v>
          </cell>
          <cell r="D160" t="str">
            <v>TUBERIA CONCRETO REF. CL.IV D=92" (230cm)</v>
          </cell>
          <cell r="E160" t="str">
            <v>ML</v>
          </cell>
          <cell r="F160">
            <v>7214494</v>
          </cell>
        </row>
        <row r="161">
          <cell r="C161">
            <v>6236</v>
          </cell>
          <cell r="D161" t="str">
            <v>YEE CONCRETO 8" x 6" x 0.60m</v>
          </cell>
          <cell r="E161" t="str">
            <v>UN</v>
          </cell>
          <cell r="F161">
            <v>111157</v>
          </cell>
        </row>
        <row r="162">
          <cell r="C162">
            <v>6237</v>
          </cell>
          <cell r="D162" t="str">
            <v>YEE CONCRETO 10" x 6" x 1.25m</v>
          </cell>
          <cell r="E162" t="str">
            <v>UN</v>
          </cell>
          <cell r="F162">
            <v>195707</v>
          </cell>
        </row>
        <row r="163">
          <cell r="C163">
            <v>6238</v>
          </cell>
          <cell r="D163" t="str">
            <v>YEE CONCRETO 12" x 6" x 1.25m</v>
          </cell>
          <cell r="E163" t="str">
            <v>UN</v>
          </cell>
          <cell r="F163">
            <v>251340</v>
          </cell>
        </row>
        <row r="164">
          <cell r="C164">
            <v>6239</v>
          </cell>
          <cell r="D164" t="str">
            <v>YEE CONCRETO 14" x 6" x 1.25m</v>
          </cell>
          <cell r="E164" t="str">
            <v>UN</v>
          </cell>
          <cell r="F164">
            <v>299611</v>
          </cell>
        </row>
        <row r="165">
          <cell r="C165">
            <v>6240</v>
          </cell>
          <cell r="D165" t="str">
            <v>YEE CONCRETO 16" x 6" x 1.25m</v>
          </cell>
          <cell r="E165" t="str">
            <v>UN</v>
          </cell>
          <cell r="F165">
            <v>382883</v>
          </cell>
        </row>
        <row r="166">
          <cell r="C166">
            <v>6241</v>
          </cell>
          <cell r="D166" t="str">
            <v>YEE CONCRETO 18" x 6" x 1.25m</v>
          </cell>
          <cell r="E166" t="str">
            <v>UN</v>
          </cell>
          <cell r="F166">
            <v>450891</v>
          </cell>
        </row>
        <row r="167">
          <cell r="C167">
            <v>6242</v>
          </cell>
          <cell r="D167" t="str">
            <v>YEE CONCRETO 20" x 6" x 1.25m</v>
          </cell>
          <cell r="E167" t="str">
            <v>UN</v>
          </cell>
          <cell r="F167">
            <v>543732</v>
          </cell>
        </row>
        <row r="168">
          <cell r="C168">
            <v>6243</v>
          </cell>
          <cell r="D168" t="str">
            <v>YEE CONCRETO 24" x 6" x 1.25m</v>
          </cell>
          <cell r="E168" t="str">
            <v>UN</v>
          </cell>
          <cell r="F168">
            <v>808355</v>
          </cell>
        </row>
        <row r="169">
          <cell r="C169">
            <v>6257</v>
          </cell>
          <cell r="D169" t="str">
            <v>TUBERIA PVC U.M. NORMA NTC 382 D=2" RDE 21</v>
          </cell>
          <cell r="E169" t="str">
            <v>ML</v>
          </cell>
          <cell r="F169">
            <v>16242</v>
          </cell>
        </row>
        <row r="170">
          <cell r="C170">
            <v>6258</v>
          </cell>
          <cell r="D170" t="str">
            <v>TUBERIA PVC U.M. NORMA NTC 382 D=2 1/2" RDE 21</v>
          </cell>
          <cell r="E170" t="str">
            <v>ML</v>
          </cell>
          <cell r="F170">
            <v>23826</v>
          </cell>
        </row>
        <row r="171">
          <cell r="C171">
            <v>6259</v>
          </cell>
          <cell r="D171" t="str">
            <v>TUBERIA PVC U.M. NORMA NTC 382 D=3" RDE 21</v>
          </cell>
          <cell r="E171" t="str">
            <v>ML</v>
          </cell>
          <cell r="F171">
            <v>40658</v>
          </cell>
        </row>
        <row r="172">
          <cell r="C172">
            <v>6260</v>
          </cell>
          <cell r="D172" t="str">
            <v>TUBERIA PVC U.M. NORMA NTC 382 D=4`` RDE 21</v>
          </cell>
          <cell r="E172" t="str">
            <v>ML</v>
          </cell>
          <cell r="F172">
            <v>53703</v>
          </cell>
        </row>
        <row r="173">
          <cell r="C173">
            <v>6261</v>
          </cell>
          <cell r="D173" t="str">
            <v>TUBERIA PVC U.M. NORMA NTC 382 D=6" RDE 21</v>
          </cell>
          <cell r="E173" t="str">
            <v>ML</v>
          </cell>
          <cell r="F173">
            <v>110333</v>
          </cell>
        </row>
        <row r="174">
          <cell r="C174">
            <v>6262</v>
          </cell>
          <cell r="D174" t="str">
            <v>TUBERIA PVC U.M. NORMA NTC 382 D=8" RDE 21</v>
          </cell>
          <cell r="E174" t="str">
            <v>ML</v>
          </cell>
          <cell r="F174">
            <v>186891</v>
          </cell>
        </row>
        <row r="175">
          <cell r="C175">
            <v>6263</v>
          </cell>
          <cell r="D175" t="str">
            <v>TUBERIA PVC U.M. NORMA NTC 382 D=10" RDE 21</v>
          </cell>
          <cell r="E175" t="str">
            <v>ML</v>
          </cell>
          <cell r="F175">
            <v>294205</v>
          </cell>
        </row>
        <row r="176">
          <cell r="C176">
            <v>6264</v>
          </cell>
          <cell r="D176" t="str">
            <v>TUBERIA PVC U.M. NORMA NTC 382 D=12" RDE 21</v>
          </cell>
          <cell r="E176" t="str">
            <v>ML</v>
          </cell>
          <cell r="F176">
            <v>411649</v>
          </cell>
        </row>
        <row r="177">
          <cell r="C177">
            <v>6265</v>
          </cell>
          <cell r="D177" t="str">
            <v>TUBERIA PVC U.M. NORMA NTC 382 D=2" RDE 26</v>
          </cell>
          <cell r="E177" t="str">
            <v>ML</v>
          </cell>
          <cell r="F177">
            <v>13476</v>
          </cell>
        </row>
        <row r="178">
          <cell r="C178">
            <v>6266</v>
          </cell>
          <cell r="D178" t="str">
            <v>TUBERIA PVC U.M. NORMA NTC 382 D=3" RDE 26</v>
          </cell>
          <cell r="E178" t="str">
            <v>ML</v>
          </cell>
          <cell r="F178">
            <v>33717</v>
          </cell>
        </row>
        <row r="179">
          <cell r="C179">
            <v>6267</v>
          </cell>
          <cell r="D179" t="str">
            <v>TUBERIA PVC U.M. NORMA NTC 382 D=2 1/2" RDE 26</v>
          </cell>
          <cell r="E179" t="str">
            <v>ML</v>
          </cell>
          <cell r="F179">
            <v>19898</v>
          </cell>
        </row>
        <row r="180">
          <cell r="C180">
            <v>6268</v>
          </cell>
          <cell r="D180" t="str">
            <v>TUBERIA PVC U.M. NORMA NTC 382 D=4" RDE 26</v>
          </cell>
          <cell r="E180" t="str">
            <v>ML</v>
          </cell>
          <cell r="F180">
            <v>45220</v>
          </cell>
        </row>
        <row r="181">
          <cell r="C181">
            <v>6269</v>
          </cell>
          <cell r="D181" t="str">
            <v>TUBERIA PVC U.M. NORMA NTC 382 D=6" RDE 26</v>
          </cell>
          <cell r="E181" t="str">
            <v>ML</v>
          </cell>
          <cell r="F181">
            <v>90368</v>
          </cell>
        </row>
        <row r="182">
          <cell r="C182">
            <v>6270</v>
          </cell>
          <cell r="D182" t="str">
            <v>TUBERIA PVC U.M. NORMA NTC 382 D=8" RDE 26</v>
          </cell>
          <cell r="E182" t="str">
            <v>ML</v>
          </cell>
          <cell r="F182">
            <v>153735</v>
          </cell>
        </row>
        <row r="183">
          <cell r="C183">
            <v>6271</v>
          </cell>
          <cell r="D183" t="str">
            <v>TUBERIA PVC U.M. NORMA NTC 382 D=10" RDE 26</v>
          </cell>
          <cell r="E183" t="str">
            <v>ML</v>
          </cell>
          <cell r="F183">
            <v>239291</v>
          </cell>
        </row>
        <row r="184">
          <cell r="C184">
            <v>6272</v>
          </cell>
          <cell r="D184" t="str">
            <v>TUBERIA PVC U.M. NORMA NTC 382 D=12" RDE 26</v>
          </cell>
          <cell r="E184" t="str">
            <v>ML</v>
          </cell>
          <cell r="F184">
            <v>337318</v>
          </cell>
        </row>
        <row r="185">
          <cell r="C185">
            <v>6273</v>
          </cell>
          <cell r="D185" t="str">
            <v>TUBERIA PVC U.M. NORMA NTC 382 D=3" RDE 32.5</v>
          </cell>
          <cell r="E185" t="str">
            <v>ML</v>
          </cell>
          <cell r="F185">
            <v>27172</v>
          </cell>
        </row>
        <row r="186">
          <cell r="C186">
            <v>6274</v>
          </cell>
          <cell r="D186" t="str">
            <v>TUBERIA PVC U.M. NORMA NTC 382 D=4" RDE 32.5</v>
          </cell>
          <cell r="E186" t="str">
            <v>ML</v>
          </cell>
          <cell r="F186">
            <v>36083</v>
          </cell>
        </row>
        <row r="187">
          <cell r="C187">
            <v>6275</v>
          </cell>
          <cell r="D187" t="str">
            <v>TUBERIA PVC U.M. NORMA NTC 382 D=6" RDE 32.5</v>
          </cell>
          <cell r="E187" t="str">
            <v>ML</v>
          </cell>
          <cell r="F187">
            <v>73717</v>
          </cell>
        </row>
        <row r="188">
          <cell r="C188">
            <v>6276</v>
          </cell>
          <cell r="D188" t="str">
            <v>TUBERIA PVC U.M. NORMA NTC 382 D=8" RDE 32.5</v>
          </cell>
          <cell r="E188" t="str">
            <v>ML</v>
          </cell>
          <cell r="F188">
            <v>125417</v>
          </cell>
        </row>
        <row r="189">
          <cell r="C189">
            <v>6277</v>
          </cell>
          <cell r="D189" t="str">
            <v>TUBERIA PVC U.M. NORMA NTC 382 D=10" RDE 32.5</v>
          </cell>
          <cell r="E189" t="str">
            <v>ML</v>
          </cell>
          <cell r="F189">
            <v>196000</v>
          </cell>
        </row>
        <row r="190">
          <cell r="C190">
            <v>6278</v>
          </cell>
          <cell r="D190" t="str">
            <v>TUBERIA PVC U.M. NORMA NTC 382 D=12" RDE 32.5</v>
          </cell>
          <cell r="E190" t="str">
            <v>ML</v>
          </cell>
          <cell r="F190">
            <v>276261</v>
          </cell>
        </row>
        <row r="191">
          <cell r="C191">
            <v>6279</v>
          </cell>
          <cell r="D191" t="str">
            <v>TUBERIA PVC U.M. NORMA NTC 382 D=4" RDE 41</v>
          </cell>
          <cell r="E191" t="str">
            <v>ML</v>
          </cell>
          <cell r="F191">
            <v>28034</v>
          </cell>
        </row>
        <row r="192">
          <cell r="C192">
            <v>6280</v>
          </cell>
          <cell r="D192" t="str">
            <v>TUBERIA PVC U.M. NORMA NTC 382 D=6" RDE 41</v>
          </cell>
          <cell r="E192" t="str">
            <v>ML</v>
          </cell>
          <cell r="F192">
            <v>59430</v>
          </cell>
        </row>
        <row r="193">
          <cell r="C193">
            <v>6281</v>
          </cell>
          <cell r="D193" t="str">
            <v>TUBERIA PVC U.M. NORMA NTC 382 D=8" RDE 41</v>
          </cell>
          <cell r="E193" t="str">
            <v>ML</v>
          </cell>
          <cell r="F193">
            <v>100381</v>
          </cell>
        </row>
        <row r="194">
          <cell r="C194">
            <v>6282</v>
          </cell>
          <cell r="D194" t="str">
            <v>TUBERIA PVC U.M. NORMA NTC 382 D=10" RDE 41</v>
          </cell>
          <cell r="E194" t="str">
            <v>ML</v>
          </cell>
          <cell r="F194">
            <v>156970</v>
          </cell>
        </row>
        <row r="195">
          <cell r="C195">
            <v>6283</v>
          </cell>
          <cell r="D195" t="str">
            <v>TUBERIA PVC U.M. NORMA NTC 382 D=12" RDE 41</v>
          </cell>
          <cell r="E195" t="str">
            <v>ML</v>
          </cell>
          <cell r="F195">
            <v>218339</v>
          </cell>
        </row>
        <row r="196">
          <cell r="C196">
            <v>6285</v>
          </cell>
          <cell r="D196" t="str">
            <v>CONCRETO GRAVA COMÚN 1500 PSI 10.5 MPa (105 Kg/cm2)</v>
          </cell>
          <cell r="E196" t="str">
            <v>M3</v>
          </cell>
          <cell r="F196">
            <v>455770</v>
          </cell>
        </row>
        <row r="197">
          <cell r="C197">
            <v>6295</v>
          </cell>
          <cell r="D197" t="str">
            <v>POSTE EN CONCRETO LA, H=8m, CR=510 KG</v>
          </cell>
          <cell r="E197" t="str">
            <v>UN</v>
          </cell>
          <cell r="F197">
            <v>541450</v>
          </cell>
        </row>
        <row r="198">
          <cell r="C198">
            <v>6296</v>
          </cell>
          <cell r="D198" t="str">
            <v>POSTE EN CONCRETO LA, H=8m, CR=750 KG</v>
          </cell>
          <cell r="E198" t="str">
            <v>UN</v>
          </cell>
          <cell r="F198">
            <v>609280</v>
          </cell>
        </row>
        <row r="199">
          <cell r="C199">
            <v>6297</v>
          </cell>
          <cell r="D199" t="str">
            <v>POSTE EN CONCRETO LA, H=8m, CR=1050 KG</v>
          </cell>
          <cell r="E199" t="str">
            <v>UN</v>
          </cell>
          <cell r="F199">
            <v>905590</v>
          </cell>
        </row>
        <row r="200">
          <cell r="C200">
            <v>6298</v>
          </cell>
          <cell r="D200" t="str">
            <v>POSTE EN CONCRETO AP, H=8m, CR=510 KG</v>
          </cell>
          <cell r="E200" t="str">
            <v>UN</v>
          </cell>
          <cell r="F200">
            <v>534700</v>
          </cell>
        </row>
        <row r="201">
          <cell r="C201">
            <v>6303</v>
          </cell>
          <cell r="D201" t="str">
            <v>POSTE EN CONCRETO LA, H=10m, CR=510 KG</v>
          </cell>
          <cell r="E201" t="str">
            <v>UN</v>
          </cell>
          <cell r="F201">
            <v>741370</v>
          </cell>
        </row>
        <row r="202">
          <cell r="C202">
            <v>6304</v>
          </cell>
          <cell r="D202" t="str">
            <v>POSTE EN CONCRETO LA, H=10m, CR=750 KG</v>
          </cell>
          <cell r="E202" t="str">
            <v>UN</v>
          </cell>
          <cell r="F202">
            <v>830620</v>
          </cell>
        </row>
        <row r="203">
          <cell r="C203">
            <v>6305</v>
          </cell>
          <cell r="D203" t="str">
            <v>POSTE EN CONCRETO LA, H=10m, CR=1050 KG</v>
          </cell>
          <cell r="E203" t="str">
            <v>UN</v>
          </cell>
          <cell r="F203">
            <v>1223320</v>
          </cell>
        </row>
        <row r="204">
          <cell r="C204">
            <v>6306</v>
          </cell>
          <cell r="D204" t="str">
            <v>POSTE EN CONCRETO AP, H=10m, CR=510 KG</v>
          </cell>
          <cell r="E204" t="str">
            <v>UN</v>
          </cell>
          <cell r="F204">
            <v>729150</v>
          </cell>
        </row>
        <row r="205">
          <cell r="C205">
            <v>6307</v>
          </cell>
          <cell r="D205" t="str">
            <v>POSTE EN CONCRETO AP, H=10m, CR=750 KG</v>
          </cell>
          <cell r="E205" t="str">
            <v>UN</v>
          </cell>
          <cell r="F205">
            <v>888850</v>
          </cell>
        </row>
        <row r="206">
          <cell r="C206">
            <v>6308</v>
          </cell>
          <cell r="D206" t="str">
            <v>POSTE EN CONCRETO AP, H=10m, CR=1050 KG</v>
          </cell>
          <cell r="E206" t="str">
            <v>UN</v>
          </cell>
          <cell r="F206">
            <v>1048600</v>
          </cell>
        </row>
        <row r="207">
          <cell r="C207">
            <v>6309</v>
          </cell>
          <cell r="D207" t="str">
            <v>POSTE EN CONCRETO LA, H=12m, CR=510 KG</v>
          </cell>
          <cell r="E207" t="str">
            <v>UN</v>
          </cell>
          <cell r="F207">
            <v>923440</v>
          </cell>
        </row>
        <row r="208">
          <cell r="C208">
            <v>6310</v>
          </cell>
          <cell r="D208" t="str">
            <v>POSTE EN CONCRETO LA, H=12m, CR=750 KG</v>
          </cell>
          <cell r="E208" t="str">
            <v>UN</v>
          </cell>
          <cell r="F208">
            <v>1188810</v>
          </cell>
        </row>
        <row r="209">
          <cell r="C209">
            <v>6311</v>
          </cell>
          <cell r="D209" t="str">
            <v>POSTE EN CONCRETO LA, H=12m, CR=1050 KG</v>
          </cell>
          <cell r="E209" t="str">
            <v>UN</v>
          </cell>
          <cell r="F209">
            <v>2000000</v>
          </cell>
        </row>
        <row r="210">
          <cell r="C210">
            <v>6312</v>
          </cell>
          <cell r="D210" t="str">
            <v>POSTE EN CONCRETO AP, H=12m, CR=510 KG</v>
          </cell>
          <cell r="E210" t="str">
            <v>UN</v>
          </cell>
          <cell r="F210">
            <v>894400</v>
          </cell>
        </row>
        <row r="211">
          <cell r="C211">
            <v>6314</v>
          </cell>
          <cell r="D211" t="str">
            <v>POSTE EN CONCRETO AP, H=12m, CR=1050 KG</v>
          </cell>
          <cell r="E211" t="str">
            <v>UN</v>
          </cell>
          <cell r="F211">
            <v>1569400</v>
          </cell>
        </row>
        <row r="212">
          <cell r="C212">
            <v>6315</v>
          </cell>
          <cell r="D212" t="str">
            <v>POSTE EN CONCRETO LA, H=14m, CR=750 KG</v>
          </cell>
          <cell r="E212" t="str">
            <v>UN</v>
          </cell>
          <cell r="F212">
            <v>1620780</v>
          </cell>
        </row>
        <row r="213">
          <cell r="C213">
            <v>6316</v>
          </cell>
          <cell r="D213" t="str">
            <v>POSTE EN CONCRETO LA, H=14m, CR=1050 KG</v>
          </cell>
          <cell r="E213" t="str">
            <v>UN</v>
          </cell>
          <cell r="F213">
            <v>2068220</v>
          </cell>
        </row>
        <row r="214">
          <cell r="C214">
            <v>6317</v>
          </cell>
          <cell r="D214" t="str">
            <v>POSTE EN CONCRETO LA, H=14m, CR=1350 KG</v>
          </cell>
          <cell r="E214" t="str">
            <v>UN</v>
          </cell>
          <cell r="F214">
            <v>2400000</v>
          </cell>
        </row>
        <row r="215">
          <cell r="C215">
            <v>6318</v>
          </cell>
          <cell r="D215" t="str">
            <v>POSTE EN CONCRETO AP, H=14m, CR=750 KG</v>
          </cell>
          <cell r="E215" t="str">
            <v>UN</v>
          </cell>
          <cell r="F215">
            <v>1638850</v>
          </cell>
        </row>
        <row r="216">
          <cell r="C216">
            <v>6319</v>
          </cell>
          <cell r="D216" t="str">
            <v>POSTE EN CONCRETO AP, H=14m, CR=1050 KG</v>
          </cell>
          <cell r="E216" t="str">
            <v>UN</v>
          </cell>
          <cell r="F216">
            <v>1999950</v>
          </cell>
        </row>
        <row r="217">
          <cell r="C217">
            <v>6320</v>
          </cell>
          <cell r="D217" t="str">
            <v>POSTE EN CONCRETO AP, H=14m, CR=1350 KG</v>
          </cell>
          <cell r="E217" t="str">
            <v>UN</v>
          </cell>
          <cell r="F217">
            <v>2368000</v>
          </cell>
        </row>
        <row r="218">
          <cell r="C218">
            <v>6324</v>
          </cell>
          <cell r="D218" t="str">
            <v>POSTE METALICO H=12m BRAZO DOBLE (PINTADO)</v>
          </cell>
          <cell r="E218" t="str">
            <v>UN</v>
          </cell>
          <cell r="F218">
            <v>3987095</v>
          </cell>
        </row>
        <row r="219">
          <cell r="C219">
            <v>6326</v>
          </cell>
          <cell r="D219" t="str">
            <v>POSTE METALICO H=10m BRAZO DOBLE (PINTADO)</v>
          </cell>
          <cell r="E219" t="str">
            <v>UN</v>
          </cell>
          <cell r="F219">
            <v>3433864</v>
          </cell>
        </row>
        <row r="220">
          <cell r="C220">
            <v>6327</v>
          </cell>
          <cell r="D220" t="str">
            <v>POSTE PEATONAL M130 H=6m BRAZO SENCILLO</v>
          </cell>
          <cell r="E220" t="str">
            <v>UN</v>
          </cell>
          <cell r="F220">
            <v>1242539</v>
          </cell>
        </row>
        <row r="221">
          <cell r="C221">
            <v>6328</v>
          </cell>
          <cell r="D221" t="str">
            <v>POSTE PEATONAL M130 H=6m BRAZO DOBLE</v>
          </cell>
          <cell r="E221" t="str">
            <v>UN</v>
          </cell>
          <cell r="F221">
            <v>1346128</v>
          </cell>
        </row>
        <row r="222">
          <cell r="C222">
            <v>6329</v>
          </cell>
          <cell r="D222" t="str">
            <v>LUMINARIA DE SODIO 70W, 208/220V PARA AP</v>
          </cell>
          <cell r="E222" t="str">
            <v>UN</v>
          </cell>
          <cell r="F222">
            <v>214200</v>
          </cell>
        </row>
        <row r="223">
          <cell r="C223">
            <v>6330</v>
          </cell>
          <cell r="D223" t="str">
            <v>LUMINARIA DE SODIO 250W, 208/220V PARA AP</v>
          </cell>
          <cell r="E223" t="str">
            <v>UN</v>
          </cell>
          <cell r="F223">
            <v>333200</v>
          </cell>
        </row>
        <row r="224">
          <cell r="C224">
            <v>6331</v>
          </cell>
          <cell r="D224" t="str">
            <v>LUMINARIA DE SODIO 150W, 208/220V PARA AP</v>
          </cell>
          <cell r="E224" t="str">
            <v>UN</v>
          </cell>
          <cell r="F224">
            <v>297500</v>
          </cell>
        </row>
        <row r="225">
          <cell r="C225">
            <v>6332</v>
          </cell>
          <cell r="D225" t="str">
            <v>CANECA EN MALLA METALICA M120</v>
          </cell>
          <cell r="E225" t="str">
            <v>UN</v>
          </cell>
          <cell r="F225">
            <v>380800</v>
          </cell>
        </row>
        <row r="226">
          <cell r="C226">
            <v>6333</v>
          </cell>
          <cell r="D226" t="str">
            <v>BANCA EN CONCRETO CON ESPALDAR M30</v>
          </cell>
          <cell r="E226" t="str">
            <v>UN</v>
          </cell>
          <cell r="F226">
            <v>630700</v>
          </cell>
        </row>
        <row r="227">
          <cell r="C227">
            <v>6334</v>
          </cell>
          <cell r="D227" t="str">
            <v>BOLARDO EN CONCRETO M60</v>
          </cell>
          <cell r="E227" t="str">
            <v>UN</v>
          </cell>
          <cell r="F227">
            <v>135580</v>
          </cell>
        </row>
        <row r="228">
          <cell r="C228">
            <v>6335</v>
          </cell>
          <cell r="D228" t="str">
            <v>BOLARDO ALTO EN HIERRO M63</v>
          </cell>
          <cell r="E228" t="str">
            <v>UN</v>
          </cell>
          <cell r="F228">
            <v>171414</v>
          </cell>
        </row>
        <row r="229">
          <cell r="C229">
            <v>6337</v>
          </cell>
          <cell r="D229" t="str">
            <v>CICLO-PARQUEADERO M100</v>
          </cell>
          <cell r="E229" t="str">
            <v>UN</v>
          </cell>
          <cell r="F229">
            <v>511700</v>
          </cell>
        </row>
        <row r="230">
          <cell r="C230">
            <v>6356</v>
          </cell>
          <cell r="D230" t="str">
            <v>REGLA VIBRATORIA A GASOLINA. INCLUYE COMBUSTIBLE</v>
          </cell>
          <cell r="E230" t="str">
            <v>DIA</v>
          </cell>
          <cell r="F230">
            <v>53978</v>
          </cell>
        </row>
        <row r="231">
          <cell r="C231">
            <v>6370</v>
          </cell>
          <cell r="D231" t="str">
            <v>TEE HD EXTREMO LISO 6"x2" (150x50mm)</v>
          </cell>
          <cell r="E231" t="str">
            <v>UN</v>
          </cell>
          <cell r="F231">
            <v>499800</v>
          </cell>
        </row>
        <row r="232">
          <cell r="C232">
            <v>6371</v>
          </cell>
          <cell r="D232" t="str">
            <v>TEE HD EXTREMO LISO 6"x3" (150x75mm)</v>
          </cell>
          <cell r="E232" t="str">
            <v>UN</v>
          </cell>
          <cell r="F232">
            <v>499800</v>
          </cell>
        </row>
        <row r="233">
          <cell r="C233">
            <v>6372</v>
          </cell>
          <cell r="D233" t="str">
            <v>TEE HD EXTREMO LISO 6"x4" (150x100mm)</v>
          </cell>
          <cell r="E233" t="str">
            <v>UN</v>
          </cell>
          <cell r="F233">
            <v>523600</v>
          </cell>
        </row>
        <row r="234">
          <cell r="C234">
            <v>6373</v>
          </cell>
          <cell r="D234" t="str">
            <v>TEE HD EXTREMO LISO 6"x6" (150x150mm)</v>
          </cell>
          <cell r="E234" t="str">
            <v>UN</v>
          </cell>
          <cell r="F234">
            <v>553350</v>
          </cell>
        </row>
        <row r="235">
          <cell r="C235">
            <v>6375</v>
          </cell>
          <cell r="D235" t="str">
            <v>TEE HD EXTREMO LISO 8"x2" (200X50mm)</v>
          </cell>
          <cell r="E235" t="str">
            <v>UN</v>
          </cell>
          <cell r="F235">
            <v>743750</v>
          </cell>
        </row>
        <row r="236">
          <cell r="C236">
            <v>6376</v>
          </cell>
          <cell r="D236" t="str">
            <v>TEE HD EXTREMO LISO 8"x3" (200x75mm)</v>
          </cell>
          <cell r="E236" t="str">
            <v>UN</v>
          </cell>
          <cell r="F236">
            <v>827050</v>
          </cell>
        </row>
        <row r="237">
          <cell r="C237">
            <v>6377</v>
          </cell>
          <cell r="D237" t="str">
            <v>TEE HD EXTREMO LISO 8"x4" (200x100mm)</v>
          </cell>
          <cell r="E237" t="str">
            <v>UN</v>
          </cell>
          <cell r="F237">
            <v>846717</v>
          </cell>
        </row>
        <row r="238">
          <cell r="C238">
            <v>6378</v>
          </cell>
          <cell r="D238" t="str">
            <v>TEE HD EXTREMO LISO 8"x6" (200x150mm)</v>
          </cell>
          <cell r="E238" t="str">
            <v>UN</v>
          </cell>
          <cell r="F238">
            <v>880600</v>
          </cell>
        </row>
        <row r="239">
          <cell r="C239">
            <v>6379</v>
          </cell>
          <cell r="D239" t="str">
            <v>TEE HD EXTREMO LISO 8"x8" (200x200mm)</v>
          </cell>
          <cell r="E239" t="str">
            <v>UN</v>
          </cell>
          <cell r="F239">
            <v>925027</v>
          </cell>
        </row>
        <row r="240">
          <cell r="C240">
            <v>6380</v>
          </cell>
          <cell r="D240" t="str">
            <v>TEE HD EXTREMO LISO 10"x2" (250x50mm)</v>
          </cell>
          <cell r="E240" t="str">
            <v>UN</v>
          </cell>
          <cell r="F240">
            <v>1256647</v>
          </cell>
        </row>
        <row r="241">
          <cell r="C241">
            <v>6381</v>
          </cell>
          <cell r="D241" t="str">
            <v>TEE HD EXTREMO LISO 10"x3" (250x75mm)</v>
          </cell>
          <cell r="E241" t="str">
            <v>UN</v>
          </cell>
          <cell r="F241">
            <v>1348666</v>
          </cell>
        </row>
        <row r="242">
          <cell r="C242">
            <v>6382</v>
          </cell>
          <cell r="D242" t="str">
            <v>TEE HD EXTREMO LISO 10"x4" (250x100mm)</v>
          </cell>
          <cell r="E242" t="str">
            <v>UN</v>
          </cell>
          <cell r="F242">
            <v>1388334</v>
          </cell>
        </row>
        <row r="243">
          <cell r="C243">
            <v>6383</v>
          </cell>
          <cell r="D243" t="str">
            <v>TEE HD EXTREMO LISO 10"x6" (250x150mm)</v>
          </cell>
          <cell r="E243" t="str">
            <v>UN</v>
          </cell>
          <cell r="F243">
            <v>1557710</v>
          </cell>
        </row>
        <row r="244">
          <cell r="C244">
            <v>6384</v>
          </cell>
          <cell r="D244" t="str">
            <v>TEE HD EXTREMO LISO 10"x8" (250x200mm)</v>
          </cell>
          <cell r="E244" t="str">
            <v>UN</v>
          </cell>
          <cell r="F244">
            <v>1804040</v>
          </cell>
        </row>
        <row r="245">
          <cell r="C245">
            <v>6385</v>
          </cell>
          <cell r="D245" t="str">
            <v>TEE HD EXTREMO LISO 10"x10" (250x250mm)</v>
          </cell>
          <cell r="E245" t="str">
            <v>UN</v>
          </cell>
          <cell r="F245">
            <v>1998097</v>
          </cell>
        </row>
        <row r="246">
          <cell r="C246">
            <v>6387</v>
          </cell>
          <cell r="D246" t="str">
            <v>TEE HD EXTREMO LISO 12"x3" (300x75mm)</v>
          </cell>
          <cell r="E246" t="str">
            <v>UN</v>
          </cell>
          <cell r="F246">
            <v>1810509</v>
          </cell>
        </row>
        <row r="247">
          <cell r="C247">
            <v>6388</v>
          </cell>
          <cell r="D247" t="str">
            <v>TEE HD EXTREMO LISO 12"x4" (300x100mm)</v>
          </cell>
          <cell r="E247" t="str">
            <v>UN</v>
          </cell>
          <cell r="F247">
            <v>1911757</v>
          </cell>
        </row>
        <row r="248">
          <cell r="C248">
            <v>6389</v>
          </cell>
          <cell r="D248" t="str">
            <v>TEE HD EXTREMO LISO 12"x6" (300x150mm)</v>
          </cell>
          <cell r="E248" t="str">
            <v>UN</v>
          </cell>
          <cell r="F248">
            <v>2120206</v>
          </cell>
        </row>
        <row r="249">
          <cell r="C249">
            <v>6390</v>
          </cell>
          <cell r="D249" t="str">
            <v>TEE HD EXTREMO LISO 12"x8" (300x200mm)</v>
          </cell>
          <cell r="E249" t="str">
            <v>UN</v>
          </cell>
          <cell r="F249">
            <v>2319700</v>
          </cell>
        </row>
        <row r="250">
          <cell r="C250">
            <v>6391</v>
          </cell>
          <cell r="D250" t="str">
            <v>TEE HD EXTREMO LISO 12"X10" (300x250mm)</v>
          </cell>
          <cell r="E250" t="str">
            <v>UN</v>
          </cell>
          <cell r="F250">
            <v>2602583</v>
          </cell>
        </row>
        <row r="251">
          <cell r="C251">
            <v>6392</v>
          </cell>
          <cell r="D251" t="str">
            <v>TEE HD EXTREMO LISO 12"x12" (300x300mm)</v>
          </cell>
          <cell r="E251" t="str">
            <v>UN</v>
          </cell>
          <cell r="F251">
            <v>2930138</v>
          </cell>
        </row>
        <row r="252">
          <cell r="C252">
            <v>6393</v>
          </cell>
          <cell r="D252" t="str">
            <v>TEE HD EXTREMO LISO 24"x8" (600x200mm)</v>
          </cell>
          <cell r="E252" t="str">
            <v>UN</v>
          </cell>
          <cell r="F252">
            <v>7126190</v>
          </cell>
        </row>
        <row r="253">
          <cell r="C253">
            <v>6394</v>
          </cell>
          <cell r="D253" t="str">
            <v>TEE HD EXTREMO LISO 24"x10" (600x250mm)</v>
          </cell>
          <cell r="E253" t="str">
            <v>UN</v>
          </cell>
          <cell r="F253">
            <v>8116997</v>
          </cell>
        </row>
        <row r="254">
          <cell r="C254">
            <v>6395</v>
          </cell>
          <cell r="D254" t="str">
            <v>TEE HD EXTREMO LISO 24"x12" (600x300mm)</v>
          </cell>
          <cell r="E254" t="str">
            <v>UN</v>
          </cell>
          <cell r="F254">
            <v>8879157</v>
          </cell>
        </row>
        <row r="255">
          <cell r="C255">
            <v>6396</v>
          </cell>
          <cell r="D255" t="str">
            <v>TEE HD EXTREMO LISO 24"x14" (600x350mm)</v>
          </cell>
          <cell r="E255" t="str">
            <v>UN</v>
          </cell>
          <cell r="F255">
            <v>9450776</v>
          </cell>
        </row>
        <row r="256">
          <cell r="C256">
            <v>6397</v>
          </cell>
          <cell r="D256" t="str">
            <v>TEE HD EXTREMO LISO 24"x16" (600x400mm)</v>
          </cell>
          <cell r="E256" t="str">
            <v>UN</v>
          </cell>
          <cell r="F256">
            <v>9908072</v>
          </cell>
        </row>
        <row r="257">
          <cell r="C257">
            <v>6398</v>
          </cell>
          <cell r="D257" t="str">
            <v>TEE HD EXTREMO LISO 24"x18" (600x450mm)</v>
          </cell>
          <cell r="E257" t="str">
            <v>UN</v>
          </cell>
          <cell r="F257">
            <v>10708339</v>
          </cell>
        </row>
        <row r="258">
          <cell r="C258">
            <v>6399</v>
          </cell>
          <cell r="D258" t="str">
            <v>TEE HD EXTREMO LISO 24"x20" (600x500mm)</v>
          </cell>
          <cell r="E258" t="str">
            <v>UN</v>
          </cell>
          <cell r="F258">
            <v>11279959</v>
          </cell>
        </row>
        <row r="259">
          <cell r="C259">
            <v>6400</v>
          </cell>
          <cell r="D259" t="str">
            <v>TEE HD EXTREMO LISO 24"x24" (600x600mm)</v>
          </cell>
          <cell r="E259" t="str">
            <v>UN</v>
          </cell>
          <cell r="F259">
            <v>12880494</v>
          </cell>
        </row>
        <row r="260">
          <cell r="C260">
            <v>6401</v>
          </cell>
          <cell r="D260" t="str">
            <v>TEE HD EXTREMO LISO 4"x3" (100x75mm)</v>
          </cell>
          <cell r="E260" t="str">
            <v>UN</v>
          </cell>
          <cell r="F260">
            <v>279650</v>
          </cell>
        </row>
        <row r="261">
          <cell r="C261">
            <v>6402</v>
          </cell>
          <cell r="D261" t="str">
            <v>TEE HD EXTREMO LISO 4"x4" (100x100mm)</v>
          </cell>
          <cell r="E261" t="str">
            <v>UN</v>
          </cell>
          <cell r="F261">
            <v>333200</v>
          </cell>
        </row>
        <row r="262">
          <cell r="C262">
            <v>6404</v>
          </cell>
          <cell r="D262" t="str">
            <v>CODO HD EXTREMO LISO 90ºX2``</v>
          </cell>
          <cell r="E262" t="str">
            <v>UN</v>
          </cell>
          <cell r="F262">
            <v>115430</v>
          </cell>
        </row>
        <row r="263">
          <cell r="C263">
            <v>6405</v>
          </cell>
          <cell r="D263" t="str">
            <v>CODO HD EXTREMO LISO 90ºX3``</v>
          </cell>
          <cell r="E263" t="str">
            <v>UN</v>
          </cell>
          <cell r="F263">
            <v>160650</v>
          </cell>
        </row>
        <row r="264">
          <cell r="C264">
            <v>6406</v>
          </cell>
          <cell r="D264" t="str">
            <v>CODO HD EXTREMO LISO 90ºX4``</v>
          </cell>
          <cell r="E264" t="str">
            <v>UN</v>
          </cell>
          <cell r="F264">
            <v>249900</v>
          </cell>
        </row>
        <row r="265">
          <cell r="C265">
            <v>6407</v>
          </cell>
          <cell r="D265" t="str">
            <v>CODO HD EXTREMO LISO 90ºX6``</v>
          </cell>
          <cell r="E265" t="str">
            <v>UN</v>
          </cell>
          <cell r="F265">
            <v>529550</v>
          </cell>
        </row>
        <row r="266">
          <cell r="C266">
            <v>6408</v>
          </cell>
          <cell r="D266" t="str">
            <v>CODO HD EXTREMO LISO 90ºX8``</v>
          </cell>
          <cell r="E266" t="str">
            <v>UN</v>
          </cell>
          <cell r="F266">
            <v>941909</v>
          </cell>
        </row>
        <row r="267">
          <cell r="C267">
            <v>6409</v>
          </cell>
          <cell r="D267" t="str">
            <v>CODO HD EXTREMO LISO 90ºX10``</v>
          </cell>
          <cell r="E267" t="str">
            <v>UN</v>
          </cell>
          <cell r="F267">
            <v>1441222</v>
          </cell>
        </row>
        <row r="268">
          <cell r="C268">
            <v>6410</v>
          </cell>
          <cell r="D268" t="str">
            <v>CODO HD EXTREMO LISO 90ºX12``</v>
          </cell>
          <cell r="E268" t="str">
            <v>UN</v>
          </cell>
          <cell r="F268">
            <v>1940877</v>
          </cell>
        </row>
        <row r="269">
          <cell r="C269">
            <v>6411</v>
          </cell>
          <cell r="D269" t="str">
            <v>CODO HD EXTREMO LISO 90ºX14``</v>
          </cell>
          <cell r="E269" t="str">
            <v>UN</v>
          </cell>
          <cell r="F269">
            <v>2808512</v>
          </cell>
        </row>
        <row r="270">
          <cell r="C270">
            <v>6412</v>
          </cell>
          <cell r="D270" t="str">
            <v>CODO HD EXTREMO LISO 90ºX16``</v>
          </cell>
          <cell r="E270" t="str">
            <v>UN</v>
          </cell>
          <cell r="F270">
            <v>3681938</v>
          </cell>
        </row>
        <row r="271">
          <cell r="C271">
            <v>6413</v>
          </cell>
          <cell r="D271" t="str">
            <v>CODO HD EXTREMO LISO 90ºX18``</v>
          </cell>
          <cell r="E271" t="str">
            <v>UN</v>
          </cell>
          <cell r="F271">
            <v>4652323</v>
          </cell>
        </row>
        <row r="272">
          <cell r="C272">
            <v>6414</v>
          </cell>
          <cell r="D272" t="str">
            <v>CODO HD EXTREMO LISO 90ºX20"</v>
          </cell>
          <cell r="E272" t="str">
            <v>UN</v>
          </cell>
          <cell r="F272">
            <v>5822577</v>
          </cell>
        </row>
        <row r="273">
          <cell r="C273">
            <v>6416</v>
          </cell>
          <cell r="D273" t="str">
            <v>CODO HD EXTREMO LISO 45ºX2``</v>
          </cell>
          <cell r="E273" t="str">
            <v>UN</v>
          </cell>
          <cell r="F273">
            <v>134470</v>
          </cell>
        </row>
        <row r="274">
          <cell r="C274">
            <v>6417</v>
          </cell>
          <cell r="D274" t="str">
            <v>CODO HD EXTREMO LISO 45ºX3``</v>
          </cell>
          <cell r="E274" t="str">
            <v>UN</v>
          </cell>
          <cell r="F274">
            <v>160650</v>
          </cell>
        </row>
        <row r="275">
          <cell r="C275">
            <v>6418</v>
          </cell>
          <cell r="D275" t="str">
            <v>CODO HD EXTREMO LISO 45ºX4``</v>
          </cell>
          <cell r="E275" t="str">
            <v>UN</v>
          </cell>
          <cell r="F275">
            <v>202300</v>
          </cell>
        </row>
        <row r="276">
          <cell r="C276">
            <v>6419</v>
          </cell>
          <cell r="D276" t="str">
            <v>CODO HD EXTREMO LISO 45ºX6``</v>
          </cell>
          <cell r="E276" t="str">
            <v>UN</v>
          </cell>
          <cell r="F276">
            <v>446250</v>
          </cell>
        </row>
        <row r="277">
          <cell r="C277">
            <v>6420</v>
          </cell>
          <cell r="D277" t="str">
            <v>CODO HD EXTREMO LISO 45ºX8``</v>
          </cell>
          <cell r="E277" t="str">
            <v>UN</v>
          </cell>
          <cell r="F277">
            <v>770623</v>
          </cell>
        </row>
        <row r="278">
          <cell r="C278">
            <v>6421</v>
          </cell>
          <cell r="D278" t="str">
            <v>CODO HD EXTREMO LISO 45ºX10"</v>
          </cell>
          <cell r="E278" t="str">
            <v>UN</v>
          </cell>
          <cell r="F278">
            <v>1223056</v>
          </cell>
        </row>
        <row r="279">
          <cell r="C279">
            <v>6422</v>
          </cell>
          <cell r="D279" t="str">
            <v>CODO HD EXTREMO LISO 45ºX12``</v>
          </cell>
          <cell r="E279" t="str">
            <v>UN</v>
          </cell>
          <cell r="F279">
            <v>1675256</v>
          </cell>
        </row>
        <row r="280">
          <cell r="C280">
            <v>6423</v>
          </cell>
          <cell r="D280" t="str">
            <v>CODO HD EXTREMO LISO 45ºX14``</v>
          </cell>
          <cell r="E280" t="str">
            <v>UN</v>
          </cell>
          <cell r="F280">
            <v>1997936</v>
          </cell>
        </row>
        <row r="281">
          <cell r="C281">
            <v>6424</v>
          </cell>
          <cell r="D281" t="str">
            <v>CODO HD EXTREMO LISO 45ºX16``</v>
          </cell>
          <cell r="E281" t="str">
            <v>UN</v>
          </cell>
          <cell r="F281">
            <v>2584201</v>
          </cell>
        </row>
        <row r="282">
          <cell r="C282">
            <v>6425</v>
          </cell>
          <cell r="D282" t="str">
            <v>CODO HD EXTREMO LISO 45ºX18``</v>
          </cell>
          <cell r="E282" t="str">
            <v>UN</v>
          </cell>
          <cell r="F282">
            <v>3510653</v>
          </cell>
        </row>
        <row r="283">
          <cell r="C283">
            <v>6426</v>
          </cell>
          <cell r="D283" t="str">
            <v>CODO HD EXTREMO LISO 45ºX20``</v>
          </cell>
          <cell r="E283" t="str">
            <v>UN</v>
          </cell>
          <cell r="F283">
            <v>5055702</v>
          </cell>
        </row>
        <row r="284">
          <cell r="C284">
            <v>6430</v>
          </cell>
          <cell r="D284" t="str">
            <v>CODO HD EXTREMO LISO 22.5ºX4``</v>
          </cell>
          <cell r="E284" t="str">
            <v>UN</v>
          </cell>
          <cell r="F284">
            <v>202300</v>
          </cell>
        </row>
        <row r="285">
          <cell r="C285">
            <v>6431</v>
          </cell>
          <cell r="D285" t="str">
            <v>CODO HD EXTREMO LISO 22.5ºX6``</v>
          </cell>
          <cell r="E285" t="str">
            <v>UN</v>
          </cell>
          <cell r="F285">
            <v>368900</v>
          </cell>
        </row>
        <row r="286">
          <cell r="C286">
            <v>6434</v>
          </cell>
          <cell r="D286" t="str">
            <v>CODO HD EXTREMO LISO 22.5ºX12``</v>
          </cell>
          <cell r="E286" t="str">
            <v>UN</v>
          </cell>
          <cell r="F286">
            <v>1454444</v>
          </cell>
        </row>
        <row r="287">
          <cell r="C287">
            <v>6440</v>
          </cell>
          <cell r="D287" t="str">
            <v>CODO HD EXTREMO LISO 11.25ºX2``</v>
          </cell>
          <cell r="E287" t="str">
            <v>UN</v>
          </cell>
          <cell r="F287">
            <v>103530</v>
          </cell>
        </row>
        <row r="288">
          <cell r="C288">
            <v>6441</v>
          </cell>
          <cell r="D288" t="str">
            <v>CODO HD EXTREMO LISO 11.25ºX3``</v>
          </cell>
          <cell r="E288" t="str">
            <v>UN</v>
          </cell>
          <cell r="F288">
            <v>148750</v>
          </cell>
        </row>
        <row r="289">
          <cell r="C289">
            <v>6442</v>
          </cell>
          <cell r="D289" t="str">
            <v>CODO HD EXTREMO LISO 11.25ºX4``</v>
          </cell>
          <cell r="E289" t="str">
            <v>UN</v>
          </cell>
          <cell r="F289">
            <v>196350</v>
          </cell>
        </row>
        <row r="290">
          <cell r="C290">
            <v>6443</v>
          </cell>
          <cell r="D290" t="str">
            <v>CODO HD EXTREMO LISO 11.25ºX6``</v>
          </cell>
          <cell r="E290" t="str">
            <v>UN</v>
          </cell>
          <cell r="F290">
            <v>357000</v>
          </cell>
        </row>
        <row r="291">
          <cell r="C291">
            <v>6446</v>
          </cell>
          <cell r="D291" t="str">
            <v>CODO HD EXTREMO LISO 11.25ºX12``</v>
          </cell>
          <cell r="E291" t="str">
            <v>UN</v>
          </cell>
          <cell r="F291">
            <v>1252144</v>
          </cell>
        </row>
        <row r="292">
          <cell r="C292">
            <v>6454</v>
          </cell>
          <cell r="D292" t="str">
            <v>UNION REPARACION HD EXTREMO LISO D=6"</v>
          </cell>
          <cell r="E292" t="str">
            <v>UN</v>
          </cell>
          <cell r="F292">
            <v>255188</v>
          </cell>
        </row>
        <row r="293">
          <cell r="C293">
            <v>6455</v>
          </cell>
          <cell r="D293" t="str">
            <v>UNION REPARACION HD EXTREMO LISO D=8"</v>
          </cell>
          <cell r="E293" t="str">
            <v>UN</v>
          </cell>
          <cell r="F293">
            <v>407031</v>
          </cell>
        </row>
        <row r="294">
          <cell r="C294">
            <v>6456</v>
          </cell>
          <cell r="D294" t="str">
            <v>UNION REPARACION HD EXTREMO LISO D=10"</v>
          </cell>
          <cell r="E294" t="str">
            <v>UN</v>
          </cell>
          <cell r="F294">
            <v>703857</v>
          </cell>
        </row>
        <row r="295">
          <cell r="C295">
            <v>6457</v>
          </cell>
          <cell r="D295" t="str">
            <v>UNION REPARACION HD EXTREMO LISO D=12"</v>
          </cell>
          <cell r="E295" t="str">
            <v>UN</v>
          </cell>
          <cell r="F295">
            <v>864734</v>
          </cell>
        </row>
        <row r="296">
          <cell r="C296">
            <v>6458</v>
          </cell>
          <cell r="D296" t="str">
            <v>UNION REPARACION HD EXTREMO LISO D=14"</v>
          </cell>
          <cell r="E296" t="str">
            <v>UN</v>
          </cell>
          <cell r="F296">
            <v>1307164</v>
          </cell>
        </row>
        <row r="297">
          <cell r="C297">
            <v>6459</v>
          </cell>
          <cell r="D297" t="str">
            <v>UNION REPARACION HD EXTREMO LISO D=16"</v>
          </cell>
          <cell r="E297" t="str">
            <v>UN</v>
          </cell>
          <cell r="F297">
            <v>1407715</v>
          </cell>
        </row>
        <row r="298">
          <cell r="C298">
            <v>6462</v>
          </cell>
          <cell r="D298" t="str">
            <v>TAPON HD EXTREMO LISO D=4"</v>
          </cell>
          <cell r="E298" t="str">
            <v>UN</v>
          </cell>
          <cell r="F298">
            <v>111169</v>
          </cell>
        </row>
        <row r="299">
          <cell r="C299">
            <v>6463</v>
          </cell>
          <cell r="D299" t="str">
            <v>TAPON HD EXTREMO LISO D=6"</v>
          </cell>
          <cell r="E299" t="str">
            <v>UN</v>
          </cell>
          <cell r="F299">
            <v>279505</v>
          </cell>
        </row>
        <row r="300">
          <cell r="C300">
            <v>6464</v>
          </cell>
          <cell r="D300" t="str">
            <v>TAPON HD EXTREMO LISO D=8"</v>
          </cell>
          <cell r="E300" t="str">
            <v>UN</v>
          </cell>
          <cell r="F300">
            <v>561048</v>
          </cell>
        </row>
        <row r="301">
          <cell r="C301">
            <v>6472</v>
          </cell>
          <cell r="D301" t="str">
            <v>TUBERIA CONDUIT PVC D=1"</v>
          </cell>
          <cell r="E301" t="str">
            <v>ML</v>
          </cell>
          <cell r="F301">
            <v>4523</v>
          </cell>
        </row>
        <row r="302">
          <cell r="C302">
            <v>6473</v>
          </cell>
          <cell r="D302" t="str">
            <v>TUBERIA CONDUIT PVC D=1 1/4"</v>
          </cell>
          <cell r="E302" t="str">
            <v>ML</v>
          </cell>
          <cell r="F302">
            <v>6987</v>
          </cell>
        </row>
        <row r="303">
          <cell r="C303">
            <v>6474</v>
          </cell>
          <cell r="D303" t="str">
            <v>TUBERIA CONDUIT PVC D=1 1/2"</v>
          </cell>
          <cell r="E303" t="str">
            <v>ML</v>
          </cell>
          <cell r="F303">
            <v>8908</v>
          </cell>
        </row>
        <row r="304">
          <cell r="C304">
            <v>6475</v>
          </cell>
          <cell r="D304" t="str">
            <v>TUBERIA CONDUIT PVC D=2"</v>
          </cell>
          <cell r="E304" t="str">
            <v>ML</v>
          </cell>
          <cell r="F304">
            <v>13701</v>
          </cell>
        </row>
        <row r="305">
          <cell r="C305">
            <v>6476</v>
          </cell>
          <cell r="D305" t="str">
            <v>VALVULA COMPUERTA ELASTICA VNA E. L. D=2"</v>
          </cell>
          <cell r="E305" t="str">
            <v>UN</v>
          </cell>
          <cell r="F305">
            <v>547400</v>
          </cell>
        </row>
        <row r="306">
          <cell r="C306">
            <v>6477</v>
          </cell>
          <cell r="D306" t="str">
            <v>VALVULA COMPUERTA ELASTICA VNA E. L. D=3"</v>
          </cell>
          <cell r="E306" t="str">
            <v>UN</v>
          </cell>
          <cell r="F306">
            <v>779450</v>
          </cell>
        </row>
        <row r="307">
          <cell r="C307">
            <v>6479</v>
          </cell>
          <cell r="D307" t="str">
            <v>VALVULA COMPUERTA ELASTICA VNA E. L. D=6"</v>
          </cell>
          <cell r="E307" t="str">
            <v>UN</v>
          </cell>
          <cell r="F307">
            <v>1993250</v>
          </cell>
        </row>
        <row r="308">
          <cell r="C308">
            <v>6480</v>
          </cell>
          <cell r="D308" t="str">
            <v>VALVULA COMPUERTA ELASTICA VNA E. L. D=8"</v>
          </cell>
          <cell r="E308" t="str">
            <v>UN</v>
          </cell>
          <cell r="F308">
            <v>3712800</v>
          </cell>
        </row>
        <row r="309">
          <cell r="C309">
            <v>6481</v>
          </cell>
          <cell r="D309" t="str">
            <v>HIDRANTE EXTREMO BRIDA D=3" TIPO MILAN</v>
          </cell>
          <cell r="E309" t="str">
            <v>UN</v>
          </cell>
          <cell r="F309">
            <v>3396856</v>
          </cell>
        </row>
        <row r="310">
          <cell r="C310">
            <v>6482</v>
          </cell>
          <cell r="D310" t="str">
            <v>HIDRANTE EXTREMO BRIDA D=4" TIPO TRAFICO</v>
          </cell>
          <cell r="E310" t="str">
            <v>UN</v>
          </cell>
          <cell r="F310">
            <v>4616876</v>
          </cell>
        </row>
        <row r="311">
          <cell r="C311">
            <v>6483</v>
          </cell>
          <cell r="D311" t="str">
            <v>HIDRANTE EXTREMO BRIDA D=6" TIPO TRAFICO</v>
          </cell>
          <cell r="E311" t="str">
            <v>UN</v>
          </cell>
          <cell r="F311">
            <v>6191907</v>
          </cell>
        </row>
        <row r="312">
          <cell r="C312">
            <v>6484</v>
          </cell>
          <cell r="D312" t="str">
            <v>HIDRANTE EXTREMO BRIDA D=4" TIPO POSTE</v>
          </cell>
          <cell r="E312" t="str">
            <v>UN</v>
          </cell>
          <cell r="F312">
            <v>2697730</v>
          </cell>
        </row>
        <row r="313">
          <cell r="C313">
            <v>6485</v>
          </cell>
          <cell r="D313" t="str">
            <v>HIDRANTE EXTREMO BRIDA D=6" TIPO POSTE</v>
          </cell>
          <cell r="E313" t="str">
            <v>UN</v>
          </cell>
          <cell r="F313">
            <v>3015460</v>
          </cell>
        </row>
        <row r="314">
          <cell r="C314">
            <v>6507</v>
          </cell>
          <cell r="D314" t="str">
            <v>TERMINADORA DE ASFALTO - ANCHO DE PAVIMENTACIÓN ESTÁNDAR DE 2 A 6m - VOLUMEN DE LA TOLVA DE 5 A 8 M3 - INCLUYE OPERARIO Y COMBUSTIBLE</v>
          </cell>
          <cell r="E314" t="str">
            <v>HR</v>
          </cell>
          <cell r="F314">
            <v>191781</v>
          </cell>
        </row>
        <row r="315">
          <cell r="C315">
            <v>6527</v>
          </cell>
          <cell r="D315" t="str">
            <v>UNION REPARACION PVC U.M. NORMA NTC 382 D=6"</v>
          </cell>
          <cell r="E315" t="str">
            <v>UN</v>
          </cell>
          <cell r="F315">
            <v>220990</v>
          </cell>
        </row>
        <row r="316">
          <cell r="C316">
            <v>6528</v>
          </cell>
          <cell r="D316" t="str">
            <v>UNION REPARACION PVC U.M. NORMA NTC 382 D=8"</v>
          </cell>
          <cell r="E316" t="str">
            <v>UN</v>
          </cell>
          <cell r="F316">
            <v>406334</v>
          </cell>
        </row>
        <row r="317">
          <cell r="C317">
            <v>6530</v>
          </cell>
          <cell r="D317" t="str">
            <v>UNION REPARACION PVC U.M. NORMA NTC 382 D=12"</v>
          </cell>
          <cell r="E317" t="str">
            <v>UN</v>
          </cell>
          <cell r="F317">
            <v>1270461</v>
          </cell>
        </row>
        <row r="318">
          <cell r="C318">
            <v>6534</v>
          </cell>
          <cell r="D318" t="str">
            <v>BANCA EN CONCRETO SIN ESPALDAR M31</v>
          </cell>
          <cell r="E318" t="str">
            <v>UN</v>
          </cell>
          <cell r="F318">
            <v>416500</v>
          </cell>
        </row>
        <row r="319">
          <cell r="C319">
            <v>6535</v>
          </cell>
          <cell r="D319" t="str">
            <v>BANCA MODULAR EN CONCRETO M40</v>
          </cell>
          <cell r="E319" t="str">
            <v>UN</v>
          </cell>
          <cell r="F319">
            <v>208250</v>
          </cell>
        </row>
        <row r="320">
          <cell r="C320">
            <v>6539</v>
          </cell>
          <cell r="D320" t="str">
            <v>ADAPTADOR TERMINAL CAMPANA PVC D=3"</v>
          </cell>
          <cell r="E320" t="str">
            <v>UN</v>
          </cell>
          <cell r="F320">
            <v>8197</v>
          </cell>
        </row>
        <row r="321">
          <cell r="C321">
            <v>6540</v>
          </cell>
          <cell r="D321" t="str">
            <v>ADAPTADOR TERMINAL CAMPANA PVC D=4"</v>
          </cell>
          <cell r="E321" t="str">
            <v>UN</v>
          </cell>
          <cell r="F321">
            <v>15913</v>
          </cell>
        </row>
        <row r="322">
          <cell r="C322">
            <v>6543</v>
          </cell>
          <cell r="D322" t="str">
            <v>MARCO Y TAPA CAJA PASO SENCILLA ANDEN ETB</v>
          </cell>
          <cell r="E322" t="str">
            <v>UN</v>
          </cell>
          <cell r="F322">
            <v>381540</v>
          </cell>
        </row>
        <row r="323">
          <cell r="C323">
            <v>6545</v>
          </cell>
          <cell r="D323" t="str">
            <v>MARCO Y TAPAS CAJA PASO DOBLE ANDEN ETB</v>
          </cell>
          <cell r="E323" t="str">
            <v>UN</v>
          </cell>
          <cell r="F323">
            <v>651064</v>
          </cell>
        </row>
        <row r="324">
          <cell r="C324">
            <v>6551</v>
          </cell>
          <cell r="D324" t="str">
            <v>SEÑAL DOBLE CARA PARA CICLORUTA PARAL 3m</v>
          </cell>
          <cell r="E324" t="str">
            <v>UN</v>
          </cell>
          <cell r="F324">
            <v>556052</v>
          </cell>
        </row>
        <row r="325">
          <cell r="C325">
            <v>6552</v>
          </cell>
          <cell r="D325" t="str">
            <v>SEÑAL DE TRANSITO GRUPO I (60x60cm) POSTE 3.5m</v>
          </cell>
          <cell r="E325" t="str">
            <v>UN</v>
          </cell>
          <cell r="F325">
            <v>386892</v>
          </cell>
        </row>
        <row r="326">
          <cell r="C326">
            <v>6553</v>
          </cell>
          <cell r="D326" t="str">
            <v>SEÑAL DE TRANSITO GRUPO I (75x75cm) POSTE 3.5m</v>
          </cell>
          <cell r="E326" t="str">
            <v>UN</v>
          </cell>
          <cell r="F326">
            <v>503446</v>
          </cell>
        </row>
        <row r="327">
          <cell r="C327">
            <v>6554</v>
          </cell>
          <cell r="D327" t="str">
            <v>SEÑAL DE TRANSITO GRUPO I (90x90cm) POSTE 3.5m</v>
          </cell>
          <cell r="E327" t="str">
            <v>UN</v>
          </cell>
          <cell r="F327">
            <v>602438</v>
          </cell>
        </row>
        <row r="328">
          <cell r="C328">
            <v>6555</v>
          </cell>
          <cell r="D328" t="str">
            <v>TACHON EN CONCRETO 0.4x0.15x0.08m</v>
          </cell>
          <cell r="E328" t="str">
            <v>UN</v>
          </cell>
          <cell r="F328">
            <v>53550</v>
          </cell>
        </row>
        <row r="329">
          <cell r="C329">
            <v>6556</v>
          </cell>
          <cell r="D329" t="str">
            <v>TACHA REFLECTIVA UNIDIRECCIONAL, NO INCLUYE ELEMENTOS DE ANCLAJE</v>
          </cell>
          <cell r="E329" t="str">
            <v>UN</v>
          </cell>
          <cell r="F329">
            <v>6694</v>
          </cell>
        </row>
        <row r="330">
          <cell r="C330">
            <v>6559</v>
          </cell>
          <cell r="D330" t="str">
            <v>ADAPTADOR MACHO PVC U.S. D=2``</v>
          </cell>
          <cell r="E330" t="str">
            <v>UN</v>
          </cell>
          <cell r="F330">
            <v>7203</v>
          </cell>
        </row>
        <row r="331">
          <cell r="C331">
            <v>6560</v>
          </cell>
          <cell r="D331" t="str">
            <v>ADAPTADOR MACHO PVC U.S. D=3``</v>
          </cell>
          <cell r="E331" t="str">
            <v>UN</v>
          </cell>
          <cell r="F331">
            <v>28314</v>
          </cell>
        </row>
        <row r="332">
          <cell r="C332">
            <v>6561</v>
          </cell>
          <cell r="D332" t="str">
            <v>ADAPTADOR MACHO PVC U.S. D=4``</v>
          </cell>
          <cell r="E332" t="str">
            <v>UN</v>
          </cell>
          <cell r="F332">
            <v>52084</v>
          </cell>
        </row>
        <row r="333">
          <cell r="C333">
            <v>6567</v>
          </cell>
          <cell r="D333" t="str">
            <v>CARROTANQUE IRRIGADOR DE AGUA - HORA</v>
          </cell>
          <cell r="E333" t="str">
            <v>HR</v>
          </cell>
          <cell r="F333">
            <v>39036</v>
          </cell>
        </row>
        <row r="334">
          <cell r="C334">
            <v>6578</v>
          </cell>
          <cell r="D334" t="str">
            <v>TRITURADO 3/4"</v>
          </cell>
          <cell r="E334" t="str">
            <v>M3</v>
          </cell>
          <cell r="F334">
            <v>74970</v>
          </cell>
        </row>
        <row r="335">
          <cell r="C335">
            <v>6624</v>
          </cell>
          <cell r="D335" t="str">
            <v>RAJÓN SUELTO &gt; = 12" (30 - 50 cm)</v>
          </cell>
          <cell r="E335" t="str">
            <v>M3</v>
          </cell>
          <cell r="F335">
            <v>60571</v>
          </cell>
        </row>
        <row r="336">
          <cell r="C336">
            <v>6625</v>
          </cell>
          <cell r="D336" t="str">
            <v>MEZCLADORA DE CONCRETO (1,5 BULTOS) - INCLUYE COMBUSTIBLE</v>
          </cell>
          <cell r="E336" t="str">
            <v>DIA</v>
          </cell>
          <cell r="F336">
            <v>60813</v>
          </cell>
        </row>
        <row r="337">
          <cell r="C337">
            <v>6628</v>
          </cell>
          <cell r="D337" t="str">
            <v>LUMINARIA DE SODIO 400W, 208/220V PARA AP</v>
          </cell>
          <cell r="E337" t="str">
            <v>UN</v>
          </cell>
          <cell r="F337">
            <v>416500</v>
          </cell>
        </row>
        <row r="338">
          <cell r="C338">
            <v>6629</v>
          </cell>
          <cell r="D338" t="str">
            <v>FOTOCELDA CON BASE</v>
          </cell>
          <cell r="E338" t="str">
            <v>UN</v>
          </cell>
          <cell r="F338">
            <v>47600</v>
          </cell>
        </row>
        <row r="339">
          <cell r="C339">
            <v>6630</v>
          </cell>
          <cell r="D339" t="str">
            <v>BOMBILLO SODIO 70 W, 208/220V</v>
          </cell>
          <cell r="E339" t="str">
            <v>UN</v>
          </cell>
          <cell r="F339">
            <v>27370</v>
          </cell>
        </row>
        <row r="340">
          <cell r="C340">
            <v>6631</v>
          </cell>
          <cell r="D340" t="str">
            <v>BOMBILLO SODIO 150 W, 208/220V</v>
          </cell>
          <cell r="E340" t="str">
            <v>UN</v>
          </cell>
          <cell r="F340">
            <v>35105</v>
          </cell>
        </row>
        <row r="341">
          <cell r="C341">
            <v>6632</v>
          </cell>
          <cell r="D341" t="str">
            <v>BOMBILLO SODIO 250 W, 208/220V</v>
          </cell>
          <cell r="E341" t="str">
            <v>UN</v>
          </cell>
          <cell r="F341">
            <v>44030</v>
          </cell>
        </row>
        <row r="342">
          <cell r="C342">
            <v>6633</v>
          </cell>
          <cell r="D342" t="str">
            <v>BOMBILLO SODIO 400 W, 208/220V</v>
          </cell>
          <cell r="E342" t="str">
            <v>UN</v>
          </cell>
          <cell r="F342">
            <v>49980</v>
          </cell>
        </row>
        <row r="343">
          <cell r="C343">
            <v>6636</v>
          </cell>
          <cell r="D343" t="str">
            <v>POSTE METALICO H=10m BRAZO SENCILLO (PINTADO)</v>
          </cell>
          <cell r="E343" t="str">
            <v>UN</v>
          </cell>
          <cell r="F343">
            <v>3304273</v>
          </cell>
        </row>
        <row r="344">
          <cell r="C344">
            <v>6645</v>
          </cell>
          <cell r="D344" t="str">
            <v>CODO G.RAD. PVC U.M. NORMA NTC 382 90° D=2 1/2" RDE 21</v>
          </cell>
          <cell r="E344" t="str">
            <v>UN</v>
          </cell>
          <cell r="F344">
            <v>75868</v>
          </cell>
        </row>
        <row r="345">
          <cell r="C345">
            <v>6646</v>
          </cell>
          <cell r="D345" t="str">
            <v>CODO G.RAD. PVC U.M. NORMA NTC 382 90° D=3" RDE 21</v>
          </cell>
          <cell r="E345" t="str">
            <v>UN</v>
          </cell>
          <cell r="F345">
            <v>110257</v>
          </cell>
        </row>
        <row r="346">
          <cell r="C346">
            <v>6647</v>
          </cell>
          <cell r="D346" t="str">
            <v>CODO G.RAD. PVC U.M. NORMA NTC 382 90° D=6" RDE 21</v>
          </cell>
          <cell r="E346" t="str">
            <v>UN</v>
          </cell>
          <cell r="F346">
            <v>298665</v>
          </cell>
        </row>
        <row r="347">
          <cell r="C347">
            <v>6648</v>
          </cell>
          <cell r="D347" t="str">
            <v>CODO G.RAD. PVC U.M. NORMA NTC 382 90° D=10" RDE 21</v>
          </cell>
          <cell r="E347" t="str">
            <v>UN</v>
          </cell>
          <cell r="F347">
            <v>2379564</v>
          </cell>
        </row>
        <row r="348">
          <cell r="C348">
            <v>6649</v>
          </cell>
          <cell r="D348" t="str">
            <v>CODO G.RAD. PVC U.M. NORMA NTC 382 45° D=2 1/2" RDE 21</v>
          </cell>
          <cell r="E348" t="str">
            <v>UN</v>
          </cell>
          <cell r="F348">
            <v>70509</v>
          </cell>
        </row>
        <row r="349">
          <cell r="C349">
            <v>6650</v>
          </cell>
          <cell r="D349" t="str">
            <v>CODO G.RAD. PVC U.M. NORMA NTC 382 45° D=2" RDE 21</v>
          </cell>
          <cell r="E349" t="str">
            <v>UN</v>
          </cell>
          <cell r="F349">
            <v>70265</v>
          </cell>
        </row>
        <row r="350">
          <cell r="C350">
            <v>6651</v>
          </cell>
          <cell r="D350" t="str">
            <v>CODO G.RAD. PVC U.M. NORMA NTC 382 45° D=3" RDE 21</v>
          </cell>
          <cell r="E350" t="str">
            <v>UN</v>
          </cell>
          <cell r="F350">
            <v>104639</v>
          </cell>
        </row>
        <row r="351">
          <cell r="C351">
            <v>6652</v>
          </cell>
          <cell r="D351" t="str">
            <v>CODO G.RAD. PVC U.M. NORMA NTC 382 45° D=4" RDE 21</v>
          </cell>
          <cell r="E351" t="str">
            <v>UN</v>
          </cell>
          <cell r="F351">
            <v>138096</v>
          </cell>
        </row>
        <row r="352">
          <cell r="C352">
            <v>6653</v>
          </cell>
          <cell r="D352" t="str">
            <v>CODO G.RAD. PVC U.M. NORMA NTC 382 45° D=6" RDE 21</v>
          </cell>
          <cell r="E352" t="str">
            <v>UN</v>
          </cell>
          <cell r="F352">
            <v>259237</v>
          </cell>
        </row>
        <row r="353">
          <cell r="C353">
            <v>6654</v>
          </cell>
          <cell r="D353" t="str">
            <v>CODO G.RAD. PVC U.M. NORMA NTC 382 45° D=8" RDE 21</v>
          </cell>
          <cell r="E353" t="str">
            <v>UN</v>
          </cell>
          <cell r="F353">
            <v>726883</v>
          </cell>
        </row>
        <row r="354">
          <cell r="C354">
            <v>6655</v>
          </cell>
          <cell r="D354" t="str">
            <v>CODO G.RAD. PVC U.M. NORMA NTC 382 45° D=10" RDE 21</v>
          </cell>
          <cell r="E354" t="str">
            <v>UN</v>
          </cell>
          <cell r="F354">
            <v>1556693</v>
          </cell>
        </row>
        <row r="355">
          <cell r="C355">
            <v>6656</v>
          </cell>
          <cell r="D355" t="str">
            <v>CODO G.RAD. PVC U.M. NORMA NTC 382 45° D=12" RDE 21</v>
          </cell>
          <cell r="E355" t="str">
            <v>UN</v>
          </cell>
          <cell r="F355">
            <v>2185141</v>
          </cell>
        </row>
        <row r="356">
          <cell r="C356">
            <v>6657</v>
          </cell>
          <cell r="D356" t="str">
            <v>CODO G.RAD. PVC U.M. NORMA NTC 382 22.5° D=2" RDE 21</v>
          </cell>
          <cell r="E356" t="str">
            <v>UN</v>
          </cell>
          <cell r="F356">
            <v>34021</v>
          </cell>
        </row>
        <row r="357">
          <cell r="C357">
            <v>6658</v>
          </cell>
          <cell r="D357" t="str">
            <v>CODO G.RAD. PVC U.M. NORMA NTC 382 22.5° D=2 1/2" RDE 21</v>
          </cell>
          <cell r="E357" t="str">
            <v>UN</v>
          </cell>
          <cell r="F357">
            <v>45984</v>
          </cell>
        </row>
        <row r="358">
          <cell r="C358">
            <v>6659</v>
          </cell>
          <cell r="D358" t="str">
            <v>CODO G.RAD. PVC U.M. NORMA NTC 382 22.5° D=3" RDE 21</v>
          </cell>
          <cell r="E358" t="str">
            <v>UN</v>
          </cell>
          <cell r="F358">
            <v>66234</v>
          </cell>
        </row>
        <row r="359">
          <cell r="C359">
            <v>6660</v>
          </cell>
          <cell r="D359" t="str">
            <v>CODO G.RAD. PVC U.M. NORMA NTC 382 22.5° D=4" RDE 21</v>
          </cell>
          <cell r="E359" t="str">
            <v>UN</v>
          </cell>
          <cell r="F359">
            <v>108806</v>
          </cell>
        </row>
        <row r="360">
          <cell r="C360">
            <v>6661</v>
          </cell>
          <cell r="D360" t="str">
            <v>CODO G.RAD. PVC U.M. NORMA NTC 382 22.5° D=6" RDE 21</v>
          </cell>
          <cell r="E360" t="str">
            <v>UN</v>
          </cell>
          <cell r="F360">
            <v>267348</v>
          </cell>
        </row>
        <row r="361">
          <cell r="C361">
            <v>6662</v>
          </cell>
          <cell r="D361" t="str">
            <v>CODO G.RAD. PVC U.M. NORMA NTC 382 22.5° D=8" RDE 21</v>
          </cell>
          <cell r="E361" t="str">
            <v>UN</v>
          </cell>
          <cell r="F361">
            <v>565670</v>
          </cell>
        </row>
        <row r="362">
          <cell r="C362">
            <v>6663</v>
          </cell>
          <cell r="D362" t="str">
            <v>CODO G.RAD. PVC U.M. NORMA NTC 382 22.5° D=10" RDE 21</v>
          </cell>
          <cell r="E362" t="str">
            <v>UN</v>
          </cell>
          <cell r="F362">
            <v>1267533</v>
          </cell>
        </row>
        <row r="363">
          <cell r="C363">
            <v>6664</v>
          </cell>
          <cell r="D363" t="str">
            <v>CODO G.RAD. PVC U.M. NORMA NTC 382 22.5° D=12" RDE 21</v>
          </cell>
          <cell r="E363" t="str">
            <v>UN</v>
          </cell>
          <cell r="F363">
            <v>1706896</v>
          </cell>
        </row>
        <row r="364">
          <cell r="C364">
            <v>6665</v>
          </cell>
          <cell r="D364" t="str">
            <v>CODO G.RAD. PVC U.M. NORMA NTC 382 11.25° D=2" RDE 21</v>
          </cell>
          <cell r="E364" t="str">
            <v>UN</v>
          </cell>
          <cell r="F364">
            <v>39333</v>
          </cell>
        </row>
        <row r="365">
          <cell r="C365">
            <v>6666</v>
          </cell>
          <cell r="D365" t="str">
            <v>CODO G.RAD. PVC U.M. NORMA NTC 382 TI11.25° D=2 1/2" RDE 21</v>
          </cell>
          <cell r="E365" t="str">
            <v>UN</v>
          </cell>
          <cell r="F365">
            <v>43479</v>
          </cell>
        </row>
        <row r="366">
          <cell r="C366">
            <v>6667</v>
          </cell>
          <cell r="D366" t="str">
            <v>CODO G.RAD. PVC U.M. NORMA NTC 382 11.25° D=3" RDE 21</v>
          </cell>
          <cell r="E366" t="str">
            <v>UN</v>
          </cell>
          <cell r="F366">
            <v>60370</v>
          </cell>
        </row>
        <row r="367">
          <cell r="C367">
            <v>6668</v>
          </cell>
          <cell r="D367" t="str">
            <v>CODO G.RAD. PVC U.M. NORMA NTC 382 11.25° D=4" RDE 21</v>
          </cell>
          <cell r="E367" t="str">
            <v>UN</v>
          </cell>
          <cell r="F367">
            <v>103375</v>
          </cell>
        </row>
        <row r="368">
          <cell r="C368">
            <v>6669</v>
          </cell>
          <cell r="D368" t="str">
            <v>CODO G.RAD. PVC U.M. NORMA NTC 382 11.25° D=6" RDE 21</v>
          </cell>
          <cell r="E368" t="str">
            <v>UN</v>
          </cell>
          <cell r="F368">
            <v>239053</v>
          </cell>
        </row>
        <row r="369">
          <cell r="C369">
            <v>6670</v>
          </cell>
          <cell r="D369" t="str">
            <v>CODO G.RAD. PVC U.M. NORMA NTC 382 11.25° D=8" RDE 21</v>
          </cell>
          <cell r="E369" t="str">
            <v>UN</v>
          </cell>
          <cell r="F369">
            <v>485734</v>
          </cell>
        </row>
        <row r="370">
          <cell r="C370">
            <v>6671</v>
          </cell>
          <cell r="D370" t="str">
            <v>CODO G.RAD. PVC U.M. NORMA NTC 382 11.25° D=10" RDE 21</v>
          </cell>
          <cell r="E370" t="str">
            <v>UN</v>
          </cell>
          <cell r="F370">
            <v>1036952</v>
          </cell>
        </row>
        <row r="371">
          <cell r="C371">
            <v>6672</v>
          </cell>
          <cell r="D371" t="str">
            <v>CODO G.RAD. PVC U.M. NORMA NTC 382 11.25° D=12" RDE 21</v>
          </cell>
          <cell r="E371" t="str">
            <v>UN</v>
          </cell>
          <cell r="F371">
            <v>1372571</v>
          </cell>
        </row>
        <row r="372">
          <cell r="C372">
            <v>6673</v>
          </cell>
          <cell r="D372" t="str">
            <v>CABINA TELEFONICA PEDESTAL M20</v>
          </cell>
          <cell r="E372" t="str">
            <v>UN</v>
          </cell>
          <cell r="F372">
            <v>6545000</v>
          </cell>
        </row>
        <row r="373">
          <cell r="C373">
            <v>6674</v>
          </cell>
          <cell r="D373" t="str">
            <v>PARADERO EN ACERO INOXIDABLE M10 (INSTALADO)</v>
          </cell>
          <cell r="E373" t="str">
            <v>UN</v>
          </cell>
          <cell r="F373">
            <v>8687000</v>
          </cell>
        </row>
        <row r="374">
          <cell r="C374">
            <v>6675</v>
          </cell>
          <cell r="D374" t="str">
            <v>CICLO-PARQUEADERO M101</v>
          </cell>
          <cell r="E374" t="str">
            <v>UN</v>
          </cell>
          <cell r="F374">
            <v>880600</v>
          </cell>
        </row>
        <row r="375">
          <cell r="C375">
            <v>6677</v>
          </cell>
          <cell r="D375" t="str">
            <v>BANCA EN MADERA M50</v>
          </cell>
          <cell r="E375" t="str">
            <v>UN</v>
          </cell>
          <cell r="F375">
            <v>654500</v>
          </cell>
        </row>
        <row r="376">
          <cell r="C376">
            <v>6679</v>
          </cell>
          <cell r="D376" t="str">
            <v>PROTECTOR DE ARBOL M90</v>
          </cell>
          <cell r="E376" t="str">
            <v>UN</v>
          </cell>
          <cell r="F376">
            <v>722211</v>
          </cell>
        </row>
        <row r="377">
          <cell r="C377">
            <v>6680</v>
          </cell>
          <cell r="D377" t="str">
            <v>PROTECTOR DE ARBOL DE DOS TUBOS M91</v>
          </cell>
          <cell r="E377" t="str">
            <v>UN</v>
          </cell>
          <cell r="F377">
            <v>226100</v>
          </cell>
        </row>
        <row r="378">
          <cell r="C378">
            <v>6681</v>
          </cell>
          <cell r="D378" t="str">
            <v>POSTE HISTORICO M131 H=5m</v>
          </cell>
          <cell r="E378" t="str">
            <v>UN</v>
          </cell>
          <cell r="F378">
            <v>4168570</v>
          </cell>
        </row>
        <row r="379">
          <cell r="C379">
            <v>6682</v>
          </cell>
          <cell r="D379" t="str">
            <v>BOLARDO BAJO EN HIERRO M62</v>
          </cell>
          <cell r="E379" t="str">
            <v>UN</v>
          </cell>
          <cell r="F379">
            <v>171102</v>
          </cell>
        </row>
        <row r="380">
          <cell r="C380">
            <v>6683</v>
          </cell>
          <cell r="D380" t="str">
            <v>BOLARDO BAJO EN CONCRETO M61</v>
          </cell>
          <cell r="E380" t="str">
            <v>UN</v>
          </cell>
          <cell r="F380">
            <v>110795</v>
          </cell>
        </row>
        <row r="381">
          <cell r="C381">
            <v>6684</v>
          </cell>
          <cell r="D381" t="str">
            <v>BLOQUE ESTRUCTURAL TIPO PIEDRA GRIS</v>
          </cell>
          <cell r="E381" t="str">
            <v>UN</v>
          </cell>
          <cell r="F381">
            <v>5316</v>
          </cell>
        </row>
        <row r="382">
          <cell r="C382">
            <v>6698</v>
          </cell>
          <cell r="D382" t="str">
            <v>GEOTEXTIL REPAV 400</v>
          </cell>
          <cell r="E382" t="str">
            <v>M2</v>
          </cell>
          <cell r="F382">
            <v>5219</v>
          </cell>
        </row>
        <row r="383">
          <cell r="C383">
            <v>6700</v>
          </cell>
          <cell r="D383" t="str">
            <v>GEOTEXTIL NT 3000 o 601 NT</v>
          </cell>
          <cell r="E383" t="str">
            <v>M2</v>
          </cell>
          <cell r="F383">
            <v>6908</v>
          </cell>
        </row>
        <row r="384">
          <cell r="C384">
            <v>6701</v>
          </cell>
          <cell r="D384" t="str">
            <v>GEOTEXTIL NT 4000 o 801 NT</v>
          </cell>
          <cell r="E384" t="str">
            <v>M2</v>
          </cell>
          <cell r="F384">
            <v>9158</v>
          </cell>
        </row>
        <row r="385">
          <cell r="C385">
            <v>6702</v>
          </cell>
          <cell r="D385" t="str">
            <v>GEOTEXTIL NT 5000 o 861 NT</v>
          </cell>
          <cell r="E385" t="str">
            <v>M2</v>
          </cell>
          <cell r="F385">
            <v>13065</v>
          </cell>
        </row>
        <row r="386">
          <cell r="C386">
            <v>6703</v>
          </cell>
          <cell r="D386" t="str">
            <v>GEOTEXTIL NT 6000 o 1201 NT</v>
          </cell>
          <cell r="E386" t="str">
            <v>M2</v>
          </cell>
          <cell r="F386">
            <v>15852</v>
          </cell>
        </row>
        <row r="387">
          <cell r="C387">
            <v>6704</v>
          </cell>
          <cell r="D387" t="str">
            <v>GEOTEXTIL NT 7000 o 1601 NT</v>
          </cell>
          <cell r="E387" t="str">
            <v>M2</v>
          </cell>
          <cell r="F387">
            <v>19798</v>
          </cell>
        </row>
        <row r="388">
          <cell r="C388">
            <v>6710</v>
          </cell>
          <cell r="D388" t="str">
            <v>GEOTEXTIL TEJIDO FORTEX BX-30</v>
          </cell>
          <cell r="E388" t="str">
            <v>M2</v>
          </cell>
          <cell r="F388">
            <v>6018</v>
          </cell>
        </row>
        <row r="389">
          <cell r="C389">
            <v>6715</v>
          </cell>
          <cell r="D389" t="str">
            <v>UNION PVC U.M. NORMA NTC 382 D=2 1/2"</v>
          </cell>
          <cell r="E389" t="str">
            <v>UN</v>
          </cell>
          <cell r="F389">
            <v>20988</v>
          </cell>
        </row>
        <row r="390">
          <cell r="C390">
            <v>6722</v>
          </cell>
          <cell r="D390" t="str">
            <v>SUBBASE GRANULAR B-400</v>
          </cell>
          <cell r="E390" t="str">
            <v>M3</v>
          </cell>
          <cell r="F390">
            <v>23800</v>
          </cell>
        </row>
        <row r="391">
          <cell r="C391">
            <v>6733</v>
          </cell>
          <cell r="D391" t="str">
            <v>ADOQUIN DE ARCILLA CUARTERON 26x6x6</v>
          </cell>
          <cell r="E391" t="str">
            <v>UN</v>
          </cell>
          <cell r="F391">
            <v>850</v>
          </cell>
        </row>
        <row r="392">
          <cell r="C392">
            <v>6739</v>
          </cell>
          <cell r="D392" t="str">
            <v>BOMBEO DE CONCRETO CON AUTOBOMBA (No incluye suministro ni instalación de concreto)</v>
          </cell>
          <cell r="E392" t="str">
            <v>M3</v>
          </cell>
          <cell r="F392">
            <v>44030</v>
          </cell>
        </row>
        <row r="393">
          <cell r="C393">
            <v>6780</v>
          </cell>
          <cell r="D393" t="str">
            <v>MOTOSIERRA - POTENCIA 2 A 3 KW</v>
          </cell>
          <cell r="E393" t="str">
            <v>DIA</v>
          </cell>
          <cell r="F393">
            <v>79000</v>
          </cell>
        </row>
        <row r="394">
          <cell r="C394">
            <v>6789</v>
          </cell>
          <cell r="D394" t="str">
            <v>ACERO FIGURADO No. 7 (Ø 7/8") F'y=60000 PSI</v>
          </cell>
          <cell r="E394" t="str">
            <v>KG</v>
          </cell>
          <cell r="F394">
            <v>4522</v>
          </cell>
        </row>
        <row r="395">
          <cell r="C395">
            <v>6792</v>
          </cell>
          <cell r="D395" t="str">
            <v>MARCO Y TAPA CIRCULAR CAMARA INSPECCIÓN ETB PL0025</v>
          </cell>
          <cell r="E395" t="str">
            <v>UN</v>
          </cell>
          <cell r="F395">
            <v>503115</v>
          </cell>
        </row>
        <row r="396">
          <cell r="C396">
            <v>6793</v>
          </cell>
          <cell r="D396" t="str">
            <v>MARCO Y TAPA CAJA INSPECCION SENCILLA CODENSA CS 275</v>
          </cell>
          <cell r="E396" t="str">
            <v>UN</v>
          </cell>
          <cell r="F396">
            <v>514983</v>
          </cell>
        </row>
        <row r="397">
          <cell r="C397">
            <v>6807</v>
          </cell>
          <cell r="D397" t="str">
            <v>FORMALETA MADERA SUMIDEROS</v>
          </cell>
          <cell r="E397" t="str">
            <v>M2</v>
          </cell>
          <cell r="F397">
            <v>44955</v>
          </cell>
        </row>
        <row r="398">
          <cell r="C398">
            <v>6824</v>
          </cell>
          <cell r="D398" t="str">
            <v>TRANSPORTE TUBERIA Y PREFABRICADOS</v>
          </cell>
          <cell r="E398" t="str">
            <v>KG</v>
          </cell>
          <cell r="F398">
            <v>32</v>
          </cell>
        </row>
        <row r="399">
          <cell r="C399">
            <v>6825</v>
          </cell>
          <cell r="D399" t="str">
            <v>BARRERA MONODIRECCIONAL NEW JERSEY (900x290x1000)</v>
          </cell>
          <cell r="E399" t="str">
            <v>UN</v>
          </cell>
          <cell r="F399">
            <v>258081</v>
          </cell>
        </row>
        <row r="400">
          <cell r="C400">
            <v>6826</v>
          </cell>
          <cell r="D400" t="str">
            <v>BARRERA BIDIRECCIONAL NEW JERSEY (800x600x1500)</v>
          </cell>
          <cell r="E400" t="str">
            <v>UN</v>
          </cell>
          <cell r="F400">
            <v>398620</v>
          </cell>
        </row>
        <row r="401">
          <cell r="C401">
            <v>6830</v>
          </cell>
          <cell r="D401" t="str">
            <v>GROUTING 10,5 MPa 1500 PSI (105 Kg/cm2)</v>
          </cell>
          <cell r="E401" t="str">
            <v>M3</v>
          </cell>
          <cell r="F401">
            <v>525980</v>
          </cell>
        </row>
        <row r="402">
          <cell r="C402">
            <v>6831</v>
          </cell>
          <cell r="D402" t="str">
            <v>GROUTING 2000 PSI 14 MPa (140 Kg/cm2)</v>
          </cell>
          <cell r="E402" t="str">
            <v>M3</v>
          </cell>
          <cell r="F402">
            <v>543830</v>
          </cell>
        </row>
        <row r="403">
          <cell r="C403">
            <v>6832</v>
          </cell>
          <cell r="D403" t="str">
            <v>GROUTING 17 MPa 2500 PSI (175 Kg/cm2)</v>
          </cell>
          <cell r="E403" t="str">
            <v>M3</v>
          </cell>
          <cell r="F403">
            <v>561680</v>
          </cell>
        </row>
        <row r="404">
          <cell r="C404">
            <v>6834</v>
          </cell>
          <cell r="D404" t="str">
            <v>TUBERIA PF D=1/2" RDE 9</v>
          </cell>
          <cell r="E404" t="str">
            <v>ML</v>
          </cell>
          <cell r="F404">
            <v>4732</v>
          </cell>
        </row>
        <row r="405">
          <cell r="C405">
            <v>6835</v>
          </cell>
          <cell r="D405" t="str">
            <v>UNION PVC PRESION U.S. D=1/2"</v>
          </cell>
          <cell r="E405" t="str">
            <v>UN</v>
          </cell>
          <cell r="F405">
            <v>501</v>
          </cell>
        </row>
        <row r="406">
          <cell r="C406">
            <v>6846</v>
          </cell>
          <cell r="D406" t="str">
            <v>ADOQUIN DE CONCRETO (200x100x80mm)</v>
          </cell>
          <cell r="E406" t="str">
            <v>UN</v>
          </cell>
          <cell r="F406">
            <v>1611</v>
          </cell>
        </row>
        <row r="407">
          <cell r="C407">
            <v>6847</v>
          </cell>
          <cell r="D407" t="str">
            <v>ADOQUIN DE CONCRETO (200x100x80mm) COLOR</v>
          </cell>
          <cell r="E407" t="str">
            <v>UN</v>
          </cell>
          <cell r="F407">
            <v>1672</v>
          </cell>
        </row>
        <row r="408">
          <cell r="C408">
            <v>6853</v>
          </cell>
          <cell r="D408" t="str">
            <v>ADOQUIN DE CONCRETO A25 (20x10x6cm)</v>
          </cell>
          <cell r="E408" t="str">
            <v>UN</v>
          </cell>
          <cell r="F408">
            <v>1247</v>
          </cell>
        </row>
        <row r="409">
          <cell r="C409">
            <v>6858</v>
          </cell>
          <cell r="D409" t="str">
            <v>CONCRETO MR50</v>
          </cell>
          <cell r="E409" t="str">
            <v>M3</v>
          </cell>
          <cell r="F409">
            <v>562870</v>
          </cell>
        </row>
        <row r="410">
          <cell r="C410">
            <v>6859</v>
          </cell>
          <cell r="D410" t="str">
            <v>CONCRETO MR45</v>
          </cell>
          <cell r="E410" t="str">
            <v>M3</v>
          </cell>
          <cell r="F410">
            <v>556920</v>
          </cell>
        </row>
        <row r="411">
          <cell r="C411">
            <v>6861</v>
          </cell>
          <cell r="D411" t="str">
            <v>LOSETA PREFABRICADA A50 - A55 - A56 (400x400x60mm)</v>
          </cell>
          <cell r="E411" t="str">
            <v>M2</v>
          </cell>
          <cell r="F411">
            <v>77763</v>
          </cell>
        </row>
        <row r="412">
          <cell r="C412">
            <v>6863</v>
          </cell>
          <cell r="D412" t="str">
            <v>CAÑUELA PREFABRICADA A120 (800x300x225mm)</v>
          </cell>
          <cell r="E412" t="str">
            <v>UN</v>
          </cell>
          <cell r="F412">
            <v>40787</v>
          </cell>
        </row>
        <row r="413">
          <cell r="C413">
            <v>6865</v>
          </cell>
          <cell r="D413" t="str">
            <v>CONCRETO TREMIE 3000 PSI (210 Kg/cm2)</v>
          </cell>
          <cell r="E413" t="str">
            <v>M3</v>
          </cell>
          <cell r="F413">
            <v>540071</v>
          </cell>
        </row>
        <row r="414">
          <cell r="C414">
            <v>6867</v>
          </cell>
          <cell r="D414" t="str">
            <v>PILOTEADORA - INCLUYE OPERARIO Y COMBUSTIBLE</v>
          </cell>
          <cell r="E414" t="str">
            <v>HR</v>
          </cell>
          <cell r="F414">
            <v>611093</v>
          </cell>
        </row>
        <row r="415">
          <cell r="C415">
            <v>6875</v>
          </cell>
          <cell r="D415" t="str">
            <v>CEMENTO ASFÁLTICO MODIFICADO CON POLÍMEROS TIPO I</v>
          </cell>
          <cell r="E415" t="str">
            <v>KG</v>
          </cell>
          <cell r="F415">
            <v>5691</v>
          </cell>
        </row>
        <row r="416">
          <cell r="C416">
            <v>6878</v>
          </cell>
          <cell r="D416" t="str">
            <v>TRANSPORTE DE BASES ASFALTICAS</v>
          </cell>
          <cell r="E416" t="str">
            <v>M3-KM</v>
          </cell>
          <cell r="F416">
            <v>1552</v>
          </cell>
        </row>
        <row r="417">
          <cell r="C417">
            <v>6884</v>
          </cell>
          <cell r="D417" t="str">
            <v>POSTE METALICO H=9m BRAZO SENCILLO (PINTADO)</v>
          </cell>
          <cell r="E417" t="str">
            <v>UN</v>
          </cell>
          <cell r="F417">
            <v>3093167</v>
          </cell>
        </row>
        <row r="418">
          <cell r="C418">
            <v>6889</v>
          </cell>
          <cell r="D418" t="str">
            <v>FONDO DE JUNTA EN ESPUMA DE POLIETILENO DE BAJA DENSIDAD D=10 mm</v>
          </cell>
          <cell r="E418" t="str">
            <v>ML</v>
          </cell>
          <cell r="F418">
            <v>915</v>
          </cell>
        </row>
        <row r="419">
          <cell r="C419">
            <v>6914</v>
          </cell>
          <cell r="D419" t="str">
            <v>CURADOR PARA CONCRETOS Y MORTEROS</v>
          </cell>
          <cell r="E419" t="str">
            <v>KG</v>
          </cell>
          <cell r="F419">
            <v>7697</v>
          </cell>
        </row>
        <row r="420">
          <cell r="C420">
            <v>6919</v>
          </cell>
          <cell r="D420" t="str">
            <v>ESMALTE URETANO GRIS (COMPONENTE A)</v>
          </cell>
          <cell r="E420" t="str">
            <v>GLN</v>
          </cell>
          <cell r="F420">
            <v>218509</v>
          </cell>
        </row>
        <row r="421">
          <cell r="C421">
            <v>6944</v>
          </cell>
          <cell r="D421" t="str">
            <v>MARCO Y TAPA CIRCULAR CAJA VEHICULAR CODENSA CS280</v>
          </cell>
          <cell r="E421" t="str">
            <v>UN</v>
          </cell>
          <cell r="F421">
            <v>475120</v>
          </cell>
        </row>
        <row r="422">
          <cell r="C422">
            <v>6958</v>
          </cell>
          <cell r="D422" t="str">
            <v>GEOTEXTIL TEJIDO FORTEX BX-60 o 5x5</v>
          </cell>
          <cell r="E422" t="str">
            <v>M2</v>
          </cell>
          <cell r="F422">
            <v>12399</v>
          </cell>
        </row>
        <row r="423">
          <cell r="C423">
            <v>6962</v>
          </cell>
          <cell r="D423" t="str">
            <v>EMULSION ASFALTICA CRL-1</v>
          </cell>
          <cell r="E423" t="str">
            <v>LT</v>
          </cell>
          <cell r="F423">
            <v>2633</v>
          </cell>
        </row>
        <row r="424">
          <cell r="C424">
            <v>6963</v>
          </cell>
          <cell r="D424" t="str">
            <v>EMULSION ASFALTICA CRR-1</v>
          </cell>
          <cell r="E424" t="str">
            <v>LT</v>
          </cell>
          <cell r="F424">
            <v>2792</v>
          </cell>
        </row>
        <row r="425">
          <cell r="C425">
            <v>6964</v>
          </cell>
          <cell r="D425" t="str">
            <v>EMULSION ASFALTICA CRR-2</v>
          </cell>
          <cell r="E425" t="str">
            <v>LT</v>
          </cell>
          <cell r="F425">
            <v>4743</v>
          </cell>
        </row>
        <row r="426">
          <cell r="C426">
            <v>7004</v>
          </cell>
          <cell r="D426" t="str">
            <v>BASE GRANULAR B-600</v>
          </cell>
          <cell r="E426" t="str">
            <v>M3</v>
          </cell>
          <cell r="F426">
            <v>46410</v>
          </cell>
        </row>
        <row r="427">
          <cell r="C427">
            <v>7005</v>
          </cell>
          <cell r="D427" t="str">
            <v>SUBBASE GRANULAR B-200</v>
          </cell>
          <cell r="E427" t="str">
            <v>M3</v>
          </cell>
          <cell r="F427">
            <v>19040</v>
          </cell>
        </row>
        <row r="428">
          <cell r="C428">
            <v>7009</v>
          </cell>
          <cell r="D428" t="str">
            <v>CORTADORA DE PAVIMENTOS (SIN DISCO) - PROFUNDIDAD DE CORTE MÁXIMO DE 16 A 20 cm - INCLUYE COMBUSTIBLE</v>
          </cell>
          <cell r="E428" t="str">
            <v>DIA</v>
          </cell>
          <cell r="F428">
            <v>101829</v>
          </cell>
        </row>
        <row r="429">
          <cell r="C429">
            <v>7012</v>
          </cell>
          <cell r="D429" t="str">
            <v>ADOQUIN DE ARCILLA 20x10x8</v>
          </cell>
          <cell r="E429" t="str">
            <v>UN</v>
          </cell>
          <cell r="F429">
            <v>1102</v>
          </cell>
        </row>
        <row r="430">
          <cell r="C430">
            <v>7018</v>
          </cell>
          <cell r="D430" t="str">
            <v>SELLANTE ELASTOMERICO CON BASE EN POLIURETANO</v>
          </cell>
          <cell r="E430" t="str">
            <v>GLN</v>
          </cell>
          <cell r="F430">
            <v>341217</v>
          </cell>
        </row>
        <row r="431">
          <cell r="C431">
            <v>7019</v>
          </cell>
          <cell r="D431" t="str">
            <v>GASOLINA CORRIENTE</v>
          </cell>
          <cell r="E431" t="str">
            <v>GLN</v>
          </cell>
          <cell r="F431">
            <v>12367</v>
          </cell>
        </row>
        <row r="432">
          <cell r="C432">
            <v>7020</v>
          </cell>
          <cell r="D432" t="str">
            <v>UNION REPARACION HD EXTREMO LISO D=3"</v>
          </cell>
          <cell r="E432" t="str">
            <v>UN</v>
          </cell>
          <cell r="F432">
            <v>140420</v>
          </cell>
        </row>
        <row r="433">
          <cell r="C433">
            <v>7021</v>
          </cell>
          <cell r="D433" t="str">
            <v>UNION GIBAULT HD PARA AC CL 25 D=3"</v>
          </cell>
          <cell r="E433" t="str">
            <v>UN</v>
          </cell>
          <cell r="F433">
            <v>154700</v>
          </cell>
        </row>
        <row r="434">
          <cell r="C434">
            <v>7022</v>
          </cell>
          <cell r="D434" t="str">
            <v>UNION GIBAULT HD PARA AC CL 25 D=4"</v>
          </cell>
          <cell r="E434" t="str">
            <v>UN</v>
          </cell>
          <cell r="F434">
            <v>186434</v>
          </cell>
        </row>
        <row r="435">
          <cell r="C435">
            <v>7023</v>
          </cell>
          <cell r="D435" t="str">
            <v>UNION GIBAULT HD PARA AC CL 25 D=8"</v>
          </cell>
          <cell r="E435" t="str">
            <v>UN</v>
          </cell>
          <cell r="F435">
            <v>275306</v>
          </cell>
        </row>
        <row r="436">
          <cell r="C436">
            <v>7024</v>
          </cell>
          <cell r="D436" t="str">
            <v>UNION GIBAULT HD PARA AC CL 25 D=6"</v>
          </cell>
          <cell r="E436" t="str">
            <v>UN</v>
          </cell>
          <cell r="F436">
            <v>268412</v>
          </cell>
        </row>
        <row r="437">
          <cell r="C437">
            <v>7025</v>
          </cell>
          <cell r="D437" t="str">
            <v>UNION GIBAULT HD PARA AC CL 25 D=10"</v>
          </cell>
          <cell r="E437" t="str">
            <v>UN</v>
          </cell>
          <cell r="F437">
            <v>543333</v>
          </cell>
        </row>
        <row r="438">
          <cell r="C438">
            <v>7026</v>
          </cell>
          <cell r="D438" t="str">
            <v>UNION GIBAULT HD PARA AC CL 25 D=12"</v>
          </cell>
          <cell r="E438" t="str">
            <v>UN</v>
          </cell>
          <cell r="F438">
            <v>798889</v>
          </cell>
        </row>
        <row r="439">
          <cell r="C439">
            <v>7041</v>
          </cell>
          <cell r="D439" t="str">
            <v>TAPA Y ANILLO EN POLIPROPILENO RECICLADO PARA POZO</v>
          </cell>
          <cell r="E439" t="str">
            <v>UN</v>
          </cell>
          <cell r="F439">
            <v>1393335</v>
          </cell>
        </row>
        <row r="440">
          <cell r="C440">
            <v>7050</v>
          </cell>
          <cell r="D440" t="str">
            <v>TARIFA HORA - PERSONAL DE OBRA - OFICIAL (INCLUYE FACTOR DE PRESTACIONES)</v>
          </cell>
          <cell r="E440" t="str">
            <v>HR</v>
          </cell>
          <cell r="F440">
            <v>11708</v>
          </cell>
        </row>
        <row r="441">
          <cell r="C441">
            <v>7055</v>
          </cell>
          <cell r="D441" t="str">
            <v>CAL HIDRATADA</v>
          </cell>
          <cell r="E441" t="str">
            <v>KG</v>
          </cell>
          <cell r="F441">
            <v>893</v>
          </cell>
        </row>
        <row r="442">
          <cell r="C442">
            <v>7057</v>
          </cell>
          <cell r="D442" t="str">
            <v>TARIFA HORA - PERSONAL DE OBRA - AYUDANTE (INCLUYE FACTOR DE PRESTACIONES)</v>
          </cell>
          <cell r="E442" t="str">
            <v>HR</v>
          </cell>
          <cell r="F442">
            <v>8135</v>
          </cell>
        </row>
        <row r="443">
          <cell r="C443">
            <v>7071</v>
          </cell>
          <cell r="D443" t="str">
            <v>EMULSION ASFALTICA CRL-0</v>
          </cell>
          <cell r="E443" t="str">
            <v>LT</v>
          </cell>
          <cell r="F443">
            <v>4179</v>
          </cell>
        </row>
        <row r="444">
          <cell r="C444">
            <v>7080</v>
          </cell>
          <cell r="D444" t="str">
            <v>TUBERIA PVC SANITARIA U.S. D=4"</v>
          </cell>
          <cell r="E444" t="str">
            <v>ML</v>
          </cell>
          <cell r="F444">
            <v>31765</v>
          </cell>
        </row>
        <row r="445">
          <cell r="C445">
            <v>7081</v>
          </cell>
          <cell r="D445" t="str">
            <v>TUBERIA PVC SANITARIA U.S. D=6"</v>
          </cell>
          <cell r="E445" t="str">
            <v>ML</v>
          </cell>
          <cell r="F445">
            <v>66655</v>
          </cell>
        </row>
        <row r="446">
          <cell r="C446">
            <v>7082</v>
          </cell>
          <cell r="D446" t="str">
            <v>PLACA CUBIERTA POZO D=1.70m, e=0.25m - EAAB</v>
          </cell>
          <cell r="E446" t="str">
            <v>UN</v>
          </cell>
          <cell r="F446">
            <v>1287167</v>
          </cell>
        </row>
        <row r="447">
          <cell r="C447">
            <v>7084</v>
          </cell>
          <cell r="D447" t="str">
            <v>PLACA FONDO POZO D=1.70m, e=0.20m - EAAB</v>
          </cell>
          <cell r="E447" t="str">
            <v>UN</v>
          </cell>
          <cell r="F447">
            <v>1064311</v>
          </cell>
        </row>
        <row r="448">
          <cell r="C448">
            <v>7085</v>
          </cell>
          <cell r="D448" t="str">
            <v>SECCIÓN CILINDRO POZO D=1.20m, H=1.00m</v>
          </cell>
          <cell r="E448" t="str">
            <v>UN</v>
          </cell>
          <cell r="F448">
            <v>981745</v>
          </cell>
        </row>
        <row r="449">
          <cell r="C449">
            <v>7086</v>
          </cell>
          <cell r="D449" t="str">
            <v>SECCIÓN CILINDRO POZO D=1.20m, H=0.50m</v>
          </cell>
          <cell r="E449" t="str">
            <v>UN</v>
          </cell>
          <cell r="F449">
            <v>556697</v>
          </cell>
        </row>
        <row r="450">
          <cell r="C450">
            <v>7087</v>
          </cell>
          <cell r="D450" t="str">
            <v>SECCIÓN CILINDRO POZO D=1.20m, H=0.25m</v>
          </cell>
          <cell r="E450" t="str">
            <v>UN</v>
          </cell>
          <cell r="F450">
            <v>302484</v>
          </cell>
        </row>
        <row r="451">
          <cell r="C451">
            <v>7088</v>
          </cell>
          <cell r="D451" t="str">
            <v>ACERO FIGURADO No. 4 (Ø 1/2") F'y=60000 PSI</v>
          </cell>
          <cell r="E451" t="str">
            <v>KG</v>
          </cell>
          <cell r="F451">
            <v>4522</v>
          </cell>
        </row>
        <row r="452">
          <cell r="C452">
            <v>7089</v>
          </cell>
          <cell r="D452" t="str">
            <v>MARCO Y TAPA PARA SUMIDERO 0.52 X 0.90 EAAB NP-023</v>
          </cell>
          <cell r="E452" t="str">
            <v>UN</v>
          </cell>
          <cell r="F452">
            <v>596032</v>
          </cell>
        </row>
        <row r="453">
          <cell r="C453">
            <v>7091</v>
          </cell>
          <cell r="D453" t="str">
            <v>SUMIDERO LATERAL SL-100</v>
          </cell>
          <cell r="E453" t="str">
            <v>UN</v>
          </cell>
          <cell r="F453">
            <v>1575477</v>
          </cell>
        </row>
        <row r="454">
          <cell r="C454">
            <v>7092</v>
          </cell>
          <cell r="D454" t="str">
            <v>SUMIDERO LATERAL SL-150</v>
          </cell>
          <cell r="E454" t="str">
            <v>UN</v>
          </cell>
          <cell r="F454">
            <v>2114773</v>
          </cell>
        </row>
        <row r="455">
          <cell r="C455">
            <v>7093</v>
          </cell>
          <cell r="D455" t="str">
            <v>SUMIDERO LATERAL SL-200</v>
          </cell>
          <cell r="E455" t="str">
            <v>UN</v>
          </cell>
          <cell r="F455">
            <v>2448097</v>
          </cell>
        </row>
        <row r="456">
          <cell r="C456">
            <v>7094</v>
          </cell>
          <cell r="D456" t="str">
            <v>SUMIDERO LATERAL SL-250</v>
          </cell>
          <cell r="E456" t="str">
            <v>UN</v>
          </cell>
          <cell r="F456">
            <v>3389120</v>
          </cell>
        </row>
        <row r="457">
          <cell r="C457">
            <v>7096</v>
          </cell>
          <cell r="D457" t="str">
            <v>TAPA SUMIDERO LATERAL SL-100</v>
          </cell>
          <cell r="E457" t="str">
            <v>UN</v>
          </cell>
          <cell r="F457">
            <v>1599800</v>
          </cell>
        </row>
        <row r="458">
          <cell r="C458">
            <v>7097</v>
          </cell>
          <cell r="D458" t="str">
            <v>TAPA SUMIDERO LATERAL SL-150</v>
          </cell>
          <cell r="E458" t="str">
            <v>UN</v>
          </cell>
          <cell r="F458">
            <v>2471988</v>
          </cell>
        </row>
        <row r="459">
          <cell r="C459">
            <v>7098</v>
          </cell>
          <cell r="D459" t="str">
            <v>TAPA SUMIDERO LATERAL SL-200</v>
          </cell>
          <cell r="E459" t="str">
            <v>UN</v>
          </cell>
          <cell r="F459">
            <v>3140805</v>
          </cell>
        </row>
        <row r="460">
          <cell r="C460">
            <v>7099</v>
          </cell>
          <cell r="D460" t="str">
            <v>TAPA SUMIDERO LATERAL SL-250</v>
          </cell>
          <cell r="E460" t="str">
            <v>UN</v>
          </cell>
          <cell r="F460">
            <v>3249902</v>
          </cell>
        </row>
        <row r="461">
          <cell r="C461">
            <v>7101</v>
          </cell>
          <cell r="D461" t="str">
            <v>SOBRETAPA SUMIDERO LATERAL SL-150</v>
          </cell>
          <cell r="E461" t="str">
            <v>UN</v>
          </cell>
          <cell r="F461">
            <v>875714</v>
          </cell>
        </row>
        <row r="462">
          <cell r="C462">
            <v>7104</v>
          </cell>
          <cell r="D462" t="str">
            <v>REJILLA SUMIDERO LATERAL 83.50 X 45</v>
          </cell>
          <cell r="E462" t="str">
            <v>UN</v>
          </cell>
          <cell r="F462">
            <v>313172</v>
          </cell>
        </row>
        <row r="463">
          <cell r="C463">
            <v>7105</v>
          </cell>
          <cell r="D463" t="str">
            <v>TUBERIA PVC DRENAJE D=65MM (TUBO SIN FILTRO)</v>
          </cell>
          <cell r="E463" t="str">
            <v>ML</v>
          </cell>
          <cell r="F463">
            <v>12894</v>
          </cell>
        </row>
        <row r="464">
          <cell r="C464">
            <v>7106</v>
          </cell>
          <cell r="D464" t="str">
            <v>TUBERIA PVC DRENAJE D=100MM (TUBO SIN FILTRO)</v>
          </cell>
          <cell r="E464" t="str">
            <v>ML</v>
          </cell>
          <cell r="F464">
            <v>22050</v>
          </cell>
        </row>
        <row r="465">
          <cell r="C465">
            <v>7107</v>
          </cell>
          <cell r="D465" t="str">
            <v>TUBERIA PVC DRENAJE D=160MM (TUBO SIN FILTRO)</v>
          </cell>
          <cell r="E465" t="str">
            <v>ML</v>
          </cell>
          <cell r="F465">
            <v>47990</v>
          </cell>
        </row>
        <row r="466">
          <cell r="C466">
            <v>7109</v>
          </cell>
          <cell r="D466" t="str">
            <v>TUBERIA PVC DRENAJE D=65MM (EN ROLLO CON FILTRO)</v>
          </cell>
          <cell r="E466" t="str">
            <v>ML</v>
          </cell>
          <cell r="F466">
            <v>16699</v>
          </cell>
        </row>
        <row r="467">
          <cell r="C467">
            <v>7110</v>
          </cell>
          <cell r="D467" t="str">
            <v>TUBERIA PVC DRENAJE D=100 mm (EN ROLLO CON FILTRO)</v>
          </cell>
          <cell r="E467" t="str">
            <v>ML</v>
          </cell>
          <cell r="F467">
            <v>29032</v>
          </cell>
        </row>
        <row r="468">
          <cell r="C468">
            <v>7111</v>
          </cell>
          <cell r="D468" t="str">
            <v>TUBERIA PVC DRENAJE D=160MM (EN ROLLO CON FILTRO)</v>
          </cell>
          <cell r="E468" t="str">
            <v>ML</v>
          </cell>
          <cell r="F468">
            <v>66488</v>
          </cell>
        </row>
        <row r="469">
          <cell r="C469">
            <v>7114</v>
          </cell>
          <cell r="D469" t="str">
            <v>CONCRETO DE BAJA PERMEABILIDAD 4000 PSI 28 MPa (280 Kg/cm2)</v>
          </cell>
          <cell r="E469" t="str">
            <v>M3</v>
          </cell>
          <cell r="F469">
            <v>543830</v>
          </cell>
        </row>
        <row r="470">
          <cell r="C470">
            <v>7115</v>
          </cell>
          <cell r="D470" t="str">
            <v>ADITIVO IMPERMEABILIZANTE PARA CONCRETOS Y MORTEROS</v>
          </cell>
          <cell r="E470" t="str">
            <v>KG</v>
          </cell>
          <cell r="F470">
            <v>10703</v>
          </cell>
        </row>
        <row r="471">
          <cell r="C471">
            <v>7119</v>
          </cell>
          <cell r="D471" t="str">
            <v>TUBERIA PVC U.M. EXT/INT LISO NORMA NTC 5070 D=24"</v>
          </cell>
          <cell r="E471" t="str">
            <v>ML</v>
          </cell>
          <cell r="F471">
            <v>542118</v>
          </cell>
        </row>
        <row r="472">
          <cell r="C472">
            <v>7120</v>
          </cell>
          <cell r="D472" t="str">
            <v>TUBERIA PVC U.M. EXT/INT LISO NORMA NTC 5070 D=27"</v>
          </cell>
          <cell r="E472" t="str">
            <v>ML</v>
          </cell>
          <cell r="F472">
            <v>649119</v>
          </cell>
        </row>
        <row r="473">
          <cell r="C473">
            <v>7121</v>
          </cell>
          <cell r="D473" t="str">
            <v>TUBERIA PVC U.M. EXT/INT LISO NORMA NTC 5070 D=30"</v>
          </cell>
          <cell r="E473" t="str">
            <v>ML</v>
          </cell>
          <cell r="F473">
            <v>810038</v>
          </cell>
        </row>
        <row r="474">
          <cell r="C474">
            <v>7122</v>
          </cell>
          <cell r="D474" t="str">
            <v>TUBERIA PVC U.M. EXT/INT LISO NORMA NTC 5070 D=33"</v>
          </cell>
          <cell r="E474" t="str">
            <v>ML</v>
          </cell>
          <cell r="F474">
            <v>1077829</v>
          </cell>
        </row>
        <row r="475">
          <cell r="C475">
            <v>7123</v>
          </cell>
          <cell r="D475" t="str">
            <v>TUBERIA PVC U.M. EXT/INT LISO NORMA NTC 5070 D=36"</v>
          </cell>
          <cell r="E475" t="str">
            <v>ML</v>
          </cell>
          <cell r="F475">
            <v>1503529</v>
          </cell>
        </row>
        <row r="476">
          <cell r="C476">
            <v>7124</v>
          </cell>
          <cell r="D476" t="str">
            <v>TUBERIA PVC U.M. EXT/INT LISO NORMA NTC 5070 D=39"</v>
          </cell>
          <cell r="E476" t="str">
            <v>ML</v>
          </cell>
          <cell r="F476">
            <v>2011658</v>
          </cell>
        </row>
        <row r="477">
          <cell r="C477">
            <v>7125</v>
          </cell>
          <cell r="D477" t="str">
            <v>TUBERIA PVC U.M. EXT/INT LISO NORMA NTC 5070 D=42"</v>
          </cell>
          <cell r="E477" t="str">
            <v>ML</v>
          </cell>
          <cell r="F477">
            <v>2361667</v>
          </cell>
        </row>
        <row r="478">
          <cell r="C478">
            <v>7131</v>
          </cell>
          <cell r="D478" t="str">
            <v>GEOTEXTIL TEJIDO FORTEX BX-40</v>
          </cell>
          <cell r="E478" t="str">
            <v>M2</v>
          </cell>
          <cell r="F478">
            <v>6638</v>
          </cell>
        </row>
        <row r="479">
          <cell r="C479">
            <v>7133</v>
          </cell>
          <cell r="D479" t="str">
            <v>GEOTEXTIL TEJIDO FORTEX BX-90 o 6x6</v>
          </cell>
          <cell r="E479" t="str">
            <v>M2</v>
          </cell>
          <cell r="F479">
            <v>21158</v>
          </cell>
        </row>
        <row r="480">
          <cell r="C480">
            <v>7134</v>
          </cell>
          <cell r="D480" t="str">
            <v>GEOTEXTIL REPAV 450 o PETROMAT</v>
          </cell>
          <cell r="E480" t="str">
            <v>M2</v>
          </cell>
          <cell r="F480">
            <v>6199</v>
          </cell>
        </row>
        <row r="481">
          <cell r="C481">
            <v>7135</v>
          </cell>
          <cell r="D481" t="str">
            <v>ADOQUIN DE ARCILLA 20x10x6</v>
          </cell>
          <cell r="E481" t="str">
            <v>UN</v>
          </cell>
          <cell r="F481">
            <v>812</v>
          </cell>
        </row>
        <row r="482">
          <cell r="C482">
            <v>7138</v>
          </cell>
          <cell r="D482" t="str">
            <v>BORDE CONTENEDOR DE RAICES A70 (1070x120x135mm)</v>
          </cell>
          <cell r="E482" t="str">
            <v>UN</v>
          </cell>
          <cell r="F482">
            <v>24687</v>
          </cell>
        </row>
        <row r="483">
          <cell r="C483">
            <v>7141</v>
          </cell>
          <cell r="D483" t="str">
            <v>SARDINEL BAJO A85 - RAMPAS (800x200x350mm)</v>
          </cell>
          <cell r="E483" t="str">
            <v>UN</v>
          </cell>
          <cell r="F483">
            <v>42519</v>
          </cell>
        </row>
        <row r="484">
          <cell r="C484">
            <v>7142</v>
          </cell>
          <cell r="D484" t="str">
            <v>DUCTO PVC TIPO TDP D=6"</v>
          </cell>
          <cell r="E484" t="str">
            <v>ML</v>
          </cell>
          <cell r="F484">
            <v>52199</v>
          </cell>
        </row>
        <row r="485">
          <cell r="C485">
            <v>7145</v>
          </cell>
          <cell r="D485" t="str">
            <v>MARCO Y TAPA CAJA INSPECCION AP / BT CODENSA CS274</v>
          </cell>
          <cell r="E485" t="str">
            <v>UN</v>
          </cell>
          <cell r="F485">
            <v>298435</v>
          </cell>
        </row>
        <row r="486">
          <cell r="C486">
            <v>7146</v>
          </cell>
          <cell r="D486" t="str">
            <v>MANLIFT - PLATAFORMA ELEVADORA A COMBUSTIÓN DE BRAZO ARTICULADO - ALTURA MÁXIMA DE TRABAJO DE 16 A 18 M - INCLUYE OPERARIO Y COMBUSTIBLE</v>
          </cell>
          <cell r="E486" t="str">
            <v>HR</v>
          </cell>
          <cell r="F486">
            <v>80859</v>
          </cell>
        </row>
        <row r="487">
          <cell r="C487">
            <v>7147</v>
          </cell>
          <cell r="D487" t="str">
            <v>POSTE EN CONCRETO AP, H=8m, CR=750 KG</v>
          </cell>
          <cell r="E487" t="str">
            <v>UN</v>
          </cell>
          <cell r="F487">
            <v>534700</v>
          </cell>
        </row>
        <row r="488">
          <cell r="C488">
            <v>7151</v>
          </cell>
          <cell r="D488" t="str">
            <v>MARCO Y TAPA CAJA PASO SENCILLA EN CALZADA ETB</v>
          </cell>
          <cell r="E488" t="str">
            <v>UN</v>
          </cell>
          <cell r="F488">
            <v>383641</v>
          </cell>
        </row>
        <row r="489">
          <cell r="C489">
            <v>7152</v>
          </cell>
          <cell r="D489" t="str">
            <v>MARCO Y TAPAS CAJA PASO DOBLE EN CALZADA ETB</v>
          </cell>
          <cell r="E489" t="str">
            <v>UN</v>
          </cell>
          <cell r="F489">
            <v>636499</v>
          </cell>
        </row>
        <row r="490">
          <cell r="C490">
            <v>7153</v>
          </cell>
          <cell r="D490" t="str">
            <v>EMULSION MODIFICADA CON POLIMEROS CRR-1m</v>
          </cell>
          <cell r="E490" t="str">
            <v>LT</v>
          </cell>
          <cell r="F490">
            <v>3420</v>
          </cell>
        </row>
        <row r="491">
          <cell r="C491">
            <v>7154</v>
          </cell>
          <cell r="D491" t="str">
            <v>EMULSION MODIFICADA CON POLIMEROS CRR-2m</v>
          </cell>
          <cell r="E491" t="str">
            <v>LT</v>
          </cell>
          <cell r="F491">
            <v>3643</v>
          </cell>
        </row>
        <row r="492">
          <cell r="C492">
            <v>7157</v>
          </cell>
          <cell r="D492" t="str">
            <v>BASE GRANULAR CLASE C (BG_C)</v>
          </cell>
          <cell r="E492" t="str">
            <v>M3</v>
          </cell>
          <cell r="F492">
            <v>73780</v>
          </cell>
        </row>
        <row r="493">
          <cell r="C493">
            <v>7158</v>
          </cell>
          <cell r="D493" t="str">
            <v>BASE GRANULAR CLASE B (BG_B)</v>
          </cell>
          <cell r="E493" t="str">
            <v>M3</v>
          </cell>
          <cell r="F493">
            <v>85680</v>
          </cell>
        </row>
        <row r="494">
          <cell r="C494">
            <v>7159</v>
          </cell>
          <cell r="D494" t="str">
            <v>BASE GRANULAR CLASE A (BG_A)</v>
          </cell>
          <cell r="E494" t="str">
            <v>M3</v>
          </cell>
          <cell r="F494">
            <v>78540</v>
          </cell>
        </row>
        <row r="495">
          <cell r="C495">
            <v>7160</v>
          </cell>
          <cell r="D495" t="str">
            <v>SUBBASE GRANULAR CLASE C (SBG_C)</v>
          </cell>
          <cell r="E495" t="str">
            <v>M3</v>
          </cell>
          <cell r="F495">
            <v>64260</v>
          </cell>
        </row>
        <row r="496">
          <cell r="C496">
            <v>7161</v>
          </cell>
          <cell r="D496" t="str">
            <v>SUBBASE GRANULAR CLASE B (SBG_B)</v>
          </cell>
          <cell r="E496" t="str">
            <v>M3</v>
          </cell>
          <cell r="F496">
            <v>71400</v>
          </cell>
        </row>
        <row r="497">
          <cell r="C497">
            <v>7162</v>
          </cell>
          <cell r="D497" t="str">
            <v>SUBBASE GRANULAR CLASE A (SBG_A)</v>
          </cell>
          <cell r="E497" t="str">
            <v>M3</v>
          </cell>
          <cell r="F497">
            <v>66640</v>
          </cell>
        </row>
        <row r="498">
          <cell r="C498">
            <v>7166</v>
          </cell>
          <cell r="D498" t="str">
            <v>ESTABILIZADORA / RECICLADORA EN FRÍO - ANCHO DE CORTE/MEZCLA DE 2.4 A 2.7 M - PROFUNDIDAD DE CORTE/MEZCLA DE  476 A 518 MM - INCLUYE OPERARIO Y COMBUSTIBLE</v>
          </cell>
          <cell r="E498" t="str">
            <v>HR</v>
          </cell>
          <cell r="F498">
            <v>613415</v>
          </cell>
        </row>
        <row r="499">
          <cell r="C499">
            <v>7172</v>
          </cell>
          <cell r="D499" t="str">
            <v>MEZCLA ASFÁLTICA EN CALIENTE TIPO DENSO MD20 CON CEMENTO ASFÁLTICO 80-100</v>
          </cell>
          <cell r="E499" t="str">
            <v>M3</v>
          </cell>
          <cell r="F499">
            <v>778007</v>
          </cell>
        </row>
        <row r="500">
          <cell r="C500">
            <v>7174</v>
          </cell>
          <cell r="D500" t="str">
            <v>MEZCLA ASFÁLTICA DENSA EN CALIENTE MD12 CON CEMENTO ASFÁLTICO 80-100</v>
          </cell>
          <cell r="E500" t="str">
            <v>M3</v>
          </cell>
          <cell r="F500">
            <v>785964</v>
          </cell>
        </row>
        <row r="501">
          <cell r="C501">
            <v>7181</v>
          </cell>
          <cell r="D501" t="str">
            <v>MEZCLA ASFÁLTICA EN CALIENTE TIPO DENSO MD10 CON CEMENTO ASFÁLTICO 80-100</v>
          </cell>
          <cell r="E501" t="str">
            <v>M3</v>
          </cell>
          <cell r="F501">
            <v>864654</v>
          </cell>
        </row>
        <row r="502">
          <cell r="C502">
            <v>7199</v>
          </cell>
          <cell r="D502" t="str">
            <v>CONCRETO MR39 (245 Kg/cm2)</v>
          </cell>
          <cell r="E502" t="str">
            <v>M3</v>
          </cell>
          <cell r="F502">
            <v>525980</v>
          </cell>
        </row>
        <row r="503">
          <cell r="C503">
            <v>7200</v>
          </cell>
          <cell r="D503" t="str">
            <v>CONCRETO MR36 (210 Kg/cm2)</v>
          </cell>
          <cell r="E503" t="str">
            <v>M3</v>
          </cell>
          <cell r="F503">
            <v>523600</v>
          </cell>
        </row>
        <row r="504">
          <cell r="C504">
            <v>7202</v>
          </cell>
          <cell r="D504" t="str">
            <v>MALLA ELECTROSOLDADA S=250x250mm, Ø=4x4mm</v>
          </cell>
          <cell r="E504" t="str">
            <v>KG</v>
          </cell>
          <cell r="F504">
            <v>5474</v>
          </cell>
        </row>
        <row r="505">
          <cell r="C505">
            <v>7203</v>
          </cell>
          <cell r="D505" t="str">
            <v>MALLA ELECTROSOLDADA S=150x150mm, Ø=5x5mm</v>
          </cell>
          <cell r="E505" t="str">
            <v>KG</v>
          </cell>
          <cell r="F505">
            <v>5474</v>
          </cell>
        </row>
        <row r="506">
          <cell r="C506">
            <v>7204</v>
          </cell>
          <cell r="D506" t="str">
            <v>MALLA ELECTROSOLDADA S=150x150mm, Ø=6x6mm</v>
          </cell>
          <cell r="E506" t="str">
            <v>KG</v>
          </cell>
          <cell r="F506">
            <v>5474</v>
          </cell>
        </row>
        <row r="507">
          <cell r="C507">
            <v>7205</v>
          </cell>
          <cell r="D507" t="str">
            <v>MALLA ELECTROSOLDADA S=150x150mm, Ø=7x7mm</v>
          </cell>
          <cell r="E507" t="str">
            <v>KG</v>
          </cell>
          <cell r="F507">
            <v>5474</v>
          </cell>
        </row>
        <row r="508">
          <cell r="C508">
            <v>7206</v>
          </cell>
          <cell r="D508" t="str">
            <v>MALLA ELECTROSOLDADA S=150x150mm, Ø=8x8mm</v>
          </cell>
          <cell r="E508" t="str">
            <v>KG</v>
          </cell>
          <cell r="F508">
            <v>5474</v>
          </cell>
        </row>
        <row r="509">
          <cell r="C509">
            <v>7207</v>
          </cell>
          <cell r="D509" t="str">
            <v>MALLA ELECTROSOLDADA S=150x150mm, Ø=4x4mm</v>
          </cell>
          <cell r="E509" t="str">
            <v>KG</v>
          </cell>
          <cell r="F509">
            <v>5474</v>
          </cell>
        </row>
        <row r="510">
          <cell r="C510">
            <v>7208</v>
          </cell>
          <cell r="D510" t="str">
            <v>MALLA ELECTROSOLDADA S=200x200mm, Ø=4x4mm</v>
          </cell>
          <cell r="E510" t="str">
            <v>KG</v>
          </cell>
          <cell r="F510">
            <v>5474</v>
          </cell>
        </row>
        <row r="511">
          <cell r="C511">
            <v>7216</v>
          </cell>
          <cell r="D511" t="str">
            <v>PINTURA TERMOPLASTICA (Sum y Aplic. con Microesf.)</v>
          </cell>
          <cell r="E511" t="str">
            <v>M2</v>
          </cell>
          <cell r="F511">
            <v>140192</v>
          </cell>
        </row>
        <row r="512">
          <cell r="C512">
            <v>7219</v>
          </cell>
          <cell r="D512" t="str">
            <v>MARCO Y TAPAS CAJA INSPECCION DOBLE CODENSA CS276</v>
          </cell>
          <cell r="E512" t="str">
            <v>UN</v>
          </cell>
          <cell r="F512">
            <v>906528</v>
          </cell>
        </row>
        <row r="513">
          <cell r="C513">
            <v>7224</v>
          </cell>
          <cell r="D513" t="str">
            <v>AROBASE AROTAPA HF TIPO 1 EAAB NP-024</v>
          </cell>
          <cell r="E513" t="str">
            <v>UN</v>
          </cell>
          <cell r="F513">
            <v>353314</v>
          </cell>
        </row>
        <row r="514">
          <cell r="C514">
            <v>7227</v>
          </cell>
          <cell r="D514" t="str">
            <v>TOPELLANTAS (500x200x150mm)</v>
          </cell>
          <cell r="E514" t="str">
            <v>UN</v>
          </cell>
          <cell r="F514">
            <v>29941</v>
          </cell>
        </row>
        <row r="515">
          <cell r="C515">
            <v>7228</v>
          </cell>
          <cell r="D515" t="str">
            <v>MARCO REJILLA SUMIDERO LATERAL 100 X 65</v>
          </cell>
          <cell r="E515" t="str">
            <v>UN</v>
          </cell>
          <cell r="F515">
            <v>173074</v>
          </cell>
        </row>
        <row r="516">
          <cell r="C516">
            <v>7229</v>
          </cell>
          <cell r="D516" t="str">
            <v>TIERRA NEGRA, incluye fertilizante y cascarilla de arroz</v>
          </cell>
          <cell r="E516" t="str">
            <v>M3</v>
          </cell>
          <cell r="F516">
            <v>65450</v>
          </cell>
        </row>
        <row r="517">
          <cell r="C517">
            <v>7231</v>
          </cell>
          <cell r="D517" t="str">
            <v>DERECHOS DE BOTADERO</v>
          </cell>
          <cell r="E517" t="str">
            <v>M3</v>
          </cell>
          <cell r="F517">
            <v>4667</v>
          </cell>
        </row>
        <row r="518">
          <cell r="C518">
            <v>7236</v>
          </cell>
          <cell r="D518" t="str">
            <v>LUBRICANTE U.M. (EMPAQUE 500 gr)</v>
          </cell>
          <cell r="E518" t="str">
            <v>UN</v>
          </cell>
          <cell r="F518">
            <v>28166</v>
          </cell>
        </row>
        <row r="519">
          <cell r="C519">
            <v>7244</v>
          </cell>
          <cell r="D519" t="str">
            <v>UNION PVC U.M. EXT CORRUGADO/INT LISO U.M. NORMA NTC 3722-1 D=110MM (4")</v>
          </cell>
          <cell r="E519" t="str">
            <v>UN</v>
          </cell>
          <cell r="F519">
            <v>15679</v>
          </cell>
        </row>
        <row r="520">
          <cell r="C520">
            <v>7245</v>
          </cell>
          <cell r="D520" t="str">
            <v>UNION PVC U.M. EXT CORRUGADO/INT LISO U.M. NORMA NTC 3722-1 D=160MM (6")</v>
          </cell>
          <cell r="E520" t="str">
            <v>UN</v>
          </cell>
          <cell r="F520">
            <v>37991</v>
          </cell>
        </row>
        <row r="521">
          <cell r="C521">
            <v>7246</v>
          </cell>
          <cell r="D521" t="str">
            <v>TARIFA JORNAL - PERSONAL DE OBRA- TÉCNICO ELÉCTRICO (INCLUYE FACTOR DE PRESTACIONES)</v>
          </cell>
          <cell r="E521" t="str">
            <v>JR</v>
          </cell>
          <cell r="F521">
            <v>105713</v>
          </cell>
        </row>
        <row r="522">
          <cell r="C522">
            <v>7247</v>
          </cell>
          <cell r="D522" t="str">
            <v>TARIFA HORA - PERSONAL DE OBRA- TÉCNICO ELÉCTRICO (INCLUYE FACTOR DE PRESTACIONES)</v>
          </cell>
          <cell r="E522" t="str">
            <v>HR</v>
          </cell>
          <cell r="F522">
            <v>13494</v>
          </cell>
        </row>
        <row r="523">
          <cell r="C523">
            <v>7248</v>
          </cell>
          <cell r="D523" t="str">
            <v>TARIFA JORNAL - PERSONAL DE OBRA -  TECNICO PLOMERO (INCLUYE FACTOR DE PRESTACIONES)</v>
          </cell>
          <cell r="E523" t="str">
            <v>JR</v>
          </cell>
          <cell r="F523">
            <v>105713</v>
          </cell>
        </row>
        <row r="524">
          <cell r="C524">
            <v>7249</v>
          </cell>
          <cell r="D524" t="str">
            <v>TARIFA HORA - PERSONAL DE OBRA -  TECNICO PLOMERO (INCLUYE FACTOR DE PRESTACIONES)</v>
          </cell>
          <cell r="E524" t="str">
            <v>HR</v>
          </cell>
          <cell r="F524">
            <v>13494</v>
          </cell>
        </row>
        <row r="525">
          <cell r="C525">
            <v>7252</v>
          </cell>
          <cell r="D525" t="str">
            <v>PLANCHON EN ORDINARIO 2.90 X 0.18 X 0.04</v>
          </cell>
          <cell r="E525" t="str">
            <v>UN</v>
          </cell>
          <cell r="F525">
            <v>32130</v>
          </cell>
        </row>
        <row r="526">
          <cell r="C526">
            <v>7253</v>
          </cell>
          <cell r="D526" t="str">
            <v>PLANCHON EN ORDINARIO 3.90 X 0.18 X 0.04</v>
          </cell>
          <cell r="E526" t="str">
            <v>UN</v>
          </cell>
          <cell r="F526">
            <v>54978</v>
          </cell>
        </row>
        <row r="527">
          <cell r="C527">
            <v>7254</v>
          </cell>
          <cell r="D527" t="str">
            <v>PLANCHON EN ORDINARIO 4.90 X 0.18 X 0.04</v>
          </cell>
          <cell r="E527" t="str">
            <v>UN</v>
          </cell>
          <cell r="F527">
            <v>101150</v>
          </cell>
        </row>
        <row r="528">
          <cell r="C528">
            <v>7255</v>
          </cell>
          <cell r="D528" t="str">
            <v>PLANCHON EN ORDINARIO 5.90 X 0.18 X 0.04</v>
          </cell>
          <cell r="E528" t="str">
            <v>UN</v>
          </cell>
          <cell r="F528">
            <v>113050</v>
          </cell>
        </row>
        <row r="529">
          <cell r="C529">
            <v>7256</v>
          </cell>
          <cell r="D529" t="str">
            <v>REPISA EN ORDINARIO 2.90 X 0.08 X 0.04</v>
          </cell>
          <cell r="E529" t="str">
            <v>UN</v>
          </cell>
          <cell r="F529">
            <v>12852</v>
          </cell>
        </row>
        <row r="530">
          <cell r="C530">
            <v>7257</v>
          </cell>
          <cell r="D530" t="str">
            <v>REPISA EN ORDINARIO 3.90 X 0.08 X 0.04</v>
          </cell>
          <cell r="E530" t="str">
            <v>UN</v>
          </cell>
          <cell r="F530">
            <v>27489</v>
          </cell>
        </row>
        <row r="531">
          <cell r="C531">
            <v>7258</v>
          </cell>
          <cell r="D531" t="str">
            <v>REPISA EN ORDINARIO 4.90 X 0.08 X 0.04</v>
          </cell>
          <cell r="E531" t="str">
            <v>UN</v>
          </cell>
          <cell r="F531">
            <v>50575</v>
          </cell>
        </row>
        <row r="532">
          <cell r="C532">
            <v>7259</v>
          </cell>
          <cell r="D532" t="str">
            <v>REPISA EN ORDINARIO 5.90 X 0.08 X 0.04</v>
          </cell>
          <cell r="E532" t="str">
            <v>UN</v>
          </cell>
          <cell r="F532">
            <v>56525</v>
          </cell>
        </row>
        <row r="533">
          <cell r="C533">
            <v>7260</v>
          </cell>
          <cell r="D533" t="str">
            <v>DURMIENTE EN ORDINARIO 2.90 X 0.04 X 0.04</v>
          </cell>
          <cell r="E533" t="str">
            <v>UN</v>
          </cell>
          <cell r="F533">
            <v>6426</v>
          </cell>
        </row>
        <row r="534">
          <cell r="C534">
            <v>7261</v>
          </cell>
          <cell r="D534" t="str">
            <v>DURMIENTE EN ORDINARIO 3.90 X 0.04 X 0.04</v>
          </cell>
          <cell r="E534" t="str">
            <v>UN</v>
          </cell>
          <cell r="F534">
            <v>13804</v>
          </cell>
        </row>
        <row r="535">
          <cell r="C535">
            <v>7262</v>
          </cell>
          <cell r="D535" t="str">
            <v>CERCO EN ORDINARIO 2.90 X 0.08 X 0.08</v>
          </cell>
          <cell r="E535" t="str">
            <v>UN</v>
          </cell>
          <cell r="F535">
            <v>28560</v>
          </cell>
        </row>
        <row r="536">
          <cell r="C536">
            <v>7263</v>
          </cell>
          <cell r="D536" t="str">
            <v>CERCO EN ORDINARIO 3.90 X 0.08 X 0.08</v>
          </cell>
          <cell r="E536" t="str">
            <v>UN</v>
          </cell>
          <cell r="F536">
            <v>54978</v>
          </cell>
        </row>
        <row r="537">
          <cell r="C537">
            <v>7264</v>
          </cell>
          <cell r="D537" t="str">
            <v>CERCO EN ORDINARIO 4.90 X 0.08 X 0.08</v>
          </cell>
          <cell r="E537" t="str">
            <v>UN</v>
          </cell>
          <cell r="F537">
            <v>101150</v>
          </cell>
        </row>
        <row r="538">
          <cell r="C538">
            <v>7265</v>
          </cell>
          <cell r="D538" t="str">
            <v>CERCO EN ORDINARIO 5.90 X 0.08 X 0.08</v>
          </cell>
          <cell r="E538" t="str">
            <v>UN</v>
          </cell>
          <cell r="F538">
            <v>113050</v>
          </cell>
        </row>
        <row r="539">
          <cell r="C539">
            <v>7266</v>
          </cell>
          <cell r="D539" t="str">
            <v>TABLA BURRA EN ORDINARIO 2.90 X 0.28 X 0.025</v>
          </cell>
          <cell r="E539" t="str">
            <v>UN</v>
          </cell>
          <cell r="F539">
            <v>22015</v>
          </cell>
        </row>
        <row r="540">
          <cell r="C540">
            <v>7267</v>
          </cell>
          <cell r="D540" t="str">
            <v>TABLA BURRA EN ORDINARIO 2.90 X 0.23 X 0.025</v>
          </cell>
          <cell r="E540" t="str">
            <v>UN</v>
          </cell>
          <cell r="F540">
            <v>18445</v>
          </cell>
        </row>
        <row r="541">
          <cell r="C541">
            <v>7268</v>
          </cell>
          <cell r="D541" t="str">
            <v>TABLA BURRA EN ORDINARIO 2.90 X 0.18 X 0.025</v>
          </cell>
          <cell r="E541" t="str">
            <v>UN</v>
          </cell>
          <cell r="F541">
            <v>14994</v>
          </cell>
        </row>
        <row r="542">
          <cell r="C542">
            <v>7269</v>
          </cell>
          <cell r="D542" t="str">
            <v>TABLA BURRA EN ORDINARIO 2.90 X 0.13 X 0.025</v>
          </cell>
          <cell r="E542" t="str">
            <v>UN</v>
          </cell>
          <cell r="F542">
            <v>11543</v>
          </cell>
        </row>
        <row r="543">
          <cell r="C543">
            <v>7270</v>
          </cell>
          <cell r="D543" t="str">
            <v>TABLA CHAPA EN ORDINARIO 2.90 X 0.28 X 0.02</v>
          </cell>
          <cell r="E543" t="str">
            <v>UN</v>
          </cell>
          <cell r="F543">
            <v>17850</v>
          </cell>
        </row>
        <row r="544">
          <cell r="C544">
            <v>7271</v>
          </cell>
          <cell r="D544" t="str">
            <v>TABLA CHAPA EN ORDINARIO 2.90 X 0.23 X 0.02</v>
          </cell>
          <cell r="E544" t="str">
            <v>UN</v>
          </cell>
          <cell r="F544">
            <v>14994</v>
          </cell>
        </row>
        <row r="545">
          <cell r="C545">
            <v>7272</v>
          </cell>
          <cell r="D545" t="str">
            <v>TABLA CHAPA EN ORDINARIO 2.90 X 0.18 X 0.02</v>
          </cell>
          <cell r="E545" t="str">
            <v>UN</v>
          </cell>
          <cell r="F545">
            <v>12257</v>
          </cell>
        </row>
        <row r="546">
          <cell r="C546">
            <v>7273</v>
          </cell>
          <cell r="D546" t="str">
            <v>TABLA CHAPA EN ORDINARIO 2.90 X 0.13 X 0.02</v>
          </cell>
          <cell r="E546" t="str">
            <v>UN</v>
          </cell>
          <cell r="F546">
            <v>9401</v>
          </cell>
        </row>
        <row r="547">
          <cell r="C547">
            <v>7274</v>
          </cell>
          <cell r="D547" t="str">
            <v>CAMILLA EN ORDINARIO 1.40 X 0.70</v>
          </cell>
          <cell r="E547" t="str">
            <v>UN</v>
          </cell>
          <cell r="F547">
            <v>44030</v>
          </cell>
        </row>
        <row r="548">
          <cell r="C548">
            <v>7275</v>
          </cell>
          <cell r="D548" t="str">
            <v>LISTON EN ORDINARIO 3.00 X 0.10 X 0.018</v>
          </cell>
          <cell r="E548" t="str">
            <v>UN</v>
          </cell>
          <cell r="F548">
            <v>10115</v>
          </cell>
        </row>
        <row r="549">
          <cell r="C549">
            <v>7276</v>
          </cell>
          <cell r="D549" t="str">
            <v>LIMATON 3.00 M</v>
          </cell>
          <cell r="E549" t="str">
            <v>UN</v>
          </cell>
          <cell r="F549">
            <v>21000</v>
          </cell>
        </row>
        <row r="550">
          <cell r="C550">
            <v>7277</v>
          </cell>
          <cell r="D550" t="str">
            <v>LIMATON 4.00 M</v>
          </cell>
          <cell r="E550" t="str">
            <v>UN</v>
          </cell>
          <cell r="F550">
            <v>28350</v>
          </cell>
        </row>
        <row r="551">
          <cell r="C551">
            <v>7278</v>
          </cell>
          <cell r="D551" t="str">
            <v>LIMATON 5.00 M</v>
          </cell>
          <cell r="E551" t="str">
            <v>UN</v>
          </cell>
          <cell r="F551">
            <v>35175</v>
          </cell>
        </row>
        <row r="552">
          <cell r="C552">
            <v>7279</v>
          </cell>
          <cell r="D552" t="str">
            <v>LIMATON 6.00 M</v>
          </cell>
          <cell r="E552" t="str">
            <v>UN</v>
          </cell>
          <cell r="F552">
            <v>39000</v>
          </cell>
        </row>
        <row r="553">
          <cell r="C553">
            <v>7280</v>
          </cell>
          <cell r="D553" t="str">
            <v>LIMATON 7.00 M</v>
          </cell>
          <cell r="E553" t="str">
            <v>UN</v>
          </cell>
          <cell r="F553">
            <v>77700</v>
          </cell>
        </row>
        <row r="554">
          <cell r="C554">
            <v>7281</v>
          </cell>
          <cell r="D554" t="str">
            <v>LIMATON 8.00 M</v>
          </cell>
          <cell r="E554" t="str">
            <v>UN</v>
          </cell>
          <cell r="F554">
            <v>67200</v>
          </cell>
        </row>
        <row r="555">
          <cell r="C555">
            <v>7282</v>
          </cell>
          <cell r="D555" t="str">
            <v>VARA DE CORREDOR 3.0 M</v>
          </cell>
          <cell r="E555" t="str">
            <v>UN</v>
          </cell>
          <cell r="F555">
            <v>8400</v>
          </cell>
        </row>
        <row r="556">
          <cell r="C556">
            <v>7283</v>
          </cell>
          <cell r="D556" t="str">
            <v>VARA DE CORREDOR 4.0 M</v>
          </cell>
          <cell r="E556" t="str">
            <v>UN</v>
          </cell>
          <cell r="F556">
            <v>12075</v>
          </cell>
        </row>
        <row r="557">
          <cell r="C557">
            <v>7284</v>
          </cell>
          <cell r="D557" t="str">
            <v>VARA DE CORREDOR 5.0 M</v>
          </cell>
          <cell r="E557" t="str">
            <v>UN</v>
          </cell>
          <cell r="F557">
            <v>15225</v>
          </cell>
        </row>
        <row r="558">
          <cell r="C558">
            <v>7285</v>
          </cell>
          <cell r="D558" t="str">
            <v>VARA DE CORREDOR 6.0 M</v>
          </cell>
          <cell r="E558" t="str">
            <v>UN</v>
          </cell>
          <cell r="F558">
            <v>12390</v>
          </cell>
        </row>
        <row r="559">
          <cell r="C559">
            <v>7287</v>
          </cell>
          <cell r="D559" t="str">
            <v>VARA DE CLAVO 3.00 M</v>
          </cell>
          <cell r="E559" t="str">
            <v>UN</v>
          </cell>
          <cell r="F559">
            <v>9975</v>
          </cell>
        </row>
        <row r="560">
          <cell r="C560">
            <v>7288</v>
          </cell>
          <cell r="D560" t="str">
            <v>VARA DE CLAVO 6.00 M</v>
          </cell>
          <cell r="E560" t="str">
            <v>UN</v>
          </cell>
          <cell r="F560">
            <v>12600</v>
          </cell>
        </row>
        <row r="561">
          <cell r="C561">
            <v>7289</v>
          </cell>
          <cell r="D561" t="str">
            <v>BLOQUE PARA CAMARA TELEFONICA EPM -TELECOM</v>
          </cell>
          <cell r="E561" t="str">
            <v>UN</v>
          </cell>
          <cell r="F561">
            <v>4907</v>
          </cell>
        </row>
        <row r="562">
          <cell r="C562">
            <v>7291</v>
          </cell>
          <cell r="D562" t="str">
            <v>MARCO Y TAPA CIRCULAR TELECOM CT-014 (F)</v>
          </cell>
          <cell r="E562" t="str">
            <v>UN</v>
          </cell>
          <cell r="F562">
            <v>372351</v>
          </cell>
        </row>
        <row r="563">
          <cell r="C563">
            <v>7293</v>
          </cell>
          <cell r="D563" t="str">
            <v>MARCO Y TAPA CAMARA F1 TELECOM CT-043 (F)</v>
          </cell>
          <cell r="E563" t="str">
            <v>UN</v>
          </cell>
          <cell r="F563">
            <v>546345</v>
          </cell>
        </row>
        <row r="564">
          <cell r="C564">
            <v>7295</v>
          </cell>
          <cell r="D564" t="str">
            <v>MARCO Y TAPAS CAMARA DOBLE F1 TELECOM CT-044 (F)</v>
          </cell>
          <cell r="E564" t="str">
            <v>UN</v>
          </cell>
          <cell r="F564">
            <v>554098</v>
          </cell>
        </row>
        <row r="565">
          <cell r="C565">
            <v>7298</v>
          </cell>
          <cell r="D565" t="str">
            <v>MARCO Y TAPA CAMARA F2 TELECOM CT-053 (F)</v>
          </cell>
          <cell r="E565" t="str">
            <v>UN</v>
          </cell>
          <cell r="F565">
            <v>280059</v>
          </cell>
        </row>
        <row r="566">
          <cell r="C566">
            <v>7300</v>
          </cell>
          <cell r="D566" t="str">
            <v>DUCTO TELEFONICO LIVIANO PVC TIPO EB D=6"</v>
          </cell>
          <cell r="E566" t="str">
            <v>ML</v>
          </cell>
          <cell r="F566">
            <v>51268</v>
          </cell>
        </row>
        <row r="567">
          <cell r="C567">
            <v>7302</v>
          </cell>
          <cell r="D567" t="str">
            <v>DUCTO PESADO PVC TIPO DB D=2"</v>
          </cell>
          <cell r="E567" t="str">
            <v>ML</v>
          </cell>
          <cell r="F567">
            <v>9100</v>
          </cell>
        </row>
        <row r="568">
          <cell r="C568">
            <v>7303</v>
          </cell>
          <cell r="D568" t="str">
            <v>DUCTO PESADO PVC TIPO DB D=3"</v>
          </cell>
          <cell r="E568" t="str">
            <v>ML</v>
          </cell>
          <cell r="F568">
            <v>20168</v>
          </cell>
        </row>
        <row r="569">
          <cell r="C569">
            <v>7304</v>
          </cell>
          <cell r="D569" t="str">
            <v>DUCTO PESADO PVC TIPO DB D=4"</v>
          </cell>
          <cell r="E569" t="str">
            <v>ML</v>
          </cell>
          <cell r="F569">
            <v>34029</v>
          </cell>
        </row>
        <row r="570">
          <cell r="C570">
            <v>7305</v>
          </cell>
          <cell r="D570" t="str">
            <v>DUCTO PESADO PVC TIPO DB D=6"</v>
          </cell>
          <cell r="E570" t="str">
            <v>ML</v>
          </cell>
          <cell r="F570">
            <v>70974</v>
          </cell>
        </row>
        <row r="571">
          <cell r="C571">
            <v>7306</v>
          </cell>
          <cell r="D571" t="str">
            <v>CINTA DE DEMARCACION Cal. 3 (ROLLO 500mx0.10m)</v>
          </cell>
          <cell r="E571" t="str">
            <v>UN</v>
          </cell>
          <cell r="F571">
            <v>26418</v>
          </cell>
        </row>
        <row r="572">
          <cell r="C572">
            <v>7307</v>
          </cell>
          <cell r="D572" t="str">
            <v>SOLDADURA SOLVENTE PARA PVC (1/4 GLN)</v>
          </cell>
          <cell r="E572" t="str">
            <v>UN</v>
          </cell>
          <cell r="F572">
            <v>89900</v>
          </cell>
        </row>
        <row r="573">
          <cell r="C573">
            <v>7308</v>
          </cell>
          <cell r="D573" t="str">
            <v>TARIFA MES - SMMLV</v>
          </cell>
          <cell r="E573" t="str">
            <v>MES</v>
          </cell>
          <cell r="F573">
            <v>1160000</v>
          </cell>
        </row>
        <row r="574">
          <cell r="C574">
            <v>7309</v>
          </cell>
          <cell r="D574" t="str">
            <v>ACERO FIGURADO Ø 1/4" A Ø 1" F'y=60000 PSI - Puesto en obra</v>
          </cell>
          <cell r="E574" t="str">
            <v>KG</v>
          </cell>
          <cell r="F574">
            <v>4570</v>
          </cell>
        </row>
        <row r="575">
          <cell r="C575">
            <v>7313</v>
          </cell>
          <cell r="D575" t="str">
            <v>VIBRADOR DE EJE FLEXIBLE ELÉCTRICO - POTENCIA DE 2 A 3 HP</v>
          </cell>
          <cell r="E575" t="str">
            <v>DIA</v>
          </cell>
          <cell r="F575">
            <v>30940</v>
          </cell>
        </row>
        <row r="576">
          <cell r="C576">
            <v>7317</v>
          </cell>
          <cell r="D576" t="str">
            <v>GEOTEXTIL NT 2500 o 501 NT</v>
          </cell>
          <cell r="E576" t="str">
            <v>M2</v>
          </cell>
          <cell r="F576">
            <v>5842</v>
          </cell>
        </row>
        <row r="577">
          <cell r="C577">
            <v>7325</v>
          </cell>
          <cell r="D577" t="str">
            <v>MANTO BIOLOGICO BIOTEX</v>
          </cell>
          <cell r="E577" t="str">
            <v>M2</v>
          </cell>
          <cell r="F577">
            <v>7164</v>
          </cell>
        </row>
        <row r="578">
          <cell r="C578">
            <v>7336</v>
          </cell>
          <cell r="D578" t="str">
            <v>LIMPIADOR (1/4 GLN)</v>
          </cell>
          <cell r="E578" t="str">
            <v>UN</v>
          </cell>
          <cell r="F578">
            <v>47200</v>
          </cell>
        </row>
        <row r="579">
          <cell r="C579">
            <v>7337</v>
          </cell>
          <cell r="D579" t="str">
            <v>IMPRIMANTE Y PUENTE DE ADHERENCIA</v>
          </cell>
          <cell r="E579" t="str">
            <v>KG</v>
          </cell>
          <cell r="F579">
            <v>138648</v>
          </cell>
        </row>
        <row r="580">
          <cell r="C580">
            <v>7338</v>
          </cell>
          <cell r="D580" t="str">
            <v>CINTA FLEXIBLE PARA SELLO DE JUNTAS A=15cm</v>
          </cell>
          <cell r="E580" t="str">
            <v>ML</v>
          </cell>
          <cell r="F580">
            <v>32950</v>
          </cell>
        </row>
        <row r="581">
          <cell r="C581">
            <v>7343</v>
          </cell>
          <cell r="D581" t="str">
            <v>BARANDA METALICA M80 (instalado y pintado)</v>
          </cell>
          <cell r="E581" t="str">
            <v>ML</v>
          </cell>
          <cell r="F581">
            <v>307020</v>
          </cell>
        </row>
        <row r="582">
          <cell r="C582">
            <v>7344</v>
          </cell>
          <cell r="D582" t="str">
            <v>BARANDA METALICA M81 (instalado y pintado)</v>
          </cell>
          <cell r="E582" t="str">
            <v>ML</v>
          </cell>
          <cell r="F582">
            <v>315350</v>
          </cell>
        </row>
        <row r="583">
          <cell r="C583">
            <v>7345</v>
          </cell>
          <cell r="D583" t="str">
            <v>CANECA EN ACERO INOXIDABLE TIPO BARCELONA</v>
          </cell>
          <cell r="E583" t="str">
            <v>UN</v>
          </cell>
          <cell r="F583">
            <v>844900</v>
          </cell>
        </row>
        <row r="584">
          <cell r="C584">
            <v>7346</v>
          </cell>
          <cell r="D584" t="str">
            <v>CABINA TELEFONICA DE PARED M21</v>
          </cell>
          <cell r="E584" t="str">
            <v>UN</v>
          </cell>
          <cell r="F584">
            <v>4879000</v>
          </cell>
        </row>
        <row r="585">
          <cell r="C585">
            <v>7351</v>
          </cell>
          <cell r="D585" t="str">
            <v>UNION DRESSER HD D=3"</v>
          </cell>
          <cell r="E585" t="str">
            <v>UN</v>
          </cell>
          <cell r="F585">
            <v>144847</v>
          </cell>
        </row>
        <row r="586">
          <cell r="C586">
            <v>7352</v>
          </cell>
          <cell r="D586" t="str">
            <v>UNION DRESSER HD D=4"</v>
          </cell>
          <cell r="E586" t="str">
            <v>UN</v>
          </cell>
          <cell r="F586">
            <v>156055</v>
          </cell>
        </row>
        <row r="587">
          <cell r="C587">
            <v>7353</v>
          </cell>
          <cell r="D587" t="str">
            <v>UNION DRESSER HD D=6"</v>
          </cell>
          <cell r="E587" t="str">
            <v>UN</v>
          </cell>
          <cell r="F587">
            <v>295808</v>
          </cell>
        </row>
        <row r="588">
          <cell r="C588">
            <v>7354</v>
          </cell>
          <cell r="D588" t="str">
            <v>UNION DRESSER HD D=8"</v>
          </cell>
          <cell r="E588" t="str">
            <v>UN</v>
          </cell>
          <cell r="F588">
            <v>379466</v>
          </cell>
        </row>
        <row r="589">
          <cell r="C589">
            <v>7355</v>
          </cell>
          <cell r="D589" t="str">
            <v>UNION DRESSER HD D=10"</v>
          </cell>
          <cell r="E589" t="str">
            <v>UN</v>
          </cell>
          <cell r="F589">
            <v>639612</v>
          </cell>
        </row>
        <row r="590">
          <cell r="C590">
            <v>7356</v>
          </cell>
          <cell r="D590" t="str">
            <v>UNION DRESSER HD D=12"</v>
          </cell>
          <cell r="E590" t="str">
            <v>UN</v>
          </cell>
          <cell r="F590">
            <v>833421</v>
          </cell>
        </row>
        <row r="591">
          <cell r="C591">
            <v>7359</v>
          </cell>
          <cell r="D591" t="str">
            <v>BARRERA RELLENABLE (1.45x0.45x0.55m) CON CINTA RET</v>
          </cell>
          <cell r="E591" t="str">
            <v>UN</v>
          </cell>
          <cell r="F591">
            <v>305592</v>
          </cell>
        </row>
        <row r="592">
          <cell r="C592">
            <v>7360</v>
          </cell>
          <cell r="D592" t="str">
            <v>BARRERA RELLENABLE (2.00x0.55x1.00m) CON CINTA RET</v>
          </cell>
          <cell r="E592" t="str">
            <v>UN</v>
          </cell>
          <cell r="F592">
            <v>456960</v>
          </cell>
        </row>
        <row r="593">
          <cell r="C593">
            <v>7361</v>
          </cell>
          <cell r="D593" t="str">
            <v>BLOQUE No. 4</v>
          </cell>
          <cell r="E593" t="str">
            <v>UN</v>
          </cell>
          <cell r="F593">
            <v>1200</v>
          </cell>
        </row>
        <row r="594">
          <cell r="C594">
            <v>7362</v>
          </cell>
          <cell r="D594" t="str">
            <v>BLOQUE No. 5</v>
          </cell>
          <cell r="E594" t="str">
            <v>UN</v>
          </cell>
          <cell r="F594">
            <v>1300</v>
          </cell>
        </row>
        <row r="595">
          <cell r="C595">
            <v>7363</v>
          </cell>
          <cell r="D595" t="str">
            <v>TAPA PARA POZO D=0.70m</v>
          </cell>
          <cell r="E595" t="str">
            <v>UN</v>
          </cell>
          <cell r="F595">
            <v>227896</v>
          </cell>
        </row>
        <row r="596">
          <cell r="C596">
            <v>7364</v>
          </cell>
          <cell r="D596" t="str">
            <v>REJILLA SUMIDERO TRANSVERSAL 50 X 50</v>
          </cell>
          <cell r="E596" t="str">
            <v>UN</v>
          </cell>
          <cell r="F596">
            <v>349039</v>
          </cell>
        </row>
        <row r="597">
          <cell r="C597">
            <v>7366</v>
          </cell>
          <cell r="D597" t="str">
            <v>UNION PVC U.M. EXT CORRUGADO/INT LISO U.M. NORMA NTC 3722-1 D=200MM (8")</v>
          </cell>
          <cell r="E597" t="str">
            <v>ML</v>
          </cell>
          <cell r="F597">
            <v>63771</v>
          </cell>
        </row>
        <row r="598">
          <cell r="C598">
            <v>7367</v>
          </cell>
          <cell r="D598" t="str">
            <v>UNION PVC U.M. EXT CORRUGADO/INT LISO U.M. NORMA NTC 3722-1 D=250MM (10")</v>
          </cell>
          <cell r="E598" t="str">
            <v>ML</v>
          </cell>
          <cell r="F598">
            <v>181138</v>
          </cell>
        </row>
        <row r="599">
          <cell r="C599">
            <v>7368</v>
          </cell>
          <cell r="D599" t="str">
            <v>UNION PVC U.M. EXT CORRUGADO/INT LISO U.M. NORMA NTC 3722-1 D=315MM (12")</v>
          </cell>
          <cell r="E599" t="str">
            <v>ML</v>
          </cell>
          <cell r="F599">
            <v>309932</v>
          </cell>
        </row>
        <row r="600">
          <cell r="C600">
            <v>7369</v>
          </cell>
          <cell r="D600" t="str">
            <v>UNION PVC U.M. EXT CORRUGADO/INT LISO U.M. NORMA NTC 3722-1T D=400MM (16")</v>
          </cell>
          <cell r="E600" t="str">
            <v>ML</v>
          </cell>
          <cell r="F600">
            <v>472541</v>
          </cell>
        </row>
        <row r="601">
          <cell r="C601">
            <v>7370</v>
          </cell>
          <cell r="D601" t="str">
            <v>UNION PVC U.M. EXT CORRUGADO/INT LISO U.M. NORMA NTC 3722-1 D=450MM (18")</v>
          </cell>
          <cell r="E601" t="str">
            <v>ML</v>
          </cell>
          <cell r="F601">
            <v>497053</v>
          </cell>
        </row>
        <row r="602">
          <cell r="C602">
            <v>7371</v>
          </cell>
          <cell r="D602" t="str">
            <v>UNION PVC U.M. EXT CORRUGADO/INT LISO U.M. NORMA NTC 3722-1 D=500MM (20")</v>
          </cell>
          <cell r="E602" t="str">
            <v>ML</v>
          </cell>
          <cell r="F602">
            <v>558432</v>
          </cell>
        </row>
        <row r="603">
          <cell r="C603">
            <v>7372</v>
          </cell>
          <cell r="D603" t="str">
            <v>CODO HD EXTREMO LISO 11.25ºX8``</v>
          </cell>
          <cell r="E603" t="str">
            <v>UN</v>
          </cell>
          <cell r="F603">
            <v>600950</v>
          </cell>
        </row>
        <row r="604">
          <cell r="C604">
            <v>7373</v>
          </cell>
          <cell r="D604" t="str">
            <v>CODO HD EXTREMO LISO 22.5ºX3``</v>
          </cell>
          <cell r="E604" t="str">
            <v>UN</v>
          </cell>
          <cell r="F604">
            <v>160650</v>
          </cell>
        </row>
        <row r="605">
          <cell r="C605">
            <v>7374</v>
          </cell>
          <cell r="D605" t="str">
            <v>VALVULA COMPUERTA ELASTICA VNA E. L. D=4"</v>
          </cell>
          <cell r="E605" t="str">
            <v>UN</v>
          </cell>
          <cell r="F605">
            <v>1032920</v>
          </cell>
        </row>
        <row r="606">
          <cell r="C606">
            <v>7375</v>
          </cell>
          <cell r="D606" t="str">
            <v>VALVULA COMPUERTA ELASTICA VNA E. L. D=10"</v>
          </cell>
          <cell r="E606" t="str">
            <v>UN</v>
          </cell>
          <cell r="F606">
            <v>4901475</v>
          </cell>
        </row>
        <row r="607">
          <cell r="C607">
            <v>7376</v>
          </cell>
          <cell r="D607" t="str">
            <v>VALVULA COMPUERTA ELASTICA VNA E. L. D=12"</v>
          </cell>
          <cell r="E607" t="str">
            <v>UN</v>
          </cell>
          <cell r="F607">
            <v>5832819</v>
          </cell>
        </row>
        <row r="608">
          <cell r="C608">
            <v>7377</v>
          </cell>
          <cell r="D608" t="str">
            <v>CODO HD JUNTA HIDRAULICA PARA PVC 11.25ºX2"</v>
          </cell>
          <cell r="E608" t="str">
            <v>UN</v>
          </cell>
          <cell r="F608">
            <v>103530</v>
          </cell>
        </row>
        <row r="609">
          <cell r="C609">
            <v>7378</v>
          </cell>
          <cell r="D609" t="str">
            <v>CODO HD JUNTA HIDRAULICA PARA PVC 11.25ºX3"</v>
          </cell>
          <cell r="E609" t="str">
            <v>UN</v>
          </cell>
          <cell r="F609">
            <v>177310</v>
          </cell>
        </row>
        <row r="610">
          <cell r="C610">
            <v>7379</v>
          </cell>
          <cell r="D610" t="str">
            <v>CODO HD JUNTA HIDRAULICA PARA PVC 11.25ºX4"</v>
          </cell>
          <cell r="E610" t="str">
            <v>UN</v>
          </cell>
          <cell r="F610">
            <v>239190</v>
          </cell>
        </row>
        <row r="611">
          <cell r="C611">
            <v>7380</v>
          </cell>
          <cell r="D611" t="str">
            <v>CODO HD JUNTA HIDRAULICA PARA PVC 11.25ºX6"</v>
          </cell>
          <cell r="E611" t="str">
            <v>UN</v>
          </cell>
          <cell r="F611">
            <v>422422</v>
          </cell>
        </row>
        <row r="612">
          <cell r="C612">
            <v>7381</v>
          </cell>
          <cell r="D612" t="str">
            <v>CODO HD JUNTA HIDRAULICA PARA PVC 11.25ºX8"</v>
          </cell>
          <cell r="E612" t="str">
            <v>UN</v>
          </cell>
          <cell r="F612">
            <v>627921</v>
          </cell>
        </row>
        <row r="613">
          <cell r="C613">
            <v>7382</v>
          </cell>
          <cell r="D613" t="str">
            <v>REDUCCION PVC U.M. NORMA NTC 382 4"x2"</v>
          </cell>
          <cell r="E613" t="str">
            <v>UN</v>
          </cell>
          <cell r="F613">
            <v>116620</v>
          </cell>
        </row>
        <row r="614">
          <cell r="C614">
            <v>7384</v>
          </cell>
          <cell r="D614" t="str">
            <v>REDUCCION PVC U.M. NORMA NTC 382 4"x3"</v>
          </cell>
          <cell r="E614" t="str">
            <v>UN</v>
          </cell>
          <cell r="F614">
            <v>135660</v>
          </cell>
        </row>
        <row r="615">
          <cell r="C615">
            <v>7385</v>
          </cell>
          <cell r="D615" t="str">
            <v>REDUCCION PVC U.M. NORMA NTC 382 6"x4"</v>
          </cell>
          <cell r="E615" t="str">
            <v>UN</v>
          </cell>
          <cell r="F615">
            <v>326060</v>
          </cell>
        </row>
        <row r="616">
          <cell r="C616">
            <v>7386</v>
          </cell>
          <cell r="D616" t="str">
            <v>REDUCCION PVC U.M. NORMA NTC 382 8"x6"</v>
          </cell>
          <cell r="E616" t="str">
            <v>UN</v>
          </cell>
          <cell r="F616">
            <v>980836</v>
          </cell>
        </row>
        <row r="617">
          <cell r="C617">
            <v>7387</v>
          </cell>
          <cell r="D617" t="str">
            <v>TAPON PVC U.M. NORMA NTC 382 D=3"</v>
          </cell>
          <cell r="E617" t="str">
            <v>UN</v>
          </cell>
          <cell r="F617">
            <v>64794</v>
          </cell>
        </row>
        <row r="618">
          <cell r="C618">
            <v>7388</v>
          </cell>
          <cell r="D618" t="str">
            <v>TAPON PVC U.M. NORMA NTC 382 D=4"</v>
          </cell>
          <cell r="E618" t="str">
            <v>UN</v>
          </cell>
          <cell r="F618">
            <v>82380</v>
          </cell>
        </row>
        <row r="619">
          <cell r="C619">
            <v>7389</v>
          </cell>
          <cell r="D619" t="str">
            <v>TAPON PVC U.M. NORMA NTC 382 D=6"</v>
          </cell>
          <cell r="E619" t="str">
            <v>UN</v>
          </cell>
          <cell r="F619">
            <v>188477</v>
          </cell>
        </row>
        <row r="620">
          <cell r="C620">
            <v>7390</v>
          </cell>
          <cell r="D620" t="str">
            <v>TAPON PVC U.M. NORMA NTC 382 D=8"</v>
          </cell>
          <cell r="E620" t="str">
            <v>UN</v>
          </cell>
          <cell r="F620">
            <v>573855</v>
          </cell>
        </row>
        <row r="621">
          <cell r="C621">
            <v>7391</v>
          </cell>
          <cell r="D621" t="str">
            <v>REDUCCION CONCENTRICA HD E.L. 6"x2" (150x50mm)</v>
          </cell>
          <cell r="E621" t="str">
            <v>UN</v>
          </cell>
          <cell r="F621">
            <v>279650</v>
          </cell>
        </row>
        <row r="622">
          <cell r="C622">
            <v>7392</v>
          </cell>
          <cell r="D622" t="str">
            <v>REDUCCION CONCENTRICA HD E.L. 6"x3" (150x75mm)</v>
          </cell>
          <cell r="E622" t="str">
            <v>UN</v>
          </cell>
          <cell r="F622">
            <v>357000</v>
          </cell>
        </row>
        <row r="623">
          <cell r="C623">
            <v>7393</v>
          </cell>
          <cell r="D623" t="str">
            <v>REDUCCION CONCENTRICA HD E.L. 6"x4" (150x100mm)</v>
          </cell>
          <cell r="E623" t="str">
            <v>UN</v>
          </cell>
          <cell r="F623">
            <v>357000</v>
          </cell>
        </row>
        <row r="624">
          <cell r="C624">
            <v>7396</v>
          </cell>
          <cell r="D624" t="str">
            <v>REDUCCION CONCENTRICA HD E.L. 8"x4" (200x100mm)</v>
          </cell>
          <cell r="E624" t="str">
            <v>UN</v>
          </cell>
          <cell r="F624">
            <v>440300</v>
          </cell>
        </row>
        <row r="625">
          <cell r="C625">
            <v>7397</v>
          </cell>
          <cell r="D625" t="str">
            <v>REDUCCION CONCENTRICA HD E.L. 8"x6" (200x150mm)</v>
          </cell>
          <cell r="E625" t="str">
            <v>UN</v>
          </cell>
          <cell r="F625">
            <v>499800</v>
          </cell>
        </row>
        <row r="626">
          <cell r="C626">
            <v>7398</v>
          </cell>
          <cell r="D626" t="str">
            <v>REDUCCION CONCENTRICA HD E.L. 10"x3" (250x75mm)</v>
          </cell>
          <cell r="E626" t="str">
            <v>UN</v>
          </cell>
          <cell r="F626">
            <v>690200</v>
          </cell>
        </row>
        <row r="627">
          <cell r="C627">
            <v>7399</v>
          </cell>
          <cell r="D627" t="str">
            <v>REDUCCION CONCENTRICA HD E.L. 10"x4" (250x100mm)</v>
          </cell>
          <cell r="E627" t="str">
            <v>UN</v>
          </cell>
          <cell r="F627">
            <v>743750</v>
          </cell>
        </row>
        <row r="628">
          <cell r="C628">
            <v>7400</v>
          </cell>
          <cell r="D628" t="str">
            <v>REDUCCION CONCENTRICA HD E.L. 10"x6" (250x150mm)</v>
          </cell>
          <cell r="E628" t="str">
            <v>UN</v>
          </cell>
          <cell r="F628">
            <v>773500</v>
          </cell>
        </row>
        <row r="629">
          <cell r="C629">
            <v>7401</v>
          </cell>
          <cell r="D629" t="str">
            <v>REDUCCION CONCENTRICA HD E.L. 10"x8" (250x200mm)</v>
          </cell>
          <cell r="E629" t="str">
            <v>UN</v>
          </cell>
          <cell r="F629">
            <v>863559</v>
          </cell>
        </row>
        <row r="630">
          <cell r="C630">
            <v>7403</v>
          </cell>
          <cell r="D630" t="str">
            <v>REDUCCION CONCENTRICA HD E.L. 12"x4" (300x100mm)</v>
          </cell>
          <cell r="E630" t="str">
            <v>UN</v>
          </cell>
          <cell r="F630">
            <v>1161351</v>
          </cell>
        </row>
        <row r="631">
          <cell r="C631">
            <v>7404</v>
          </cell>
          <cell r="D631" t="str">
            <v>REDUCCION CONCENTRICA HD E.L. 12"x6" (300x150mm)</v>
          </cell>
          <cell r="E631" t="str">
            <v>UN</v>
          </cell>
          <cell r="F631">
            <v>1176206</v>
          </cell>
        </row>
        <row r="632">
          <cell r="C632">
            <v>7405</v>
          </cell>
          <cell r="D632" t="str">
            <v>REDUCCION CONCENTRICA HD E.L. 12"x8" (300x200mm)</v>
          </cell>
          <cell r="E632" t="str">
            <v>UN</v>
          </cell>
          <cell r="F632">
            <v>1176206</v>
          </cell>
        </row>
        <row r="633">
          <cell r="C633">
            <v>7406</v>
          </cell>
          <cell r="D633" t="str">
            <v>REDUCCION CONCENTRICA HD E.L. 12"x10"  (300x250mm)</v>
          </cell>
          <cell r="E633" t="str">
            <v>UN</v>
          </cell>
          <cell r="F633">
            <v>1553612</v>
          </cell>
        </row>
        <row r="634">
          <cell r="C634">
            <v>7407</v>
          </cell>
          <cell r="D634" t="str">
            <v>UNION REPARACION PVC U.M. NORMA NTC 382 D=2"</v>
          </cell>
          <cell r="E634" t="str">
            <v>UN</v>
          </cell>
          <cell r="F634">
            <v>38995</v>
          </cell>
        </row>
        <row r="635">
          <cell r="C635">
            <v>7409</v>
          </cell>
          <cell r="D635" t="str">
            <v>UNION REPARACION PVC U.M. NORMA NTC 382 D=3"</v>
          </cell>
          <cell r="E635" t="str">
            <v>UN</v>
          </cell>
          <cell r="F635">
            <v>62113</v>
          </cell>
        </row>
        <row r="636">
          <cell r="C636">
            <v>7410</v>
          </cell>
          <cell r="D636" t="str">
            <v>UNION REPARACION PVC U.M. NORMA NTC 382 D=4"</v>
          </cell>
          <cell r="E636" t="str">
            <v>UN</v>
          </cell>
          <cell r="F636">
            <v>95432</v>
          </cell>
        </row>
        <row r="637">
          <cell r="C637">
            <v>7411</v>
          </cell>
          <cell r="D637" t="str">
            <v>UNION REPARACION PVC U.M. NORMA NTC 382 D=10"</v>
          </cell>
          <cell r="E637" t="str">
            <v>UN</v>
          </cell>
          <cell r="F637">
            <v>694016</v>
          </cell>
        </row>
        <row r="638">
          <cell r="C638">
            <v>7412</v>
          </cell>
          <cell r="D638" t="str">
            <v>ACOPLE UNIVERSAL D=3" (85 a 103mm)</v>
          </cell>
          <cell r="E638" t="str">
            <v>UN</v>
          </cell>
          <cell r="F638">
            <v>172550</v>
          </cell>
        </row>
        <row r="639">
          <cell r="C639">
            <v>7413</v>
          </cell>
          <cell r="D639" t="str">
            <v>ACOPLE UNIVERSAL D=4" (110 a 128mm)</v>
          </cell>
          <cell r="E639" t="str">
            <v>UN</v>
          </cell>
          <cell r="F639">
            <v>191590</v>
          </cell>
        </row>
        <row r="640">
          <cell r="C640">
            <v>7414</v>
          </cell>
          <cell r="D640" t="str">
            <v>ACOPLE UNIVERSAL D=6" (167 a 189mm) R2</v>
          </cell>
          <cell r="E640" t="str">
            <v>UN</v>
          </cell>
          <cell r="F640">
            <v>339675</v>
          </cell>
        </row>
        <row r="641">
          <cell r="C641">
            <v>7415</v>
          </cell>
          <cell r="D641" t="str">
            <v>ACOPLE UNIVERSAL D=8" (234 a 252mm) R2</v>
          </cell>
          <cell r="E641" t="str">
            <v>UN</v>
          </cell>
          <cell r="F641">
            <v>523600</v>
          </cell>
        </row>
        <row r="642">
          <cell r="C642">
            <v>7416</v>
          </cell>
          <cell r="D642" t="str">
            <v>ACOPLE UNIVERSAL D=10" (292 a 310mm) R2</v>
          </cell>
          <cell r="E642" t="str">
            <v>UN</v>
          </cell>
          <cell r="F642">
            <v>860370</v>
          </cell>
        </row>
        <row r="643">
          <cell r="C643">
            <v>7417</v>
          </cell>
          <cell r="D643" t="str">
            <v>ACOPLE UNIVERSAL D=12" (350 a 368mm) R3</v>
          </cell>
          <cell r="E643" t="str">
            <v>UN</v>
          </cell>
          <cell r="F643">
            <v>927268</v>
          </cell>
        </row>
        <row r="644">
          <cell r="C644">
            <v>7418</v>
          </cell>
          <cell r="D644" t="str">
            <v>TARIFA MES - AUXILIO DE TRANSPORTE</v>
          </cell>
          <cell r="E644" t="str">
            <v>MES</v>
          </cell>
          <cell r="F644">
            <v>140606</v>
          </cell>
        </row>
        <row r="645">
          <cell r="C645">
            <v>7419</v>
          </cell>
          <cell r="D645" t="str">
            <v>CONCRETO GRAVA COMÚN 4500 PSI 31.5 MPa (315 Kg/cm2)</v>
          </cell>
          <cell r="E645" t="str">
            <v>M3</v>
          </cell>
          <cell r="F645">
            <v>534310</v>
          </cell>
        </row>
        <row r="646">
          <cell r="C646">
            <v>7420</v>
          </cell>
          <cell r="D646" t="str">
            <v>MORTERO 2500 PSI 17 MPa (175 Kg/cm2)</v>
          </cell>
          <cell r="E646" t="str">
            <v>M3</v>
          </cell>
          <cell r="F646">
            <v>543830</v>
          </cell>
        </row>
        <row r="647">
          <cell r="C647">
            <v>7421</v>
          </cell>
          <cell r="D647" t="str">
            <v>MORTERO 3000 PSI 21 MPa (210 Kg/cm2)</v>
          </cell>
          <cell r="E647" t="str">
            <v>M3</v>
          </cell>
          <cell r="F647">
            <v>561680</v>
          </cell>
        </row>
        <row r="648">
          <cell r="C648">
            <v>7422</v>
          </cell>
          <cell r="D648" t="str">
            <v>MORTERO 3500 PSI 24 MPa (245 Kg/cm2)</v>
          </cell>
          <cell r="E648" t="str">
            <v>M3</v>
          </cell>
          <cell r="F648">
            <v>579530</v>
          </cell>
        </row>
        <row r="649">
          <cell r="C649">
            <v>7423</v>
          </cell>
          <cell r="D649" t="str">
            <v>ARMADO CANASTAS PARA PILOTES</v>
          </cell>
          <cell r="E649" t="str">
            <v>KG</v>
          </cell>
          <cell r="F649">
            <v>690</v>
          </cell>
        </row>
        <row r="650">
          <cell r="C650">
            <v>7426</v>
          </cell>
          <cell r="D650" t="str">
            <v>GEODREN PLANAR H=1.0 o DRENAFLEX PLANAR H=1.0</v>
          </cell>
          <cell r="E650" t="str">
            <v>ML</v>
          </cell>
          <cell r="F650">
            <v>42638</v>
          </cell>
        </row>
        <row r="651">
          <cell r="C651">
            <v>7427</v>
          </cell>
          <cell r="D651" t="str">
            <v>GEODREN PLANAR H=2.0</v>
          </cell>
          <cell r="E651" t="str">
            <v>ML</v>
          </cell>
          <cell r="F651">
            <v>85275</v>
          </cell>
        </row>
        <row r="652">
          <cell r="C652">
            <v>7428</v>
          </cell>
          <cell r="D652" t="str">
            <v>GEODREN CON TUBERIA CIRCULAR 100mm H=0.5 o DRENAFLEX CON TUBERIA CIRCULAR 100mm H=0.5</v>
          </cell>
          <cell r="E652" t="str">
            <v>ML</v>
          </cell>
          <cell r="F652">
            <v>48266</v>
          </cell>
        </row>
        <row r="653">
          <cell r="C653">
            <v>7429</v>
          </cell>
          <cell r="D653" t="str">
            <v>GEODREN CON TUBERIA CIRCULAR 100mm H=1.0 o DRENAFLEX CON TUBERÍA 100mm H=1.0</v>
          </cell>
          <cell r="E653" t="str">
            <v>ML</v>
          </cell>
          <cell r="F653">
            <v>69647</v>
          </cell>
        </row>
        <row r="654">
          <cell r="C654">
            <v>7430</v>
          </cell>
          <cell r="D654" t="str">
            <v>GEODREN CON TUBERIA CIRCULAR 100mm H=2.0 o DRENAFLEX CON TUBERÍA CIRCULAR 100mm H=2.0</v>
          </cell>
          <cell r="E654" t="str">
            <v>ML</v>
          </cell>
          <cell r="F654">
            <v>114021</v>
          </cell>
        </row>
        <row r="655">
          <cell r="C655">
            <v>7434</v>
          </cell>
          <cell r="D655" t="str">
            <v>DISCO DIAMANTADO ASFALTO-CONCRETO 14"/350mm, cortes aprox. 1.600 a 1.800 mts. de profundidad máxima hasta 100mm.</v>
          </cell>
          <cell r="E655" t="str">
            <v>UN</v>
          </cell>
          <cell r="F655">
            <v>535000</v>
          </cell>
        </row>
        <row r="656">
          <cell r="C656">
            <v>7436</v>
          </cell>
          <cell r="D656" t="str">
            <v>MOTOBOMBA SUMERGIBLE Ø 2" O 3" - INCLUYE COMBUSTIBLE</v>
          </cell>
          <cell r="E656" t="str">
            <v>DIA</v>
          </cell>
          <cell r="F656">
            <v>64859</v>
          </cell>
        </row>
        <row r="657">
          <cell r="C657">
            <v>7437</v>
          </cell>
          <cell r="D657" t="str">
            <v>CORTADORA DE LADRILLO (SIN DISCO) - PROFUNDIDAD DE CORTE DE 10 A 17cm</v>
          </cell>
          <cell r="E657" t="str">
            <v>DIA</v>
          </cell>
          <cell r="F657">
            <v>43697</v>
          </cell>
        </row>
        <row r="658">
          <cell r="C658">
            <v>7438</v>
          </cell>
          <cell r="D658" t="str">
            <v>RODILLO VIBROCOMPACTADOR TÁNDEM PEQUEÑO - MASA DE 2,5 A 3 TONELADAS - AMPLITUD DE COMPACTACIÓN DE 0.5 MM  - INCLUYE OPERARIO Y COMBUSTIBLE</v>
          </cell>
          <cell r="E658" t="str">
            <v>DIA</v>
          </cell>
          <cell r="F658">
            <v>172718</v>
          </cell>
        </row>
        <row r="659">
          <cell r="C659">
            <v>7439</v>
          </cell>
          <cell r="D659" t="str">
            <v xml:space="preserve">MARTILLO DEMOLEDOR NEUMÁTICO - GOLPES POR MINUTO DE 1100 A 1680 - CONSUMO DE AIRE DE 57 A 85 CFM </v>
          </cell>
          <cell r="E659" t="str">
            <v>HR</v>
          </cell>
          <cell r="F659">
            <v>5950</v>
          </cell>
        </row>
        <row r="660">
          <cell r="C660">
            <v>7442</v>
          </cell>
          <cell r="D660" t="str">
            <v>FONDO DE JUNTA EN ESPUMA DE POLIETILENO DE BAJA DENSIDAD D= 16 mm</v>
          </cell>
          <cell r="E660" t="str">
            <v>ML</v>
          </cell>
          <cell r="F660">
            <v>1571</v>
          </cell>
        </row>
        <row r="661">
          <cell r="C661">
            <v>7443</v>
          </cell>
          <cell r="D661" t="str">
            <v>FONDO DE JUNTA EN ESPUMA DE POLIETILENO DE BAJA DENSIDAD D= 22 mm</v>
          </cell>
          <cell r="E661" t="str">
            <v>ML</v>
          </cell>
          <cell r="F661">
            <v>3123</v>
          </cell>
        </row>
        <row r="662">
          <cell r="C662">
            <v>7444</v>
          </cell>
          <cell r="D662" t="str">
            <v>TUBERIA PVC SANITARIA U.S. D=1 1/2"</v>
          </cell>
          <cell r="E662" t="str">
            <v>ML</v>
          </cell>
          <cell r="F662">
            <v>12197</v>
          </cell>
        </row>
        <row r="663">
          <cell r="C663">
            <v>7445</v>
          </cell>
          <cell r="D663" t="str">
            <v>ACOPLE UNIVERSAL D=6" (159 a 181mm) R1</v>
          </cell>
          <cell r="E663" t="str">
            <v>UN</v>
          </cell>
          <cell r="F663">
            <v>258108</v>
          </cell>
        </row>
        <row r="664">
          <cell r="C664">
            <v>7446</v>
          </cell>
          <cell r="D664" t="str">
            <v>ACOPLE UNIVERSAL D=8" (218 a 235mm) R1</v>
          </cell>
          <cell r="E664" t="str">
            <v>UN</v>
          </cell>
          <cell r="F664">
            <v>464100</v>
          </cell>
        </row>
        <row r="665">
          <cell r="C665">
            <v>7448</v>
          </cell>
          <cell r="D665" t="str">
            <v>ACOPLE UNIVERSAL D=12" (315 a 333mm) R1</v>
          </cell>
          <cell r="E665" t="str">
            <v>UN</v>
          </cell>
          <cell r="F665">
            <v>779365</v>
          </cell>
        </row>
        <row r="666">
          <cell r="C666">
            <v>7451</v>
          </cell>
          <cell r="D666" t="str">
            <v>ACERO FIGURADO No. 8 (Ø 1") F'y=60000 PSI</v>
          </cell>
          <cell r="E666" t="str">
            <v>KG</v>
          </cell>
          <cell r="F666">
            <v>4522</v>
          </cell>
        </row>
        <row r="667">
          <cell r="C667">
            <v>7452</v>
          </cell>
          <cell r="D667" t="str">
            <v>ACERO FIGURADO No. 10 (Ø 1 1/4") F'y=60000 PSI</v>
          </cell>
          <cell r="E667" t="str">
            <v>KG</v>
          </cell>
          <cell r="F667">
            <v>4582</v>
          </cell>
        </row>
        <row r="668">
          <cell r="C668">
            <v>7453</v>
          </cell>
          <cell r="D668" t="str">
            <v>UNION REPARACION HD EXTREMO LISO D=4"</v>
          </cell>
          <cell r="E668" t="str">
            <v>UN</v>
          </cell>
          <cell r="F668">
            <v>155890</v>
          </cell>
        </row>
        <row r="669">
          <cell r="C669">
            <v>7455</v>
          </cell>
          <cell r="D669" t="str">
            <v>CODO HD EXTREMO LISO 22.5ºX8"</v>
          </cell>
          <cell r="E669" t="str">
            <v>UN</v>
          </cell>
          <cell r="F669">
            <v>618800</v>
          </cell>
        </row>
        <row r="670">
          <cell r="C670">
            <v>7457</v>
          </cell>
          <cell r="D670" t="str">
            <v>TUBERIA CONDUIT METALICA IMC D= 1"</v>
          </cell>
          <cell r="E670" t="str">
            <v>ML</v>
          </cell>
          <cell r="F670">
            <v>28383</v>
          </cell>
        </row>
        <row r="671">
          <cell r="C671">
            <v>7458</v>
          </cell>
          <cell r="D671" t="str">
            <v>TUBERIA CONDUIT METALICA IMC D= 1 1/2"</v>
          </cell>
          <cell r="E671" t="str">
            <v>ML</v>
          </cell>
          <cell r="F671">
            <v>44783</v>
          </cell>
        </row>
        <row r="672">
          <cell r="C672">
            <v>7460</v>
          </cell>
          <cell r="D672" t="str">
            <v>TUBERIA CONDUIT METALICA EMT D= 1 1/2"</v>
          </cell>
          <cell r="E672" t="str">
            <v>ML</v>
          </cell>
          <cell r="F672">
            <v>39417</v>
          </cell>
        </row>
        <row r="673">
          <cell r="C673">
            <v>7461</v>
          </cell>
          <cell r="D673" t="str">
            <v>ARENA LAVADA DE PEÑA</v>
          </cell>
          <cell r="E673" t="str">
            <v>M3</v>
          </cell>
          <cell r="F673">
            <v>89049</v>
          </cell>
        </row>
        <row r="674">
          <cell r="C674">
            <v>7462</v>
          </cell>
          <cell r="D674" t="str">
            <v>TRANSPORTE DE PETREOS</v>
          </cell>
          <cell r="E674" t="str">
            <v>M3-KM</v>
          </cell>
          <cell r="F674">
            <v>1574</v>
          </cell>
        </row>
        <row r="675">
          <cell r="C675">
            <v>7463</v>
          </cell>
          <cell r="D675" t="str">
            <v>GEOTEXTIL NT 1600 o 351 NT</v>
          </cell>
          <cell r="E675" t="str">
            <v>M2</v>
          </cell>
          <cell r="F675">
            <v>3695</v>
          </cell>
        </row>
        <row r="676">
          <cell r="C676">
            <v>7464</v>
          </cell>
          <cell r="D676" t="str">
            <v>GEOTEXTIL NT 1800 o 401 NT</v>
          </cell>
          <cell r="E676" t="str">
            <v>M2</v>
          </cell>
          <cell r="F676">
            <v>4756</v>
          </cell>
        </row>
        <row r="677">
          <cell r="C677">
            <v>7465</v>
          </cell>
          <cell r="D677" t="str">
            <v>GEOTEXTIL NT 2000 o 451 NT</v>
          </cell>
          <cell r="E677" t="str">
            <v>M2</v>
          </cell>
          <cell r="F677">
            <v>5242</v>
          </cell>
        </row>
        <row r="678">
          <cell r="C678">
            <v>7466</v>
          </cell>
          <cell r="D678" t="str">
            <v>GEOTEXTIL T 1050</v>
          </cell>
          <cell r="E678" t="str">
            <v>M2</v>
          </cell>
          <cell r="F678">
            <v>5888</v>
          </cell>
        </row>
        <row r="679">
          <cell r="C679">
            <v>7467</v>
          </cell>
          <cell r="D679" t="str">
            <v>GEOTEXTIL T 1400 o 135 ST</v>
          </cell>
          <cell r="E679" t="str">
            <v>M2</v>
          </cell>
          <cell r="F679">
            <v>4578</v>
          </cell>
        </row>
        <row r="680">
          <cell r="C680">
            <v>7468</v>
          </cell>
          <cell r="D680" t="str">
            <v>GEOTEXTIL T 1700 o 200 ST</v>
          </cell>
          <cell r="E680" t="str">
            <v>M2</v>
          </cell>
          <cell r="F680">
            <v>4498</v>
          </cell>
        </row>
        <row r="681">
          <cell r="C681">
            <v>7471</v>
          </cell>
          <cell r="D681" t="str">
            <v>ENSAYO PARA DETERMINAR LA DENSIDAD DEL CEMENTO HIDRÁULICO. Norma técnica: NTC - 221  ASTM C188.</v>
          </cell>
          <cell r="E681" t="str">
            <v>UN</v>
          </cell>
          <cell r="F681">
            <v>81000</v>
          </cell>
        </row>
        <row r="682">
          <cell r="C682">
            <v>7472</v>
          </cell>
          <cell r="D682" t="str">
            <v>DETERMINACIÓN DEL TIEMPO DE FRAGUADO DEL CEMENTO HIDRÁULICO MEDIANTE AGUJA DE VICAT. Norma técnica: NTC - 118 ASTM C191.</v>
          </cell>
          <cell r="E682" t="str">
            <v>UN</v>
          </cell>
          <cell r="F682">
            <v>65450</v>
          </cell>
        </row>
        <row r="683">
          <cell r="C683">
            <v>7482</v>
          </cell>
          <cell r="D683" t="str">
            <v>EQUIVALENTE DE ARENA DE SUELOS Y AGREGADOS FINOS. Norma técnica: INV E 133-13 ASTM D2419 - 14.</v>
          </cell>
          <cell r="E683" t="str">
            <v>UN</v>
          </cell>
          <cell r="F683">
            <v>95200</v>
          </cell>
        </row>
        <row r="684">
          <cell r="C684">
            <v>7485</v>
          </cell>
          <cell r="D684" t="str">
            <v>RESISTENCIA A LA DEGRADACIÓN DE LOS AGREGADOS GRUESOS DE TAMAÑOS MAYORES DE 19 mm (¾") POR ABRASIÓN E IMPACTO EN LA MÁQUINA DE LOS ÁNGELES (CON TRITURACIÓN DE AGREGADOS). Norma técnica: INV E 219-13 NTC 93-2013.</v>
          </cell>
          <cell r="E684" t="str">
            <v>UN</v>
          </cell>
          <cell r="F684">
            <v>130900</v>
          </cell>
        </row>
        <row r="685">
          <cell r="C685">
            <v>7487</v>
          </cell>
          <cell r="D685" t="str">
            <v>VALOR DE AZUL DE METILENO EN AGREGADOS FINOS. Norma técnica: INV E 235-13</v>
          </cell>
          <cell r="E685" t="str">
            <v>UN</v>
          </cell>
          <cell r="F685">
            <v>163804</v>
          </cell>
        </row>
        <row r="686">
          <cell r="C686">
            <v>7488</v>
          </cell>
          <cell r="D686" t="str">
            <v>DETERMINACIÓN EN EL LABORATORIO DEL CONTENIDO DE AGUA (HUMEDAD) DE MUESTRAS DE SUELO, ROCA Y MEZCLAS DE SUELO - AGREGADO. Norma técnica: INV E 122-13 NTC-1495-13 ASTM D2216 - 10.</v>
          </cell>
          <cell r="E686" t="str">
            <v>UN</v>
          </cell>
          <cell r="F686">
            <v>10282</v>
          </cell>
        </row>
        <row r="687">
          <cell r="C687">
            <v>7489</v>
          </cell>
          <cell r="D687" t="str">
            <v>DETERMINACIÓN DE LA DENSIDAD (PESO UNITARIO) DE MUESTRAS DE SUELO. Norma técnica: ASTM D7263 - 09(2018).</v>
          </cell>
          <cell r="E687" t="str">
            <v>UN</v>
          </cell>
          <cell r="F687">
            <v>35700</v>
          </cell>
        </row>
        <row r="688">
          <cell r="C688">
            <v>7490</v>
          </cell>
          <cell r="D688" t="str">
            <v>DETERMINACIÓN DE LOS TAMAÑOS DE LAS PARTÍCULAS DE LOS SUELOS (GRANULOMETRÍA  POR TAMIZADO E HIDROMETRÍA). Norma técnica: INV E 123-13 ASTM D422 - 63(1998).</v>
          </cell>
          <cell r="E688" t="str">
            <v>UN</v>
          </cell>
          <cell r="F688">
            <v>155640</v>
          </cell>
        </row>
        <row r="689">
          <cell r="C689">
            <v>7493</v>
          </cell>
          <cell r="D689" t="str">
            <v>DETERMINACIÓN DE LA CANTIDAD DE MATERIAL QUE PASA EL TAMIZ DE 75 UM (N° 200) EN LOS AGREGADOS PÉTREOS MEDIANTE LAVADO. Norma técnica: INV E 214-13 NTC 78-1995</v>
          </cell>
          <cell r="E689" t="str">
            <v>UN</v>
          </cell>
          <cell r="F689">
            <v>42840</v>
          </cell>
        </row>
        <row r="690">
          <cell r="C690">
            <v>7494</v>
          </cell>
          <cell r="D690" t="str">
            <v>DETERMINACIÓN DE LA GRAVEDAD ESPECÍFICA DE LAS PARTÍCULAS SÓLIDAS DE LOS SUELOS Y DEL LLENANTE MINERAL, EMPLEANDO UN PICNÓMETRO CON AGUA. Norma técnica: INV E - 128 -13 ASTM D854 - 14</v>
          </cell>
          <cell r="E690" t="str">
            <v>UN</v>
          </cell>
          <cell r="F690">
            <v>53550</v>
          </cell>
        </row>
        <row r="691">
          <cell r="C691">
            <v>7496</v>
          </cell>
          <cell r="D691" t="str">
            <v>DETERMINACIÓN DE LOS FACTORES DE CONTRACCIÓN DE LOS SUELOS. Norma técnica: INV E 127-13 NTC-1503-01 ASTM D427 - 04.</v>
          </cell>
          <cell r="E691" t="str">
            <v>UN</v>
          </cell>
          <cell r="F691">
            <v>79373</v>
          </cell>
        </row>
        <row r="692">
          <cell r="C692">
            <v>7497</v>
          </cell>
          <cell r="D692" t="str">
            <v>DETERMINACIÓN DEL CONTENIDO ORGÁNICO DE UN SUELO MEDIANTE EL ENSAYO DE PÉRDIDA POR IGNICIÓN. Norma técnica: INV E 121-13 AASHTO T 267.</v>
          </cell>
          <cell r="E692" t="str">
            <v>UN</v>
          </cell>
          <cell r="F692">
            <v>62832</v>
          </cell>
        </row>
        <row r="693">
          <cell r="C693">
            <v>7501</v>
          </cell>
          <cell r="D693" t="str">
            <v>CONSOLIDACIÓN UNIDIMENSIONAL DE SUELOS - MÉTODO B (RÁPIDA). Norma técnica: INV E 151-13 NTC-1917-00 ASTM D2435 / D2435M - 11.</v>
          </cell>
          <cell r="E693" t="str">
            <v>UN</v>
          </cell>
          <cell r="F693">
            <v>308448</v>
          </cell>
        </row>
        <row r="694">
          <cell r="C694">
            <v>7502</v>
          </cell>
          <cell r="D694" t="str">
            <v>CONSOLIDACIÓN UNIDIMENSIONAL DE SUELOS - MÉTODO A (LENTA). Norma técnica: INV E 151-13 NTC-1917-00 ASTM D2435 / D2435M - 11.</v>
          </cell>
          <cell r="E694" t="str">
            <v>UN</v>
          </cell>
          <cell r="F694">
            <v>636000</v>
          </cell>
        </row>
        <row r="695">
          <cell r="C695">
            <v>7503</v>
          </cell>
          <cell r="D695" t="str">
            <v>CONSOLIDACIÓN UNIDIMENSIONAL DE SUELOS - (DOBLE CICLO DE CARGA Y DESCARGA). Norma técnica: INV E 151-13 NTC-1917-00 ASTM D2435 / D2435M - 11.</v>
          </cell>
          <cell r="E695" t="str">
            <v>UN</v>
          </cell>
          <cell r="F695">
            <v>674262</v>
          </cell>
        </row>
        <row r="696">
          <cell r="C696">
            <v>7511</v>
          </cell>
          <cell r="D696" t="str">
            <v>CBR DE SUELOS COMPACTADOS EN EL LABORATORIO (SUELOS GRANULARES). Norma técnica: INV E 148-13 NTC-2122-13 ASTM D1883 - 16.</v>
          </cell>
          <cell r="E696" t="str">
            <v>UN</v>
          </cell>
          <cell r="F696">
            <v>281435</v>
          </cell>
        </row>
        <row r="697">
          <cell r="C697">
            <v>7520</v>
          </cell>
          <cell r="D697" t="str">
            <v>RELACIONES HUMEDAD - PESO UNITARIO SECO EN LOS SUELOS (ENSAYO NORMAL DE COMPACTACIÓN). Norma técnica: INV E 141-13 ASTM D698 - 12e2.</v>
          </cell>
          <cell r="E697" t="str">
            <v>UN</v>
          </cell>
          <cell r="F697">
            <v>121900</v>
          </cell>
        </row>
        <row r="698">
          <cell r="C698">
            <v>7523</v>
          </cell>
          <cell r="D698" t="str">
            <v>OBTENCIÓN DE NÚCLEOS DE CONCRETO ENDURECIDO. NÚCLEOS DE 3". Norma técnica: INV E 418-13 NTC 3658.</v>
          </cell>
          <cell r="E698" t="str">
            <v>UN</v>
          </cell>
          <cell r="F698">
            <v>167945</v>
          </cell>
        </row>
        <row r="699">
          <cell r="C699">
            <v>7524</v>
          </cell>
          <cell r="D699" t="str">
            <v>OBTENCIÓN DE NÚCLEOS DE CONCRETO ENDURECIDO. NÚCLEOS DE 4". Norma técnica: INV E 418-13 NTC 3658.</v>
          </cell>
          <cell r="E699" t="str">
            <v>UN</v>
          </cell>
          <cell r="F699">
            <v>202300</v>
          </cell>
        </row>
        <row r="700">
          <cell r="C700">
            <v>7530</v>
          </cell>
          <cell r="D700" t="str">
            <v>EXTRACCIÓN DE TESTIGOS DE PAVIMENTOS ASFÁLTICOS MEDIANTE NÚCLEOS DE 4". Norma técnica: INV E-758-13 ASTM D 5361.</v>
          </cell>
          <cell r="E700" t="str">
            <v>UN</v>
          </cell>
          <cell r="F700">
            <v>126378</v>
          </cell>
        </row>
        <row r="701">
          <cell r="C701">
            <v>7542</v>
          </cell>
          <cell r="D701" t="str">
            <v>RESISTENCIA A LA COMPRESIÓN DE CILINDROS DE CONCRETO (MOLDEADOS O NÚCLEOS). Norma técnica: INV E - 410 -13 NTC - 673 ASTM C 39/C 39M.</v>
          </cell>
          <cell r="E701" t="str">
            <v>UN</v>
          </cell>
          <cell r="F701">
            <v>6545</v>
          </cell>
        </row>
        <row r="702">
          <cell r="C702">
            <v>7544</v>
          </cell>
          <cell r="D702" t="str">
            <v>TRACCIÓN INDIRECTA DE CILINDROS DE CONCRETO. Norma técnica: INV E - 411 -13 NTC - 722 ASTM C496/C496M.</v>
          </cell>
          <cell r="E702" t="str">
            <v>UN</v>
          </cell>
          <cell r="F702">
            <v>17850</v>
          </cell>
        </row>
        <row r="703">
          <cell r="C703">
            <v>7550</v>
          </cell>
          <cell r="D703" t="str">
            <v>ENSAYO DE ADHERENCIA EN BANDEJA. Norma técnica: INV E – 740 - 13.</v>
          </cell>
          <cell r="E703" t="str">
            <v>UN</v>
          </cell>
          <cell r="F703">
            <v>135363</v>
          </cell>
        </row>
        <row r="704">
          <cell r="C704">
            <v>7551</v>
          </cell>
          <cell r="D704" t="str">
            <v>ESTABILIDAD Y FLUJO DE MEZCLAS ASFÁLTICAS EN CALIENTE EMPLEANDO EL EQUIPO MARSHALL (Una probeta). Norma técnica: INV E – 748 - 13 ASTM D6926 ASTM D6927.</v>
          </cell>
          <cell r="E704" t="str">
            <v>UN</v>
          </cell>
          <cell r="F704">
            <v>51408</v>
          </cell>
        </row>
        <row r="705">
          <cell r="C705">
            <v>7554</v>
          </cell>
          <cell r="D705" t="str">
            <v>SEÑALIZACION TUBULAR COLOMBINA PLASTICA</v>
          </cell>
          <cell r="E705" t="str">
            <v>UN</v>
          </cell>
          <cell r="F705">
            <v>44982</v>
          </cell>
        </row>
        <row r="706">
          <cell r="C706">
            <v>7555</v>
          </cell>
          <cell r="D706" t="str">
            <v>CINTA DE SEÑALIZACION CAL 4 (ROLLO 500mx0.10m)</v>
          </cell>
          <cell r="E706" t="str">
            <v>UN</v>
          </cell>
          <cell r="F706">
            <v>37188</v>
          </cell>
        </row>
        <row r="707">
          <cell r="C707">
            <v>7556</v>
          </cell>
          <cell r="D707" t="str">
            <v>PLASTICO NEGRO CALIBRE 6</v>
          </cell>
          <cell r="E707" t="str">
            <v>M2</v>
          </cell>
          <cell r="F707">
            <v>1654</v>
          </cell>
        </row>
        <row r="708">
          <cell r="C708">
            <v>7557</v>
          </cell>
          <cell r="D708" t="str">
            <v>BOLSA DE LONA</v>
          </cell>
          <cell r="E708" t="str">
            <v>UN</v>
          </cell>
          <cell r="F708">
            <v>2690</v>
          </cell>
        </row>
        <row r="709">
          <cell r="C709">
            <v>7558</v>
          </cell>
          <cell r="D709" t="str">
            <v>BAÑO TIPO FLUSHING</v>
          </cell>
          <cell r="E709" t="str">
            <v>UN/MES</v>
          </cell>
          <cell r="F709">
            <v>465433</v>
          </cell>
        </row>
        <row r="710">
          <cell r="C710">
            <v>7559</v>
          </cell>
          <cell r="D710" t="str">
            <v>TELA VERDE DE CERRAMIENTO (2.10mx250)</v>
          </cell>
          <cell r="E710" t="str">
            <v>M2</v>
          </cell>
          <cell r="F710">
            <v>2529</v>
          </cell>
        </row>
        <row r="711">
          <cell r="C711">
            <v>7560</v>
          </cell>
          <cell r="D711" t="str">
            <v>POLISOMBRA 65% (1x7m) R-800 NEGRA</v>
          </cell>
          <cell r="E711" t="str">
            <v>M2</v>
          </cell>
          <cell r="F711">
            <v>2972</v>
          </cell>
        </row>
        <row r="712">
          <cell r="C712">
            <v>7561</v>
          </cell>
          <cell r="D712" t="str">
            <v>POLISOMBRA 47% (4x100m)</v>
          </cell>
          <cell r="E712" t="str">
            <v>M2</v>
          </cell>
          <cell r="F712">
            <v>1695</v>
          </cell>
        </row>
        <row r="713">
          <cell r="C713">
            <v>7562</v>
          </cell>
          <cell r="D713" t="str">
            <v>POSTE ROLLIZO D= 12cm a 15cm</v>
          </cell>
          <cell r="E713" t="str">
            <v>ML</v>
          </cell>
          <cell r="F713">
            <v>21000</v>
          </cell>
        </row>
        <row r="714">
          <cell r="C714">
            <v>7567</v>
          </cell>
          <cell r="D714" t="str">
            <v>SEÑAL EN POLIETILENO ALVEOLAR PARE-SIGA 45cms. DECORADA CON REFLECTIVO, GRADO ALTA INTENSIDAD</v>
          </cell>
          <cell r="E714" t="str">
            <v>UN</v>
          </cell>
          <cell r="F714">
            <v>79968</v>
          </cell>
        </row>
        <row r="715">
          <cell r="C715">
            <v>7568</v>
          </cell>
          <cell r="D715" t="str">
            <v>EXTINTOR x 5LB</v>
          </cell>
          <cell r="E715" t="str">
            <v>UN</v>
          </cell>
          <cell r="F715">
            <v>39900</v>
          </cell>
        </row>
        <row r="716">
          <cell r="C716">
            <v>7569</v>
          </cell>
          <cell r="D716" t="str">
            <v>BOTIQUIN PRIMEROS AUXILIOS CON MEDICAMENTOS DE 22CM X 27CM</v>
          </cell>
          <cell r="E716" t="str">
            <v>UN</v>
          </cell>
          <cell r="F716">
            <v>57922</v>
          </cell>
        </row>
        <row r="717">
          <cell r="C717">
            <v>7570</v>
          </cell>
          <cell r="D717" t="str">
            <v>CAMILLA EN MADERA NUEVA 0.70 x 1.4MT</v>
          </cell>
          <cell r="E717" t="str">
            <v>DIA</v>
          </cell>
          <cell r="F717">
            <v>357</v>
          </cell>
        </row>
        <row r="718">
          <cell r="C718">
            <v>7571</v>
          </cell>
          <cell r="D718" t="str">
            <v>CONOS H= 0,9- 1,0mt</v>
          </cell>
          <cell r="E718" t="str">
            <v>UN</v>
          </cell>
          <cell r="F718">
            <v>81010</v>
          </cell>
        </row>
        <row r="719">
          <cell r="C719">
            <v>7575</v>
          </cell>
          <cell r="D719" t="str">
            <v>CAPA IMPERMEABLE CALIBRE 14 - 16</v>
          </cell>
          <cell r="E719" t="str">
            <v>UN</v>
          </cell>
          <cell r="F719">
            <v>28800</v>
          </cell>
        </row>
        <row r="720">
          <cell r="C720">
            <v>7576</v>
          </cell>
          <cell r="D720" t="str">
            <v>PROTECCION AUDITIVA DE INSERTAR (PAR)</v>
          </cell>
          <cell r="E720" t="str">
            <v>UN</v>
          </cell>
          <cell r="F720">
            <v>1728</v>
          </cell>
        </row>
        <row r="721">
          <cell r="C721">
            <v>7577</v>
          </cell>
          <cell r="D721" t="str">
            <v>GAFAS DE SEGURIDAD</v>
          </cell>
          <cell r="E721" t="str">
            <v>UN</v>
          </cell>
          <cell r="F721">
            <v>7000</v>
          </cell>
        </row>
        <row r="722">
          <cell r="C722">
            <v>7578</v>
          </cell>
          <cell r="D722" t="str">
            <v>GUANTES DE VAQUETA</v>
          </cell>
          <cell r="E722" t="str">
            <v>UN</v>
          </cell>
          <cell r="F722">
            <v>10000</v>
          </cell>
        </row>
        <row r="723">
          <cell r="C723">
            <v>7579</v>
          </cell>
          <cell r="D723" t="str">
            <v>MASCARILLA DESECHABLE</v>
          </cell>
          <cell r="E723" t="str">
            <v>UN</v>
          </cell>
          <cell r="F723">
            <v>620</v>
          </cell>
        </row>
        <row r="724">
          <cell r="C724">
            <v>7580</v>
          </cell>
          <cell r="D724" t="str">
            <v>CASCO DE SEGURIDAD DIELECTRICO</v>
          </cell>
          <cell r="E724" t="str">
            <v>UN</v>
          </cell>
          <cell r="F724">
            <v>22000</v>
          </cell>
        </row>
        <row r="725">
          <cell r="C725">
            <v>7582</v>
          </cell>
          <cell r="D725" t="str">
            <v>PETO EN CARNAZA</v>
          </cell>
          <cell r="E725" t="str">
            <v>UN</v>
          </cell>
          <cell r="F725">
            <v>25000</v>
          </cell>
        </row>
        <row r="726">
          <cell r="C726">
            <v>7583</v>
          </cell>
          <cell r="D726" t="str">
            <v>PROTECTOR AUDITIVO TIPO COPA</v>
          </cell>
          <cell r="E726" t="str">
            <v>UN</v>
          </cell>
          <cell r="F726">
            <v>28500</v>
          </cell>
        </row>
        <row r="727">
          <cell r="C727">
            <v>7585</v>
          </cell>
          <cell r="D727" t="str">
            <v>SARDINEL ALTO RAMPA A86</v>
          </cell>
          <cell r="E727" t="str">
            <v>ML</v>
          </cell>
          <cell r="F727">
            <v>42519</v>
          </cell>
        </row>
        <row r="728">
          <cell r="C728">
            <v>7586</v>
          </cell>
          <cell r="D728" t="str">
            <v>ESTOPEROL 10 cm x 3 cm (NO INCLUYE ELEMENTOS DE ANCLAJE)</v>
          </cell>
          <cell r="E728" t="str">
            <v>UN</v>
          </cell>
          <cell r="F728">
            <v>3124</v>
          </cell>
        </row>
        <row r="729">
          <cell r="C729">
            <v>7587</v>
          </cell>
          <cell r="D729" t="str">
            <v>PEGANTE EPOXICO DE DOS COMPONENTES</v>
          </cell>
          <cell r="E729" t="str">
            <v>KG</v>
          </cell>
          <cell r="F729">
            <v>141150</v>
          </cell>
        </row>
        <row r="730">
          <cell r="C730">
            <v>7596</v>
          </cell>
          <cell r="D730" t="str">
            <v>VIBRADOR DE EJE FLEXIBLE A COMBUSTIÓN - POTENCIA DE 5 A 7 HP</v>
          </cell>
          <cell r="E730" t="str">
            <v>DIA</v>
          </cell>
          <cell r="F730">
            <v>43344</v>
          </cell>
        </row>
        <row r="731">
          <cell r="C731">
            <v>7598</v>
          </cell>
          <cell r="D731" t="str">
            <v>TRITURADO 1-1/2"</v>
          </cell>
          <cell r="E731" t="str">
            <v>M3</v>
          </cell>
          <cell r="F731">
            <v>74970</v>
          </cell>
        </row>
        <row r="732">
          <cell r="C732">
            <v>7603</v>
          </cell>
          <cell r="D732" t="str">
            <v>TUBERIA GRP 300mm (300mm-800mm PRESION) PN10 BAR SN 5000. No Incluye Transporte.</v>
          </cell>
          <cell r="E732" t="str">
            <v>ML</v>
          </cell>
          <cell r="F732">
            <v>375272</v>
          </cell>
        </row>
        <row r="733">
          <cell r="C733">
            <v>7604</v>
          </cell>
          <cell r="D733" t="str">
            <v>TUBERIA GRP 400mm (300mm-800mm PRESION) PN 10 BAR SN 5000. No Incluye Transporte.</v>
          </cell>
          <cell r="E733" t="str">
            <v>ML</v>
          </cell>
          <cell r="F733">
            <v>485390</v>
          </cell>
        </row>
        <row r="734">
          <cell r="C734">
            <v>7606</v>
          </cell>
          <cell r="D734" t="str">
            <v>TUBERIA GRP 500mm (300mm-800mm PRESION) PN 10 BAR SN 5000. No Incluye Transporte.</v>
          </cell>
          <cell r="E734" t="str">
            <v>ML</v>
          </cell>
          <cell r="F734">
            <v>628128</v>
          </cell>
        </row>
        <row r="735">
          <cell r="C735">
            <v>7607</v>
          </cell>
          <cell r="D735" t="str">
            <v>TUBERIA GRP 600mm (300mm-800mm PRESION) PN 10 BAR SN 5000. NO INCLUYE TRANSPORTE</v>
          </cell>
          <cell r="E735" t="str">
            <v>ML</v>
          </cell>
          <cell r="F735">
            <v>729804</v>
          </cell>
        </row>
        <row r="736">
          <cell r="C736">
            <v>7608</v>
          </cell>
          <cell r="D736" t="str">
            <v>TUBERIA GRP 700mm (300mm-800mm PRESION) PN 10 BAR SN 5000. NO INCLUYE TRANSPORTE</v>
          </cell>
          <cell r="E736" t="str">
            <v>ML</v>
          </cell>
          <cell r="F736">
            <v>902346</v>
          </cell>
        </row>
        <row r="737">
          <cell r="C737">
            <v>7610</v>
          </cell>
          <cell r="D737" t="str">
            <v>GEOMALLA TENSAR BX 1100 \ FORTGRID BX 30</v>
          </cell>
          <cell r="E737" t="str">
            <v>M2</v>
          </cell>
          <cell r="F737">
            <v>9663</v>
          </cell>
        </row>
        <row r="738">
          <cell r="C738">
            <v>7611</v>
          </cell>
          <cell r="D738" t="str">
            <v>GEOMALLA TENSAR BX 1200 \ FORTGRID BX 50</v>
          </cell>
          <cell r="E738" t="str">
            <v>M2</v>
          </cell>
          <cell r="F738">
            <v>14827</v>
          </cell>
        </row>
        <row r="739">
          <cell r="C739">
            <v>7613</v>
          </cell>
          <cell r="D739" t="str">
            <v>TUBERIA GRP 800mm (300mm-800mm PRESION) PN 10 BAR SN 5000. No Incluye Transporte.</v>
          </cell>
          <cell r="E739" t="str">
            <v>ML</v>
          </cell>
          <cell r="F739">
            <v>1102431</v>
          </cell>
        </row>
        <row r="740">
          <cell r="C740">
            <v>7614</v>
          </cell>
          <cell r="D740" t="str">
            <v>TUBERIA GRP 900mm (600mm-2400mm FLUJO LIBRE) PN 10 BAR SN 5000. No Incluye Transporte.</v>
          </cell>
          <cell r="E740" t="str">
            <v>ML</v>
          </cell>
          <cell r="F740">
            <v>1332067</v>
          </cell>
        </row>
        <row r="741">
          <cell r="C741">
            <v>7615</v>
          </cell>
          <cell r="D741" t="str">
            <v>TUBERIA GRP 1000mm (600mm-2400mm FLUJO LIBRE) PN 1 BAR SN 5000. No Incluye Transporte.</v>
          </cell>
          <cell r="E741" t="str">
            <v>ML</v>
          </cell>
          <cell r="F741">
            <v>1420659</v>
          </cell>
        </row>
        <row r="742">
          <cell r="C742">
            <v>7616</v>
          </cell>
          <cell r="D742" t="str">
            <v>TUBERIA GRP 1100mm (600mm-2400mm FLUJO LIBRE) PN 1 BAR SN 5000. No Incluye Transporte.</v>
          </cell>
          <cell r="E742" t="str">
            <v>ML</v>
          </cell>
          <cell r="F742">
            <v>1648474</v>
          </cell>
        </row>
        <row r="743">
          <cell r="C743">
            <v>7617</v>
          </cell>
          <cell r="D743" t="str">
            <v>TUBERIA GRP 1200mm (600mm-2400mm FLUJO LIBRE) PN 1 BAR SN 5000. NO INCLUYE TRANSPORTE.</v>
          </cell>
          <cell r="E743" t="str">
            <v>ML</v>
          </cell>
          <cell r="F743">
            <v>1909417</v>
          </cell>
        </row>
        <row r="744">
          <cell r="C744">
            <v>7618</v>
          </cell>
          <cell r="D744" t="str">
            <v>TUBERIA GRP 1300 (600mm-2400mm FLUJO LIBRE) PN 1 BAR SN 5000. NO INCLUYE TRANSPORTE</v>
          </cell>
          <cell r="E744" t="str">
            <v>ML</v>
          </cell>
          <cell r="F744">
            <v>2167040</v>
          </cell>
        </row>
        <row r="745">
          <cell r="C745">
            <v>7619</v>
          </cell>
          <cell r="D745" t="str">
            <v>TUBERIA GRP 1400 (600mm-2400mm FLUJO LIBRE) PN 1 BAR SN 5000. NO INCLUYE TRANSPORTE</v>
          </cell>
          <cell r="E745" t="str">
            <v>ML</v>
          </cell>
          <cell r="F745">
            <v>2427172</v>
          </cell>
        </row>
        <row r="746">
          <cell r="C746">
            <v>7620</v>
          </cell>
          <cell r="D746" t="str">
            <v>TUBERIA GRP 1500 (600mm-2400mm FLUJO LIBRE) PN 1 BAR SN 5000. NO INCLUYE TRANSPORTE</v>
          </cell>
          <cell r="E746" t="str">
            <v>ML</v>
          </cell>
          <cell r="F746">
            <v>2760770</v>
          </cell>
        </row>
        <row r="747">
          <cell r="C747">
            <v>7621</v>
          </cell>
          <cell r="D747" t="str">
            <v>TUBERIA GRP 1600 (600mm-2400mm FLUJO LIBRE) PN 1 BAR SN 5000. NO INCLUYE TRANSPORTE</v>
          </cell>
          <cell r="E747" t="str">
            <v>ML</v>
          </cell>
          <cell r="F747">
            <v>3100036</v>
          </cell>
        </row>
        <row r="748">
          <cell r="C748">
            <v>7622</v>
          </cell>
          <cell r="D748" t="str">
            <v>TUBERIA GRP 1700 (600mm-2400mm FLUJO LIBRE) PN 1 BAR SN 5000. NO INCLUYE TRANSPORTE</v>
          </cell>
          <cell r="E748" t="str">
            <v>ML</v>
          </cell>
          <cell r="F748">
            <v>3458580</v>
          </cell>
        </row>
        <row r="749">
          <cell r="C749">
            <v>7626</v>
          </cell>
          <cell r="D749" t="str">
            <v>ACOPLE GRP 300mm (PN 10 Bar) No Incluye Transporte.</v>
          </cell>
          <cell r="E749" t="str">
            <v>UN</v>
          </cell>
          <cell r="F749">
            <v>611393</v>
          </cell>
        </row>
        <row r="750">
          <cell r="C750">
            <v>7627</v>
          </cell>
          <cell r="D750" t="str">
            <v>ACOPLE GRP 350mm (PN 10 Bar) No Incluye Transporte.</v>
          </cell>
          <cell r="E750" t="str">
            <v>UN</v>
          </cell>
          <cell r="F750">
            <v>644399</v>
          </cell>
        </row>
        <row r="751">
          <cell r="C751">
            <v>7628</v>
          </cell>
          <cell r="D751" t="str">
            <v>ACOPLE GRP 400mm (PN 10 Bar) - NO INCLUYE TRANSPORTE</v>
          </cell>
          <cell r="E751" t="str">
            <v>UN</v>
          </cell>
          <cell r="F751">
            <v>677404</v>
          </cell>
        </row>
        <row r="752">
          <cell r="C752">
            <v>7630</v>
          </cell>
          <cell r="D752" t="str">
            <v>ACOPLE GRP 500mm (PN 10 Bar) - NO INCLUYE TRANSPORTE</v>
          </cell>
          <cell r="E752" t="str">
            <v>UN</v>
          </cell>
          <cell r="F752">
            <v>728019</v>
          </cell>
        </row>
        <row r="753">
          <cell r="C753">
            <v>7631</v>
          </cell>
          <cell r="D753" t="str">
            <v>ACOPLE GRP 600mm (PN 10 Bar) - NO INCLUYE TRANSPORTE</v>
          </cell>
          <cell r="E753" t="str">
            <v>UN</v>
          </cell>
          <cell r="F753">
            <v>977668</v>
          </cell>
        </row>
        <row r="754">
          <cell r="C754">
            <v>7632</v>
          </cell>
          <cell r="D754" t="str">
            <v>ACOPLE GRP 700mm (PN 10 Bar) - NO INCLUYE TRANSPORTE</v>
          </cell>
          <cell r="E754" t="str">
            <v>UN</v>
          </cell>
          <cell r="F754">
            <v>1069609</v>
          </cell>
        </row>
        <row r="755">
          <cell r="C755">
            <v>7633</v>
          </cell>
          <cell r="D755" t="str">
            <v>ACOPLE GRP 800mm (PN 10 Bar) - NO INCLUYE TRANSPORTE</v>
          </cell>
          <cell r="E755" t="str">
            <v>UN</v>
          </cell>
          <cell r="F755">
            <v>1181803</v>
          </cell>
        </row>
        <row r="756">
          <cell r="C756">
            <v>7634</v>
          </cell>
          <cell r="D756" t="str">
            <v>ACOPLE GRP 900mm (PN 10 Bar) - NO INCLUYE TRANSPORTE</v>
          </cell>
          <cell r="E756" t="str">
            <v>UN</v>
          </cell>
          <cell r="F756">
            <v>1296268</v>
          </cell>
        </row>
        <row r="757">
          <cell r="C757">
            <v>7635</v>
          </cell>
          <cell r="D757" t="str">
            <v>ACOPLE GRP 1000mm  (PN 1 BAR) - NO INCLUYE TRANSPORTE</v>
          </cell>
          <cell r="E757" t="str">
            <v>UN</v>
          </cell>
          <cell r="F757">
            <v>944997</v>
          </cell>
        </row>
        <row r="758">
          <cell r="C758">
            <v>7636</v>
          </cell>
          <cell r="D758" t="str">
            <v>ACOPLE GRP 1100mm  (PN 1 BAR) - NO INCLUYE TRANSPORTE</v>
          </cell>
          <cell r="E758" t="str">
            <v>UN</v>
          </cell>
          <cell r="F758">
            <v>996187</v>
          </cell>
        </row>
        <row r="759">
          <cell r="C759">
            <v>7637</v>
          </cell>
          <cell r="D759" t="str">
            <v>ACOPLE GRP 1200mm  (PN 1 BAR) - NO INCLUYE TRANSPORTE</v>
          </cell>
          <cell r="E759" t="str">
            <v>UN</v>
          </cell>
          <cell r="F759">
            <v>1143828</v>
          </cell>
        </row>
        <row r="760">
          <cell r="C760">
            <v>7638</v>
          </cell>
          <cell r="D760" t="str">
            <v>ACOPLE GRP 1300mm  (PN 1 BAR) - NO INCLUYE TRANSPORTE</v>
          </cell>
          <cell r="E760" t="str">
            <v>UN</v>
          </cell>
          <cell r="F760">
            <v>1460658</v>
          </cell>
        </row>
        <row r="761">
          <cell r="C761">
            <v>7639</v>
          </cell>
          <cell r="D761" t="str">
            <v>ACOPLE GRP 1400mm  (PN 1 BAR)</v>
          </cell>
          <cell r="E761" t="str">
            <v>UN</v>
          </cell>
          <cell r="F761">
            <v>1542395</v>
          </cell>
        </row>
        <row r="762">
          <cell r="C762">
            <v>7640</v>
          </cell>
          <cell r="D762" t="str">
            <v>ACOPLE GRP 1500mm  (PN 1 BAR) - NO INCLUYE TRANSPORTE</v>
          </cell>
          <cell r="E762" t="str">
            <v>UN</v>
          </cell>
          <cell r="F762">
            <v>1660100</v>
          </cell>
        </row>
        <row r="763">
          <cell r="C763">
            <v>7641</v>
          </cell>
          <cell r="D763" t="str">
            <v>ACOPLE GRP 1600mm  (PN 1 BAR)</v>
          </cell>
          <cell r="E763" t="str">
            <v>UN</v>
          </cell>
          <cell r="F763">
            <v>1848685</v>
          </cell>
        </row>
        <row r="764">
          <cell r="C764">
            <v>7642</v>
          </cell>
          <cell r="D764" t="str">
            <v>ACOPLE GRP 1700mm  (PN 1 BAR)</v>
          </cell>
          <cell r="E764" t="str">
            <v>UN</v>
          </cell>
          <cell r="F764">
            <v>1936825</v>
          </cell>
        </row>
        <row r="765">
          <cell r="C765">
            <v>7643</v>
          </cell>
          <cell r="D765" t="str">
            <v>ACOPLE GRP 1800mm  (PN 1 BAR) - NO INCLUYE TRANSPORTE</v>
          </cell>
          <cell r="E765" t="str">
            <v>UN</v>
          </cell>
          <cell r="F765">
            <v>2192380</v>
          </cell>
        </row>
        <row r="766">
          <cell r="C766">
            <v>7644</v>
          </cell>
          <cell r="D766" t="str">
            <v>ACOPLE GRP 2000mm  (PN 1 BAR) - NO INCLUYE TRANSPORTE</v>
          </cell>
          <cell r="E766" t="str">
            <v>UN</v>
          </cell>
          <cell r="F766">
            <v>2367971</v>
          </cell>
        </row>
        <row r="767">
          <cell r="C767">
            <v>7645</v>
          </cell>
          <cell r="D767" t="str">
            <v>TUBERIA GRP 1800 (600mm-2400mm FLUJO LIBRE) PN 1 BAR SN 5000 - NO INCLUYE TRANSPORTE</v>
          </cell>
          <cell r="E767" t="str">
            <v>ML</v>
          </cell>
          <cell r="F767">
            <v>3857170</v>
          </cell>
        </row>
        <row r="768">
          <cell r="C768">
            <v>7646</v>
          </cell>
          <cell r="D768" t="str">
            <v>TUBERIA GRP 2000 (600mm-2400mm FLUJO LIBRE) PN 1 BAR SN 5000 - NO INCLUYE TRANSPORTE</v>
          </cell>
          <cell r="E768" t="str">
            <v>ML</v>
          </cell>
          <cell r="F768">
            <v>4653069</v>
          </cell>
        </row>
        <row r="769">
          <cell r="C769">
            <v>7647</v>
          </cell>
          <cell r="D769" t="str">
            <v>ACOPLE GRP 2400mm - PN 1 BAR - NO INCLUYE TRANSPORTE</v>
          </cell>
          <cell r="E769" t="str">
            <v>UN</v>
          </cell>
          <cell r="F769">
            <v>2790170</v>
          </cell>
        </row>
        <row r="770">
          <cell r="C770">
            <v>7648</v>
          </cell>
          <cell r="D770" t="str">
            <v>TUBERIA GRP 2400 (600mm-2400mm FLUJO LIBRE) - PN 1 BAR SN 5000 - NO INCLUYE TRANSPORTE</v>
          </cell>
          <cell r="E770" t="str">
            <v>ML</v>
          </cell>
          <cell r="F770">
            <v>6529957</v>
          </cell>
        </row>
        <row r="771">
          <cell r="C771">
            <v>7650</v>
          </cell>
          <cell r="D771" t="str">
            <v>RECUBRIMIENTO BARRERA EPOXICO</v>
          </cell>
          <cell r="E771" t="str">
            <v>GLN</v>
          </cell>
          <cell r="F771">
            <v>198893</v>
          </cell>
        </row>
        <row r="772">
          <cell r="C772">
            <v>7651</v>
          </cell>
          <cell r="D772" t="str">
            <v>CATALIZADOR BARRERA EPOXICA COMPONENTE B</v>
          </cell>
          <cell r="E772" t="str">
            <v>GLN</v>
          </cell>
          <cell r="F772">
            <v>216139</v>
          </cell>
        </row>
        <row r="773">
          <cell r="C773">
            <v>7652</v>
          </cell>
          <cell r="D773" t="str">
            <v>RECUBRIMIENTO EN ESMALTE URETANO GRIS</v>
          </cell>
          <cell r="E773" t="str">
            <v>GLN</v>
          </cell>
          <cell r="F773">
            <v>229509</v>
          </cell>
        </row>
        <row r="774">
          <cell r="C774">
            <v>7653</v>
          </cell>
          <cell r="D774" t="str">
            <v>CATALIZADOR ESMALTE  URETANO (COMPONENTE B)</v>
          </cell>
          <cell r="E774" t="str">
            <v>GLN</v>
          </cell>
          <cell r="F774">
            <v>360000</v>
          </cell>
        </row>
        <row r="775">
          <cell r="C775">
            <v>7654</v>
          </cell>
          <cell r="D775" t="str">
            <v>DISOLVENTE EPOXICO</v>
          </cell>
          <cell r="E775" t="str">
            <v>GLN</v>
          </cell>
          <cell r="F775">
            <v>64881</v>
          </cell>
        </row>
        <row r="776">
          <cell r="C776">
            <v>7655</v>
          </cell>
          <cell r="D776" t="str">
            <v>DISOLVENTE URETANO</v>
          </cell>
          <cell r="E776" t="str">
            <v>GLN</v>
          </cell>
          <cell r="F776">
            <v>90335</v>
          </cell>
        </row>
        <row r="777">
          <cell r="C777">
            <v>7656</v>
          </cell>
          <cell r="D777" t="str">
            <v>IMPRIMANTE EPOXICO RICO EN ZINC</v>
          </cell>
          <cell r="E777" t="str">
            <v>GLN</v>
          </cell>
          <cell r="F777">
            <v>169684</v>
          </cell>
        </row>
        <row r="778">
          <cell r="C778">
            <v>7657</v>
          </cell>
          <cell r="D778" t="str">
            <v>CATALIZADOR PARA IMPRIMANTE EPOXICO RICO EN ZINC</v>
          </cell>
          <cell r="E778" t="str">
            <v>GLN</v>
          </cell>
          <cell r="F778">
            <v>276203</v>
          </cell>
        </row>
        <row r="779">
          <cell r="C779">
            <v>7658</v>
          </cell>
          <cell r="D779" t="str">
            <v>MEZCLA ASFÁLTICA EN CALIENTE CON ASFALTO MODIFICADO CON GRANO DE CAUCHO RECICLADO (GCR)</v>
          </cell>
          <cell r="E779" t="str">
            <v>M3</v>
          </cell>
          <cell r="F779">
            <v>1109142</v>
          </cell>
        </row>
        <row r="780">
          <cell r="C780">
            <v>7664</v>
          </cell>
          <cell r="D780" t="str">
            <v>SEÑALETICA SITP 1-2 RUTAS H=3.75 CON O SIN CENEFA</v>
          </cell>
          <cell r="E780" t="str">
            <v>UN</v>
          </cell>
          <cell r="F780">
            <v>1124545</v>
          </cell>
        </row>
        <row r="781">
          <cell r="C781">
            <v>7680</v>
          </cell>
          <cell r="D781" t="str">
            <v>PINTURA EN ESMALTE DOMESTICO</v>
          </cell>
          <cell r="E781" t="str">
            <v>GLN</v>
          </cell>
          <cell r="F781">
            <v>67552</v>
          </cell>
        </row>
        <row r="782">
          <cell r="C782">
            <v>7686</v>
          </cell>
          <cell r="D782" t="str">
            <v>BASE GRANULAR BG_B CON RECICLADO DE CONCRETO HIDRAULICO</v>
          </cell>
          <cell r="E782" t="str">
            <v>M3</v>
          </cell>
          <cell r="F782">
            <v>75684</v>
          </cell>
        </row>
        <row r="783">
          <cell r="C783">
            <v>7687</v>
          </cell>
          <cell r="D783" t="str">
            <v>BASE GRANULAR BG_A CON RECICLADO DE CONCRETO HIDRAULICO</v>
          </cell>
          <cell r="E783" t="str">
            <v>M3</v>
          </cell>
          <cell r="F783">
            <v>82586</v>
          </cell>
        </row>
        <row r="784">
          <cell r="C784">
            <v>7688</v>
          </cell>
          <cell r="D784" t="str">
            <v>BASE GRANULAR BG_C CON RECICLADO DE CONCRETO HIDRAULICO</v>
          </cell>
          <cell r="E784" t="str">
            <v>M3</v>
          </cell>
          <cell r="F784">
            <v>73780</v>
          </cell>
        </row>
        <row r="785">
          <cell r="C785">
            <v>7689</v>
          </cell>
          <cell r="D785" t="str">
            <v>SUBBASE GRANULAR SBG_A CON RECICLADO DE CONCRETO HIDRAULICO</v>
          </cell>
          <cell r="E785" t="str">
            <v>M3</v>
          </cell>
          <cell r="F785">
            <v>71400</v>
          </cell>
        </row>
        <row r="786">
          <cell r="C786">
            <v>7690</v>
          </cell>
          <cell r="D786" t="str">
            <v>SUBBASE GRANULAR SBG_B CON RECICLADO DE CONCRETO HIDRAULICO</v>
          </cell>
          <cell r="E786" t="str">
            <v>M3</v>
          </cell>
          <cell r="F786">
            <v>71400</v>
          </cell>
        </row>
        <row r="787">
          <cell r="C787">
            <v>7691</v>
          </cell>
          <cell r="D787" t="str">
            <v>SUBBASE GRANULAR SBG_C CON RECICLADO DE CONCRETO HIDRAULICO</v>
          </cell>
          <cell r="E787" t="str">
            <v>M3</v>
          </cell>
          <cell r="F787">
            <v>65450</v>
          </cell>
        </row>
        <row r="788">
          <cell r="C788">
            <v>7692</v>
          </cell>
          <cell r="D788" t="str">
            <v>SUBBASE GRANULAR CON RECICLADO DE CONCRETO ASFALTICO</v>
          </cell>
          <cell r="E788" t="str">
            <v>M3</v>
          </cell>
          <cell r="F788">
            <v>85680</v>
          </cell>
        </row>
        <row r="789">
          <cell r="C789">
            <v>7695</v>
          </cell>
          <cell r="D789" t="str">
            <v>SIERRA ELÉCTRICA CALADORA - POTENCIA DE 500 A 563 W</v>
          </cell>
          <cell r="E789" t="str">
            <v>HR</v>
          </cell>
          <cell r="F789">
            <v>1785</v>
          </cell>
        </row>
        <row r="790">
          <cell r="C790">
            <v>7696</v>
          </cell>
          <cell r="D790" t="str">
            <v>DESTORNILLADOR DE IMPACTO</v>
          </cell>
          <cell r="E790" t="str">
            <v>HR</v>
          </cell>
          <cell r="F790">
            <v>1769</v>
          </cell>
        </row>
        <row r="791">
          <cell r="C791">
            <v>7697</v>
          </cell>
          <cell r="D791" t="str">
            <v>PLANTA ELECTRICA POTENCIA ELÉCTRICA GENERADA 4KW - INCLUYE COMBUSTIBLE</v>
          </cell>
          <cell r="E791" t="str">
            <v>HR</v>
          </cell>
          <cell r="F791">
            <v>11792</v>
          </cell>
        </row>
        <row r="792">
          <cell r="C792">
            <v>7698</v>
          </cell>
          <cell r="D792" t="str">
            <v>PULIDORA MANUAL ELECTRICA</v>
          </cell>
          <cell r="E792" t="str">
            <v>HR</v>
          </cell>
          <cell r="F792">
            <v>2142</v>
          </cell>
        </row>
        <row r="793">
          <cell r="C793">
            <v>7699</v>
          </cell>
          <cell r="D793" t="str">
            <v>DISCO DE CORTE METAL 7 X 1/8"</v>
          </cell>
          <cell r="E793" t="str">
            <v>UN</v>
          </cell>
          <cell r="F793">
            <v>4779</v>
          </cell>
        </row>
        <row r="794">
          <cell r="C794">
            <v>7700</v>
          </cell>
          <cell r="D794" t="str">
            <v>DISCO ABRASIVO DESBASTE METAL 7 X 1/4"</v>
          </cell>
          <cell r="E794" t="str">
            <v>UN</v>
          </cell>
          <cell r="F794">
            <v>8542</v>
          </cell>
        </row>
        <row r="795">
          <cell r="C795">
            <v>7701</v>
          </cell>
          <cell r="D795" t="str">
            <v>TALADRO ROTOPERCUTOR - POTENCIA DE 860 A 1030 WATTS</v>
          </cell>
          <cell r="E795" t="str">
            <v>HR</v>
          </cell>
          <cell r="F795">
            <v>3750</v>
          </cell>
        </row>
        <row r="796">
          <cell r="C796">
            <v>7702</v>
          </cell>
          <cell r="D796" t="str">
            <v>PISO EN ALUMINIO PARA PUENTES PEATONALES Y ESTACIONES TRANSMILENIO EN ALEACIÓN AA6070 - INCLUYE PERFILES DE ALUMINIO DE 30.5mm DE ALTURA Y 100mm DE ANCHO, SIN TROQUELAR.</v>
          </cell>
          <cell r="E796" t="str">
            <v>M2</v>
          </cell>
          <cell r="F796">
            <v>424255</v>
          </cell>
        </row>
        <row r="797">
          <cell r="C797">
            <v>7707</v>
          </cell>
          <cell r="D797" t="str">
            <v>GUADAÑADORA - POTENCIA DE 1.3 A 1.7 KW</v>
          </cell>
          <cell r="E797" t="str">
            <v>DIA</v>
          </cell>
          <cell r="F797">
            <v>61887</v>
          </cell>
        </row>
        <row r="798">
          <cell r="C798">
            <v>7710</v>
          </cell>
          <cell r="D798" t="str">
            <v>PLAQUETA TIPO REJILLA (PEATONAL) 0.40 x 0.40 e= 6cm</v>
          </cell>
          <cell r="E798" t="str">
            <v>UN</v>
          </cell>
          <cell r="F798">
            <v>34578</v>
          </cell>
        </row>
        <row r="799">
          <cell r="C799">
            <v>7713</v>
          </cell>
          <cell r="D799" t="str">
            <v>CODO PVC 45° D= 1 1/2"</v>
          </cell>
          <cell r="E799" t="str">
            <v>UN</v>
          </cell>
          <cell r="F799">
            <v>9555</v>
          </cell>
        </row>
        <row r="800">
          <cell r="C800">
            <v>7714</v>
          </cell>
          <cell r="D800" t="str">
            <v>LLAMA AMARILLA (suministro y plantación. incluye tierra negra )</v>
          </cell>
          <cell r="E800" t="str">
            <v>M2</v>
          </cell>
          <cell r="F800">
            <v>53550</v>
          </cell>
        </row>
        <row r="801">
          <cell r="C801">
            <v>7715</v>
          </cell>
          <cell r="D801" t="str">
            <v>COLA DE ZORRO (Suministro y plantación, incluye tierra negra , transporte y disposición final de escombros)</v>
          </cell>
          <cell r="E801" t="str">
            <v>M2</v>
          </cell>
          <cell r="F801">
            <v>48000</v>
          </cell>
        </row>
        <row r="802">
          <cell r="C802">
            <v>7717</v>
          </cell>
          <cell r="D802" t="str">
            <v>EUCALIPTO POMARROSO H=1.5mt (Incluye siembra caja, tierra, abono y tutor)</v>
          </cell>
          <cell r="E802" t="str">
            <v>UN</v>
          </cell>
          <cell r="F802">
            <v>167790</v>
          </cell>
        </row>
        <row r="803">
          <cell r="C803">
            <v>7718</v>
          </cell>
          <cell r="D803" t="str">
            <v>CHICALA H=1.5 (Incluye siembra, caja, tierra,  abono y tutor)</v>
          </cell>
          <cell r="E803" t="str">
            <v>UN</v>
          </cell>
          <cell r="F803">
            <v>97500</v>
          </cell>
        </row>
        <row r="804">
          <cell r="C804">
            <v>7720</v>
          </cell>
          <cell r="D804" t="str">
            <v>JAZMIN CHINO H= 1.5 mt (Incluye siembra, caja, tierra, abono y tutor</v>
          </cell>
          <cell r="E804" t="str">
            <v>UN</v>
          </cell>
          <cell r="F804">
            <v>152915</v>
          </cell>
        </row>
        <row r="805">
          <cell r="C805">
            <v>7722</v>
          </cell>
          <cell r="D805" t="str">
            <v>TUBERIA PVC PRESION E.L. D=1 1/2" RDE21 PSI 200</v>
          </cell>
          <cell r="E805" t="str">
            <v>ML</v>
          </cell>
          <cell r="F805">
            <v>13807</v>
          </cell>
        </row>
        <row r="806">
          <cell r="C806">
            <v>7723</v>
          </cell>
          <cell r="D806" t="str">
            <v>BLOQUEO Y TRANSPLANTE DE ARBOLES DE 1-5mt (Incluye transporte, recolección)</v>
          </cell>
          <cell r="E806" t="str">
            <v>UN</v>
          </cell>
          <cell r="F806">
            <v>1000000</v>
          </cell>
        </row>
        <row r="807">
          <cell r="C807">
            <v>7724</v>
          </cell>
          <cell r="D807" t="str">
            <v>BLOQUEO Y TRANSPLANTE DE ARBOLES DE 5 - 10mt (Incluye transporte, recolección)</v>
          </cell>
          <cell r="E807" t="str">
            <v>UN</v>
          </cell>
          <cell r="F807">
            <v>1500000</v>
          </cell>
        </row>
        <row r="808">
          <cell r="C808">
            <v>7725</v>
          </cell>
          <cell r="D808" t="str">
            <v>BLOQUEO Y TRANSPLANTE DE ARBOLES DE 10 - 15mt (Incluye transporte, recolección)</v>
          </cell>
          <cell r="E808" t="str">
            <v>UN</v>
          </cell>
          <cell r="F808">
            <v>2000000</v>
          </cell>
        </row>
        <row r="809">
          <cell r="C809">
            <v>7727</v>
          </cell>
          <cell r="D809" t="str">
            <v>TUBERIA ACERO AL CARBON SIN COSTURA SCH40 D=3"</v>
          </cell>
          <cell r="E809" t="str">
            <v>ML</v>
          </cell>
          <cell r="F809">
            <v>92820</v>
          </cell>
        </row>
        <row r="810">
          <cell r="C810">
            <v>7728</v>
          </cell>
          <cell r="D810" t="str">
            <v>TUBERIA ACERO AL CARBON SIN COSTURA SCH40 D=4"</v>
          </cell>
          <cell r="E810" t="str">
            <v>ML</v>
          </cell>
          <cell r="F810">
            <v>130662</v>
          </cell>
        </row>
        <row r="811">
          <cell r="C811">
            <v>7729</v>
          </cell>
          <cell r="D811" t="str">
            <v>TUBERIA ACERO AL CARBON SIN COSTURA SCH40 D=6"</v>
          </cell>
          <cell r="E811" t="str">
            <v>ML</v>
          </cell>
          <cell r="F811">
            <v>314160</v>
          </cell>
        </row>
        <row r="812">
          <cell r="C812">
            <v>7730</v>
          </cell>
          <cell r="D812" t="str">
            <v>TUBERIA ACERO AL CARBON SIN COSTURA SCH40 D=8"</v>
          </cell>
          <cell r="E812" t="str">
            <v>ML</v>
          </cell>
          <cell r="F812">
            <v>568860</v>
          </cell>
        </row>
        <row r="813">
          <cell r="C813">
            <v>7733</v>
          </cell>
          <cell r="D813" t="str">
            <v>TRANSPORTE TUBERIA ACERO AL CARBON</v>
          </cell>
          <cell r="E813" t="str">
            <v>KG</v>
          </cell>
          <cell r="F813">
            <v>35</v>
          </cell>
        </row>
        <row r="814">
          <cell r="C814">
            <v>7737</v>
          </cell>
          <cell r="D814" t="str">
            <v>ANALISIS GRANULOMETRICO  DE LOS AGREGADOS GRUESO Y FINO. Norma técnica: INV E 213-13 NTC 77-2007.</v>
          </cell>
          <cell r="E814" t="str">
            <v>UN</v>
          </cell>
          <cell r="F814">
            <v>92000</v>
          </cell>
        </row>
        <row r="815">
          <cell r="C815">
            <v>7738</v>
          </cell>
          <cell r="D815" t="str">
            <v>RESISTENCIA A LA DEGRADACIÓN DE LOS AGREGADOS DE TAMAÑOS MENORES DE 37.5 MM (1½") POR MEDIO DE LA MÁQUINA DE LOS ÁNGELES (SIN TRITURACIÓN DE LOS AGREGADOS). Norma técnica: INV E 218-13 NTC 98-2012.</v>
          </cell>
          <cell r="E815" t="str">
            <v>UN</v>
          </cell>
          <cell r="F815">
            <v>113050</v>
          </cell>
        </row>
        <row r="816">
          <cell r="C816">
            <v>7743</v>
          </cell>
          <cell r="D816" t="str">
            <v>PORCENTAJE DE PARTÍCULAS FRACTURADAS EN UN AGREGADO GRUESO. Norma técnica: INV E 227-13.</v>
          </cell>
          <cell r="E816" t="str">
            <v>UN</v>
          </cell>
          <cell r="F816">
            <v>59990</v>
          </cell>
        </row>
        <row r="817">
          <cell r="C817">
            <v>7744</v>
          </cell>
          <cell r="D817" t="str">
            <v>ÍNDICES DE APLANAMIENTO Y ALARGAMIENTO DE LOS AGREGADOS PARA CARRETERAS. Norma técnica: INV E 230-13.</v>
          </cell>
          <cell r="E817" t="str">
            <v>UN</v>
          </cell>
          <cell r="F817">
            <v>96390</v>
          </cell>
        </row>
        <row r="818">
          <cell r="C818">
            <v>7750</v>
          </cell>
          <cell r="D818" t="str">
            <v>DENSIDAD, DENSIDAD RELATIVA (GRAVEDAD ESPECÍFICA) Y ABSORCIÓN DEL AGREGADO FINO. Norma técnica: INV E 222-13 NTC-237-1995.</v>
          </cell>
          <cell r="E818" t="str">
            <v>UN</v>
          </cell>
          <cell r="F818">
            <v>78409</v>
          </cell>
        </row>
        <row r="819">
          <cell r="C819">
            <v>7752</v>
          </cell>
          <cell r="D819" t="str">
            <v>PENETRACION DE LOS MATERIALES BITUMINOSOS. Norma técnica: INV E - 706 - 13 NTC 5028 ASTM D5.</v>
          </cell>
          <cell r="E819" t="str">
            <v>UN</v>
          </cell>
          <cell r="F819">
            <v>112217</v>
          </cell>
        </row>
        <row r="820">
          <cell r="C820">
            <v>7754</v>
          </cell>
          <cell r="D820" t="str">
            <v>DUCTILIDAD DE LOS MATERIALES ASFÁLTICOS. Norma técnica: INV E-702-13 ASTM D113.</v>
          </cell>
          <cell r="E820" t="str">
            <v>UN</v>
          </cell>
          <cell r="F820">
            <v>115998</v>
          </cell>
        </row>
        <row r="821">
          <cell r="C821">
            <v>7755</v>
          </cell>
          <cell r="D821" t="str">
            <v>EVALUACIÓN DE LA SUSCEPTIBILIDAD AL AGUA DE LAS MEZCLAS DE CONCRETO ASFÁLTICO UTILIZANDO LA PRUEBA DE TRACCIÓN INDIRECTA (Séis probetas). Norma técnica: INV E - 725 - 13 AASHTO T 283 ASTM D4867/D4867M.</v>
          </cell>
          <cell r="E821" t="str">
            <v>UN</v>
          </cell>
          <cell r="F821">
            <v>814079</v>
          </cell>
        </row>
        <row r="822">
          <cell r="C822">
            <v>7758</v>
          </cell>
          <cell r="D822" t="str">
            <v>ENSAYO DE TENSIÓN INDIRECTA PARA DETERMINAR EL MÓDULO RESILIENTE DE MEZCLAS ASFÁLTICAS (3 TEMPERATURAS Y 3 FRECUENCIAS). Norma técnica: INV E - 749 - 13 UNE-EN 12697-26 Anexo F ASTM D7369.</v>
          </cell>
          <cell r="E822" t="str">
            <v>UN</v>
          </cell>
          <cell r="F822">
            <v>1300000</v>
          </cell>
        </row>
        <row r="823">
          <cell r="C823">
            <v>7762</v>
          </cell>
          <cell r="D823" t="str">
            <v>MÓDULO DE ELASTICIDAD ESTÁTICO Y RELACIÓN DE POISSON DEL CONCRETO EN COMPRESIÓN. Norma técnica: INV E - 749 - 13 UNE-EN 12697-26 Anexo F ASTM D7369.</v>
          </cell>
          <cell r="E823" t="str">
            <v>UN</v>
          </cell>
          <cell r="F823">
            <v>226100</v>
          </cell>
        </row>
        <row r="824">
          <cell r="C824">
            <v>7766</v>
          </cell>
          <cell r="D824" t="str">
            <v>PUNTO DE ABLANDAMIENTO DE MATERIALES BITUMINOSOS (APARATO DE ANILLO Y BOLA). Norma técnica: INV E – 712 - 13 ASTM D36/D36M.</v>
          </cell>
          <cell r="E824" t="str">
            <v>UN</v>
          </cell>
          <cell r="F824">
            <v>148750</v>
          </cell>
        </row>
        <row r="825">
          <cell r="C825">
            <v>7767</v>
          </cell>
          <cell r="D825" t="str">
            <v>ANDAMIO TUBULAR</v>
          </cell>
          <cell r="E825" t="str">
            <v>DIA</v>
          </cell>
          <cell r="F825">
            <v>1012</v>
          </cell>
        </row>
        <row r="826">
          <cell r="C826">
            <v>7769</v>
          </cell>
          <cell r="D826" t="str">
            <v>PLANCHON PARA ANDAMIO</v>
          </cell>
          <cell r="E826" t="str">
            <v>DIA</v>
          </cell>
          <cell r="F826">
            <v>833</v>
          </cell>
        </row>
        <row r="827">
          <cell r="C827">
            <v>7770</v>
          </cell>
          <cell r="D827" t="str">
            <v>DISEÑO DE MEZCLAS ASFALTICAS METODO MARSHALL.</v>
          </cell>
          <cell r="E827" t="str">
            <v>UN</v>
          </cell>
          <cell r="F827">
            <v>1458797</v>
          </cell>
        </row>
        <row r="828">
          <cell r="C828">
            <v>7772</v>
          </cell>
          <cell r="D828" t="str">
            <v>DEMANDA BIOQUÍMICA DE OXIGENO (DBO5). Norma técnica: SM 5210 B.</v>
          </cell>
          <cell r="E828" t="str">
            <v>UN</v>
          </cell>
          <cell r="F828">
            <v>41126</v>
          </cell>
        </row>
        <row r="829">
          <cell r="C829">
            <v>7773</v>
          </cell>
          <cell r="D829" t="str">
            <v>DEMANDA QUÍMICA DE OXIGENO (DQO). Norma técnica: SM 5220 D.</v>
          </cell>
          <cell r="E829" t="str">
            <v>UN</v>
          </cell>
          <cell r="F829">
            <v>41126</v>
          </cell>
        </row>
        <row r="830">
          <cell r="C830">
            <v>7774</v>
          </cell>
          <cell r="D830" t="str">
            <v>OXÍGENO DISUELTO, MODIFICACIÓN DE AZIDA. Norma técnica: SM 4500 - OC.</v>
          </cell>
          <cell r="E830" t="str">
            <v>UN</v>
          </cell>
          <cell r="F830">
            <v>7735</v>
          </cell>
        </row>
        <row r="831">
          <cell r="C831">
            <v>7775</v>
          </cell>
          <cell r="D831" t="str">
            <v>NITROGENO TOTAL KSELDAHL. Norma técnica: SM 4500-NORG C.</v>
          </cell>
          <cell r="E831" t="str">
            <v>UN</v>
          </cell>
          <cell r="F831">
            <v>52360</v>
          </cell>
        </row>
        <row r="832">
          <cell r="C832">
            <v>7776</v>
          </cell>
          <cell r="D832" t="str">
            <v>FOSFORO TOTAL. Norma técnica: SM 4500 - P B, E.</v>
          </cell>
          <cell r="E832" t="str">
            <v>UN</v>
          </cell>
          <cell r="F832">
            <v>21777</v>
          </cell>
        </row>
        <row r="833">
          <cell r="C833">
            <v>7777</v>
          </cell>
          <cell r="D833" t="str">
            <v>COLIFORMES TOTALES FERMENTACIÓN TUBOS MÚLTIPLES. Norma técnica: SM 9221  B.</v>
          </cell>
          <cell r="E833" t="str">
            <v>UN</v>
          </cell>
          <cell r="F833">
            <v>42412</v>
          </cell>
        </row>
        <row r="834">
          <cell r="C834">
            <v>7778</v>
          </cell>
          <cell r="D834" t="str">
            <v>COLIFORMES FECALES  FERMENTACIÓN TUBOS MÚLTIPLES. Norma técnica: SM 9221 E.</v>
          </cell>
          <cell r="E834" t="str">
            <v>UN</v>
          </cell>
          <cell r="F834">
            <v>42412</v>
          </cell>
        </row>
        <row r="835">
          <cell r="C835">
            <v>7780</v>
          </cell>
          <cell r="D835" t="str">
            <v>POTASIO. Norma técnica: SM 3500 K - B.</v>
          </cell>
          <cell r="E835" t="str">
            <v>UN</v>
          </cell>
          <cell r="F835">
            <v>30000</v>
          </cell>
        </row>
        <row r="836">
          <cell r="C836">
            <v>7781</v>
          </cell>
          <cell r="D836" t="str">
            <v>ACIDEZ TOTAL. Norma técnica: SM 2310 B.</v>
          </cell>
          <cell r="E836" t="str">
            <v>UN</v>
          </cell>
          <cell r="F836">
            <v>11310</v>
          </cell>
        </row>
        <row r="837">
          <cell r="C837">
            <v>7782</v>
          </cell>
          <cell r="D837" t="str">
            <v>ALCALINIDAD TOTAL. Norma técnica: SM 2320 B.</v>
          </cell>
          <cell r="E837" t="str">
            <v>UN</v>
          </cell>
          <cell r="F837">
            <v>12000</v>
          </cell>
        </row>
        <row r="838">
          <cell r="C838">
            <v>7783</v>
          </cell>
          <cell r="D838" t="str">
            <v>TURBIEDAD, MÉTODO NEFELOMÉTRICO. Norma técnica: SM 2130 B.</v>
          </cell>
          <cell r="E838" t="str">
            <v>UN</v>
          </cell>
          <cell r="F838">
            <v>7408</v>
          </cell>
        </row>
        <row r="839">
          <cell r="C839">
            <v>7784</v>
          </cell>
          <cell r="D839" t="str">
            <v>GRASAS Y ACEITES. Norma técnica: SM 5520 B.</v>
          </cell>
          <cell r="E839" t="str">
            <v>UN</v>
          </cell>
          <cell r="F839">
            <v>44030</v>
          </cell>
        </row>
        <row r="840">
          <cell r="C840">
            <v>7785</v>
          </cell>
          <cell r="D840" t="str">
            <v>SOLIDOS SUSPENDIDOS TOTALES, SECADO A 103°C - 105°C. Norma técnica: SM 2540 D.</v>
          </cell>
          <cell r="E840" t="str">
            <v>UN</v>
          </cell>
          <cell r="F840">
            <v>20900</v>
          </cell>
        </row>
        <row r="841">
          <cell r="C841">
            <v>7786</v>
          </cell>
          <cell r="D841" t="str">
            <v>SOLIDOS DISUELTOS TOTALES. Norma técnica: SM 2540 C.</v>
          </cell>
          <cell r="E841" t="str">
            <v>UN</v>
          </cell>
          <cell r="F841">
            <v>21206</v>
          </cell>
        </row>
        <row r="842">
          <cell r="C842">
            <v>7787</v>
          </cell>
          <cell r="D842" t="str">
            <v>SOLIDOS TOTALES, SECADO A 103°C - 105°C. Norma técnica: SM 2540 B  ASTM C 1603 2010.</v>
          </cell>
          <cell r="E842" t="str">
            <v>UN</v>
          </cell>
          <cell r="F842">
            <v>21206</v>
          </cell>
        </row>
        <row r="843">
          <cell r="C843">
            <v>7788</v>
          </cell>
          <cell r="D843" t="str">
            <v>SOLIDOS SEDIMENTABLES. Norma técnica: SM 2540 F.</v>
          </cell>
          <cell r="E843" t="str">
            <v>UN</v>
          </cell>
          <cell r="F843">
            <v>8996</v>
          </cell>
        </row>
        <row r="844">
          <cell r="C844">
            <v>7798</v>
          </cell>
          <cell r="D844" t="str">
            <v>PH. Norma técnica: SM 4500 - H + B  ASTM D 1293 2012.</v>
          </cell>
          <cell r="E844" t="str">
            <v>UN</v>
          </cell>
          <cell r="F844">
            <v>3332</v>
          </cell>
        </row>
        <row r="845">
          <cell r="C845">
            <v>7800</v>
          </cell>
          <cell r="D845" t="str">
            <v>TEMPERATURA DEL AGUA. Norma técnica: SM 2550 B.</v>
          </cell>
          <cell r="E845" t="str">
            <v>UN</v>
          </cell>
          <cell r="F845">
            <v>2975</v>
          </cell>
        </row>
        <row r="846">
          <cell r="C846">
            <v>7801</v>
          </cell>
          <cell r="D846" t="str">
            <v>COLOR VERDADERO. Norma técnica: SM 2120 B.</v>
          </cell>
          <cell r="E846" t="str">
            <v>UN</v>
          </cell>
          <cell r="F846">
            <v>10400</v>
          </cell>
        </row>
        <row r="847">
          <cell r="C847">
            <v>7811</v>
          </cell>
          <cell r="D847" t="str">
            <v>CEPILLO INDUSTRIAL DE NYLON CON CABO DE 35CM A 42CM X 9CM X 17CM</v>
          </cell>
          <cell r="E847" t="str">
            <v>UN</v>
          </cell>
          <cell r="F847">
            <v>15780</v>
          </cell>
        </row>
        <row r="848">
          <cell r="C848">
            <v>7812</v>
          </cell>
          <cell r="D848" t="str">
            <v>CARRETILLA  RUEDA NEUMATICA PLATON METALICO CAPACIDAD CINCO PIES CUBICOS MANGO MADERA TIPO BUGGY</v>
          </cell>
          <cell r="E848" t="str">
            <v>UN</v>
          </cell>
          <cell r="F848">
            <v>292948</v>
          </cell>
        </row>
        <row r="849">
          <cell r="C849">
            <v>7813</v>
          </cell>
          <cell r="D849" t="str">
            <v>BARRA DE 18LB CON PUNTA Y PALA 150CM X 10CM</v>
          </cell>
          <cell r="E849" t="str">
            <v>UN</v>
          </cell>
          <cell r="F849">
            <v>108900</v>
          </cell>
        </row>
        <row r="850">
          <cell r="C850">
            <v>7814</v>
          </cell>
          <cell r="D850" t="str">
            <v>SERRUCHO DE 20" DIENTE ENDURECIDO</v>
          </cell>
          <cell r="E850" t="str">
            <v>UN</v>
          </cell>
          <cell r="F850">
            <v>36700</v>
          </cell>
        </row>
        <row r="851">
          <cell r="C851">
            <v>7818</v>
          </cell>
          <cell r="D851" t="str">
            <v>CAMILLA MADERA PRIMEROS AUXILIOS INMOVILIZADOR CABEZA</v>
          </cell>
          <cell r="E851" t="str">
            <v>UN</v>
          </cell>
          <cell r="F851">
            <v>205195</v>
          </cell>
        </row>
        <row r="852">
          <cell r="C852">
            <v>7819</v>
          </cell>
          <cell r="D852" t="str">
            <v>EXTINTOR POLVO QUIMICO SECO DE 20LB TIPO ABC METALICO CON GANCHO Y AVISO</v>
          </cell>
          <cell r="E852" t="str">
            <v>UN</v>
          </cell>
          <cell r="F852">
            <v>92000</v>
          </cell>
        </row>
        <row r="853">
          <cell r="C853">
            <v>7821</v>
          </cell>
          <cell r="D853" t="str">
            <v>BOTA LISA DIELECTRICA CON PUNTERA EN ACERO DE CAUCHO, CINTA AMARILLA, PUNTERA Y PLANTILLA EN ACERO</v>
          </cell>
          <cell r="E853" t="str">
            <v>PAR</v>
          </cell>
          <cell r="F853">
            <v>149500</v>
          </cell>
        </row>
        <row r="854">
          <cell r="C854">
            <v>7822</v>
          </cell>
          <cell r="D854" t="str">
            <v>BOTA CUERO LISA NEGRA SEGURIDAD PUNTERA DE ACERO</v>
          </cell>
          <cell r="E854" t="str">
            <v>PAR</v>
          </cell>
          <cell r="F854">
            <v>70000</v>
          </cell>
        </row>
        <row r="855">
          <cell r="C855">
            <v>7823</v>
          </cell>
          <cell r="D855" t="str">
            <v>BOTA DE CAUCHO, CINTA AMARILLA, PUNTERA Y PLANTILLA EN ACERO</v>
          </cell>
          <cell r="E855" t="str">
            <v>PAR</v>
          </cell>
          <cell r="F855">
            <v>105910</v>
          </cell>
        </row>
        <row r="856">
          <cell r="C856">
            <v>7824</v>
          </cell>
          <cell r="D856" t="str">
            <v>PROTECTOR AUDITIVO TIPO TAPON DESECHABLE SIN CORDON</v>
          </cell>
          <cell r="E856" t="str">
            <v>PAR</v>
          </cell>
          <cell r="F856">
            <v>750</v>
          </cell>
        </row>
        <row r="857">
          <cell r="C857">
            <v>7825</v>
          </cell>
          <cell r="D857" t="str">
            <v>MASCARILLA DESECHABLE CONTRA POLVOS Y PARTICULAS NO TOXICAS</v>
          </cell>
          <cell r="E857" t="str">
            <v>UN</v>
          </cell>
          <cell r="F857">
            <v>3086</v>
          </cell>
        </row>
        <row r="858">
          <cell r="C858">
            <v>7826</v>
          </cell>
          <cell r="D858" t="str">
            <v>MASCARILLA DESECHABLE CON VALVULA CONTRA POLVO Y PARTICULAS NO TOXICAS</v>
          </cell>
          <cell r="E858" t="str">
            <v>UN</v>
          </cell>
          <cell r="F858">
            <v>5556</v>
          </cell>
        </row>
        <row r="859">
          <cell r="C859">
            <v>7827</v>
          </cell>
          <cell r="D859" t="str">
            <v>PROTECTOR AUDITIVO TIPO TAPON INSERCION EN SILICONA CON CORDEL EN ESTUCHE</v>
          </cell>
          <cell r="E859" t="str">
            <v>PAR</v>
          </cell>
          <cell r="F859">
            <v>2023</v>
          </cell>
        </row>
        <row r="860">
          <cell r="C860">
            <v>7832</v>
          </cell>
          <cell r="D860" t="str">
            <v>BARBUQUEJO EN REATA CON MENTONERA CON TRES APOYOS PARA CASCO</v>
          </cell>
          <cell r="E860" t="str">
            <v>UN</v>
          </cell>
          <cell r="F860">
            <v>6000</v>
          </cell>
        </row>
        <row r="861">
          <cell r="C861">
            <v>7836</v>
          </cell>
          <cell r="D861" t="str">
            <v>ARNES MULTIPROPOSITO CON ESLINGA - 4 ANILLOS - PARA RESTRICCION Y DETENCION DE CAIDAS CON PUNTO FIJO</v>
          </cell>
          <cell r="E861" t="str">
            <v>UN</v>
          </cell>
          <cell r="F861">
            <v>160494</v>
          </cell>
        </row>
        <row r="862">
          <cell r="C862">
            <v>7837</v>
          </cell>
          <cell r="D862" t="str">
            <v>ESLINGA SEGURIDAD CINTA DE NYLON EN Y CON AMORTIGUADOR Y 2 MOSQUETONES GRANDES</v>
          </cell>
          <cell r="E862" t="str">
            <v>UN</v>
          </cell>
          <cell r="F862">
            <v>248900</v>
          </cell>
        </row>
        <row r="863">
          <cell r="C863">
            <v>7838</v>
          </cell>
          <cell r="D863" t="str">
            <v>IMPERMEABLE INDUSTRIAL PVC CON CAPUCHA EN NYLON</v>
          </cell>
          <cell r="E863" t="str">
            <v>UN</v>
          </cell>
          <cell r="F863">
            <v>34700</v>
          </cell>
        </row>
        <row r="864">
          <cell r="C864">
            <v>7839</v>
          </cell>
          <cell r="D864" t="str">
            <v>OVEROL IMPERMEABLE INDUSTRIAL AMARILLO 2 PIEZAS CON CAPUCHA</v>
          </cell>
          <cell r="E864" t="str">
            <v>UN</v>
          </cell>
          <cell r="F864">
            <v>49383</v>
          </cell>
        </row>
        <row r="865">
          <cell r="C865">
            <v>7844</v>
          </cell>
          <cell r="D865" t="str">
            <v>GUANTE NITRILO 13" RESISTENTE CONTRA QUIMICOS COMBUSTIBLES SOLVENTES GRASAS</v>
          </cell>
          <cell r="E865" t="str">
            <v>PAR</v>
          </cell>
          <cell r="F865">
            <v>9259</v>
          </cell>
        </row>
        <row r="866">
          <cell r="C866">
            <v>7846</v>
          </cell>
          <cell r="D866" t="str">
            <v>GUANTE CARNAZA REFORZADO EN CARNAZA LARGO</v>
          </cell>
          <cell r="E866" t="str">
            <v>PAR</v>
          </cell>
          <cell r="F866">
            <v>10200</v>
          </cell>
        </row>
        <row r="867">
          <cell r="C867">
            <v>7850</v>
          </cell>
          <cell r="D867" t="str">
            <v>CINTA PARA SEÑALIZACION DE 500MT X 4" PELIGRO CALIBRE 3.5</v>
          </cell>
          <cell r="E867" t="str">
            <v>ROLLO</v>
          </cell>
          <cell r="F867">
            <v>24900</v>
          </cell>
        </row>
        <row r="868">
          <cell r="C868">
            <v>7851</v>
          </cell>
          <cell r="D868" t="str">
            <v>RESPIRADOR PARA GASES DOBLE SIN CARTUCHO</v>
          </cell>
          <cell r="E868" t="str">
            <v>UN</v>
          </cell>
          <cell r="F868">
            <v>68900</v>
          </cell>
        </row>
        <row r="869">
          <cell r="C869">
            <v>7852</v>
          </cell>
          <cell r="D869" t="str">
            <v>TELA VERDE PARA CERRAMIENTO 2.10 METRO DE ANCHO DE 60GR</v>
          </cell>
          <cell r="E869" t="str">
            <v>ML</v>
          </cell>
          <cell r="F869">
            <v>2799</v>
          </cell>
        </row>
        <row r="870">
          <cell r="C870">
            <v>7870</v>
          </cell>
          <cell r="D870" t="str">
            <v>VÍDEO BEAM - ALQUILER POR DIA</v>
          </cell>
          <cell r="E870" t="str">
            <v>DIA</v>
          </cell>
          <cell r="F870">
            <v>95200</v>
          </cell>
        </row>
        <row r="871">
          <cell r="C871">
            <v>7874</v>
          </cell>
          <cell r="D871" t="str">
            <v>GRAVEDAD ESPECÍFICA BULK Y DENSIDAD DE MEZCLAS ASFÁLTICAS COMPACTADAS NO ABSORBENTES EMPLEANDO ESPECÍMENES SATURADOS Y SUPERFICIALMENTE SECOS. Norma técnica: INV E – 733 - 13 ASTM D2726.</v>
          </cell>
          <cell r="E871" t="str">
            <v>UN</v>
          </cell>
          <cell r="F871">
            <v>35700</v>
          </cell>
        </row>
        <row r="872">
          <cell r="C872">
            <v>7876</v>
          </cell>
          <cell r="D872" t="str">
            <v>EXTRACCIÓN CUANTITATIVA DEL ASFÁLTO EN MEZCLAS PARA PAVIMENTOS. Norma técnica: INV E – 732 - 13 ASTM D2172/D2172M.</v>
          </cell>
          <cell r="E872" t="str">
            <v>UN</v>
          </cell>
          <cell r="F872">
            <v>141372</v>
          </cell>
        </row>
        <row r="873">
          <cell r="C873">
            <v>7877</v>
          </cell>
          <cell r="D873" t="str">
            <v>RESISTENCIA A LA FLEXIÓN DEL CONCRETO USANDO UNA VIGA SIMPLEMENTE APOYADA Y CARGADA EN LOS TERCIOS DE LA LUZ LIBRE. Norma técnica: INV E - 414 -13 NTC - 2871 ASTM C78/C78M.</v>
          </cell>
          <cell r="E873" t="str">
            <v>UN</v>
          </cell>
          <cell r="F873">
            <v>41650</v>
          </cell>
        </row>
        <row r="874">
          <cell r="C874">
            <v>7884</v>
          </cell>
          <cell r="D874" t="str">
            <v>SARDINEL ESPECIAL A 110 - RAMPA B (600X400X500MM)</v>
          </cell>
          <cell r="E874" t="str">
            <v>UN</v>
          </cell>
          <cell r="F874">
            <v>77905</v>
          </cell>
        </row>
        <row r="875">
          <cell r="C875">
            <v>7891</v>
          </cell>
          <cell r="D875" t="str">
            <v>ESMALTE ALQUIDICO</v>
          </cell>
          <cell r="E875" t="str">
            <v>GLN</v>
          </cell>
          <cell r="F875">
            <v>146452</v>
          </cell>
        </row>
        <row r="876">
          <cell r="C876">
            <v>7892</v>
          </cell>
          <cell r="D876" t="str">
            <v>EQUIPO VACTOR - SONDEO - LIMPIEZA - RECOLECCIÓN DE LODOS NO PELIGROSOS (No incluye agua).</v>
          </cell>
          <cell r="E876" t="str">
            <v>HR</v>
          </cell>
          <cell r="F876">
            <v>380000</v>
          </cell>
        </row>
        <row r="877">
          <cell r="C877">
            <v>7896</v>
          </cell>
          <cell r="D877" t="str">
            <v>IMPRESIÓN HOJA CARTA, A 1X0 TINTAS EN PAPEL BOND DE 75 GR.</v>
          </cell>
          <cell r="E877" t="str">
            <v>UN</v>
          </cell>
          <cell r="F877">
            <v>119</v>
          </cell>
        </row>
        <row r="878">
          <cell r="C878">
            <v>7897</v>
          </cell>
          <cell r="D878" t="str">
            <v>AFICHE TAMAÑO MEDIO PLIEGO A 4X0 TINTAS EN PROPALCOTE DE 115 GR.</v>
          </cell>
          <cell r="E878" t="str">
            <v>UN</v>
          </cell>
          <cell r="F878">
            <v>1309</v>
          </cell>
        </row>
        <row r="879">
          <cell r="C879">
            <v>7898</v>
          </cell>
          <cell r="D879" t="str">
            <v>PLEGABLES DE SOSTENIBILIDAD EN TRES CUERPOS TAMAÑO CARTA A 4X4 TINTAS EN PROPALCOTE.</v>
          </cell>
          <cell r="E879" t="str">
            <v>UN</v>
          </cell>
          <cell r="F879">
            <v>500</v>
          </cell>
        </row>
        <row r="880">
          <cell r="C880">
            <v>7900</v>
          </cell>
          <cell r="D880" t="str">
            <v>VOLANTES TAMAÑO CARTA POLICROMÍA DE 114 GR.</v>
          </cell>
          <cell r="E880" t="str">
            <v>UN</v>
          </cell>
          <cell r="F880">
            <v>167</v>
          </cell>
        </row>
        <row r="881">
          <cell r="C881">
            <v>7901</v>
          </cell>
          <cell r="D881" t="str">
            <v>VOLANTES TAMAÑO 1/2 CARTA POLICROMÍA COTE DE 115 GR.</v>
          </cell>
          <cell r="E881" t="str">
            <v>UN</v>
          </cell>
          <cell r="F881">
            <v>83</v>
          </cell>
        </row>
        <row r="882">
          <cell r="C882">
            <v>7904</v>
          </cell>
          <cell r="D882" t="str">
            <v>EXÁMEN MÉDICO OCUPACIONAL DE INGRESO O RETIRO</v>
          </cell>
          <cell r="E882" t="str">
            <v>UN</v>
          </cell>
          <cell r="F882">
            <v>30000</v>
          </cell>
        </row>
        <row r="883">
          <cell r="C883">
            <v>7906</v>
          </cell>
          <cell r="D883" t="str">
            <v>EXAMEN DE AUDIOMETRÍA DE INGRESO O EGRESO</v>
          </cell>
          <cell r="E883" t="str">
            <v>UN</v>
          </cell>
          <cell r="F883">
            <v>25000</v>
          </cell>
        </row>
        <row r="884">
          <cell r="C884">
            <v>7908</v>
          </cell>
          <cell r="D884" t="str">
            <v>EXAMEN DE OPTOMETRÍA DE INGRESO O EGRESO</v>
          </cell>
          <cell r="E884" t="str">
            <v>UN</v>
          </cell>
          <cell r="F884">
            <v>25600</v>
          </cell>
        </row>
        <row r="885">
          <cell r="C885">
            <v>7910</v>
          </cell>
          <cell r="D885" t="str">
            <v>EXAMEN DE ESPIROMETRÍA DE INGRESO O EGRESO</v>
          </cell>
          <cell r="E885" t="str">
            <v>UN</v>
          </cell>
          <cell r="F885">
            <v>30000</v>
          </cell>
        </row>
        <row r="886">
          <cell r="C886">
            <v>7919</v>
          </cell>
          <cell r="D886" t="str">
            <v>COMPRESOR DE AIRE DE PISTÓN - CAUDAL DE AIRE DE 38 A 53 CFM</v>
          </cell>
          <cell r="E886" t="str">
            <v>DIA</v>
          </cell>
          <cell r="F886">
            <v>38000</v>
          </cell>
        </row>
        <row r="887">
          <cell r="C887">
            <v>7921</v>
          </cell>
          <cell r="D887" t="str">
            <v>CONCRETO MR41 DE RESISTENCIA ACELERADA (3 días)</v>
          </cell>
          <cell r="E887" t="str">
            <v>M3</v>
          </cell>
          <cell r="F887">
            <v>639030</v>
          </cell>
        </row>
        <row r="888">
          <cell r="C888">
            <v>7922</v>
          </cell>
          <cell r="D888" t="str">
            <v>HIDROLAVADORA MOTOR A COMBUSTIÓN - CAUDAL DE 8 A 13 LITROS POR MINUTO - PRESIÓN DE 2700 A 2960 PSI - INCLUYE COMBUSTIBLE</v>
          </cell>
          <cell r="E888" t="str">
            <v>HR</v>
          </cell>
          <cell r="F888">
            <v>7065</v>
          </cell>
        </row>
        <row r="889">
          <cell r="C889">
            <v>7923</v>
          </cell>
          <cell r="D889" t="str">
            <v>DETERGENTE/DESENGRASANTE INDUSTRIAL</v>
          </cell>
          <cell r="E889" t="str">
            <v>KG</v>
          </cell>
          <cell r="F889">
            <v>11614</v>
          </cell>
        </row>
        <row r="890">
          <cell r="C890">
            <v>7926</v>
          </cell>
          <cell r="D890" t="str">
            <v>TACHÓN PLÁSTICO  REFLECTIVO ALTA RESISTENCIA DE L:40cm x Ancho:15cm x Alto:8cm INCLUYE TORNILLOS DE ANCLAJE</v>
          </cell>
          <cell r="E890" t="str">
            <v>UN</v>
          </cell>
          <cell r="F890">
            <v>31416</v>
          </cell>
        </row>
        <row r="891">
          <cell r="C891">
            <v>7932</v>
          </cell>
          <cell r="D891" t="str">
            <v>TUBERÍA PVC PRESIÓN 1/2" RDE 9 500 PSI</v>
          </cell>
          <cell r="E891" t="str">
            <v>ML</v>
          </cell>
          <cell r="F891">
            <v>4732</v>
          </cell>
        </row>
        <row r="892">
          <cell r="C892">
            <v>7934</v>
          </cell>
          <cell r="D892" t="str">
            <v>KIT DE NIVELACION PARA HIDRANTE  DE DIÁMETRO DE 6", LONGITUD 400mm , INCLUYE TODOS LOS ELEMENTOS NECESARIOS PARA SU INSTALACIÓN</v>
          </cell>
          <cell r="E892" t="str">
            <v>UN</v>
          </cell>
          <cell r="F892">
            <v>981325</v>
          </cell>
        </row>
        <row r="893">
          <cell r="C893">
            <v>7939</v>
          </cell>
          <cell r="D893" t="str">
            <v>REDUCCIÓN CONCENTRICA HD EL 4" x 3"</v>
          </cell>
          <cell r="E893" t="str">
            <v>UN</v>
          </cell>
          <cell r="F893">
            <v>166600</v>
          </cell>
        </row>
        <row r="894">
          <cell r="C894">
            <v>7941</v>
          </cell>
          <cell r="D894" t="str">
            <v>REDUCCIÓN HD 6" x 4" J.H.</v>
          </cell>
          <cell r="E894" t="str">
            <v>UN</v>
          </cell>
          <cell r="F894">
            <v>440300</v>
          </cell>
        </row>
        <row r="895">
          <cell r="C895">
            <v>7942</v>
          </cell>
          <cell r="D895" t="str">
            <v>REDUCCIÓN HD 4" x 2" J.H.</v>
          </cell>
          <cell r="E895" t="str">
            <v>UN</v>
          </cell>
          <cell r="F895">
            <v>158270</v>
          </cell>
        </row>
        <row r="896">
          <cell r="C896">
            <v>7945</v>
          </cell>
          <cell r="D896" t="str">
            <v>CINTA TEFLON - CINTA SELLANTE 1/2" x 0.20 DENSIDAD</v>
          </cell>
          <cell r="E896" t="str">
            <v>ML</v>
          </cell>
          <cell r="F896">
            <v>120</v>
          </cell>
        </row>
        <row r="897">
          <cell r="C897">
            <v>7946</v>
          </cell>
          <cell r="D897" t="str">
            <v>SOLDADURA DE ESTAÑO ROLLO DE 250 GR. 1/16"</v>
          </cell>
          <cell r="E897" t="str">
            <v>LB</v>
          </cell>
          <cell r="F897">
            <v>82500</v>
          </cell>
        </row>
        <row r="898">
          <cell r="C898">
            <v>7947</v>
          </cell>
          <cell r="D898" t="str">
            <v>CAJILLA PLASTICA Y TAPA EN POLIPROPILENO PARA MEDIDOR.</v>
          </cell>
          <cell r="E898" t="str">
            <v>UN</v>
          </cell>
          <cell r="F898">
            <v>237215</v>
          </cell>
        </row>
        <row r="899">
          <cell r="C899">
            <v>7948</v>
          </cell>
          <cell r="D899" t="str">
            <v>TUBERÍA DE ACERO GALVANIZADO 1". Espesor del tubo (1.5mm)</v>
          </cell>
          <cell r="E899" t="str">
            <v>ML</v>
          </cell>
          <cell r="F899">
            <v>24643</v>
          </cell>
        </row>
        <row r="900">
          <cell r="C900">
            <v>7949</v>
          </cell>
          <cell r="D900" t="str">
            <v>KIT SILLA YEE 200 x 160 PVC</v>
          </cell>
          <cell r="E900" t="str">
            <v>UN</v>
          </cell>
          <cell r="F900">
            <v>115025</v>
          </cell>
        </row>
        <row r="901">
          <cell r="C901">
            <v>7950</v>
          </cell>
          <cell r="D901" t="str">
            <v>KIT SILLA YEE 315 x 160 PVC</v>
          </cell>
          <cell r="E901" t="str">
            <v>UN</v>
          </cell>
          <cell r="F901">
            <v>206786</v>
          </cell>
        </row>
        <row r="902">
          <cell r="C902">
            <v>7953</v>
          </cell>
          <cell r="D902" t="str">
            <v>PASTO KIKUYO CORTADO A MÁQUINA (INCLUYE SUMINISTRO Y RIEGO DE TIERRA FERTIL DE 10 cm DE ESPESOR E INSTALACIÓN Y SIEMBRA DE PASTO Y SALADO Y NIVELACIÓN</v>
          </cell>
          <cell r="E902" t="str">
            <v>M2</v>
          </cell>
          <cell r="F902">
            <v>10500</v>
          </cell>
        </row>
        <row r="903">
          <cell r="C903">
            <v>7955</v>
          </cell>
          <cell r="D903" t="str">
            <v>NOGAL H= 1.5 mt. INCLUYE SIEMBRA, CAJA, TIERRA, ABONO Y TUTOR</v>
          </cell>
          <cell r="E903" t="str">
            <v>UN</v>
          </cell>
          <cell r="F903">
            <v>128900</v>
          </cell>
        </row>
        <row r="904">
          <cell r="C904">
            <v>7956</v>
          </cell>
          <cell r="D904" t="str">
            <v>ROBLE H= 1.5 mt. INCLUYE SIEMBRA, CAJA, TIERRA, ABONO Y TUTOR</v>
          </cell>
          <cell r="E904" t="str">
            <v>UN</v>
          </cell>
          <cell r="F904">
            <v>135500</v>
          </cell>
        </row>
        <row r="905">
          <cell r="C905">
            <v>7957</v>
          </cell>
          <cell r="D905" t="str">
            <v>CAUCHO SABANERO H= 1.5 mt. INCLUYE SIEMBRA, CAJA, TIERRA, ABONO Y TUTOR</v>
          </cell>
          <cell r="E905" t="str">
            <v>UN</v>
          </cell>
          <cell r="F905">
            <v>164220</v>
          </cell>
        </row>
        <row r="906">
          <cell r="C906">
            <v>7958</v>
          </cell>
          <cell r="D906" t="str">
            <v>MAGNÓLIO H= 1.5 mt. INCLUYE SIEMBRA, CAJA, TIERRA, ABONO Y TUTOR</v>
          </cell>
          <cell r="E906" t="str">
            <v>UN</v>
          </cell>
          <cell r="F906">
            <v>425000</v>
          </cell>
        </row>
        <row r="907">
          <cell r="C907">
            <v>7959</v>
          </cell>
          <cell r="D907" t="str">
            <v>YARUMO H= 1.5 mt. INCLUYE SIEMBRA, CAJA, TIERRA, ABONO Y TUTOR</v>
          </cell>
          <cell r="E907" t="str">
            <v>UN</v>
          </cell>
          <cell r="F907">
            <v>155295</v>
          </cell>
        </row>
        <row r="908">
          <cell r="C908">
            <v>7961</v>
          </cell>
          <cell r="D908" t="str">
            <v xml:space="preserve">TUBO EN CONCRETO ALTA RESISTENCIA D= 10". </v>
          </cell>
          <cell r="E908" t="str">
            <v>ML</v>
          </cell>
          <cell r="F908">
            <v>283161</v>
          </cell>
        </row>
        <row r="909">
          <cell r="C909">
            <v>7962</v>
          </cell>
          <cell r="D909" t="str">
            <v>TUBO EN CONCRETO ALTA RESISTENCIA D= 12".</v>
          </cell>
          <cell r="E909" t="str">
            <v>ML</v>
          </cell>
          <cell r="F909">
            <v>343567</v>
          </cell>
        </row>
        <row r="910">
          <cell r="C910">
            <v>7963</v>
          </cell>
          <cell r="D910" t="str">
            <v>TUBO EN CONCRETO ALTA RESISTENCIA D= 14" EXTRA REFORZADO</v>
          </cell>
          <cell r="E910" t="str">
            <v>ML</v>
          </cell>
          <cell r="F910">
            <v>420347</v>
          </cell>
        </row>
        <row r="911">
          <cell r="C911">
            <v>7965</v>
          </cell>
          <cell r="D911" t="str">
            <v>REDUCCIÓN HD 4" x 3" J.H.</v>
          </cell>
          <cell r="E911" t="str">
            <v>UN</v>
          </cell>
          <cell r="F911">
            <v>183260</v>
          </cell>
        </row>
        <row r="912">
          <cell r="C912">
            <v>7966</v>
          </cell>
          <cell r="D912" t="str">
            <v>REDUCCIÓN HD 8" x 6" J.H.</v>
          </cell>
          <cell r="E912" t="str">
            <v>UN</v>
          </cell>
          <cell r="F912">
            <v>592620</v>
          </cell>
        </row>
        <row r="913">
          <cell r="C913">
            <v>7967</v>
          </cell>
          <cell r="D913" t="str">
            <v>KIT DE NIVELACION PARA HIDRANTE TRÁFICO DE DIÁMETRO DE 4", LONGITUD 400mm , INCLUYE TODOS LOS ELEMENTOS NECESARIOS PARA SU INSTALACIÓN</v>
          </cell>
          <cell r="E913" t="str">
            <v>UN</v>
          </cell>
          <cell r="F913">
            <v>981325</v>
          </cell>
        </row>
        <row r="914">
          <cell r="C914">
            <v>7968</v>
          </cell>
          <cell r="D914" t="str">
            <v>JUEGO DE MOLDES PARA ESTAMPADO CONCRETO</v>
          </cell>
          <cell r="E914" t="str">
            <v>UN</v>
          </cell>
          <cell r="F914">
            <v>380000</v>
          </cell>
        </row>
        <row r="915">
          <cell r="C915">
            <v>7969</v>
          </cell>
          <cell r="D915" t="str">
            <v>COLOR ENDURECEDOR DE CUARZO (4 Kg/m2)</v>
          </cell>
          <cell r="E915" t="str">
            <v>M2</v>
          </cell>
          <cell r="F915">
            <v>9939</v>
          </cell>
        </row>
        <row r="916">
          <cell r="C916">
            <v>7970</v>
          </cell>
          <cell r="D916" t="str">
            <v>DESMOLDANTE EN POLVO COLOR (0.2 Kg/m2)</v>
          </cell>
          <cell r="E916" t="str">
            <v>M2</v>
          </cell>
          <cell r="F916">
            <v>4312</v>
          </cell>
        </row>
        <row r="917">
          <cell r="C917">
            <v>7971</v>
          </cell>
          <cell r="D917" t="str">
            <v>SELLADOR ACRÍLICO TRANSPARENTE SEMILUSTRE (0.25 L/m2)</v>
          </cell>
          <cell r="E917" t="str">
            <v>M2</v>
          </cell>
          <cell r="F917">
            <v>5477</v>
          </cell>
        </row>
        <row r="918">
          <cell r="C918">
            <v>7973</v>
          </cell>
          <cell r="D918" t="str">
            <v>ADHESIVO TIPO LATEX PARA MORTERO</v>
          </cell>
          <cell r="E918" t="str">
            <v>KG</v>
          </cell>
          <cell r="F918">
            <v>46285</v>
          </cell>
        </row>
        <row r="919">
          <cell r="C919">
            <v>7974</v>
          </cell>
          <cell r="D919" t="str">
            <v>SELLANTE PARA PISO</v>
          </cell>
          <cell r="E919" t="str">
            <v>GLN</v>
          </cell>
          <cell r="F919">
            <v>118900</v>
          </cell>
        </row>
        <row r="920">
          <cell r="C920">
            <v>7976</v>
          </cell>
          <cell r="D920" t="str">
            <v>SUBBASE GRANULAR PEA (SBG_PEA)</v>
          </cell>
          <cell r="E920" t="str">
            <v>M3</v>
          </cell>
          <cell r="F920">
            <v>47481</v>
          </cell>
        </row>
        <row r="921">
          <cell r="C921">
            <v>7977</v>
          </cell>
          <cell r="D921" t="str">
            <v>MATERIAL SELECCIONADO</v>
          </cell>
          <cell r="E921" t="str">
            <v>M3</v>
          </cell>
          <cell r="F921">
            <v>26153</v>
          </cell>
        </row>
        <row r="922">
          <cell r="C922">
            <v>7979</v>
          </cell>
          <cell r="D922" t="str">
            <v>CINTA MÉTRICA DE 30 MT</v>
          </cell>
          <cell r="E922" t="str">
            <v>UN</v>
          </cell>
          <cell r="F922">
            <v>69900</v>
          </cell>
        </row>
        <row r="923">
          <cell r="C923">
            <v>7981</v>
          </cell>
          <cell r="D923" t="str">
            <v>JUNTA DE DILATACIÓN ELASTOMÉRICA 250 TAMAÑO 64 x  70 mm</v>
          </cell>
          <cell r="E923" t="str">
            <v>ML</v>
          </cell>
          <cell r="F923">
            <v>91797</v>
          </cell>
        </row>
        <row r="924">
          <cell r="C924">
            <v>7983</v>
          </cell>
          <cell r="D924" t="str">
            <v>TARIFA DIA - ALQUILER DE VEHICULO: CAMPERO, PICK-UP, CAMIONETA, CAMION O SIMILAR DE 1300cc A 2000cc DE CILINDRADA, MODELO 2014 A 2011. 75% DE LA TARIFA ESTABLECIDA. INCLUYE TODOS LOS COSTOS DE OPERACIÓN Y MANTENIMIENTO EXCEPTO EL SALARIO DEL CONDUCTOR.</v>
          </cell>
          <cell r="E924" t="str">
            <v>DIA</v>
          </cell>
          <cell r="F924">
            <v>181500</v>
          </cell>
        </row>
        <row r="925">
          <cell r="C925">
            <v>7984</v>
          </cell>
          <cell r="D925" t="str">
            <v>CARROTANQUE IRRIGADOR DE ASFALTO - VOLUMEN DEL TANQUE DE 4500 A 6000 LITROS</v>
          </cell>
          <cell r="E925" t="str">
            <v>HR</v>
          </cell>
          <cell r="F925">
            <v>112747</v>
          </cell>
        </row>
        <row r="926">
          <cell r="C926">
            <v>7989</v>
          </cell>
          <cell r="D926" t="str">
            <v>TARIFA MES - ALQUILER DE VEHICULO: CAMPERO, PICK-UP, CAMIONETA, CAMION O SIMILAR CON CAPACIDAD DE CARGA DE 3 TON O MAS, MODELO 2014 A 2011. 75% DE LA TARIFA ESTABLECIDA. INCLUYE TODOS LOS COSTOS DE OPERACIÓN Y MANTENIMIENTO EXCEPTO EL SALARIO DEL CONDUCTOR.</v>
          </cell>
          <cell r="E926" t="str">
            <v>MES</v>
          </cell>
          <cell r="F926">
            <v>10590750</v>
          </cell>
        </row>
        <row r="927">
          <cell r="C927">
            <v>7992</v>
          </cell>
          <cell r="D927" t="str">
            <v>AVISO PUNTO CREA 1.50m x 0.90m EN LÁMINA GALVANIZADA CAL. 24. INCLUYE SUMINISTRO E INSTALACIÓN</v>
          </cell>
          <cell r="E927" t="str">
            <v>UN</v>
          </cell>
          <cell r="F927">
            <v>799680</v>
          </cell>
        </row>
        <row r="928">
          <cell r="C928">
            <v>7993</v>
          </cell>
          <cell r="D928" t="str">
            <v>CARPA VESTIER 2.0m x 2.0m TECHO Y ESTRUCTURA CON LATERALES EN LONA</v>
          </cell>
          <cell r="E928" t="str">
            <v>UN</v>
          </cell>
          <cell r="F928">
            <v>1677900</v>
          </cell>
        </row>
        <row r="929">
          <cell r="C929">
            <v>7994</v>
          </cell>
          <cell r="D929" t="str">
            <v>MALLA DE GALLINERO 1 1/4" (ROLLO 0.90m x 10.0m)</v>
          </cell>
          <cell r="E929" t="str">
            <v>M2</v>
          </cell>
          <cell r="F929">
            <v>2470</v>
          </cell>
        </row>
        <row r="930">
          <cell r="C930">
            <v>7999</v>
          </cell>
          <cell r="D930" t="str">
            <v>ADITIVO POTENCIALIZADOR DE CEMENTO (AUMENTO DE RESISTENCIA Y FLEXIBILIDAD DE SUELO)</v>
          </cell>
          <cell r="E930" t="str">
            <v>KG</v>
          </cell>
          <cell r="F930">
            <v>180880</v>
          </cell>
        </row>
        <row r="931">
          <cell r="C931">
            <v>8000</v>
          </cell>
          <cell r="D931" t="str">
            <v>INSPECCIÓN DE REDES DE ALCANTARILLADO CON SISTEMA CCTV PARA DIÁMETROS ENTRE 6" Y 36". INCL MANO DE OBRA IDÓNEA, INFORME ESCRITO DE DIAGNÓSTICO Y DVD CON VIDEO. INCL IVA</v>
          </cell>
          <cell r="E931" t="str">
            <v>ML</v>
          </cell>
          <cell r="F931">
            <v>10710</v>
          </cell>
        </row>
        <row r="932">
          <cell r="C932">
            <v>8001</v>
          </cell>
          <cell r="D932" t="str">
            <v>INSPECCIÓN DE REDES DE ALCANTARILLADO CON SISTEMA CCTV  PARA DIÁMETROS MAYORES A 36". INCL MANO DE OBRA IDÓNEA, INFORME ESCRITO DE DIAGNÓSTICO Y DVD CON VIDEO. INCL IVA</v>
          </cell>
          <cell r="E932" t="str">
            <v>ML</v>
          </cell>
          <cell r="F932">
            <v>15500</v>
          </cell>
        </row>
        <row r="933">
          <cell r="C933">
            <v>8002</v>
          </cell>
          <cell r="D933" t="str">
            <v>LAVADO Y SONDEO DE REDES DE ALCANTARILLADO ENTRE 6" Y 18" DE DIÁMETRO Y CON GRADO DE COLMATACIÓN MENOR DEL 30%. INCL MANO DE OBRA IDÓNEA, SEÑALIZACIÓN BÁSICA, SUMIN DE COMBUSTIBLE Y AGUA. INCL. IVA</v>
          </cell>
          <cell r="E933" t="str">
            <v>ML</v>
          </cell>
          <cell r="F933">
            <v>16800</v>
          </cell>
        </row>
        <row r="934">
          <cell r="C934">
            <v>8003</v>
          </cell>
          <cell r="D934" t="str">
            <v>LAVADO Y SONDEO DE REDES DE ALCANTARILLADO ENTRE 16" Y 36" DE DIÁMETRO Y CON GRADO DE COLMATACIÓN MENOR DEL 30%. INCLUYE MANO DE OBRA IDÓNEA, SEÑALIZACIÓN BÁSICA, SUMIN DE COMBUSTIBLE Y AGUA. INCL IVA</v>
          </cell>
          <cell r="E934" t="str">
            <v>ML</v>
          </cell>
          <cell r="F934">
            <v>18900</v>
          </cell>
        </row>
        <row r="935">
          <cell r="C935">
            <v>8011</v>
          </cell>
          <cell r="D935" t="str">
            <v>COMPRESIÓN TRIAXIAL EN CONDICIÓN CD CONSOLIDADO - DRENADO SOBRE SUELOS (3 PUNTOS). Norma técnica: ASTM D7181 - 11</v>
          </cell>
          <cell r="E935" t="str">
            <v>UN</v>
          </cell>
          <cell r="F935">
            <v>2142000</v>
          </cell>
        </row>
        <row r="936">
          <cell r="C936">
            <v>8012</v>
          </cell>
          <cell r="D936" t="str">
            <v>CBR SOBRE MUESTRA INALTERADA (SUELOS COHESIVOS). Norma técnica: INV E 148-13 NTC-2122-13 ASTM D1883 - 16.</v>
          </cell>
          <cell r="E936" t="str">
            <v>UN</v>
          </cell>
          <cell r="F936">
            <v>152320</v>
          </cell>
        </row>
        <row r="937">
          <cell r="C937">
            <v>8015</v>
          </cell>
          <cell r="D937" t="str">
            <v>COMPRESIÓN INCONFINADA EN MUESTRAS DE SUELO. Norma técnica: INV E 152-13 NTC-1527-00 ASTM D2166 / D2166M - 16.</v>
          </cell>
          <cell r="E937" t="str">
            <v>UN</v>
          </cell>
          <cell r="F937">
            <v>78005</v>
          </cell>
        </row>
        <row r="938">
          <cell r="C938">
            <v>8019</v>
          </cell>
          <cell r="D938" t="str">
            <v>RELACIONES HUMEDAD - PESO UNITARIO SECO EN LOS SUELOS (ENSAYO MODIFICADO DE COMPACTACIÓN). Norma técnica: INV E 142-13 ASTM D1557 - 12e1.</v>
          </cell>
          <cell r="E938" t="str">
            <v>UN</v>
          </cell>
          <cell r="F938">
            <v>155533</v>
          </cell>
        </row>
        <row r="939">
          <cell r="C939">
            <v>8025</v>
          </cell>
          <cell r="D939" t="str">
            <v>DETECCIÓN DEL REFUERZO UTILIZANDO FERROSCAN (POR DÍA)</v>
          </cell>
          <cell r="E939" t="str">
            <v>DIA</v>
          </cell>
          <cell r="F939">
            <v>930000</v>
          </cell>
        </row>
        <row r="940">
          <cell r="C940">
            <v>8026</v>
          </cell>
          <cell r="D940" t="str">
            <v>DETERMINACIÓN DE LA PROFUNDIDAD DE CARBONATACIÓN EN CONCRETO ENDURECIDO Y PUESTO EN SERVICIO</v>
          </cell>
          <cell r="E940" t="str">
            <v>UN</v>
          </cell>
          <cell r="F940">
            <v>55335</v>
          </cell>
        </row>
        <row r="941">
          <cell r="C941">
            <v>8028</v>
          </cell>
          <cell r="D941" t="str">
            <v>DETERMINACIÓN DEL NÚMERO DE REBOTE (ÍNDICE ESCLEROMÉTRICO) EN EL CONCRETO ENDURECIDO, ZONA POR ELEMENTO. Norma técnica: INV E 413 -13  NTC 3692  ASTM C805/C805M.</v>
          </cell>
          <cell r="E941" t="str">
            <v>UN</v>
          </cell>
          <cell r="F941">
            <v>93059</v>
          </cell>
        </row>
        <row r="942">
          <cell r="C942">
            <v>8033</v>
          </cell>
          <cell r="D942" t="str">
            <v>SEMÁFORO VEHICULAR DE POLICARBONATO (3x200), LENTES DE POLICARBONATO DE 8", TRES LUCES, SISTEMA DE ILUMINACIÓN A LEDS. SUMINISTRO E INSTALACIÓN</v>
          </cell>
          <cell r="E942" t="str">
            <v>UN</v>
          </cell>
          <cell r="F942">
            <v>4809674</v>
          </cell>
        </row>
        <row r="943">
          <cell r="C943">
            <v>8034</v>
          </cell>
          <cell r="D943" t="str">
            <v>SEMÁFORO PEATONAL DE POLICARBONATO (2x200), LENTES DE POLICARBONATO DE 8", DOS LUCES, SISTEMA DE ILUMINACIÓN A LEDS. SUMINISTRO E INSTALACIÓN</v>
          </cell>
          <cell r="E943" t="str">
            <v>UN</v>
          </cell>
          <cell r="F943">
            <v>3399430</v>
          </cell>
        </row>
        <row r="944">
          <cell r="C944">
            <v>8035</v>
          </cell>
          <cell r="D944" t="str">
            <v>POSTE TIPO MÁSTIL T1 (3.60m) EN TUBO SCH 40 GALVANIZADO Y PINTADO - SUMINISTRO E INSTALACIÓN</v>
          </cell>
          <cell r="E944" t="str">
            <v>UN</v>
          </cell>
          <cell r="F944">
            <v>2891348</v>
          </cell>
        </row>
        <row r="945">
          <cell r="C945">
            <v>8036</v>
          </cell>
          <cell r="D945" t="str">
            <v>POSTE TIPO MÉNSULA T2 (5.50m) EN TUBO SCH 40 GALVANIZADO Y PINTADO. SUMINISTRO E INSTALACION</v>
          </cell>
          <cell r="E945" t="str">
            <v>UN</v>
          </cell>
          <cell r="F945">
            <v>5464741</v>
          </cell>
        </row>
        <row r="946">
          <cell r="C946">
            <v>8037</v>
          </cell>
          <cell r="D946" t="str">
            <v>CABLE ELÉCTRICO 4x16 AWG PARA CONTROL DE SEMÁFOROS VEHICULARES TIPO ST CU 600V 75°C</v>
          </cell>
          <cell r="E946" t="str">
            <v>ML</v>
          </cell>
          <cell r="F946">
            <v>22480</v>
          </cell>
        </row>
        <row r="947">
          <cell r="C947">
            <v>8038</v>
          </cell>
          <cell r="D947" t="str">
            <v>CABLE ELÉCTRICO 3x16 AWG PARA CONTROL DE SEMÁFOROS PEATONALES TIPO ST CU 600V 75°C</v>
          </cell>
          <cell r="E947" t="str">
            <v>ML</v>
          </cell>
          <cell r="F947">
            <v>19384</v>
          </cell>
        </row>
        <row r="948">
          <cell r="C948">
            <v>8039</v>
          </cell>
          <cell r="D948" t="str">
            <v>CABLE ELÉCTRICO 2x8 AWG PARA ACOMETIDA TIPO ST CU 600V 75°C</v>
          </cell>
          <cell r="E948" t="str">
            <v>ML</v>
          </cell>
          <cell r="F948">
            <v>24692</v>
          </cell>
        </row>
        <row r="949">
          <cell r="C949">
            <v>8041</v>
          </cell>
          <cell r="D949" t="str">
            <v>ACERO LISO  D= 1 1/4"</v>
          </cell>
          <cell r="E949" t="str">
            <v>KG</v>
          </cell>
          <cell r="F949">
            <v>5831</v>
          </cell>
        </row>
        <row r="950">
          <cell r="C950">
            <v>8043</v>
          </cell>
          <cell r="D950" t="str">
            <v>NEOPRENO REFORZADO (doble refuerzo)</v>
          </cell>
          <cell r="E950" t="str">
            <v>dm3</v>
          </cell>
          <cell r="F950">
            <v>58251</v>
          </cell>
        </row>
        <row r="951">
          <cell r="C951">
            <v>8044</v>
          </cell>
          <cell r="D951" t="str">
            <v>ANDAMIO TUBULAR DE 1.50m (6 SECCIONES)</v>
          </cell>
          <cell r="E951" t="str">
            <v>DIA</v>
          </cell>
          <cell r="F951">
            <v>6069</v>
          </cell>
        </row>
        <row r="952">
          <cell r="C952">
            <v>8046</v>
          </cell>
          <cell r="D952" t="str">
            <v>ADAPTADOR BRIDA 12" (334mm A 352mm) R2</v>
          </cell>
          <cell r="E952" t="str">
            <v>UN</v>
          </cell>
          <cell r="F952">
            <v>1000684</v>
          </cell>
        </row>
        <row r="953">
          <cell r="C953">
            <v>8047</v>
          </cell>
          <cell r="D953" t="str">
            <v>ACOPLE UNIVERSAL R1-R2 D= 8"</v>
          </cell>
          <cell r="E953" t="str">
            <v>UN</v>
          </cell>
          <cell r="F953">
            <v>523600</v>
          </cell>
        </row>
        <row r="954">
          <cell r="C954">
            <v>8048</v>
          </cell>
          <cell r="D954" t="str">
            <v>ACOPLE UNIVERSAL R1-R2 D= 12"</v>
          </cell>
          <cell r="E954" t="str">
            <v>UN</v>
          </cell>
          <cell r="F954">
            <v>1081710</v>
          </cell>
        </row>
        <row r="955">
          <cell r="C955">
            <v>8049</v>
          </cell>
          <cell r="D955" t="str">
            <v>TAPA VALVULA DE SEGURIDAD CIERRE PERMANENTE No.3</v>
          </cell>
          <cell r="E955" t="str">
            <v>UN</v>
          </cell>
          <cell r="F955">
            <v>233886</v>
          </cell>
        </row>
        <row r="956">
          <cell r="C956">
            <v>8050</v>
          </cell>
          <cell r="D956" t="str">
            <v>PARAL METÁLICO LARGO - LONGITUD DE 2.00 A 3.50 M</v>
          </cell>
          <cell r="E956" t="str">
            <v>DIA</v>
          </cell>
          <cell r="F956">
            <v>190</v>
          </cell>
        </row>
        <row r="957">
          <cell r="C957">
            <v>8051</v>
          </cell>
          <cell r="D957" t="str">
            <v>TUBERÍA ESTRUCTURAL METÁLICO CUADRADO DE 6mt (50mm x 50mm) ESPESOR 2mm</v>
          </cell>
          <cell r="E957" t="str">
            <v>UN</v>
          </cell>
          <cell r="F957">
            <v>147230</v>
          </cell>
        </row>
        <row r="958">
          <cell r="C958">
            <v>8052</v>
          </cell>
          <cell r="D958" t="str">
            <v>REGISTRO DE INCORPORACIÓN HG 1/2" CON ACOPLE</v>
          </cell>
          <cell r="E958" t="str">
            <v>UN</v>
          </cell>
          <cell r="F958">
            <v>32495</v>
          </cell>
        </row>
        <row r="959">
          <cell r="C959">
            <v>8053</v>
          </cell>
          <cell r="D959" t="str">
            <v>REGISTRO DE BOLA TIPO PESADO 1/2"</v>
          </cell>
          <cell r="E959" t="str">
            <v>UN</v>
          </cell>
          <cell r="F959">
            <v>28900</v>
          </cell>
        </row>
        <row r="960">
          <cell r="C960">
            <v>8054</v>
          </cell>
          <cell r="D960" t="str">
            <v>ADAPTADOR MACHO PVC 1/2"</v>
          </cell>
          <cell r="E960" t="str">
            <v>UN</v>
          </cell>
          <cell r="F960">
            <v>540</v>
          </cell>
        </row>
        <row r="961">
          <cell r="C961">
            <v>8055</v>
          </cell>
          <cell r="D961" t="str">
            <v>COLLAR DE DERIVACIÓN 3" x 1/2"</v>
          </cell>
          <cell r="E961" t="str">
            <v>UN</v>
          </cell>
          <cell r="F961">
            <v>64189</v>
          </cell>
        </row>
        <row r="962">
          <cell r="C962">
            <v>8056</v>
          </cell>
          <cell r="D962" t="str">
            <v>TUBERIA A.N. 2" ESPESOR= 1.9mm</v>
          </cell>
          <cell r="E962" t="str">
            <v>ML</v>
          </cell>
          <cell r="F962">
            <v>16333</v>
          </cell>
        </row>
        <row r="963">
          <cell r="C963">
            <v>8057</v>
          </cell>
          <cell r="D963" t="str">
            <v>TUBERÍA DE ACERO GALVANIZADO 1/2". Espesor del tubo (15mm)</v>
          </cell>
          <cell r="E963" t="str">
            <v>ML</v>
          </cell>
          <cell r="F963">
            <v>12227</v>
          </cell>
        </row>
        <row r="964">
          <cell r="C964">
            <v>8060</v>
          </cell>
          <cell r="D964" t="str">
            <v>TRANSPORTE DE MAQUINARIA DE 6 A 9 TONELADAS. INCLUYE ESCOLTA. VIAJE IDA Y VUELTA</v>
          </cell>
          <cell r="E964" t="str">
            <v>VIAJE</v>
          </cell>
          <cell r="F964">
            <v>964970</v>
          </cell>
        </row>
        <row r="965">
          <cell r="C965">
            <v>8061</v>
          </cell>
          <cell r="D965" t="str">
            <v>EFECTO DEL AGUA SOBRE LA RESISTENCIA A LA COMPRESIÓN DE LAS MEZCLAS ASFÁLTICAS COMPACTADAS (ENSAYO DE INMERSIÓN- COMPRESIÓN), incluye elaboración. Norma técnica: INV E – 738 - 13 ASTM D1075.</v>
          </cell>
          <cell r="E965" t="str">
            <v>UN</v>
          </cell>
          <cell r="F965">
            <v>1291150</v>
          </cell>
        </row>
        <row r="966">
          <cell r="C966">
            <v>8062</v>
          </cell>
          <cell r="D966" t="str">
            <v>MÓDULO RESILIENTE DE SUELOS Y AGREGADOS. Norma técnica: INV E 156-13 AASHTO T 307</v>
          </cell>
          <cell r="E966" t="str">
            <v>UN</v>
          </cell>
          <cell r="F966">
            <v>1208683</v>
          </cell>
        </row>
        <row r="967">
          <cell r="C967">
            <v>8070</v>
          </cell>
          <cell r="D967" t="str">
            <v>SISTEMA DE ANCLAJE PARA POSTES METÁLICOS 3/4" x 1500 (4 PERNOS)</v>
          </cell>
          <cell r="E967" t="str">
            <v>UN</v>
          </cell>
          <cell r="F967">
            <v>356524</v>
          </cell>
        </row>
        <row r="968">
          <cell r="C968">
            <v>8077</v>
          </cell>
          <cell r="D968" t="str">
            <v>EQUIPO DE OXICORTE - PRESIÓN DE OXÍGENO 125 PSI - PRESIÓN GAS COMBUSTIBLE 15 PSI</v>
          </cell>
          <cell r="E968" t="str">
            <v>DIA</v>
          </cell>
          <cell r="F968">
            <v>85628</v>
          </cell>
        </row>
        <row r="969">
          <cell r="C969">
            <v>8078</v>
          </cell>
          <cell r="D969" t="str">
            <v>YEE PVC SANITARIA D=4"</v>
          </cell>
          <cell r="E969" t="str">
            <v>UN</v>
          </cell>
          <cell r="F969">
            <v>33052</v>
          </cell>
        </row>
        <row r="970">
          <cell r="C970">
            <v>8079</v>
          </cell>
          <cell r="D970" t="str">
            <v>TEE HD 4"X2" EXTREMO LISO</v>
          </cell>
          <cell r="E970" t="str">
            <v>UN</v>
          </cell>
          <cell r="F970">
            <v>249900</v>
          </cell>
        </row>
        <row r="971">
          <cell r="C971">
            <v>8080</v>
          </cell>
          <cell r="D971" t="str">
            <v>TUBERIA ACERO CARBON ASTM A=53 SCH 40 DE D=12"</v>
          </cell>
          <cell r="E971" t="str">
            <v>ML</v>
          </cell>
          <cell r="F971">
            <v>784924</v>
          </cell>
        </row>
        <row r="972">
          <cell r="C972">
            <v>8085</v>
          </cell>
          <cell r="D972" t="str">
            <v>PLANTACION DE FUCCIA H=1.3mt (Incluye tierra, abono, tutor) SUMINISTRO</v>
          </cell>
          <cell r="E972" t="str">
            <v>UN</v>
          </cell>
          <cell r="F972">
            <v>128000</v>
          </cell>
        </row>
        <row r="973">
          <cell r="C973">
            <v>8086</v>
          </cell>
          <cell r="D973" t="str">
            <v>PLANTACION DE DURAZNILLO H=1.5mt (Incluye tierra, abono, tutor) SUMINISTRO</v>
          </cell>
          <cell r="E973" t="str">
            <v>UN</v>
          </cell>
          <cell r="F973">
            <v>148000</v>
          </cell>
        </row>
        <row r="974">
          <cell r="C974">
            <v>8089</v>
          </cell>
          <cell r="D974" t="str">
            <v>PLANTACION DE GUAYACÁN H=1.5mt (Incluye tierra, abono, tutor) SUMINISTRO</v>
          </cell>
          <cell r="E974" t="str">
            <v>UN</v>
          </cell>
          <cell r="F974">
            <v>139000</v>
          </cell>
        </row>
        <row r="975">
          <cell r="C975">
            <v>8090</v>
          </cell>
          <cell r="D975" t="str">
            <v>PLANTACION DE ARRAYÁN H=1.3mt (Incluye tierra, abono, tutor) SUMINISTRO</v>
          </cell>
          <cell r="E975" t="str">
            <v>UN</v>
          </cell>
          <cell r="F975">
            <v>82000</v>
          </cell>
        </row>
        <row r="976">
          <cell r="C976">
            <v>8091</v>
          </cell>
          <cell r="D976" t="str">
            <v>PLANTACION DE CARBONERO H=1.5mt (Incluye tierra, abono, tutor) SUMINISTRO</v>
          </cell>
          <cell r="E976" t="str">
            <v>UN</v>
          </cell>
          <cell r="F976">
            <v>132000</v>
          </cell>
        </row>
        <row r="977">
          <cell r="C977">
            <v>8094</v>
          </cell>
          <cell r="D977" t="str">
            <v>PLANTACION DE FALSO PIMIENTO  H=1.3mt (Incluye tierra, abono, tutor) SUMINISTRO</v>
          </cell>
          <cell r="E977" t="str">
            <v>UN</v>
          </cell>
          <cell r="F977">
            <v>128500</v>
          </cell>
        </row>
        <row r="978">
          <cell r="C978">
            <v>8097</v>
          </cell>
          <cell r="D978" t="str">
            <v>PLANTACION DE CUBRESUELOS BALSAMINA (incluye 20 unidades por M2) SUMINISTRO</v>
          </cell>
          <cell r="E978" t="str">
            <v>M2</v>
          </cell>
          <cell r="F978">
            <v>58310</v>
          </cell>
        </row>
        <row r="979">
          <cell r="C979">
            <v>8099</v>
          </cell>
          <cell r="D979" t="str">
            <v>ADOQUIN EN CONCRETO COLOR OCRE A25 - Adoquin en concreto de 10x20x6cm-Color Ocre</v>
          </cell>
          <cell r="E979" t="str">
            <v>M2</v>
          </cell>
          <cell r="F979">
            <v>69769</v>
          </cell>
        </row>
        <row r="980">
          <cell r="C980">
            <v>8100</v>
          </cell>
          <cell r="D980" t="str">
            <v>ADOQUIN ECOLÓGICO EN CONCRETO DE 40 X 40 X 8cm - GRAMOQUIN</v>
          </cell>
          <cell r="E980" t="str">
            <v>M2</v>
          </cell>
          <cell r="F980">
            <v>47928</v>
          </cell>
        </row>
        <row r="981">
          <cell r="C981">
            <v>8101</v>
          </cell>
          <cell r="D981" t="str">
            <v>ACELERANTE DE FRAGUADO Y RESISTENCIA PARA CONCRETOS</v>
          </cell>
          <cell r="E981" t="str">
            <v>KG</v>
          </cell>
          <cell r="F981">
            <v>11704</v>
          </cell>
        </row>
        <row r="982">
          <cell r="C982">
            <v>8102</v>
          </cell>
          <cell r="D982" t="str">
            <v>TARIFA OPERADOR EQUIPO (INCLUYE FACTOR DE PRESTACIONES)</v>
          </cell>
          <cell r="E982" t="str">
            <v>MES</v>
          </cell>
          <cell r="F982">
            <v>2650098</v>
          </cell>
        </row>
        <row r="983">
          <cell r="C983">
            <v>8103</v>
          </cell>
          <cell r="D983" t="str">
            <v>GRÚA TELESCÓPICA  MOVIL - CARGA MÁXIMA DE 35 A 39 TONELADAS - INCLUYE TRANSPORTE DE IDA Y VUELTA, COMBUSTIBLE Y OPERARIO</v>
          </cell>
          <cell r="E983" t="str">
            <v>DIA</v>
          </cell>
          <cell r="F983">
            <v>2388973</v>
          </cell>
        </row>
        <row r="984">
          <cell r="C984">
            <v>8113</v>
          </cell>
          <cell r="D984" t="str">
            <v>RESISTENCIA A LA COMPRESIÓN UNIAXIAL DE MUESTRAS DE ROCAS INTACTAS. Norma técnica: ASTM D7012 - 14 (Método C).</v>
          </cell>
          <cell r="E984" t="str">
            <v>UN</v>
          </cell>
          <cell r="F984">
            <v>98770</v>
          </cell>
        </row>
        <row r="985">
          <cell r="C985">
            <v>8116</v>
          </cell>
          <cell r="D985" t="str">
            <v>RESISTENCIA A LA FATIGA DE MEZCLAS ASFÁLTICAS EN CALIENTE MEDIANTE EL ENSAYO DE FLEXIÓN EN DOS PUNTOS SOBRE PROBETAS TRAPEZOIDALES. Norma técnica: INV E – 808 - 13  UNE-EN 12697-24  Anexo A NF P 98-261-1.</v>
          </cell>
          <cell r="E985" t="str">
            <v>UN</v>
          </cell>
          <cell r="F985">
            <v>2300000</v>
          </cell>
        </row>
        <row r="986">
          <cell r="C986">
            <v>8139</v>
          </cell>
          <cell r="D986" t="str">
            <v>PANEL ARQUITECTONICO PREFABRICADO EN CONCRETO - SUMINISTRO E INSTALACION</v>
          </cell>
          <cell r="E986" t="str">
            <v>M2</v>
          </cell>
          <cell r="F986">
            <v>237308</v>
          </cell>
        </row>
        <row r="987">
          <cell r="C987">
            <v>8141</v>
          </cell>
          <cell r="D987" t="str">
            <v>PINTURA BASE AGUA PARA USO EXTERIOR</v>
          </cell>
          <cell r="E987" t="str">
            <v>GLN</v>
          </cell>
          <cell r="F987">
            <v>76200</v>
          </cell>
        </row>
        <row r="988">
          <cell r="C988">
            <v>8142</v>
          </cell>
          <cell r="D988" t="str">
            <v>BALDOSA DE GRANITO 33 x 33 CM</v>
          </cell>
          <cell r="E988" t="str">
            <v>M2</v>
          </cell>
          <cell r="F988">
            <v>91300</v>
          </cell>
        </row>
        <row r="989">
          <cell r="C989">
            <v>8143</v>
          </cell>
          <cell r="D989" t="str">
            <v>ADHESIVO PREMEZCLADO INTERIOR</v>
          </cell>
          <cell r="E989" t="str">
            <v>KG</v>
          </cell>
          <cell r="F989">
            <v>1540</v>
          </cell>
        </row>
        <row r="990">
          <cell r="C990">
            <v>8144</v>
          </cell>
          <cell r="D990" t="str">
            <v>BOQUILLA CON LATEX</v>
          </cell>
          <cell r="E990" t="str">
            <v>KG</v>
          </cell>
          <cell r="F990">
            <v>5840</v>
          </cell>
        </row>
        <row r="991">
          <cell r="C991">
            <v>8145</v>
          </cell>
          <cell r="D991" t="str">
            <v>ZOCALO EN GRANITO h=7.2CM</v>
          </cell>
          <cell r="E991" t="str">
            <v>ML</v>
          </cell>
          <cell r="F991">
            <v>18654</v>
          </cell>
        </row>
        <row r="992">
          <cell r="C992">
            <v>8146</v>
          </cell>
          <cell r="D992" t="str">
            <v>PORCELANATO BEIGE 60 x 60 CM2</v>
          </cell>
          <cell r="E992" t="str">
            <v>M2</v>
          </cell>
          <cell r="F992">
            <v>64900</v>
          </cell>
        </row>
        <row r="993">
          <cell r="C993">
            <v>8149</v>
          </cell>
          <cell r="D993" t="str">
            <v>PINTURA PARA ALUMINIO 260°C</v>
          </cell>
          <cell r="E993" t="str">
            <v>GLN</v>
          </cell>
          <cell r="F993">
            <v>187300</v>
          </cell>
        </row>
        <row r="994">
          <cell r="C994">
            <v>8150</v>
          </cell>
          <cell r="D994" t="str">
            <v>DISPENSADOR DE JABÓN METÁLICO DE 1 LT</v>
          </cell>
          <cell r="E994" t="str">
            <v>UN</v>
          </cell>
          <cell r="F994">
            <v>99900</v>
          </cell>
        </row>
        <row r="995">
          <cell r="C995">
            <v>8151</v>
          </cell>
          <cell r="D995" t="str">
            <v>JABONERA</v>
          </cell>
          <cell r="E995" t="str">
            <v>UN</v>
          </cell>
          <cell r="F995">
            <v>22900</v>
          </cell>
        </row>
        <row r="996">
          <cell r="C996">
            <v>8152</v>
          </cell>
          <cell r="D996" t="str">
            <v>PORTAROLLO</v>
          </cell>
          <cell r="E996" t="str">
            <v>UN</v>
          </cell>
          <cell r="F996">
            <v>17900</v>
          </cell>
        </row>
        <row r="997">
          <cell r="C997">
            <v>8153</v>
          </cell>
          <cell r="D997" t="str">
            <v>TOALLERO EN ACERO INOXIDABLE</v>
          </cell>
          <cell r="E997" t="str">
            <v>UN</v>
          </cell>
          <cell r="F997">
            <v>88257</v>
          </cell>
        </row>
        <row r="998">
          <cell r="C998">
            <v>8154</v>
          </cell>
          <cell r="D998" t="str">
            <v>LAVAPLATOS EN ACERO INOXIDABLE DE SOBREPONER CON ALETA Cr DE 1.0x0.50 MTS</v>
          </cell>
          <cell r="E998" t="str">
            <v>UN</v>
          </cell>
          <cell r="F998">
            <v>168900</v>
          </cell>
        </row>
        <row r="999">
          <cell r="C999">
            <v>8155</v>
          </cell>
          <cell r="D999" t="str">
            <v>SILICONA TRANSPARENTE 300ML</v>
          </cell>
          <cell r="E999" t="str">
            <v>UN</v>
          </cell>
          <cell r="F999">
            <v>10220</v>
          </cell>
        </row>
        <row r="1000">
          <cell r="C1000">
            <v>8156</v>
          </cell>
          <cell r="D1000" t="str">
            <v>TUBERIA PVC SANITARIA D=2"</v>
          </cell>
          <cell r="E1000" t="str">
            <v>ML</v>
          </cell>
          <cell r="F1000">
            <v>15121</v>
          </cell>
        </row>
        <row r="1001">
          <cell r="C1001">
            <v>8157</v>
          </cell>
          <cell r="D1001" t="str">
            <v>TAPON DE PRUEBA PVC SANITARIA D=2"</v>
          </cell>
          <cell r="E1001" t="str">
            <v>UN</v>
          </cell>
          <cell r="F1001">
            <v>1492</v>
          </cell>
        </row>
        <row r="1002">
          <cell r="C1002">
            <v>8158</v>
          </cell>
          <cell r="D1002" t="str">
            <v>TAPON DE PRUEBA PVC SANITARIA D=4"</v>
          </cell>
          <cell r="E1002" t="str">
            <v>UN</v>
          </cell>
          <cell r="F1002">
            <v>3760</v>
          </cell>
        </row>
        <row r="1003">
          <cell r="C1003">
            <v>8159</v>
          </cell>
          <cell r="D1003" t="str">
            <v>CODO 45° 1/8 CxE PVC SANITARIA D=4"</v>
          </cell>
          <cell r="E1003" t="str">
            <v>UN</v>
          </cell>
          <cell r="F1003">
            <v>18265</v>
          </cell>
        </row>
        <row r="1004">
          <cell r="C1004">
            <v>8160</v>
          </cell>
          <cell r="D1004" t="str">
            <v>CODO 45° 1/8 CxE PVC SANITARIA D= 2"</v>
          </cell>
          <cell r="E1004" t="str">
            <v>UN</v>
          </cell>
          <cell r="F1004">
            <v>4825</v>
          </cell>
        </row>
        <row r="1005">
          <cell r="C1005">
            <v>8161</v>
          </cell>
          <cell r="D1005" t="str">
            <v>CODO 90° 1/4 CXE PVC SANITARIA D= 4"</v>
          </cell>
          <cell r="E1005" t="str">
            <v>UN</v>
          </cell>
          <cell r="F1005">
            <v>20016</v>
          </cell>
        </row>
        <row r="1006">
          <cell r="C1006">
            <v>8162</v>
          </cell>
          <cell r="D1006" t="str">
            <v>YEE PVC SANITARIA D= 2"</v>
          </cell>
          <cell r="E1006" t="str">
            <v>UN</v>
          </cell>
          <cell r="F1006">
            <v>9247</v>
          </cell>
        </row>
        <row r="1007">
          <cell r="C1007">
            <v>8164</v>
          </cell>
          <cell r="D1007" t="str">
            <v>YEE DOBLE PVC SANITARIA D= 4"</v>
          </cell>
          <cell r="E1007" t="str">
            <v>UN</v>
          </cell>
          <cell r="F1007">
            <v>58255</v>
          </cell>
        </row>
        <row r="1008">
          <cell r="C1008">
            <v>8165</v>
          </cell>
          <cell r="D1008" t="str">
            <v>YEE REDUCIDA PVC SANITARIA 4" x 2"</v>
          </cell>
          <cell r="E1008" t="str">
            <v>UN</v>
          </cell>
          <cell r="F1008">
            <v>28371</v>
          </cell>
        </row>
        <row r="1009">
          <cell r="C1009">
            <v>8166</v>
          </cell>
          <cell r="D1009" t="str">
            <v>CODO 45°  1/8 CXC SANITARIA D= 4"</v>
          </cell>
          <cell r="E1009" t="str">
            <v>UN</v>
          </cell>
          <cell r="F1009">
            <v>18265</v>
          </cell>
        </row>
        <row r="1010">
          <cell r="C1010">
            <v>8167</v>
          </cell>
          <cell r="D1010" t="str">
            <v>UNION SANITARIA  D= 4"</v>
          </cell>
          <cell r="E1010" t="str">
            <v>UN</v>
          </cell>
          <cell r="F1010">
            <v>9459</v>
          </cell>
        </row>
        <row r="1011">
          <cell r="C1011">
            <v>8169</v>
          </cell>
          <cell r="D1011" t="str">
            <v>CODO 45°  1/8 CXC SANITARIA D= 2"</v>
          </cell>
          <cell r="E1011" t="str">
            <v>UN</v>
          </cell>
          <cell r="F1011">
            <v>4825</v>
          </cell>
        </row>
        <row r="1012">
          <cell r="C1012">
            <v>8170</v>
          </cell>
          <cell r="D1012" t="str">
            <v>SIFON 180° D= 2"</v>
          </cell>
          <cell r="E1012" t="str">
            <v>UN</v>
          </cell>
          <cell r="F1012">
            <v>6671</v>
          </cell>
        </row>
        <row r="1013">
          <cell r="C1013">
            <v>8171</v>
          </cell>
          <cell r="D1013" t="str">
            <v>UNION SANITARIA D= 2"</v>
          </cell>
          <cell r="E1013" t="str">
            <v>UN</v>
          </cell>
          <cell r="F1013">
            <v>3251</v>
          </cell>
        </row>
        <row r="1014">
          <cell r="C1014">
            <v>8172</v>
          </cell>
          <cell r="D1014" t="str">
            <v>TUBERIA PVC E.L. D= 1 1/4" 200 PSI RDE 21</v>
          </cell>
          <cell r="E1014" t="str">
            <v>ML</v>
          </cell>
          <cell r="F1014">
            <v>10574</v>
          </cell>
        </row>
        <row r="1015">
          <cell r="C1015">
            <v>8173</v>
          </cell>
          <cell r="D1015" t="str">
            <v>TUBERIA PVC E.L.  D= 1" RDE 13.5 - 315 PSI</v>
          </cell>
          <cell r="E1015" t="str">
            <v>ML</v>
          </cell>
          <cell r="F1015">
            <v>8500</v>
          </cell>
        </row>
        <row r="1016">
          <cell r="C1016">
            <v>8174</v>
          </cell>
          <cell r="D1016" t="str">
            <v>TEE PVC E.L. D= 1 1/2"</v>
          </cell>
          <cell r="E1016" t="str">
            <v>UN</v>
          </cell>
          <cell r="F1016">
            <v>11570</v>
          </cell>
        </row>
        <row r="1017">
          <cell r="C1017">
            <v>8175</v>
          </cell>
          <cell r="D1017" t="str">
            <v>TEE PVC E.L.  D= 1 1/4"</v>
          </cell>
          <cell r="E1017" t="str">
            <v>UN</v>
          </cell>
          <cell r="F1017">
            <v>8814</v>
          </cell>
        </row>
        <row r="1018">
          <cell r="C1018">
            <v>8177</v>
          </cell>
          <cell r="D1018" t="str">
            <v>CODO 90° PVC E.L.  D= 1 1/4"</v>
          </cell>
          <cell r="E1018" t="str">
            <v>UN</v>
          </cell>
          <cell r="F1018">
            <v>4712</v>
          </cell>
        </row>
        <row r="1019">
          <cell r="C1019">
            <v>8178</v>
          </cell>
          <cell r="D1019" t="str">
            <v>CODO 90° PVC E.L.  D= 1"</v>
          </cell>
          <cell r="E1019" t="str">
            <v>UN</v>
          </cell>
          <cell r="F1019">
            <v>2454</v>
          </cell>
        </row>
        <row r="1020">
          <cell r="C1020">
            <v>8179</v>
          </cell>
          <cell r="D1020" t="str">
            <v>CODO 90° E.L.  D= 1 1/2"</v>
          </cell>
          <cell r="E1020" t="str">
            <v>UN</v>
          </cell>
          <cell r="F1020">
            <v>8799</v>
          </cell>
        </row>
        <row r="1021">
          <cell r="C1021">
            <v>8180</v>
          </cell>
          <cell r="D1021" t="str">
            <v>REDUCCION PVC E.L.  D= 1 1/2 x 1 1/4" (BUJE SOLDADO)</v>
          </cell>
          <cell r="E1021" t="str">
            <v>UN</v>
          </cell>
          <cell r="F1021">
            <v>4480</v>
          </cell>
        </row>
        <row r="1022">
          <cell r="C1022">
            <v>8181</v>
          </cell>
          <cell r="D1022" t="str">
            <v>REDUCCION PVC E.L. D=1 1/4" x 1" (BUJE SOLDADO)</v>
          </cell>
          <cell r="E1022" t="str">
            <v>UN</v>
          </cell>
          <cell r="F1022">
            <v>2902</v>
          </cell>
        </row>
        <row r="1023">
          <cell r="C1023">
            <v>8182</v>
          </cell>
          <cell r="D1023" t="str">
            <v>REDUCCION PVC E.L.  D= 1" x 3/4</v>
          </cell>
          <cell r="E1023" t="str">
            <v>UN</v>
          </cell>
          <cell r="F1023">
            <v>1511</v>
          </cell>
        </row>
        <row r="1024">
          <cell r="C1024">
            <v>8183</v>
          </cell>
          <cell r="D1024" t="str">
            <v>REDUCCION PVC E.L. D= 3/4" x 1/2" (BUJE SOLDADO)</v>
          </cell>
          <cell r="E1024" t="str">
            <v>UN</v>
          </cell>
          <cell r="F1024">
            <v>759</v>
          </cell>
        </row>
        <row r="1025">
          <cell r="C1025">
            <v>8185</v>
          </cell>
          <cell r="D1025" t="str">
            <v>REGISTRO BOLA 1" TIPO PESADO</v>
          </cell>
          <cell r="E1025" t="str">
            <v>UN</v>
          </cell>
          <cell r="F1025">
            <v>23637</v>
          </cell>
        </row>
        <row r="1026">
          <cell r="C1026">
            <v>8186</v>
          </cell>
          <cell r="D1026" t="str">
            <v>REGISTRO BOLA 1 1/4" TIPO PESADO</v>
          </cell>
          <cell r="E1026" t="str">
            <v>UN</v>
          </cell>
          <cell r="F1026">
            <v>33529</v>
          </cell>
        </row>
        <row r="1027">
          <cell r="C1027">
            <v>8187</v>
          </cell>
          <cell r="D1027" t="str">
            <v>CODO 45° PVC E.L. D=1"</v>
          </cell>
          <cell r="E1027" t="str">
            <v>UN</v>
          </cell>
          <cell r="F1027">
            <v>3940</v>
          </cell>
        </row>
        <row r="1028">
          <cell r="C1028">
            <v>8188</v>
          </cell>
          <cell r="D1028" t="str">
            <v>TEE PVC E.L. D=1" SHEDULE 40</v>
          </cell>
          <cell r="E1028" t="str">
            <v>UN</v>
          </cell>
          <cell r="F1028">
            <v>3413</v>
          </cell>
        </row>
        <row r="1029">
          <cell r="C1029">
            <v>8189</v>
          </cell>
          <cell r="D1029" t="str">
            <v>TAPON COPA PVC D=1" (TAPON SOLDADO)</v>
          </cell>
          <cell r="E1029" t="str">
            <v>UN</v>
          </cell>
          <cell r="F1029">
            <v>1501</v>
          </cell>
        </row>
        <row r="1030">
          <cell r="C1030">
            <v>8190</v>
          </cell>
          <cell r="D1030" t="str">
            <v>CODO 45° PVC E.L. D=1/2"</v>
          </cell>
          <cell r="E1030" t="str">
            <v>UN</v>
          </cell>
          <cell r="F1030">
            <v>1295</v>
          </cell>
        </row>
        <row r="1031">
          <cell r="C1031">
            <v>8191</v>
          </cell>
          <cell r="D1031" t="str">
            <v>TUBERIA PVC E.L. D=1/2" RDE 13.5 315PSI</v>
          </cell>
          <cell r="E1031" t="str">
            <v>ML</v>
          </cell>
          <cell r="F1031">
            <v>3376</v>
          </cell>
        </row>
        <row r="1032">
          <cell r="C1032">
            <v>8192</v>
          </cell>
          <cell r="D1032" t="str">
            <v>TEE PVC E.L. D=1/2 SHEDULE 40</v>
          </cell>
          <cell r="E1032" t="str">
            <v>UN</v>
          </cell>
          <cell r="F1032">
            <v>1040</v>
          </cell>
        </row>
        <row r="1033">
          <cell r="C1033">
            <v>8193</v>
          </cell>
          <cell r="D1033" t="str">
            <v>TAPON COPA PVC D=1/2"</v>
          </cell>
          <cell r="E1033" t="str">
            <v>UN</v>
          </cell>
          <cell r="F1033">
            <v>447</v>
          </cell>
        </row>
        <row r="1034">
          <cell r="C1034">
            <v>8195</v>
          </cell>
          <cell r="D1034" t="str">
            <v>CABLE No.2 AWG 600V 90°</v>
          </cell>
          <cell r="E1034" t="str">
            <v>ML</v>
          </cell>
          <cell r="F1034">
            <v>21750</v>
          </cell>
        </row>
        <row r="1035">
          <cell r="C1035">
            <v>8199</v>
          </cell>
          <cell r="D1035" t="str">
            <v>CABLE 4 AWG 600V 90° C THHN/THWN</v>
          </cell>
          <cell r="E1035" t="str">
            <v>ML</v>
          </cell>
          <cell r="F1035">
            <v>15700</v>
          </cell>
        </row>
        <row r="1036">
          <cell r="C1036">
            <v>8202</v>
          </cell>
          <cell r="D1036" t="str">
            <v>VARILLA COPPERWELD DE 5/8" (2.4 MT)</v>
          </cell>
          <cell r="E1036" t="str">
            <v>UN</v>
          </cell>
          <cell r="F1036">
            <v>232250</v>
          </cell>
        </row>
        <row r="1037">
          <cell r="C1037">
            <v>8203</v>
          </cell>
          <cell r="D1037" t="str">
            <v>INTERRUPTOR MONOFASICO 40A</v>
          </cell>
          <cell r="E1037" t="str">
            <v>UN</v>
          </cell>
          <cell r="F1037">
            <v>14900</v>
          </cell>
        </row>
        <row r="1038">
          <cell r="C1038">
            <v>8204</v>
          </cell>
          <cell r="D1038" t="str">
            <v>INTERRUPTOR TRIFILAR 50A</v>
          </cell>
          <cell r="E1038" t="str">
            <v>UN</v>
          </cell>
          <cell r="F1038">
            <v>29500</v>
          </cell>
        </row>
        <row r="1039">
          <cell r="C1039">
            <v>8205</v>
          </cell>
          <cell r="D1039" t="str">
            <v>SOLDADURA EXOTERMICA</v>
          </cell>
          <cell r="E1039" t="str">
            <v>GR</v>
          </cell>
          <cell r="F1039">
            <v>134</v>
          </cell>
        </row>
        <row r="1040">
          <cell r="C1040">
            <v>8206</v>
          </cell>
          <cell r="D1040" t="str">
            <v>CABLE No.1/0 AWG THHN-600V COBRE</v>
          </cell>
          <cell r="E1040" t="str">
            <v>ML</v>
          </cell>
          <cell r="F1040">
            <v>38900</v>
          </cell>
        </row>
        <row r="1041">
          <cell r="C1041">
            <v>8207</v>
          </cell>
          <cell r="D1041" t="str">
            <v>CONDUCTOR No.2 A 600V EN COBRE</v>
          </cell>
          <cell r="E1041" t="str">
            <v>ML</v>
          </cell>
          <cell r="F1041">
            <v>23067</v>
          </cell>
        </row>
        <row r="1042">
          <cell r="C1042">
            <v>8208</v>
          </cell>
          <cell r="D1042" t="str">
            <v>TUBERIA CONDUIT METALICA EMT D= 2"</v>
          </cell>
          <cell r="E1042" t="str">
            <v>ML</v>
          </cell>
          <cell r="F1042">
            <v>50073</v>
          </cell>
        </row>
        <row r="1043">
          <cell r="C1043">
            <v>8209</v>
          </cell>
          <cell r="D1043" t="str">
            <v>GRAPA PARA TUBERIA EMT D=2"</v>
          </cell>
          <cell r="E1043" t="str">
            <v>UN</v>
          </cell>
          <cell r="F1043">
            <v>1250</v>
          </cell>
        </row>
        <row r="1044">
          <cell r="C1044">
            <v>8210</v>
          </cell>
          <cell r="D1044" t="str">
            <v>CABLE No.6 AWG THHN- 600V COBRE</v>
          </cell>
          <cell r="E1044" t="str">
            <v>ML</v>
          </cell>
          <cell r="F1044">
            <v>9145</v>
          </cell>
        </row>
        <row r="1045">
          <cell r="C1045">
            <v>8211</v>
          </cell>
          <cell r="D1045" t="str">
            <v>CABLE No.8 AWG THHN-600V COBRE</v>
          </cell>
          <cell r="E1045" t="str">
            <v>ML</v>
          </cell>
          <cell r="F1045">
            <v>5775</v>
          </cell>
        </row>
        <row r="1046">
          <cell r="C1046">
            <v>8212</v>
          </cell>
          <cell r="D1046" t="str">
            <v>TUBERIA CONDUIT METALICA EMT D= 1"</v>
          </cell>
          <cell r="E1046" t="str">
            <v>ML</v>
          </cell>
          <cell r="F1046">
            <v>17732</v>
          </cell>
        </row>
        <row r="1047">
          <cell r="C1047">
            <v>8213</v>
          </cell>
          <cell r="D1047" t="str">
            <v>GRAPA PARA TUBERIA EMT D=1"</v>
          </cell>
          <cell r="E1047" t="str">
            <v>UN</v>
          </cell>
          <cell r="F1047">
            <v>450</v>
          </cell>
        </row>
        <row r="1048">
          <cell r="C1048">
            <v>8216</v>
          </cell>
          <cell r="D1048" t="str">
            <v>TOMA DE INCRUSTAR DOBLE CON POLO A TIERRA AISLADO 15A REGULADA</v>
          </cell>
          <cell r="E1048" t="str">
            <v>UN</v>
          </cell>
          <cell r="F1048">
            <v>11250</v>
          </cell>
        </row>
        <row r="1049">
          <cell r="C1049">
            <v>8217</v>
          </cell>
          <cell r="D1049" t="str">
            <v>CAJA PLASTICA ELECTRICA 4" X 4" CONDUIT 1/2"</v>
          </cell>
          <cell r="E1049" t="str">
            <v>UN</v>
          </cell>
          <cell r="F1049">
            <v>1428</v>
          </cell>
        </row>
        <row r="1050">
          <cell r="C1050">
            <v>8218</v>
          </cell>
          <cell r="D1050" t="str">
            <v>CABLE No.14 AWG 600V 90° C THHN/THWN</v>
          </cell>
          <cell r="E1050" t="str">
            <v>ML</v>
          </cell>
          <cell r="F1050">
            <v>1809</v>
          </cell>
        </row>
        <row r="1051">
          <cell r="C1051">
            <v>8219</v>
          </cell>
          <cell r="D1051" t="str">
            <v>TOMA TRIFILAR DE INCRUSTAR 50A/250V</v>
          </cell>
          <cell r="E1051" t="str">
            <v>UN</v>
          </cell>
          <cell r="F1051">
            <v>28875</v>
          </cell>
        </row>
        <row r="1052">
          <cell r="C1052">
            <v>8221</v>
          </cell>
          <cell r="D1052" t="str">
            <v>CABLE 12 AWG 600V 90° C THHN/THWN</v>
          </cell>
          <cell r="E1052" t="str">
            <v>ML</v>
          </cell>
          <cell r="F1052">
            <v>2550</v>
          </cell>
        </row>
        <row r="1053">
          <cell r="C1053">
            <v>8222</v>
          </cell>
          <cell r="D1053" t="str">
            <v>BREAKER ENCHUFABLE TRIPOLAR 3x20 A</v>
          </cell>
          <cell r="E1053" t="str">
            <v>UN</v>
          </cell>
          <cell r="F1053">
            <v>42007</v>
          </cell>
        </row>
        <row r="1054">
          <cell r="C1054">
            <v>8223</v>
          </cell>
          <cell r="D1054" t="str">
            <v>BALA - BALA 1 LUZ e27 13cm ESPECULAR BLANCO</v>
          </cell>
          <cell r="E1054" t="str">
            <v>UN</v>
          </cell>
          <cell r="F1054">
            <v>17751</v>
          </cell>
        </row>
        <row r="1055">
          <cell r="C1055">
            <v>8224</v>
          </cell>
          <cell r="D1055" t="str">
            <v>BOMBILLOS AHORRADORES 20W, 120V</v>
          </cell>
          <cell r="E1055" t="str">
            <v>UN</v>
          </cell>
          <cell r="F1055">
            <v>14900</v>
          </cell>
        </row>
        <row r="1056">
          <cell r="C1056">
            <v>8225</v>
          </cell>
          <cell r="D1056" t="str">
            <v>INTERRUPTOR DOBLE</v>
          </cell>
          <cell r="E1056" t="str">
            <v>UN</v>
          </cell>
          <cell r="F1056">
            <v>7350</v>
          </cell>
        </row>
        <row r="1057">
          <cell r="C1057">
            <v>8227</v>
          </cell>
          <cell r="D1057" t="str">
            <v>CAJA DE INTERRUPTOR 2 x 4</v>
          </cell>
          <cell r="E1057" t="str">
            <v>UN</v>
          </cell>
          <cell r="F1057">
            <v>1200</v>
          </cell>
        </row>
        <row r="1058">
          <cell r="C1058">
            <v>8228</v>
          </cell>
          <cell r="D1058" t="str">
            <v>TUBERÍA GALVANIZADA D=2". Espesor del tubo (1.5mm)</v>
          </cell>
          <cell r="E1058" t="str">
            <v>ML</v>
          </cell>
          <cell r="F1058">
            <v>53575</v>
          </cell>
        </row>
        <row r="1059">
          <cell r="C1059">
            <v>8229</v>
          </cell>
          <cell r="D1059" t="str">
            <v>GRAPA PARA TUBERIA EMT D=3/4"</v>
          </cell>
          <cell r="E1059" t="str">
            <v>UN</v>
          </cell>
          <cell r="F1059">
            <v>400</v>
          </cell>
        </row>
        <row r="1060">
          <cell r="C1060">
            <v>8230</v>
          </cell>
          <cell r="D1060" t="str">
            <v>TUBERÍA DE ACERO GALVANIZADA D=3/4". Espesor del tubo (15mm)</v>
          </cell>
          <cell r="E1060" t="str">
            <v>ML</v>
          </cell>
          <cell r="F1060">
            <v>15785</v>
          </cell>
        </row>
        <row r="1061">
          <cell r="C1061">
            <v>8231</v>
          </cell>
          <cell r="D1061" t="str">
            <v>GRAPA PARA TUBERIA EMT D=3"</v>
          </cell>
          <cell r="E1061" t="str">
            <v>UN</v>
          </cell>
          <cell r="F1061">
            <v>3689</v>
          </cell>
        </row>
        <row r="1062">
          <cell r="C1062">
            <v>8232</v>
          </cell>
          <cell r="D1062" t="str">
            <v>TUBERIA CONDUIT METALICA EMT D= 3/4"</v>
          </cell>
          <cell r="E1062" t="str">
            <v>ML</v>
          </cell>
          <cell r="F1062">
            <v>11967</v>
          </cell>
        </row>
        <row r="1063">
          <cell r="C1063">
            <v>8233</v>
          </cell>
          <cell r="D1063" t="str">
            <v>BREAKER ENCHUFABLE 1 x 20 A</v>
          </cell>
          <cell r="E1063" t="str">
            <v>UN</v>
          </cell>
          <cell r="F1063">
            <v>14518</v>
          </cell>
        </row>
        <row r="1064">
          <cell r="C1064">
            <v>8235</v>
          </cell>
          <cell r="D1064" t="str">
            <v>TUBO FLUORESCENTE 54 W</v>
          </cell>
          <cell r="E1064" t="str">
            <v>UN</v>
          </cell>
          <cell r="F1064">
            <v>9900</v>
          </cell>
        </row>
        <row r="1065">
          <cell r="C1065">
            <v>8244</v>
          </cell>
          <cell r="D1065" t="str">
            <v>SANITARIO LINEA INSTITUCIONAL COLOR BLANCO (VALVULA ANTIVANDALICA TIPO PUSH METALICO, CROMADO)</v>
          </cell>
          <cell r="E1065" t="str">
            <v>UN</v>
          </cell>
          <cell r="F1065">
            <v>412900</v>
          </cell>
        </row>
        <row r="1066">
          <cell r="C1066">
            <v>8245</v>
          </cell>
          <cell r="D1066" t="str">
            <v>SANITARIO LINEA INSTITUCIONAL PARA DISCAPACITADOS COLOR BLANCO (VALVULA ANTIVANDALICA TIPO PUSH METALICO, CROMADO)</v>
          </cell>
          <cell r="E1066" t="str">
            <v>UN</v>
          </cell>
          <cell r="F1066">
            <v>1050947</v>
          </cell>
        </row>
        <row r="1067">
          <cell r="C1067">
            <v>8246</v>
          </cell>
          <cell r="D1067" t="str">
            <v>ORINAL MEDIANO DE COLGAR TIPO INSTITUCIONAL COLOR BLANCO (VALVULA ANTIVANDALICA TIPO PUSH METALICO, CROMADO)</v>
          </cell>
          <cell r="E1067" t="str">
            <v>UN</v>
          </cell>
          <cell r="F1067">
            <v>345299</v>
          </cell>
        </row>
        <row r="1068">
          <cell r="C1068">
            <v>8247</v>
          </cell>
          <cell r="D1068" t="str">
            <v>PAPELERA DE 200/400 mm EN LAMINA DE ACERO INOXIDABLE SATINADO CON CERROJO</v>
          </cell>
          <cell r="E1068" t="str">
            <v>UN</v>
          </cell>
          <cell r="F1068">
            <v>78540</v>
          </cell>
        </row>
        <row r="1069">
          <cell r="C1069">
            <v>8248</v>
          </cell>
          <cell r="D1069" t="str">
            <v>GRIFERIA  PARA LAVAMANOS INSTITUCIONAL DE MESON TIPO PUSH METALICO CROMADO</v>
          </cell>
          <cell r="E1069" t="str">
            <v>UN</v>
          </cell>
          <cell r="F1069">
            <v>269900</v>
          </cell>
        </row>
        <row r="1070">
          <cell r="C1070">
            <v>8249</v>
          </cell>
          <cell r="D1070" t="str">
            <v>SECADOR ELECTRICO DE MANOS, CARCAZA OVALADA METALICA ACERO INOXIDABLE 304 SATINADO CAL. 1.2mm. 1650 W</v>
          </cell>
          <cell r="E1070" t="str">
            <v>UN</v>
          </cell>
          <cell r="F1070">
            <v>534990</v>
          </cell>
        </row>
        <row r="1071">
          <cell r="C1071">
            <v>8250</v>
          </cell>
          <cell r="D1071" t="str">
            <v>VALVULA ANTIVANDALICA PARA ORINAL CON ACCESORIOS PARA CONECTAR</v>
          </cell>
          <cell r="E1071" t="str">
            <v>UN</v>
          </cell>
          <cell r="F1071">
            <v>431900</v>
          </cell>
        </row>
        <row r="1072">
          <cell r="C1072">
            <v>8253</v>
          </cell>
          <cell r="D1072" t="str">
            <v>PINTURA EPOXICA</v>
          </cell>
          <cell r="E1072" t="str">
            <v>GLN</v>
          </cell>
          <cell r="F1072">
            <v>206900</v>
          </cell>
        </row>
        <row r="1073">
          <cell r="C1073">
            <v>8254</v>
          </cell>
          <cell r="D1073" t="str">
            <v>SOLDADURA E-7018 x 1/8"</v>
          </cell>
          <cell r="E1073" t="str">
            <v>KG</v>
          </cell>
          <cell r="F1073">
            <v>17900</v>
          </cell>
        </row>
        <row r="1074">
          <cell r="C1074">
            <v>8256</v>
          </cell>
          <cell r="D1074" t="str">
            <v>TARIFA JORNAL - PERSONAL DE OBRA - SOLDADOR (INCLUYE FACTOR DE PRESTACIONES)</v>
          </cell>
          <cell r="E1074" t="str">
            <v>JR</v>
          </cell>
          <cell r="F1074">
            <v>92000</v>
          </cell>
        </row>
        <row r="1075">
          <cell r="C1075">
            <v>8258</v>
          </cell>
          <cell r="D1075" t="str">
            <v>EQUIPO DE SOLDADURA - CAPACIDAD 225 AMP</v>
          </cell>
          <cell r="E1075" t="str">
            <v>DIA</v>
          </cell>
          <cell r="F1075">
            <v>38900</v>
          </cell>
        </row>
        <row r="1076">
          <cell r="C1076">
            <v>8259</v>
          </cell>
          <cell r="D1076" t="str">
            <v>TUBO CERRAMIENTO NEGRO 2" 1.9mm</v>
          </cell>
          <cell r="E1076" t="str">
            <v>ML</v>
          </cell>
          <cell r="F1076">
            <v>20349</v>
          </cell>
        </row>
        <row r="1077">
          <cell r="C1077">
            <v>8260</v>
          </cell>
          <cell r="D1077" t="str">
            <v>TUBO CERRAMIENTO  NEGRO 1/2" 1.9 mm</v>
          </cell>
          <cell r="E1077" t="str">
            <v>ML</v>
          </cell>
          <cell r="F1077">
            <v>18781</v>
          </cell>
        </row>
        <row r="1078">
          <cell r="C1078">
            <v>8262</v>
          </cell>
          <cell r="D1078" t="str">
            <v>ANTICORROSIVO CROMATO DE ZINC</v>
          </cell>
          <cell r="E1078" t="str">
            <v>GLN</v>
          </cell>
          <cell r="F1078">
            <v>98413</v>
          </cell>
        </row>
        <row r="1079">
          <cell r="C1079">
            <v>8270</v>
          </cell>
          <cell r="D1079" t="str">
            <v>DEMARCACIÓN LINEA DE CEDA EL PASO DISCONTINUA DE 0.8mt ESPACIADO 0.4mt, E=2.3mm EN PINTURA TERMOPLÁSTICA, INCLUYE SUMINISTRO Y APLICACIÓN CON EQUIPO, INCLUYE MICROESFERAS</v>
          </cell>
          <cell r="E1079" t="str">
            <v>ML</v>
          </cell>
          <cell r="F1079">
            <v>7140</v>
          </cell>
        </row>
        <row r="1080">
          <cell r="C1080">
            <v>8271</v>
          </cell>
          <cell r="D1080" t="str">
            <v>DEMARCACION LINEA CARRIL A=0.12mt L=3.0 SEPARCION =5.0mt E=2.3mm, EN PINTURA TERMOPLATICA. INCLUYE SUMINISTRO Y APLICACION CON EQUIPO. INCLUYE MICROESFERAS</v>
          </cell>
          <cell r="E1080" t="str">
            <v>M2</v>
          </cell>
          <cell r="F1080">
            <v>10511</v>
          </cell>
        </row>
        <row r="1081">
          <cell r="C1081">
            <v>8276</v>
          </cell>
          <cell r="D1081" t="str">
            <v>FRANJA EN ADHESIVO VINILICO ESMERILADO EFECTO STAND BLASTED FROSTED CRYSTAL,  (SUMINISTRO E INSTALACIÓN) GARANTIA DE 5 AÑOS AL EXTERIOR. SEGUN MANUAL DE IMAGEN DE TRANSMILENIO S.A.</v>
          </cell>
          <cell r="E1081" t="str">
            <v>UN</v>
          </cell>
          <cell r="F1081">
            <v>78212</v>
          </cell>
        </row>
        <row r="1082">
          <cell r="C1082">
            <v>8277</v>
          </cell>
          <cell r="D1082" t="str">
            <v>FRANJA EN VINILO CON ADHESIVO EN VINILO ALTO 6cm,  (SUMINISTRO E INSTALACIÓN) GARANTIA DE 5 AÑOS AL EXTERIOR SEGUN COLOR. SEGUN MANUAL DE IMAGEN DE TRANSMILENIO S.A.</v>
          </cell>
          <cell r="E1082" t="str">
            <v>UN</v>
          </cell>
          <cell r="F1082">
            <v>25158</v>
          </cell>
        </row>
        <row r="1083">
          <cell r="C1083">
            <v>8278</v>
          </cell>
          <cell r="D1083" t="str">
            <v>FRANJA EN VINILO CON ADHESIVO EN VINILO ALTO 3cm,  (SUMINISTRO E INSTALACIÓN) GARANTIA DE 5 AÑOS AL EXTERIOR SEGUN COLOR. SEGUN MANUAL DE IMAGEN DE TRANSMILENIO S.A.</v>
          </cell>
          <cell r="E1083" t="str">
            <v>UN</v>
          </cell>
          <cell r="F1083">
            <v>15642</v>
          </cell>
        </row>
        <row r="1084">
          <cell r="C1084">
            <v>8292</v>
          </cell>
          <cell r="D1084" t="str">
            <v>TARIFA JORNAL - PROFESIONAL CATEGORÍA 8 (INCLUYE FACTOR DE PRESTACIONES)</v>
          </cell>
          <cell r="E1084" t="str">
            <v>JR</v>
          </cell>
          <cell r="F1084">
            <v>219266</v>
          </cell>
        </row>
        <row r="1085">
          <cell r="C1085">
            <v>8293</v>
          </cell>
          <cell r="D1085" t="str">
            <v>SUMINISTRO CONSTRUCCION E INSTALACION DE JARDIN VERTICAL. INCLUYE ESTRUCTURA Y/O PANEL DE SOPORTE INDEPENDIENTE ELEMENTOS PARA SOPORTE Y SUJECION DE JARDIN, SACOS Y/O CANGUROS PARA SIEMBRA DE JARDIN V</v>
          </cell>
          <cell r="E1085" t="str">
            <v>M2</v>
          </cell>
          <cell r="F1085">
            <v>65000</v>
          </cell>
        </row>
        <row r="1086">
          <cell r="C1086">
            <v>8294</v>
          </cell>
          <cell r="D1086" t="str">
            <v>COLLAR DERIVACION 4" x 1/2"</v>
          </cell>
          <cell r="E1086" t="str">
            <v>UN</v>
          </cell>
          <cell r="F1086">
            <v>27168</v>
          </cell>
        </row>
        <row r="1087">
          <cell r="C1087">
            <v>8295</v>
          </cell>
          <cell r="D1087" t="str">
            <v>COLLAR DERIVACION 6" x 1/2"</v>
          </cell>
          <cell r="E1087" t="str">
            <v>UN</v>
          </cell>
          <cell r="F1087">
            <v>34535</v>
          </cell>
        </row>
        <row r="1088">
          <cell r="C1088">
            <v>8297</v>
          </cell>
          <cell r="D1088" t="str">
            <v>TARIFA DIA - ALQUILER DE VEHICULO: CAMPERO, PICK-UP, CAMIONETA, CAMION O SIMILAR DE 1300cc A 2000cc DE CILINDRADA, MODELO 2022 A 2019. 100% DE LA TARIFA ESTABLECIDA. INCLUYE TODOS LOS COSTOS DE OPERACIÓN Y MANTENIMIENTO EXCEPTO EL SALARIO DEL CONDUCTOR.</v>
          </cell>
          <cell r="E1088" t="str">
            <v>DIA</v>
          </cell>
          <cell r="F1088">
            <v>242000</v>
          </cell>
        </row>
        <row r="1089">
          <cell r="C1089">
            <v>8298</v>
          </cell>
          <cell r="D1089" t="str">
            <v>MINICARGADOR - POTENCIA 53 A 63 KW - INCLUYE OPERARIO Y COMBUSTIBLE</v>
          </cell>
          <cell r="E1089" t="str">
            <v>HR</v>
          </cell>
          <cell r="F1089">
            <v>99291</v>
          </cell>
        </row>
        <row r="1090">
          <cell r="C1090">
            <v>8299</v>
          </cell>
          <cell r="D1090" t="str">
            <v>TARIFA JORNAL - PERSONAL DE OBRA - AYUDANTE HORARIO NOCTURNO (INCLUYE FACTOR DE PRESTACIONES)</v>
          </cell>
          <cell r="E1090" t="str">
            <v>JR</v>
          </cell>
          <cell r="F1090">
            <v>85999</v>
          </cell>
        </row>
        <row r="1091">
          <cell r="C1091">
            <v>8300</v>
          </cell>
          <cell r="D1091" t="str">
            <v>TARIFA JORNAL - PERSONAL DE OBRA - OFICIAL HORARIO NOCTURNO (INCLUYE FACTOR DE PRESTACIONES)</v>
          </cell>
          <cell r="E1091" t="str">
            <v>JR</v>
          </cell>
          <cell r="F1091">
            <v>123999</v>
          </cell>
        </row>
        <row r="1092">
          <cell r="C1092">
            <v>8302</v>
          </cell>
          <cell r="D1092" t="str">
            <v>BOYA PLASTICA DE 20 x 20 x 9 cm DE ALTURA (NO INCLUYE ELEMENTOS DE ANCLAJE)</v>
          </cell>
          <cell r="E1092" t="str">
            <v>UN</v>
          </cell>
          <cell r="F1092">
            <v>23949</v>
          </cell>
        </row>
        <row r="1093">
          <cell r="C1093">
            <v>8303</v>
          </cell>
          <cell r="D1093" t="str">
            <v>HITO DE 75cm DE ALTURA Y 8cm DE DIAMETRO CON REFLECTIVOS DE COLOR AMARILLO. NO INCLUYE ELEMENTOS DE ANCLAJE</v>
          </cell>
          <cell r="E1093" t="str">
            <v>UN</v>
          </cell>
          <cell r="F1093">
            <v>48582</v>
          </cell>
        </row>
        <row r="1094">
          <cell r="C1094">
            <v>8304</v>
          </cell>
          <cell r="D1094" t="str">
            <v>EQUIPO DE OXICORTE - PRESIÓN DE OXÍGENO 125 PSI - PRESIÓN GAS COMBUSTIBLE 15 PSI, MES</v>
          </cell>
          <cell r="E1094" t="str">
            <v>MES</v>
          </cell>
          <cell r="F1094">
            <v>1883821</v>
          </cell>
        </row>
        <row r="1095">
          <cell r="C1095">
            <v>8306</v>
          </cell>
          <cell r="D1095" t="str">
            <v>EPOXICO PARA ANCLAJE DE ALTA RESISTENCIA (Unidad 600cc-900g)</v>
          </cell>
          <cell r="E1095" t="str">
            <v>UN</v>
          </cell>
          <cell r="F1095">
            <v>150856</v>
          </cell>
        </row>
        <row r="1096">
          <cell r="C1096">
            <v>8307</v>
          </cell>
          <cell r="D1096" t="str">
            <v>CONCRETO FLUIDO SIN RETRACCIÓN</v>
          </cell>
          <cell r="E1096" t="str">
            <v>KG</v>
          </cell>
          <cell r="F1096">
            <v>2768</v>
          </cell>
        </row>
        <row r="1097">
          <cell r="C1097">
            <v>8308</v>
          </cell>
          <cell r="D1097" t="str">
            <v>MICROFIBRA DE POLIPROPILENO PARA CONCRETO Y MORTERO</v>
          </cell>
          <cell r="E1097" t="str">
            <v>KG</v>
          </cell>
          <cell r="F1097">
            <v>61086</v>
          </cell>
        </row>
        <row r="1098">
          <cell r="C1098">
            <v>8309</v>
          </cell>
          <cell r="D1098" t="str">
            <v>GROUTING DE ALTA RESISTENCIA</v>
          </cell>
          <cell r="E1098" t="str">
            <v>KG</v>
          </cell>
          <cell r="F1098">
            <v>6566</v>
          </cell>
        </row>
        <row r="1099">
          <cell r="C1099">
            <v>8313</v>
          </cell>
          <cell r="D1099" t="str">
            <v>MORTERO DE REPARACIÓN ESTRUCTURAL</v>
          </cell>
          <cell r="E1099" t="str">
            <v>KG</v>
          </cell>
          <cell r="F1099">
            <v>5303</v>
          </cell>
        </row>
        <row r="1100">
          <cell r="C1100">
            <v>8314</v>
          </cell>
          <cell r="D1100" t="str">
            <v>RECUBRIMIENTO INHIBIDOR DE CORROSIÓN EPOXI-CEMENTO PARA PROTEGER ACERO DE REFUERZO. TRICOMPONENTE.</v>
          </cell>
          <cell r="E1100" t="str">
            <v>KG</v>
          </cell>
          <cell r="F1100">
            <v>23821</v>
          </cell>
        </row>
        <row r="1101">
          <cell r="C1101">
            <v>8315</v>
          </cell>
          <cell r="D1101" t="str">
            <v>SELLADOR ELÁSTICO  DE POLIURETANO. CARTUCHO 300 ml</v>
          </cell>
          <cell r="E1101" t="str">
            <v>UN</v>
          </cell>
          <cell r="F1101">
            <v>55900</v>
          </cell>
        </row>
        <row r="1102">
          <cell r="C1102">
            <v>8319</v>
          </cell>
          <cell r="D1102" t="str">
            <v>PINTURA EN FRÍO PARA DEMARCACIÓN DE VÍAS. A= 12 cm. INCLUYE EQUIPO AUTOPROPULSADO Y MANO DE OBRA.</v>
          </cell>
          <cell r="E1102" t="str">
            <v>ML</v>
          </cell>
          <cell r="F1102">
            <v>2505</v>
          </cell>
        </row>
        <row r="1103">
          <cell r="C1103">
            <v>8320</v>
          </cell>
          <cell r="D1103" t="str">
            <v>TARIFA MES - PERSONAL DE OBRA - OPERADOR EQUIPO DE SEÑALIZACIÓN (INCLUYE FACTOR DE PRESTACIONES)</v>
          </cell>
          <cell r="E1103" t="str">
            <v>MES</v>
          </cell>
          <cell r="F1103">
            <v>2687223</v>
          </cell>
        </row>
        <row r="1104">
          <cell r="C1104">
            <v>8321</v>
          </cell>
          <cell r="D1104" t="str">
            <v>TARIFA JORNAL - PERSONAL DE OBRA - OPERADOR EQUIPO DE SEÑALIZACIÓN (INCLUYE FACTOR DE PRESTACIONES)</v>
          </cell>
          <cell r="E1104" t="str">
            <v>JR</v>
          </cell>
          <cell r="F1104">
            <v>89574</v>
          </cell>
        </row>
        <row r="1105">
          <cell r="C1105">
            <v>8322</v>
          </cell>
          <cell r="D1105" t="str">
            <v>PINTURA EN FRÍO PARA DEMARCACIÓN DE VÍAS. INCLUYE EQUIPO MANUAL Y MANO DE OBRA.</v>
          </cell>
          <cell r="E1105" t="str">
            <v>ML</v>
          </cell>
          <cell r="F1105">
            <v>2494</v>
          </cell>
        </row>
        <row r="1106">
          <cell r="C1106">
            <v>8324</v>
          </cell>
          <cell r="D1106" t="str">
            <v>TARIFA DIA - ALQUILER DE VEHICULO: CAMPERO, PICK-UP, CAMIONETA, CAMION O SIMILAR CON CAPACIDAD DE CARGA DE 3 TON O MAS, MODELO 2014 A 2011. 75% DE LA TARIFA ESTABLECIDA. INCLUYE TODOS LOS COSTOS DE OPERACIÓN Y MANTENIMIENTO EXCEPTO EL SALARIO DEL CONDUCTOR</v>
          </cell>
          <cell r="E1106" t="str">
            <v>DIA</v>
          </cell>
          <cell r="F1106">
            <v>353025</v>
          </cell>
        </row>
        <row r="1107">
          <cell r="C1107">
            <v>8328</v>
          </cell>
          <cell r="D1107" t="str">
            <v>FUNGIBLES</v>
          </cell>
          <cell r="E1107" t="str">
            <v>GLB</v>
          </cell>
          <cell r="F1107">
            <v>1000</v>
          </cell>
        </row>
        <row r="1108">
          <cell r="C1108">
            <v>8329</v>
          </cell>
          <cell r="D1108" t="str">
            <v>APLICACIÓN DE BICOMPONENTE (SPRAY O EXTRUSIÓN) INCLUYE EQUIPO Y MANO DE OBRA</v>
          </cell>
          <cell r="E1108" t="str">
            <v>ML</v>
          </cell>
          <cell r="F1108">
            <v>5973</v>
          </cell>
        </row>
        <row r="1109">
          <cell r="C1109">
            <v>8330</v>
          </cell>
          <cell r="D1109" t="str">
            <v>PLASTICO EN FRIO (INCLUYE CATALIZADOR) - PINTURA PARA TRAFICO</v>
          </cell>
          <cell r="E1109" t="str">
            <v>GLN</v>
          </cell>
          <cell r="F1109">
            <v>160575</v>
          </cell>
        </row>
        <row r="1110">
          <cell r="C1110">
            <v>8331</v>
          </cell>
          <cell r="D1110" t="str">
            <v>APLICACIÓN DE BICOMPONENTE (SPRAY O EXTRUSIÓN) INCLUYE EQUIPO Y MANO DE OBRA Y MICROESFERAS</v>
          </cell>
          <cell r="E1110" t="str">
            <v>M2</v>
          </cell>
          <cell r="F1110">
            <v>45275</v>
          </cell>
        </row>
        <row r="1111">
          <cell r="C1111">
            <v>8334</v>
          </cell>
          <cell r="D1111" t="str">
            <v>BORRADO SEÑALIZACIÓN VIAL TIPO FRESADO CON MÁQUINA BERTELLI O SIMILAR (ML)</v>
          </cell>
          <cell r="E1111" t="str">
            <v>ML</v>
          </cell>
          <cell r="F1111">
            <v>9125</v>
          </cell>
        </row>
        <row r="1112">
          <cell r="C1112">
            <v>8340</v>
          </cell>
          <cell r="D1112" t="str">
            <v>TORNILLO. INCLUYE TUERCA Y ARANDELA</v>
          </cell>
          <cell r="E1112" t="str">
            <v>KG</v>
          </cell>
          <cell r="F1112">
            <v>10367</v>
          </cell>
        </row>
        <row r="1113">
          <cell r="C1113">
            <v>8357</v>
          </cell>
          <cell r="D1113" t="str">
            <v>TACHA REFLECTIVA BIDIRECCIONAL (NO INCLUYE ELEMENTOS DE ANCLAJE)</v>
          </cell>
          <cell r="E1113" t="str">
            <v>UN</v>
          </cell>
          <cell r="F1113">
            <v>6426</v>
          </cell>
        </row>
        <row r="1114">
          <cell r="C1114">
            <v>8358</v>
          </cell>
          <cell r="D1114" t="str">
            <v>RESALTO EN CAUCHO DE L=1m, ANCHO 30cm, ALTO 4.5cm (INCLUYE PERNOS)</v>
          </cell>
          <cell r="E1114" t="str">
            <v>UN</v>
          </cell>
          <cell r="F1114">
            <v>214170</v>
          </cell>
        </row>
        <row r="1115">
          <cell r="C1115">
            <v>8359</v>
          </cell>
          <cell r="D1115" t="str">
            <v>TUBERIA CONDUIT PVC D= 1/2"</v>
          </cell>
          <cell r="E1115" t="str">
            <v>ML</v>
          </cell>
          <cell r="F1115">
            <v>2491</v>
          </cell>
        </row>
        <row r="1116">
          <cell r="C1116">
            <v>8362</v>
          </cell>
          <cell r="D1116" t="str">
            <v>TUBERIA CONCRETO REF. CL.V D=36´ (90 CM)</v>
          </cell>
          <cell r="E1116" t="str">
            <v>ML</v>
          </cell>
          <cell r="F1116">
            <v>1586908</v>
          </cell>
        </row>
        <row r="1117">
          <cell r="C1117">
            <v>8364</v>
          </cell>
          <cell r="D1117" t="str">
            <v>CLORUROS. Norma técnica: SM 4500 - CL - B.</v>
          </cell>
          <cell r="E1117" t="str">
            <v>PUNTO</v>
          </cell>
          <cell r="F1117">
            <v>15000</v>
          </cell>
        </row>
        <row r="1118">
          <cell r="C1118">
            <v>8365</v>
          </cell>
          <cell r="D1118" t="str">
            <v>SULFATOS. Norma técnica: SM 4500 - SO4-2  - E  ASTM C 114 2015.</v>
          </cell>
          <cell r="E1118" t="str">
            <v>PUNTO</v>
          </cell>
          <cell r="F1118">
            <v>16136</v>
          </cell>
        </row>
        <row r="1119">
          <cell r="C1119">
            <v>8366</v>
          </cell>
          <cell r="D1119" t="str">
            <v>NITRATOS. Norma técnica: SM 4500 - NO3-B.</v>
          </cell>
          <cell r="E1119" t="str">
            <v>PUNTO</v>
          </cell>
          <cell r="F1119">
            <v>21206</v>
          </cell>
        </row>
        <row r="1120">
          <cell r="C1120">
            <v>8367</v>
          </cell>
          <cell r="D1120" t="str">
            <v>HIERRO TOTAL. Norma técnica: SM 3500 Fe - B.</v>
          </cell>
          <cell r="E1120" t="str">
            <v>PUNTO</v>
          </cell>
          <cell r="F1120">
            <v>30933</v>
          </cell>
        </row>
        <row r="1121">
          <cell r="C1121">
            <v>8369</v>
          </cell>
          <cell r="D1121" t="str">
            <v>MAGNESIO. Norma técnica: SM 3500 Mg - B.</v>
          </cell>
          <cell r="E1121" t="str">
            <v>PUNTO</v>
          </cell>
          <cell r="F1121">
            <v>36628</v>
          </cell>
        </row>
        <row r="1122">
          <cell r="C1122">
            <v>8370</v>
          </cell>
          <cell r="D1122" t="str">
            <v>SODIO. Norma técnica: SM 3500 Na - B.</v>
          </cell>
          <cell r="E1122" t="str">
            <v>PUNTO</v>
          </cell>
          <cell r="F1122">
            <v>36628</v>
          </cell>
        </row>
        <row r="1123">
          <cell r="C1123">
            <v>8404</v>
          </cell>
          <cell r="D1123" t="str">
            <v>PINTURA BASE AGUA DOMESTICA</v>
          </cell>
          <cell r="E1123" t="str">
            <v>GLN</v>
          </cell>
          <cell r="F1123">
            <v>68923</v>
          </cell>
        </row>
        <row r="1124">
          <cell r="C1124">
            <v>8430</v>
          </cell>
          <cell r="D1124" t="str">
            <v>CAMARA GRP 2500 * 2500 * 1200 (INCLUYE TUBERIA , CHIMENEA 2.5m Y ACCESORIOS. - NO INCLUYE TRANSPORTE</v>
          </cell>
          <cell r="E1124" t="str">
            <v>UN</v>
          </cell>
          <cell r="F1124">
            <v>64732393</v>
          </cell>
        </row>
        <row r="1125">
          <cell r="C1125">
            <v>8431</v>
          </cell>
          <cell r="D1125" t="str">
            <v>CAMARA GRP 2600 * 2600 * 1200 (INCLUYE TUBERIA , CHIMENEA 2.5m Y ACCESORIOS. - NO INCLUYE TRANSPORTE</v>
          </cell>
          <cell r="E1125" t="str">
            <v>UN</v>
          </cell>
          <cell r="F1125">
            <v>69318767</v>
          </cell>
        </row>
        <row r="1126">
          <cell r="C1126">
            <v>8432</v>
          </cell>
          <cell r="D1126" t="str">
            <v>TUBERIA GRP DN 350 PN1 SN2500 - NO INCLUYE TRANSPORTE</v>
          </cell>
          <cell r="E1126" t="str">
            <v>ML</v>
          </cell>
          <cell r="F1126">
            <v>445137</v>
          </cell>
        </row>
        <row r="1127">
          <cell r="C1127">
            <v>8434</v>
          </cell>
          <cell r="D1127" t="str">
            <v>TUBERIA GRP DN 450 PN1 SN2500 - NO INCLUYE TRANSPORTE</v>
          </cell>
          <cell r="E1127" t="str">
            <v>ML</v>
          </cell>
          <cell r="F1127">
            <v>572091</v>
          </cell>
        </row>
        <row r="1128">
          <cell r="C1128">
            <v>8435</v>
          </cell>
          <cell r="D1128" t="str">
            <v>ACOPLE GRP DN 450 PN1 - NO INCLUYE TRANSPORTE</v>
          </cell>
          <cell r="E1128" t="str">
            <v>UN</v>
          </cell>
          <cell r="F1128">
            <v>567267</v>
          </cell>
        </row>
        <row r="1129">
          <cell r="C1129">
            <v>8436</v>
          </cell>
          <cell r="D1129" t="str">
            <v>TUBERIA GRP DN 550 PN1 SN2500 - NO INCLUYE TRANSPORTE</v>
          </cell>
          <cell r="E1129" t="str">
            <v>ML</v>
          </cell>
          <cell r="F1129">
            <v>672916</v>
          </cell>
        </row>
        <row r="1130">
          <cell r="C1130">
            <v>8437</v>
          </cell>
          <cell r="D1130" t="str">
            <v>ACOPLE GRP DN 550 PN1 - NO INCLUYE TRANSPORTE</v>
          </cell>
          <cell r="E1130" t="str">
            <v>UN</v>
          </cell>
          <cell r="F1130">
            <v>614730</v>
          </cell>
        </row>
        <row r="1131">
          <cell r="C1131">
            <v>8438</v>
          </cell>
          <cell r="D1131" t="str">
            <v>TUBERIA GRP DN 650 PN1 SN2500 - NO INCLUYE TRANSPORTE</v>
          </cell>
          <cell r="E1131" t="str">
            <v>ML</v>
          </cell>
          <cell r="F1131">
            <v>759738</v>
          </cell>
        </row>
        <row r="1132">
          <cell r="C1132">
            <v>8440</v>
          </cell>
          <cell r="D1132" t="str">
            <v>TUBERIA GRP DN 750 PN1 SN2500 - NO INCLUYE TRANSPORTE</v>
          </cell>
          <cell r="E1132" t="str">
            <v>ML</v>
          </cell>
          <cell r="F1132">
            <v>921224</v>
          </cell>
        </row>
        <row r="1133">
          <cell r="C1133">
            <v>8441</v>
          </cell>
          <cell r="D1133" t="str">
            <v>ACOPLE GRP DN 750 PN1 - NO INCLUYE TRANSPORTE</v>
          </cell>
          <cell r="E1133" t="str">
            <v>UN</v>
          </cell>
          <cell r="F1133">
            <v>723270</v>
          </cell>
        </row>
        <row r="1134">
          <cell r="C1134">
            <v>8442</v>
          </cell>
          <cell r="D1134" t="str">
            <v>TUBERIA GRP DN 850 PN1 SN2500 - NO INCLUYE TRANSPORTE</v>
          </cell>
          <cell r="E1134" t="str">
            <v>ML</v>
          </cell>
          <cell r="F1134">
            <v>1104933</v>
          </cell>
        </row>
        <row r="1135">
          <cell r="C1135">
            <v>8443</v>
          </cell>
          <cell r="D1135" t="str">
            <v>ACOPLE GRP DN 850 PN1 - NO INCLUYE TRANSPORTE</v>
          </cell>
          <cell r="E1135" t="str">
            <v>UN</v>
          </cell>
          <cell r="F1135">
            <v>776602</v>
          </cell>
        </row>
        <row r="1136">
          <cell r="C1136">
            <v>8444</v>
          </cell>
          <cell r="D1136" t="str">
            <v>TUBERIA GRP DN 2500 PN1 SN2500 - NO INCLUYE TRANSPORTE</v>
          </cell>
          <cell r="E1136" t="str">
            <v>ML</v>
          </cell>
          <cell r="F1136">
            <v>7043398</v>
          </cell>
        </row>
        <row r="1137">
          <cell r="C1137">
            <v>8445</v>
          </cell>
          <cell r="D1137" t="str">
            <v>ACOPLE GRP DN 2500 PN1 - NO INCLUYE TRANSPORTE</v>
          </cell>
          <cell r="E1137" t="str">
            <v>UN</v>
          </cell>
          <cell r="F1137">
            <v>2886211</v>
          </cell>
        </row>
        <row r="1138">
          <cell r="C1138">
            <v>8447</v>
          </cell>
          <cell r="D1138" t="str">
            <v>TUBERIA GRP DN 2600 PN1 SN2500 - NO INCLUYE TRANSPORTE</v>
          </cell>
          <cell r="E1138" t="str">
            <v>ML</v>
          </cell>
          <cell r="F1138">
            <v>7542450</v>
          </cell>
        </row>
        <row r="1139">
          <cell r="C1139">
            <v>8448</v>
          </cell>
          <cell r="D1139" t="str">
            <v>ACOPLE GRP DN 2600 PN1 - NO INCLUYE TRANSPORTE</v>
          </cell>
          <cell r="E1139" t="str">
            <v>UN</v>
          </cell>
          <cell r="F1139">
            <v>3891968</v>
          </cell>
        </row>
        <row r="1140">
          <cell r="C1140">
            <v>8449</v>
          </cell>
          <cell r="D1140" t="str">
            <v>CAMARA GRP 900 * 900 * 1200 (INCLUYE TUBERIA , CHIMENEA 1.0m Y ACCESORIOS. - NO INCLUYE TRANSPORTE</v>
          </cell>
          <cell r="E1140" t="str">
            <v>UN</v>
          </cell>
          <cell r="F1140">
            <v>20624330</v>
          </cell>
        </row>
        <row r="1141">
          <cell r="C1141">
            <v>8450</v>
          </cell>
          <cell r="D1141" t="str">
            <v>CAMARA GRP 900 * 900 * 1200 (INCLUYE TUBERIA , CHIMENEA 2.5m Y ACCESORIOS. - NO INCLUYE TRANSPORTE</v>
          </cell>
          <cell r="E1141" t="str">
            <v>UN</v>
          </cell>
          <cell r="F1141">
            <v>25405827</v>
          </cell>
        </row>
        <row r="1142">
          <cell r="C1142">
            <v>8451</v>
          </cell>
          <cell r="D1142" t="str">
            <v>CAMARA GRP 1000 * 1000 * 1200 (INCLUYE TUBERIA , CHIMENEA 2.5m Y ACCESORIOS. - NO INCLUYE TRANSPORTE</v>
          </cell>
          <cell r="E1142" t="str">
            <v>UN</v>
          </cell>
          <cell r="F1142">
            <v>26048368</v>
          </cell>
        </row>
        <row r="1143">
          <cell r="C1143">
            <v>8452</v>
          </cell>
          <cell r="D1143" t="str">
            <v>CAMARA GRP 1100 * 1100 * 1200 (INCLUYE TUBERIA , CHIMENEA 2.5m Y ACCESORIOS. - NO INCLUYE TRANSPORTE</v>
          </cell>
          <cell r="E1143" t="str">
            <v>UN</v>
          </cell>
          <cell r="F1143">
            <v>28753209</v>
          </cell>
        </row>
        <row r="1144">
          <cell r="C1144">
            <v>8453</v>
          </cell>
          <cell r="D1144" t="str">
            <v>CAMARA GRP 1300 * 1300 * 1200 (INCLUYE TUBERIA , CHIMENEA 5m Y ACCESORIOS. - NO INCLUYE TRANSPORTE</v>
          </cell>
          <cell r="E1144" t="str">
            <v>UN</v>
          </cell>
          <cell r="F1144">
            <v>33455457</v>
          </cell>
        </row>
        <row r="1145">
          <cell r="C1145">
            <v>8454</v>
          </cell>
          <cell r="D1145" t="str">
            <v>CAMARA GRP 1500 * 1500 * 1200 (INCLUYE TUBERIA , CHIMENEA 2.5m Y ACCESORIOS. - NO INCLUYE TRANSPORTE</v>
          </cell>
          <cell r="E1145" t="str">
            <v>UN</v>
          </cell>
          <cell r="F1145">
            <v>29770850</v>
          </cell>
        </row>
        <row r="1146">
          <cell r="C1146">
            <v>8455</v>
          </cell>
          <cell r="D1146" t="str">
            <v>CAMARA GRP 1600 * 1600 * 1200 (INCLUYE TUBERIA , CHIMENEA 2.5m Y ACCESORIOS. - NO INCLUYE TRANSPORTE</v>
          </cell>
          <cell r="E1146" t="str">
            <v>UN</v>
          </cell>
          <cell r="F1146">
            <v>30761481</v>
          </cell>
        </row>
        <row r="1147">
          <cell r="C1147">
            <v>8456</v>
          </cell>
          <cell r="D1147" t="str">
            <v>CAMARA GRP 1800 * 1800 * 1200 (INCLUYE TUBERIA , CHIMENEA 2.5m Y ACCESORIOS. - NO INCLUYE TRANSPORTE</v>
          </cell>
          <cell r="E1147" t="str">
            <v>UN</v>
          </cell>
          <cell r="F1147">
            <v>34022828</v>
          </cell>
        </row>
        <row r="1148">
          <cell r="C1148">
            <v>8457</v>
          </cell>
          <cell r="D1148" t="str">
            <v>CAMARA GRP 1800 * 1800 * 1200 (INCLUYE TUBERIA , CHIMENEA 5m Y ACCESORIOS. - NO INCLUYE TRANSPORTE</v>
          </cell>
          <cell r="E1148" t="str">
            <v>UN</v>
          </cell>
          <cell r="F1148">
            <v>41293052</v>
          </cell>
        </row>
        <row r="1149">
          <cell r="C1149">
            <v>8460</v>
          </cell>
          <cell r="D1149" t="str">
            <v>CONECTORES DE COBRE 25mm 5/8"</v>
          </cell>
          <cell r="E1149" t="str">
            <v>UN</v>
          </cell>
          <cell r="F1149">
            <v>9296</v>
          </cell>
        </row>
        <row r="1150">
          <cell r="C1150">
            <v>8461</v>
          </cell>
          <cell r="D1150" t="str">
            <v>ALAMBRE DE COBRE No. 4 AWG</v>
          </cell>
          <cell r="E1150" t="str">
            <v>ML</v>
          </cell>
          <cell r="F1150">
            <v>15850</v>
          </cell>
        </row>
        <row r="1151">
          <cell r="C1151">
            <v>8462</v>
          </cell>
          <cell r="D1151" t="str">
            <v>MASCARILLA DE GIRO PARA SEMAFORO DE 200 mm</v>
          </cell>
          <cell r="E1151" t="str">
            <v>UN</v>
          </cell>
          <cell r="F1151">
            <v>398432</v>
          </cell>
        </row>
        <row r="1152">
          <cell r="C1152">
            <v>8463</v>
          </cell>
          <cell r="D1152" t="str">
            <v>MODULO ROJO PARA SEMAFOROS DE 200mm (TIPO LED, SEMAFORO TIPO MENSULA) SUMINISTRO E INSTALACION.</v>
          </cell>
          <cell r="E1152" t="str">
            <v>UN</v>
          </cell>
          <cell r="F1152">
            <v>820157</v>
          </cell>
        </row>
        <row r="1153">
          <cell r="C1153">
            <v>8473</v>
          </cell>
          <cell r="D1153" t="str">
            <v>MALLA ZARANDA DE 6" x 6" PARA CLASIFICACION MATERIAL</v>
          </cell>
          <cell r="E1153" t="str">
            <v>M2</v>
          </cell>
          <cell r="F1153">
            <v>1501</v>
          </cell>
        </row>
        <row r="1154">
          <cell r="C1154">
            <v>8474</v>
          </cell>
          <cell r="D1154" t="str">
            <v>ÁNGULO METÁLICO</v>
          </cell>
          <cell r="E1154" t="str">
            <v>KG</v>
          </cell>
          <cell r="F1154">
            <v>6545</v>
          </cell>
        </row>
        <row r="1155">
          <cell r="C1155">
            <v>8475</v>
          </cell>
          <cell r="D1155" t="str">
            <v>PLATINA METALICA</v>
          </cell>
          <cell r="E1155" t="str">
            <v>KG</v>
          </cell>
          <cell r="F1155">
            <v>5950</v>
          </cell>
        </row>
        <row r="1156">
          <cell r="C1156">
            <v>8476</v>
          </cell>
          <cell r="D1156" t="str">
            <v>MALLA ESLABONADA CALIBRE 10.5 - HUECO DE 2" x 2"</v>
          </cell>
          <cell r="E1156" t="str">
            <v>M2</v>
          </cell>
          <cell r="F1156">
            <v>22551</v>
          </cell>
        </row>
        <row r="1157">
          <cell r="C1157">
            <v>8478</v>
          </cell>
          <cell r="D1157" t="str">
            <v>TEJA DE ZINC 800 x 2438</v>
          </cell>
          <cell r="E1157" t="str">
            <v>UN</v>
          </cell>
          <cell r="F1157">
            <v>23900</v>
          </cell>
        </row>
        <row r="1158">
          <cell r="C1158">
            <v>8479</v>
          </cell>
          <cell r="D1158" t="str">
            <v>AMARRAS - Abrazadera Plastico De 8 Pulg. (200mm) Con Argolla</v>
          </cell>
          <cell r="E1158" t="str">
            <v>UN</v>
          </cell>
          <cell r="F1158">
            <v>125</v>
          </cell>
        </row>
        <row r="1159">
          <cell r="C1159">
            <v>8480</v>
          </cell>
          <cell r="D1159" t="str">
            <v>LIJA</v>
          </cell>
          <cell r="E1159" t="str">
            <v>UN</v>
          </cell>
          <cell r="F1159">
            <v>1231</v>
          </cell>
        </row>
        <row r="1160">
          <cell r="C1160">
            <v>8481</v>
          </cell>
          <cell r="D1160" t="str">
            <v>PINTURA BASE ACEITE</v>
          </cell>
          <cell r="E1160" t="str">
            <v>GLN</v>
          </cell>
          <cell r="F1160">
            <v>80000</v>
          </cell>
        </row>
        <row r="1161">
          <cell r="C1161">
            <v>8482</v>
          </cell>
          <cell r="D1161" t="str">
            <v>PINTURA EN VINILO TIPO 1</v>
          </cell>
          <cell r="E1161" t="str">
            <v>GLN</v>
          </cell>
          <cell r="F1161">
            <v>62600</v>
          </cell>
        </row>
        <row r="1162">
          <cell r="C1162">
            <v>8483</v>
          </cell>
          <cell r="D1162" t="str">
            <v>TANQUE DE AGUA 500 Lts</v>
          </cell>
          <cell r="E1162" t="str">
            <v>UN</v>
          </cell>
          <cell r="F1162">
            <v>191800</v>
          </cell>
        </row>
        <row r="1163">
          <cell r="C1163">
            <v>8486</v>
          </cell>
          <cell r="D1163" t="str">
            <v>TRONZADORA - POTENCIA DE 2120 A 2560 W</v>
          </cell>
          <cell r="E1163" t="str">
            <v>DIA</v>
          </cell>
          <cell r="F1163">
            <v>20468</v>
          </cell>
        </row>
        <row r="1164">
          <cell r="C1164">
            <v>8500</v>
          </cell>
          <cell r="D1164" t="str">
            <v>TUBERIA CONDUIT METALICA EMT D= 4"</v>
          </cell>
          <cell r="E1164" t="str">
            <v>ML</v>
          </cell>
          <cell r="F1164">
            <v>121094</v>
          </cell>
        </row>
        <row r="1165">
          <cell r="C1165">
            <v>8501</v>
          </cell>
          <cell r="D1165" t="str">
            <v>COMPRESIÓN TRIAXIAL EN CONDICIÓN CU, CONSOLIDADO - NO DRENADO SOBRE SUELOS (3 PUNTOS). Norma técnica: INV E 153-13 ASTM D4767 - 11.</v>
          </cell>
          <cell r="E1165" t="str">
            <v>UN</v>
          </cell>
          <cell r="F1165">
            <v>1227100</v>
          </cell>
        </row>
        <row r="1166">
          <cell r="C1166">
            <v>8502</v>
          </cell>
          <cell r="D1166" t="str">
            <v>CANASTILLA PASAJUNTAS</v>
          </cell>
          <cell r="E1166" t="str">
            <v>KG</v>
          </cell>
          <cell r="F1166">
            <v>6723</v>
          </cell>
        </row>
        <row r="1167">
          <cell r="C1167">
            <v>8506</v>
          </cell>
          <cell r="D1167" t="str">
            <v>PINTURA ACRÍLICA BASE SOLVENTE AMARILLO / BLANCO PARA DEMARCACION - PINTUTRAFICO</v>
          </cell>
          <cell r="E1167" t="str">
            <v>GLN</v>
          </cell>
          <cell r="F1167">
            <v>112000</v>
          </cell>
        </row>
        <row r="1168">
          <cell r="C1168">
            <v>8508</v>
          </cell>
          <cell r="D1168" t="str">
            <v>PINTURA ACRÍLICA BASE SOLVENTE AZUL / ROJO PARA DEMARCACION - PINTURA PARA TRAFICO</v>
          </cell>
          <cell r="E1168" t="str">
            <v>GLN</v>
          </cell>
          <cell r="F1168">
            <v>112000</v>
          </cell>
        </row>
        <row r="1169">
          <cell r="C1169">
            <v>8509</v>
          </cell>
          <cell r="D1169" t="str">
            <v>IMPRIMANTE NEGRO MATE - ACRILICO BASE SOLVENTE - PINTURA PARA TRAFICO</v>
          </cell>
          <cell r="E1169" t="str">
            <v>GLN</v>
          </cell>
          <cell r="F1169">
            <v>112000</v>
          </cell>
        </row>
        <row r="1170">
          <cell r="C1170">
            <v>8511</v>
          </cell>
          <cell r="D1170" t="str">
            <v>PINTURA ACRÍLICA BASE SOLVENTE AMARILLO / BLANCO PARA DEMARCACION - TERTRAFICO</v>
          </cell>
          <cell r="E1170" t="str">
            <v>GLN</v>
          </cell>
          <cell r="F1170">
            <v>112000</v>
          </cell>
        </row>
        <row r="1171">
          <cell r="C1171">
            <v>8515</v>
          </cell>
          <cell r="D1171" t="str">
            <v>AGENTE DESENCOFRANTE</v>
          </cell>
          <cell r="E1171" t="str">
            <v>KG</v>
          </cell>
          <cell r="F1171">
            <v>14920</v>
          </cell>
        </row>
        <row r="1172">
          <cell r="C1172">
            <v>8516</v>
          </cell>
          <cell r="D1172" t="str">
            <v>FORMALETA PARA CONCRETOS - MADERA (ESTRUCTURAS ENTERRADAS - UN (1) USO)</v>
          </cell>
          <cell r="E1172" t="str">
            <v>M2</v>
          </cell>
          <cell r="F1172">
            <v>39798</v>
          </cell>
        </row>
        <row r="1173">
          <cell r="C1173">
            <v>8520</v>
          </cell>
          <cell r="D1173" t="str">
            <v>FORMALETA METÁLICA (CONCRETO HIDRÁULICO)</v>
          </cell>
          <cell r="E1173" t="str">
            <v>M2/DIA</v>
          </cell>
          <cell r="F1173">
            <v>1529</v>
          </cell>
        </row>
        <row r="1174">
          <cell r="C1174">
            <v>8522</v>
          </cell>
          <cell r="D1174" t="str">
            <v>ICOPOR D-12 20 MM (LAMINA) DE 1.0m x 1.0m</v>
          </cell>
          <cell r="E1174" t="str">
            <v>M2</v>
          </cell>
          <cell r="F1174">
            <v>8440</v>
          </cell>
        </row>
        <row r="1175">
          <cell r="C1175">
            <v>8524</v>
          </cell>
          <cell r="D1175" t="str">
            <v>SELLADO DE JUNTAS (300 CC). Masilla elástica sellante de un componente, con base en poliuretano, con proceso de curado en presencia de humedad del ambiente. Norma ASTM C-920.</v>
          </cell>
          <cell r="E1175" t="str">
            <v>UN</v>
          </cell>
          <cell r="F1175">
            <v>55900</v>
          </cell>
        </row>
        <row r="1176">
          <cell r="C1176">
            <v>8525</v>
          </cell>
          <cell r="D1176" t="str">
            <v>GEOMEMBRANA HDPE 30MIL (0.75MM) PARA SEPARACION SUBRASANTE/CAPAS GRANULARES (INCLUYE SUMINISTRO E INSTALACIÓN)</v>
          </cell>
          <cell r="E1176" t="str">
            <v>M2</v>
          </cell>
          <cell r="F1176">
            <v>17895</v>
          </cell>
        </row>
        <row r="1177">
          <cell r="C1177">
            <v>8529</v>
          </cell>
          <cell r="D1177" t="str">
            <v>ANTICORROSIVO PHCL</v>
          </cell>
          <cell r="E1177" t="str">
            <v>GLN</v>
          </cell>
          <cell r="F1177">
            <v>69468</v>
          </cell>
        </row>
        <row r="1178">
          <cell r="C1178">
            <v>8530</v>
          </cell>
          <cell r="D1178" t="str">
            <v>FUNDENTE (PARA SOLDADURA) 60 gr.</v>
          </cell>
          <cell r="E1178" t="str">
            <v>UN</v>
          </cell>
          <cell r="F1178">
            <v>10900</v>
          </cell>
        </row>
        <row r="1179">
          <cell r="C1179">
            <v>8531</v>
          </cell>
          <cell r="D1179" t="str">
            <v>DISOLVENTE THINER</v>
          </cell>
          <cell r="E1179" t="str">
            <v>GLN</v>
          </cell>
          <cell r="F1179">
            <v>24500</v>
          </cell>
        </row>
        <row r="1180">
          <cell r="C1180">
            <v>8539</v>
          </cell>
          <cell r="D1180" t="str">
            <v>BLOQUE PERFORADO 15X20X40</v>
          </cell>
          <cell r="E1180" t="str">
            <v>UN</v>
          </cell>
          <cell r="F1180">
            <v>3700</v>
          </cell>
        </row>
        <row r="1181">
          <cell r="C1181">
            <v>8555</v>
          </cell>
          <cell r="D1181" t="str">
            <v>LIJA DE AGUA 150 SUPER</v>
          </cell>
          <cell r="E1181" t="str">
            <v>UN</v>
          </cell>
          <cell r="F1181">
            <v>1450</v>
          </cell>
        </row>
        <row r="1182">
          <cell r="C1182">
            <v>8560</v>
          </cell>
          <cell r="D1182" t="str">
            <v xml:space="preserve">CURVA IMC D=1" </v>
          </cell>
          <cell r="E1182" t="str">
            <v>UN</v>
          </cell>
          <cell r="F1182">
            <v>10114</v>
          </cell>
        </row>
        <row r="1183">
          <cell r="C1183">
            <v>8565</v>
          </cell>
          <cell r="D1183" t="str">
            <v>ALAMBRON 40  1/4 PULG LISO</v>
          </cell>
          <cell r="E1183" t="str">
            <v>KG</v>
          </cell>
          <cell r="F1183">
            <v>6069</v>
          </cell>
        </row>
        <row r="1184">
          <cell r="C1184">
            <v>8566</v>
          </cell>
          <cell r="D1184" t="str">
            <v>VARILLA DILATACIÓN ALUMINIO</v>
          </cell>
          <cell r="E1184" t="str">
            <v>ML</v>
          </cell>
          <cell r="F1184">
            <v>1729</v>
          </cell>
        </row>
        <row r="1185">
          <cell r="C1185">
            <v>8567</v>
          </cell>
          <cell r="D1185" t="str">
            <v>BALDOSA EN GRANO PULIDO TIPO 1 Y TIPO 2 (30X30)</v>
          </cell>
          <cell r="E1185" t="str">
            <v>M2</v>
          </cell>
          <cell r="F1185">
            <v>65048</v>
          </cell>
        </row>
        <row r="1186">
          <cell r="C1186">
            <v>8570</v>
          </cell>
          <cell r="D1186" t="str">
            <v>GRANITO (MEZCLA)</v>
          </cell>
          <cell r="E1186" t="str">
            <v>BULTO</v>
          </cell>
          <cell r="F1186">
            <v>22868</v>
          </cell>
        </row>
        <row r="1187">
          <cell r="C1187">
            <v>8576</v>
          </cell>
          <cell r="D1187" t="str">
            <v>PEGANTE PARA PISOS DE CAUCHO SINTÉTICO</v>
          </cell>
          <cell r="E1187" t="str">
            <v>GLN</v>
          </cell>
          <cell r="F1187">
            <v>104406</v>
          </cell>
        </row>
        <row r="1188">
          <cell r="C1188">
            <v>8577</v>
          </cell>
          <cell r="D1188" t="str">
            <v>TUBERIA PVC SANITARIA 3"</v>
          </cell>
          <cell r="E1188" t="str">
            <v>ML</v>
          </cell>
          <cell r="F1188">
            <v>22586</v>
          </cell>
        </row>
        <row r="1189">
          <cell r="C1189">
            <v>8578</v>
          </cell>
          <cell r="D1189" t="str">
            <v>CODO 90°-1/4 CxC PVC SANITARIA D= 2"</v>
          </cell>
          <cell r="E1189" t="str">
            <v>UN</v>
          </cell>
          <cell r="F1189">
            <v>4031</v>
          </cell>
        </row>
        <row r="1190">
          <cell r="C1190">
            <v>8579</v>
          </cell>
          <cell r="D1190" t="str">
            <v>CODO 90°-1/4 CxC PVC SANITARIA D=4"</v>
          </cell>
          <cell r="E1190" t="str">
            <v>UN</v>
          </cell>
          <cell r="F1190">
            <v>16235</v>
          </cell>
        </row>
        <row r="1191">
          <cell r="C1191">
            <v>8584</v>
          </cell>
          <cell r="D1191" t="str">
            <v>TUBERIA PVC SANITARIA 8"</v>
          </cell>
          <cell r="E1191" t="str">
            <v>ML</v>
          </cell>
          <cell r="F1191">
            <v>119913</v>
          </cell>
        </row>
        <row r="1192">
          <cell r="C1192">
            <v>8586</v>
          </cell>
          <cell r="D1192" t="str">
            <v>TUBERÍA VENTILACIÓN PVC 3"</v>
          </cell>
          <cell r="E1192" t="str">
            <v>ML</v>
          </cell>
          <cell r="F1192">
            <v>13221</v>
          </cell>
        </row>
        <row r="1193">
          <cell r="C1193">
            <v>8588</v>
          </cell>
          <cell r="D1193" t="str">
            <v>TUBERIA PVC PRESIÓN 1" RDE 21</v>
          </cell>
          <cell r="E1193" t="str">
            <v>ML</v>
          </cell>
          <cell r="F1193">
            <v>5871</v>
          </cell>
        </row>
        <row r="1194">
          <cell r="C1194">
            <v>8634</v>
          </cell>
          <cell r="D1194" t="str">
            <v>LAVAMANOS INSTITUCIONAL</v>
          </cell>
          <cell r="E1194" t="str">
            <v>UN</v>
          </cell>
          <cell r="F1194">
            <v>172172</v>
          </cell>
        </row>
        <row r="1195">
          <cell r="C1195">
            <v>8635</v>
          </cell>
          <cell r="D1195" t="str">
            <v>ACOPLE 1/2 PARA AGUA POTABLE</v>
          </cell>
          <cell r="E1195" t="str">
            <v>UN</v>
          </cell>
          <cell r="F1195">
            <v>2637</v>
          </cell>
        </row>
        <row r="1196">
          <cell r="C1196">
            <v>8636</v>
          </cell>
          <cell r="D1196" t="str">
            <v>CEMENTO BLANCO</v>
          </cell>
          <cell r="E1196" t="str">
            <v>KG</v>
          </cell>
          <cell r="F1196">
            <v>1569</v>
          </cell>
        </row>
        <row r="1197">
          <cell r="C1197">
            <v>8644</v>
          </cell>
          <cell r="D1197" t="str">
            <v>LAVAMANOS SOBREPONER</v>
          </cell>
          <cell r="E1197" t="str">
            <v>UN</v>
          </cell>
          <cell r="F1197">
            <v>189900</v>
          </cell>
        </row>
        <row r="1198">
          <cell r="C1198">
            <v>8645</v>
          </cell>
          <cell r="D1198" t="str">
            <v>LAVAMANOS DE COLGAR PARA PERSONAS CON MOVILIDAD REDUCIDA</v>
          </cell>
          <cell r="E1198" t="str">
            <v>UN</v>
          </cell>
          <cell r="F1198">
            <v>477412</v>
          </cell>
        </row>
        <row r="1199">
          <cell r="C1199">
            <v>8654</v>
          </cell>
          <cell r="D1199" t="str">
            <v>ACERO FIGURADO No.2  (1/4") F`y = 60000 PSI</v>
          </cell>
          <cell r="E1199" t="str">
            <v>KG</v>
          </cell>
          <cell r="F1199">
            <v>4582</v>
          </cell>
        </row>
        <row r="1200">
          <cell r="C1200">
            <v>8666</v>
          </cell>
          <cell r="D1200" t="str">
            <v>CABLE CU ENCAUCHETADO 3X16 AWG</v>
          </cell>
          <cell r="E1200" t="str">
            <v>ML</v>
          </cell>
          <cell r="F1200">
            <v>4315</v>
          </cell>
        </row>
        <row r="1201">
          <cell r="C1201">
            <v>8672</v>
          </cell>
          <cell r="D1201" t="str">
            <v>CAJA GALVANIZADA 4X4 CUMPLE NORMA RETIE</v>
          </cell>
          <cell r="E1201" t="str">
            <v>UN</v>
          </cell>
          <cell r="F1201">
            <v>3808</v>
          </cell>
        </row>
        <row r="1202">
          <cell r="C1202">
            <v>8674</v>
          </cell>
          <cell r="D1202" t="str">
            <v>TOMACORRIENTE CON CONEXIÓN A TIERRA, MONOFÁSICO DOBLE, 15 A</v>
          </cell>
          <cell r="E1202" t="str">
            <v>UN</v>
          </cell>
          <cell r="F1202">
            <v>4600</v>
          </cell>
        </row>
        <row r="1203">
          <cell r="C1203">
            <v>8675</v>
          </cell>
          <cell r="D1203" t="str">
            <v>TOMACORRIENTE CON PROTECCIÓN DE FALLA A TIERRA (GFCI)</v>
          </cell>
          <cell r="E1203" t="str">
            <v>UN</v>
          </cell>
          <cell r="F1203">
            <v>36890</v>
          </cell>
        </row>
        <row r="1204">
          <cell r="C1204">
            <v>8676</v>
          </cell>
          <cell r="D1204" t="str">
            <v>TOMACORRIENTE CON CONEXIÓN A TIERRA, BIFÁSICOS, DOS POLOS, 3 HILOS, 20 A</v>
          </cell>
          <cell r="E1204" t="str">
            <v>UN</v>
          </cell>
          <cell r="F1204">
            <v>10591</v>
          </cell>
        </row>
        <row r="1205">
          <cell r="C1205">
            <v>8679</v>
          </cell>
          <cell r="D1205" t="str">
            <v>TUBO CONDUIT METALICA EMT D=1" (3M)</v>
          </cell>
          <cell r="E1205" t="str">
            <v>UN</v>
          </cell>
          <cell r="F1205">
            <v>53194</v>
          </cell>
        </row>
        <row r="1206">
          <cell r="C1206">
            <v>8688</v>
          </cell>
          <cell r="D1206" t="str">
            <v>OTROS MATERIALES Y ACCESORIOS</v>
          </cell>
          <cell r="E1206" t="str">
            <v>GLB</v>
          </cell>
          <cell r="F1206">
            <v>1000</v>
          </cell>
        </row>
        <row r="1207">
          <cell r="C1207">
            <v>8689</v>
          </cell>
          <cell r="D1207" t="str">
            <v>TARIFA JORNAL - PERSONAL DE OBRA - TECNICO SOLDADOR (INCLUYE FACTOR DE PRESTACIONES)</v>
          </cell>
          <cell r="E1207" t="str">
            <v>JR</v>
          </cell>
          <cell r="F1207">
            <v>106000</v>
          </cell>
        </row>
        <row r="1208">
          <cell r="C1208">
            <v>8690</v>
          </cell>
          <cell r="D1208" t="str">
            <v>TARIFA JORNAL - PERSONAL DE OBRA - TÉCNICO (SOLDADOR 1 A) (INCLUYE FACTOR DE PRESTACIONES)</v>
          </cell>
          <cell r="E1208" t="str">
            <v>JR</v>
          </cell>
          <cell r="F1208">
            <v>106000</v>
          </cell>
        </row>
        <row r="1209">
          <cell r="C1209">
            <v>8694</v>
          </cell>
          <cell r="D1209" t="str">
            <v>CABLE DE COBRE AISLADO No.10</v>
          </cell>
          <cell r="E1209" t="str">
            <v>ML</v>
          </cell>
          <cell r="F1209">
            <v>4000</v>
          </cell>
        </row>
        <row r="1210">
          <cell r="C1210">
            <v>8695</v>
          </cell>
          <cell r="D1210" t="str">
            <v>CABLE DE COBRE AISLADO No.8</v>
          </cell>
          <cell r="E1210" t="str">
            <v>ML</v>
          </cell>
          <cell r="F1210">
            <v>6250</v>
          </cell>
        </row>
        <row r="1211">
          <cell r="C1211">
            <v>8696</v>
          </cell>
          <cell r="D1211" t="str">
            <v>CABLE DE COBRE AISLADO No.6</v>
          </cell>
          <cell r="E1211" t="str">
            <v>ML</v>
          </cell>
          <cell r="F1211">
            <v>9650</v>
          </cell>
        </row>
        <row r="1212">
          <cell r="C1212">
            <v>8698</v>
          </cell>
          <cell r="D1212" t="str">
            <v>CABLE DE COBRE AISLADO No.4</v>
          </cell>
          <cell r="E1212" t="str">
            <v>ML</v>
          </cell>
          <cell r="F1212">
            <v>18250</v>
          </cell>
        </row>
        <row r="1213">
          <cell r="C1213">
            <v>8699</v>
          </cell>
          <cell r="D1213" t="str">
            <v>CABLE DE COBRE AISLADO No.2</v>
          </cell>
          <cell r="E1213" t="str">
            <v>ML</v>
          </cell>
          <cell r="F1213">
            <v>23400</v>
          </cell>
        </row>
        <row r="1214">
          <cell r="C1214">
            <v>8700</v>
          </cell>
          <cell r="D1214" t="str">
            <v>CABLE No. 2/0 AWG THHN-600V COBRE</v>
          </cell>
          <cell r="E1214" t="str">
            <v>ML</v>
          </cell>
          <cell r="F1214">
            <v>44792</v>
          </cell>
        </row>
        <row r="1215">
          <cell r="C1215">
            <v>8706</v>
          </cell>
          <cell r="D1215" t="str">
            <v>CURVA CONDUIT GALVANIZADA IMC 3/4"</v>
          </cell>
          <cell r="E1215" t="str">
            <v>UN</v>
          </cell>
          <cell r="F1215">
            <v>7771</v>
          </cell>
        </row>
        <row r="1216">
          <cell r="C1216">
            <v>8708</v>
          </cell>
          <cell r="D1216" t="str">
            <v>CURVA CONDUIT GALVANIZADA IMC 2"</v>
          </cell>
          <cell r="E1216" t="str">
            <v>UN</v>
          </cell>
          <cell r="F1216">
            <v>34600</v>
          </cell>
        </row>
        <row r="1217">
          <cell r="C1217">
            <v>8710</v>
          </cell>
          <cell r="D1217" t="str">
            <v>CURVA  EMT D= 3"</v>
          </cell>
          <cell r="E1217" t="str">
            <v>UN</v>
          </cell>
          <cell r="F1217">
            <v>61727</v>
          </cell>
        </row>
        <row r="1218">
          <cell r="C1218">
            <v>8712</v>
          </cell>
          <cell r="D1218" t="str">
            <v>UNIÓN EMT D= 3"</v>
          </cell>
          <cell r="E1218" t="str">
            <v>UN</v>
          </cell>
          <cell r="F1218">
            <v>24731</v>
          </cell>
        </row>
        <row r="1219">
          <cell r="C1219">
            <v>8721</v>
          </cell>
          <cell r="D1219" t="str">
            <v>CABLE COBRE 4/0 AWG 600V 90° C THHN/THWN</v>
          </cell>
          <cell r="E1219" t="str">
            <v>ML</v>
          </cell>
          <cell r="F1219">
            <v>76200</v>
          </cell>
        </row>
        <row r="1220">
          <cell r="C1220">
            <v>8722</v>
          </cell>
          <cell r="D1220" t="str">
            <v>CABLE DE COBRE AISLADO 8 AWG 600V 90° C THHN/THWN</v>
          </cell>
          <cell r="E1220" t="str">
            <v>ML</v>
          </cell>
          <cell r="F1220">
            <v>6250</v>
          </cell>
        </row>
        <row r="1221">
          <cell r="C1221">
            <v>8729</v>
          </cell>
          <cell r="D1221" t="str">
            <v>CURVA  EMT D= 1 1/4"</v>
          </cell>
          <cell r="E1221" t="str">
            <v>UN</v>
          </cell>
          <cell r="F1221">
            <v>5904</v>
          </cell>
        </row>
        <row r="1222">
          <cell r="C1222">
            <v>8731</v>
          </cell>
          <cell r="D1222" t="str">
            <v>UNIÓN EMT D= 1 1/4"</v>
          </cell>
          <cell r="E1222" t="str">
            <v>UN</v>
          </cell>
          <cell r="F1222">
            <v>3744</v>
          </cell>
        </row>
        <row r="1223">
          <cell r="C1223">
            <v>8732</v>
          </cell>
          <cell r="D1223" t="str">
            <v>CURVA  EMT D= 2"</v>
          </cell>
          <cell r="E1223" t="str">
            <v>UN</v>
          </cell>
          <cell r="F1223">
            <v>13900</v>
          </cell>
        </row>
        <row r="1224">
          <cell r="C1224">
            <v>8734</v>
          </cell>
          <cell r="D1224" t="str">
            <v>UNIÓN EMT D= 2"</v>
          </cell>
          <cell r="E1224" t="str">
            <v>UN</v>
          </cell>
          <cell r="F1224">
            <v>6300</v>
          </cell>
        </row>
        <row r="1225">
          <cell r="C1225">
            <v>8737</v>
          </cell>
          <cell r="D1225" t="str">
            <v>CABLE NO.1/0 AWG 15 KV 133% XLPE</v>
          </cell>
          <cell r="E1225" t="str">
            <v>ML</v>
          </cell>
          <cell r="F1225">
            <v>67983</v>
          </cell>
        </row>
        <row r="1226">
          <cell r="C1226">
            <v>8738</v>
          </cell>
          <cell r="D1226" t="str">
            <v>CABLE COBRE DESNUDO No. 2 AWG</v>
          </cell>
          <cell r="E1226" t="str">
            <v>ML</v>
          </cell>
          <cell r="F1226">
            <v>21700</v>
          </cell>
        </row>
        <row r="1227">
          <cell r="C1227">
            <v>8742</v>
          </cell>
          <cell r="D1227" t="str">
            <v>DUCTO ELÉCTRICO TELEFÓNICO TDP PVC 4"</v>
          </cell>
          <cell r="E1227" t="str">
            <v>ML</v>
          </cell>
          <cell r="F1227">
            <v>23150</v>
          </cell>
        </row>
        <row r="1228">
          <cell r="C1228">
            <v>8743</v>
          </cell>
          <cell r="D1228" t="str">
            <v>CURVA PVC 4"</v>
          </cell>
          <cell r="E1228" t="str">
            <v>UN</v>
          </cell>
          <cell r="F1228">
            <v>29174</v>
          </cell>
        </row>
        <row r="1229">
          <cell r="C1229">
            <v>8746</v>
          </cell>
          <cell r="D1229" t="str">
            <v>CABLE NO.2/0 AWG 15 KV 133% XLPE</v>
          </cell>
          <cell r="E1229" t="str">
            <v>ML</v>
          </cell>
          <cell r="F1229">
            <v>77074</v>
          </cell>
        </row>
        <row r="1230">
          <cell r="C1230">
            <v>8749</v>
          </cell>
          <cell r="D1230" t="str">
            <v>CABLE DE COBRE AISLADO THWN/THHN NO. 500 MCM</v>
          </cell>
          <cell r="E1230" t="str">
            <v>ML</v>
          </cell>
          <cell r="F1230">
            <v>178850</v>
          </cell>
        </row>
        <row r="1231">
          <cell r="C1231">
            <v>8750</v>
          </cell>
          <cell r="D1231" t="str">
            <v>TUBO PVC 4" DB TIPO PESADO</v>
          </cell>
          <cell r="E1231" t="str">
            <v>ML</v>
          </cell>
          <cell r="F1231">
            <v>34029</v>
          </cell>
        </row>
        <row r="1232">
          <cell r="C1232">
            <v>8752</v>
          </cell>
          <cell r="D1232" t="str">
            <v>TUBO PVC DB 6"</v>
          </cell>
          <cell r="E1232" t="str">
            <v>ML</v>
          </cell>
          <cell r="F1232">
            <v>70974</v>
          </cell>
        </row>
        <row r="1233">
          <cell r="C1233">
            <v>8760</v>
          </cell>
          <cell r="D1233" t="str">
            <v>CABLE ALUMINIO AISLADO NO.1/0</v>
          </cell>
          <cell r="E1233" t="str">
            <v>ML</v>
          </cell>
          <cell r="F1233">
            <v>9401</v>
          </cell>
        </row>
        <row r="1234">
          <cell r="C1234">
            <v>8768</v>
          </cell>
          <cell r="D1234" t="str">
            <v>CABLE COBRE DESNUDO NO.2/0 AWG</v>
          </cell>
          <cell r="E1234" t="str">
            <v>ML</v>
          </cell>
          <cell r="F1234">
            <v>45850</v>
          </cell>
        </row>
        <row r="1235">
          <cell r="C1235">
            <v>8770</v>
          </cell>
          <cell r="D1235" t="str">
            <v>SOLDADURA CABLE-VARILLA 1/0 - SOLDADOR 1/0 AWG 600V 105°C 170 A</v>
          </cell>
          <cell r="E1235" t="str">
            <v>UN</v>
          </cell>
          <cell r="F1235">
            <v>61476</v>
          </cell>
        </row>
        <row r="1236">
          <cell r="C1236">
            <v>8771</v>
          </cell>
          <cell r="D1236" t="str">
            <v>TERMINAL 1 HUECO AWG 2/0</v>
          </cell>
          <cell r="E1236" t="str">
            <v>UN</v>
          </cell>
          <cell r="F1236">
            <v>5350</v>
          </cell>
        </row>
        <row r="1237">
          <cell r="C1237">
            <v>8774</v>
          </cell>
          <cell r="D1237" t="str">
            <v>ADAPTADOR TERMINAL PVC 3/4"</v>
          </cell>
          <cell r="E1237" t="str">
            <v>UN</v>
          </cell>
          <cell r="F1237">
            <v>250</v>
          </cell>
        </row>
        <row r="1238">
          <cell r="C1238">
            <v>8777</v>
          </cell>
          <cell r="D1238" t="str">
            <v>CABLE UTP CATEGORIA 6A</v>
          </cell>
          <cell r="E1238" t="str">
            <v>ML</v>
          </cell>
          <cell r="F1238">
            <v>4000</v>
          </cell>
        </row>
        <row r="1239">
          <cell r="C1239">
            <v>8779</v>
          </cell>
          <cell r="D1239" t="str">
            <v>CAJA GALVANIZADA 2400</v>
          </cell>
          <cell r="E1239" t="str">
            <v>UN</v>
          </cell>
          <cell r="F1239">
            <v>3808</v>
          </cell>
        </row>
        <row r="1240">
          <cell r="C1240">
            <v>8789</v>
          </cell>
          <cell r="D1240" t="str">
            <v>INTERVINIL PRO DRYWALL</v>
          </cell>
          <cell r="E1240" t="str">
            <v>GLN</v>
          </cell>
          <cell r="F1240">
            <v>15660</v>
          </cell>
        </row>
        <row r="1241">
          <cell r="C1241">
            <v>8790</v>
          </cell>
          <cell r="D1241" t="str">
            <v>VIDRIO TEMPLADO DE 10MM</v>
          </cell>
          <cell r="E1241" t="str">
            <v>M2</v>
          </cell>
          <cell r="F1241">
            <v>187695</v>
          </cell>
        </row>
        <row r="1242">
          <cell r="C1242">
            <v>8794</v>
          </cell>
          <cell r="D1242" t="str">
            <v>VIDRIO TEMPLADO DE 6MM</v>
          </cell>
          <cell r="E1242" t="str">
            <v>M2</v>
          </cell>
          <cell r="F1242">
            <v>101150</v>
          </cell>
        </row>
        <row r="1243">
          <cell r="C1243">
            <v>8844</v>
          </cell>
          <cell r="D1243" t="str">
            <v>ELECTROSOLDADOR - DE 350 A 515 AMPERIOS EN UN CICLO DE TRABAJO DEL 60%</v>
          </cell>
          <cell r="E1243" t="str">
            <v>HR</v>
          </cell>
          <cell r="F1243">
            <v>4862</v>
          </cell>
        </row>
        <row r="1244">
          <cell r="C1244">
            <v>8845</v>
          </cell>
          <cell r="D1244" t="str">
            <v>TARIFA JORNAL - PERSONAL DE OBRA - TÉCNICO (INCLUYE FACTOR DE PRESTACIONES)</v>
          </cell>
          <cell r="E1244" t="str">
            <v>JR</v>
          </cell>
          <cell r="F1244">
            <v>106000</v>
          </cell>
        </row>
        <row r="1245">
          <cell r="C1245">
            <v>8846</v>
          </cell>
          <cell r="D1245" t="str">
            <v>BLOQUE CANALIZADOR AMARILLO - SEPARADOR TIPO TRANSMILENIO. NO INCLUYE ELEMENTOS DE ANCLAJE</v>
          </cell>
          <cell r="E1245" t="str">
            <v>UN</v>
          </cell>
          <cell r="F1245">
            <v>153956</v>
          </cell>
        </row>
        <row r="1246">
          <cell r="C1246">
            <v>8854</v>
          </cell>
          <cell r="D1246" t="str">
            <v>SEMAFORO (3x200) LENTES DE POLICARBONATO DE 8" BICICLETA LUCES. SISTEMA ILUMINACION A LEDS COMPATIBILIDAD C800/900 PARA FIJACION A MASTIL. INCL ELEMENTOS DE FIJACION</v>
          </cell>
          <cell r="E1246" t="str">
            <v>UN</v>
          </cell>
          <cell r="F1246">
            <v>4389010</v>
          </cell>
        </row>
        <row r="1247">
          <cell r="C1247">
            <v>8855</v>
          </cell>
          <cell r="D1247" t="str">
            <v>ADAPTADOR TERMINAL EMT 1"</v>
          </cell>
          <cell r="E1247" t="str">
            <v>UN</v>
          </cell>
          <cell r="F1247">
            <v>2499</v>
          </cell>
        </row>
        <row r="1248">
          <cell r="C1248">
            <v>8856</v>
          </cell>
          <cell r="D1248" t="str">
            <v>ADAPTADOR TERMINAL EMT 3/4"</v>
          </cell>
          <cell r="E1248" t="str">
            <v>UN</v>
          </cell>
          <cell r="F1248">
            <v>1607</v>
          </cell>
        </row>
        <row r="1249">
          <cell r="C1249">
            <v>8858</v>
          </cell>
          <cell r="D1249" t="str">
            <v>CABLE COAXIAL RG-6</v>
          </cell>
          <cell r="E1249" t="str">
            <v>ML</v>
          </cell>
          <cell r="F1249">
            <v>1059</v>
          </cell>
        </row>
        <row r="1250">
          <cell r="C1250">
            <v>8859</v>
          </cell>
          <cell r="D1250" t="str">
            <v>CABLE CU THHN No. 4 DESNUDO</v>
          </cell>
          <cell r="E1250" t="str">
            <v>ML</v>
          </cell>
          <cell r="F1250">
            <v>14150</v>
          </cell>
        </row>
        <row r="1251">
          <cell r="C1251">
            <v>8860</v>
          </cell>
          <cell r="D1251" t="str">
            <v>CABLE FLEXIBLE OXIGENO 2x14</v>
          </cell>
          <cell r="E1251" t="str">
            <v>ML</v>
          </cell>
          <cell r="F1251">
            <v>2850</v>
          </cell>
        </row>
        <row r="1252">
          <cell r="C1252">
            <v>8861</v>
          </cell>
          <cell r="D1252" t="str">
            <v>CABLE UPT VOZ Y DATOS CAT 6</v>
          </cell>
          <cell r="E1252" t="str">
            <v>ML</v>
          </cell>
          <cell r="F1252">
            <v>2945</v>
          </cell>
        </row>
        <row r="1253">
          <cell r="C1253">
            <v>8862</v>
          </cell>
          <cell r="D1253" t="str">
            <v>CABLE UPT CAT 6 PARA EXTERIORES</v>
          </cell>
          <cell r="E1253" t="str">
            <v>ML</v>
          </cell>
          <cell r="F1253">
            <v>4106</v>
          </cell>
        </row>
        <row r="1254">
          <cell r="C1254">
            <v>8865</v>
          </cell>
          <cell r="D1254" t="str">
            <v>CAJA METALICA PARA CUATRO (4) MEDIDORES</v>
          </cell>
          <cell r="E1254" t="str">
            <v>UN</v>
          </cell>
          <cell r="F1254">
            <v>559993</v>
          </cell>
        </row>
        <row r="1255">
          <cell r="C1255">
            <v>8866</v>
          </cell>
          <cell r="D1255" t="str">
            <v>CAJA RADWEL CONDULETA 2 x 4"</v>
          </cell>
          <cell r="E1255" t="str">
            <v>UN</v>
          </cell>
          <cell r="F1255">
            <v>13066</v>
          </cell>
        </row>
        <row r="1256">
          <cell r="C1256">
            <v>8867</v>
          </cell>
          <cell r="D1256" t="str">
            <v>CAPACETE IMC DE 3"</v>
          </cell>
          <cell r="E1256" t="str">
            <v>UN</v>
          </cell>
          <cell r="F1256">
            <v>53850</v>
          </cell>
        </row>
        <row r="1257">
          <cell r="C1257">
            <v>8868</v>
          </cell>
          <cell r="D1257" t="str">
            <v>CONDUCTORES COBRE No. 1/0 AWG/THHN 600V</v>
          </cell>
          <cell r="E1257" t="str">
            <v>ML</v>
          </cell>
          <cell r="F1257">
            <v>47469</v>
          </cell>
        </row>
        <row r="1258">
          <cell r="C1258">
            <v>8869</v>
          </cell>
          <cell r="D1258" t="str">
            <v>CONDUCTOR COBRE No. 2 AWT/THHN 600V</v>
          </cell>
          <cell r="E1258" t="str">
            <v>ML</v>
          </cell>
          <cell r="F1258">
            <v>27278</v>
          </cell>
        </row>
        <row r="1259">
          <cell r="C1259">
            <v>8870</v>
          </cell>
          <cell r="D1259" t="str">
            <v>CURVA CONDUIT EMT 1"</v>
          </cell>
          <cell r="E1259" t="str">
            <v>UN</v>
          </cell>
          <cell r="F1259">
            <v>3050</v>
          </cell>
        </row>
        <row r="1260">
          <cell r="C1260">
            <v>8871</v>
          </cell>
          <cell r="D1260" t="str">
            <v>CURVA CONDUIT EMT 3/4"</v>
          </cell>
          <cell r="E1260" t="str">
            <v>UN</v>
          </cell>
          <cell r="F1260">
            <v>1950</v>
          </cell>
        </row>
        <row r="1261">
          <cell r="C1261">
            <v>8872</v>
          </cell>
          <cell r="D1261" t="str">
            <v>CURVA GRAN RADIO DUCTO PVC  EB DE 3"</v>
          </cell>
          <cell r="E1261" t="str">
            <v>UN</v>
          </cell>
          <cell r="F1261">
            <v>15388</v>
          </cell>
        </row>
        <row r="1262">
          <cell r="C1262">
            <v>8873</v>
          </cell>
          <cell r="D1262" t="str">
            <v>FAVIGEL</v>
          </cell>
          <cell r="E1262" t="str">
            <v>KG</v>
          </cell>
          <cell r="F1262">
            <v>6684</v>
          </cell>
        </row>
        <row r="1263">
          <cell r="C1263">
            <v>8874</v>
          </cell>
          <cell r="D1263" t="str">
            <v>MEDIDOR DE ENERGIA MONOFASICO</v>
          </cell>
          <cell r="E1263" t="str">
            <v>UN</v>
          </cell>
          <cell r="F1263">
            <v>68500</v>
          </cell>
        </row>
        <row r="1264">
          <cell r="C1264">
            <v>8875</v>
          </cell>
          <cell r="D1264" t="str">
            <v>MEDIDOR DE ENERGIA TRIFASICO 20-80 AMP</v>
          </cell>
          <cell r="E1264" t="str">
            <v>UN</v>
          </cell>
          <cell r="F1264">
            <v>195885</v>
          </cell>
        </row>
        <row r="1265">
          <cell r="C1265">
            <v>8876</v>
          </cell>
          <cell r="D1265" t="str">
            <v>SOLDADURA EXOTERMICA 115 Gr</v>
          </cell>
          <cell r="E1265" t="str">
            <v>UN</v>
          </cell>
          <cell r="F1265">
            <v>17742</v>
          </cell>
        </row>
        <row r="1266">
          <cell r="C1266">
            <v>8877</v>
          </cell>
          <cell r="D1266" t="str">
            <v>TOMA DOBLE VOZ Y DATOS CAT 6</v>
          </cell>
          <cell r="E1266" t="str">
            <v>UN</v>
          </cell>
          <cell r="F1266">
            <v>36295</v>
          </cell>
        </row>
        <row r="1267">
          <cell r="C1267">
            <v>8880</v>
          </cell>
          <cell r="D1267" t="str">
            <v>TUBERIA CONDUIT METALICA IMC D= 4"</v>
          </cell>
          <cell r="E1267" t="str">
            <v>ML</v>
          </cell>
          <cell r="F1267">
            <v>159583</v>
          </cell>
        </row>
        <row r="1268">
          <cell r="C1268">
            <v>8883</v>
          </cell>
          <cell r="D1268" t="str">
            <v>UNION CONDUIT EMT DE 1"</v>
          </cell>
          <cell r="E1268" t="str">
            <v>UN</v>
          </cell>
          <cell r="F1268">
            <v>1902</v>
          </cell>
        </row>
        <row r="1269">
          <cell r="C1269">
            <v>8884</v>
          </cell>
          <cell r="D1269" t="str">
            <v>UNION CONDUIT EMT DE 3/4"</v>
          </cell>
          <cell r="E1269" t="str">
            <v>UN</v>
          </cell>
          <cell r="F1269">
            <v>1150</v>
          </cell>
        </row>
        <row r="1270">
          <cell r="C1270">
            <v>8885</v>
          </cell>
          <cell r="D1270" t="str">
            <v>SOLDADURA EXOTERMICA CAP No. 90 gr</v>
          </cell>
          <cell r="E1270" t="str">
            <v>UN</v>
          </cell>
          <cell r="F1270">
            <v>14492</v>
          </cell>
        </row>
        <row r="1271">
          <cell r="C1271">
            <v>8892</v>
          </cell>
          <cell r="D1271" t="str">
            <v>ESTACIÓN 10 - BANCA ABDOMINALES BAJO - ADULTOS MAYORES. DISEÑO IDRD. SUMINISTRO E INSTALACION</v>
          </cell>
          <cell r="E1271" t="str">
            <v>UN</v>
          </cell>
          <cell r="F1271">
            <v>2082500</v>
          </cell>
        </row>
        <row r="1272">
          <cell r="C1272">
            <v>8893</v>
          </cell>
          <cell r="D1272" t="str">
            <v>JUEGO BALANCIN - IDRD - NIÑOS (1-5 AÑOS) SUMINISTRO E INSTALACION</v>
          </cell>
          <cell r="E1272" t="str">
            <v>UN</v>
          </cell>
          <cell r="F1272">
            <v>3689000</v>
          </cell>
        </row>
        <row r="1273">
          <cell r="C1273">
            <v>8894</v>
          </cell>
          <cell r="D1273" t="str">
            <v>DOTACION BARRA ADULTOS/MAYORES - DISEÑO IDRD (SUMINISTRO E INSTALACION</v>
          </cell>
          <cell r="E1273" t="str">
            <v>UN</v>
          </cell>
          <cell r="F1273">
            <v>2665600</v>
          </cell>
        </row>
        <row r="1274">
          <cell r="C1274">
            <v>8895</v>
          </cell>
          <cell r="D1274" t="str">
            <v>DOTACION CAMINADOR ADULTOS/MAYORES - DISEÑO IDRD - SUMINISTRO E INSTALACION</v>
          </cell>
          <cell r="E1274" t="str">
            <v>UN</v>
          </cell>
          <cell r="F1274">
            <v>2665600</v>
          </cell>
        </row>
        <row r="1275">
          <cell r="C1275">
            <v>8897</v>
          </cell>
          <cell r="D1275" t="str">
            <v>DOTACION GIRO DE CADERA PARA ADULTOS - SEGUN ESPECIFICACION IDRD - SUMINISTRO E INSTALACION</v>
          </cell>
          <cell r="E1275" t="str">
            <v>UN</v>
          </cell>
          <cell r="F1275">
            <v>2665600</v>
          </cell>
        </row>
        <row r="1276">
          <cell r="C1276">
            <v>8907</v>
          </cell>
          <cell r="D1276" t="str">
            <v>GEODREN CON TUBERIA CIRCULAR 160mm H= 1.0m</v>
          </cell>
          <cell r="E1276" t="str">
            <v>ML</v>
          </cell>
          <cell r="F1276">
            <v>103542</v>
          </cell>
        </row>
        <row r="1277">
          <cell r="C1277">
            <v>8908</v>
          </cell>
          <cell r="D1277" t="str">
            <v>GEODREN CON TUBERIA CIRCULAR 200mm  H= 1.0m</v>
          </cell>
          <cell r="E1277" t="str">
            <v>ML</v>
          </cell>
          <cell r="F1277">
            <v>115312</v>
          </cell>
        </row>
        <row r="1278">
          <cell r="C1278">
            <v>8911</v>
          </cell>
          <cell r="D1278" t="str">
            <v>TARIFA JORNAL - PERSONAL DE OBRA - OPERADOR EQUIPO DE SEÑALIZACIÓN HORARIO NOCTURNO (INCLUYE FACTOR DE PRESTACIONES)</v>
          </cell>
          <cell r="E1278" t="str">
            <v>JR</v>
          </cell>
          <cell r="F1278">
            <v>120925</v>
          </cell>
        </row>
        <row r="1279">
          <cell r="C1279">
            <v>8913</v>
          </cell>
          <cell r="D1279" t="str">
            <v>BOLSACRETO REF. 1101 ANCHO= 1.20m  LONGITUD= 2.40m  CAPACIDAD 1.0m3</v>
          </cell>
          <cell r="E1279" t="str">
            <v>UN</v>
          </cell>
          <cell r="F1279">
            <v>40020</v>
          </cell>
        </row>
        <row r="1280">
          <cell r="C1280">
            <v>8928</v>
          </cell>
          <cell r="D1280" t="str">
            <v>TUBERIA PVC U.M. NORMA NTC 382 D= 14" RD 21</v>
          </cell>
          <cell r="E1280" t="str">
            <v>ML</v>
          </cell>
          <cell r="F1280">
            <v>510495</v>
          </cell>
        </row>
        <row r="1281">
          <cell r="C1281">
            <v>8929</v>
          </cell>
          <cell r="D1281" t="str">
            <v>UNION GIBAULT HD PARA AC CL.25  D= 14" (350mm)</v>
          </cell>
          <cell r="E1281" t="str">
            <v>UN</v>
          </cell>
          <cell r="F1281">
            <v>1153860</v>
          </cell>
        </row>
        <row r="1282">
          <cell r="C1282">
            <v>8930</v>
          </cell>
          <cell r="D1282" t="str">
            <v>UNION DE CONSTRUCCION Y REPARACION PARA PVC  D= 14"</v>
          </cell>
          <cell r="E1282" t="str">
            <v>UN</v>
          </cell>
          <cell r="F1282">
            <v>1889219</v>
          </cell>
        </row>
        <row r="1283">
          <cell r="C1283">
            <v>8931</v>
          </cell>
          <cell r="D1283" t="str">
            <v>UNION DE TRANSICION PVC-AC  CL.25  D= 14"</v>
          </cell>
          <cell r="E1283" t="str">
            <v>UN</v>
          </cell>
          <cell r="F1283">
            <v>4528337</v>
          </cell>
        </row>
        <row r="1284">
          <cell r="C1284">
            <v>8932</v>
          </cell>
          <cell r="D1284" t="str">
            <v>REDUCCION CONCENTRICA HD E.L.  4" x 2"  (100x50mm)</v>
          </cell>
          <cell r="E1284" t="str">
            <v>UN</v>
          </cell>
          <cell r="F1284">
            <v>158270</v>
          </cell>
        </row>
        <row r="1285">
          <cell r="C1285">
            <v>8933</v>
          </cell>
          <cell r="D1285" t="str">
            <v>REDUCCION CONCENTRICA HD E.L.  14" x 12"  (350x300mm)</v>
          </cell>
          <cell r="E1285" t="str">
            <v>UN</v>
          </cell>
          <cell r="F1285">
            <v>2148612</v>
          </cell>
        </row>
        <row r="1286">
          <cell r="C1286">
            <v>8938</v>
          </cell>
          <cell r="D1286" t="str">
            <v>CAJA GALVANIZADA 5800 CL. 20</v>
          </cell>
          <cell r="E1286" t="str">
            <v>UN</v>
          </cell>
          <cell r="F1286">
            <v>2142</v>
          </cell>
        </row>
        <row r="1287">
          <cell r="C1287">
            <v>8939</v>
          </cell>
          <cell r="D1287" t="str">
            <v>CABLE POLARIZADO 2 x 14"</v>
          </cell>
          <cell r="E1287" t="str">
            <v>ML</v>
          </cell>
          <cell r="F1287">
            <v>3199</v>
          </cell>
        </row>
        <row r="1288">
          <cell r="C1288">
            <v>8941</v>
          </cell>
          <cell r="D1288" t="str">
            <v>TABLERO BIFASICO DE 18 CIRCUITOS CON PUERTA</v>
          </cell>
          <cell r="E1288" t="str">
            <v>UN</v>
          </cell>
          <cell r="F1288">
            <v>196600</v>
          </cell>
        </row>
        <row r="1289">
          <cell r="C1289">
            <v>8942</v>
          </cell>
          <cell r="D1289" t="str">
            <v>CABLE C XLPE 4/0 AWG 15 KV ALUMINIO IL 100% CINTA</v>
          </cell>
          <cell r="E1289" t="str">
            <v>ML</v>
          </cell>
          <cell r="F1289">
            <v>52326</v>
          </cell>
        </row>
        <row r="1290">
          <cell r="C1290">
            <v>8968</v>
          </cell>
          <cell r="D1290" t="str">
            <v>TRANSPORTE DE POSTES AP/LA</v>
          </cell>
          <cell r="E1290" t="str">
            <v>GLB</v>
          </cell>
          <cell r="F1290">
            <v>1000</v>
          </cell>
        </row>
        <row r="1291">
          <cell r="C1291">
            <v>8969</v>
          </cell>
          <cell r="D1291" t="str">
            <v>MOVILIZACIÓN, MONTAJE Y DESMONTAJE PILOTEADORA</v>
          </cell>
          <cell r="E1291" t="str">
            <v>GLB</v>
          </cell>
          <cell r="F1291">
            <v>1000</v>
          </cell>
        </row>
        <row r="1292">
          <cell r="C1292">
            <v>8970</v>
          </cell>
          <cell r="D1292" t="str">
            <v>TRANSPORTE TUBERIA GRP</v>
          </cell>
          <cell r="E1292" t="str">
            <v>GLB</v>
          </cell>
          <cell r="F1292">
            <v>1000</v>
          </cell>
        </row>
        <row r="1293">
          <cell r="C1293">
            <v>8971</v>
          </cell>
          <cell r="D1293" t="str">
            <v>TRANSPORTE ACOPLE GRP</v>
          </cell>
          <cell r="E1293" t="str">
            <v>GLB</v>
          </cell>
          <cell r="F1293">
            <v>1000</v>
          </cell>
        </row>
        <row r="1294">
          <cell r="C1294">
            <v>8972</v>
          </cell>
          <cell r="D1294" t="str">
            <v>CONCRETO TREMIE 4000 PSI  28 MPa (280 Kg/cm2)</v>
          </cell>
          <cell r="E1294" t="str">
            <v>M3</v>
          </cell>
          <cell r="F1294">
            <v>560880</v>
          </cell>
        </row>
        <row r="1295">
          <cell r="C1295">
            <v>8973</v>
          </cell>
          <cell r="D1295" t="str">
            <v>SOLDADURA 7018 x 3/32</v>
          </cell>
          <cell r="E1295" t="str">
            <v>KG</v>
          </cell>
          <cell r="F1295">
            <v>17129</v>
          </cell>
        </row>
        <row r="1296">
          <cell r="C1296">
            <v>8975</v>
          </cell>
          <cell r="D1296" t="str">
            <v>TUBERÍA ESTRUCTURAL METÁLICO RECTANGULAR DE 6mt (50mm x 25mm) ESPESOR 2mm (TUBERIA DE 2" x 1" CAL. 18)</v>
          </cell>
          <cell r="E1296" t="str">
            <v>ML</v>
          </cell>
          <cell r="F1296">
            <v>9282</v>
          </cell>
        </row>
        <row r="1297">
          <cell r="C1297">
            <v>8978</v>
          </cell>
          <cell r="D1297" t="str">
            <v>GALVANIZADO EN CALIENTE</v>
          </cell>
          <cell r="E1297" t="str">
            <v>KG</v>
          </cell>
          <cell r="F1297">
            <v>2440</v>
          </cell>
        </row>
        <row r="1298">
          <cell r="C1298">
            <v>8979</v>
          </cell>
          <cell r="D1298" t="str">
            <v>OXIGENO</v>
          </cell>
          <cell r="E1298" t="str">
            <v>M3</v>
          </cell>
          <cell r="F1298">
            <v>14837</v>
          </cell>
        </row>
        <row r="1299">
          <cell r="C1299">
            <v>8981</v>
          </cell>
          <cell r="D1299" t="str">
            <v>LAMINA HR A-36</v>
          </cell>
          <cell r="E1299" t="str">
            <v>KG</v>
          </cell>
          <cell r="F1299">
            <v>5920</v>
          </cell>
        </row>
        <row r="1300">
          <cell r="C1300">
            <v>8983</v>
          </cell>
          <cell r="D1300" t="str">
            <v>PERFIL IPE - ASTM A572 GR. 50</v>
          </cell>
          <cell r="E1300" t="str">
            <v>KG</v>
          </cell>
          <cell r="F1300">
            <v>7854</v>
          </cell>
        </row>
        <row r="1301">
          <cell r="C1301">
            <v>8984</v>
          </cell>
          <cell r="D1301" t="str">
            <v>PERFILES C</v>
          </cell>
          <cell r="E1301" t="str">
            <v>KG</v>
          </cell>
          <cell r="F1301">
            <v>7021</v>
          </cell>
        </row>
        <row r="1302">
          <cell r="C1302">
            <v>8985</v>
          </cell>
          <cell r="D1302" t="str">
            <v>BREAKER ENCHUFABLE 1x50A</v>
          </cell>
          <cell r="E1302" t="str">
            <v>UN</v>
          </cell>
          <cell r="F1302">
            <v>14042</v>
          </cell>
        </row>
        <row r="1303">
          <cell r="C1303">
            <v>8986</v>
          </cell>
          <cell r="D1303" t="str">
            <v>BREAKER ENCHUFABLE 1x15A</v>
          </cell>
          <cell r="E1303" t="str">
            <v>UN</v>
          </cell>
          <cell r="F1303">
            <v>14042</v>
          </cell>
        </row>
        <row r="1304">
          <cell r="C1304">
            <v>8987</v>
          </cell>
          <cell r="D1304" t="str">
            <v>BREAKER ENCHUFABLE 2X15A</v>
          </cell>
          <cell r="E1304" t="str">
            <v>UN</v>
          </cell>
          <cell r="F1304">
            <v>42156</v>
          </cell>
        </row>
        <row r="1305">
          <cell r="C1305">
            <v>8988</v>
          </cell>
          <cell r="D1305" t="str">
            <v>BREAKER ENCHUFABLE 1X30A</v>
          </cell>
          <cell r="E1305" t="str">
            <v>UN</v>
          </cell>
          <cell r="F1305">
            <v>14042</v>
          </cell>
        </row>
        <row r="1306">
          <cell r="C1306">
            <v>8990</v>
          </cell>
          <cell r="D1306" t="str">
            <v>BREAKER ENCHUFABLE 3X60A</v>
          </cell>
          <cell r="E1306" t="str">
            <v>UN</v>
          </cell>
          <cell r="F1306">
            <v>83866</v>
          </cell>
        </row>
        <row r="1307">
          <cell r="C1307">
            <v>8993</v>
          </cell>
          <cell r="D1307" t="str">
            <v>CAJA PARA 4 MEDIDORES TRIFASICA 81cm x 75cm x 18cm</v>
          </cell>
          <cell r="E1307" t="str">
            <v>UN</v>
          </cell>
          <cell r="F1307">
            <v>568820</v>
          </cell>
        </row>
        <row r="1308">
          <cell r="C1308">
            <v>8994</v>
          </cell>
          <cell r="D1308" t="str">
            <v>CLAVIJA 10A</v>
          </cell>
          <cell r="E1308" t="str">
            <v>UN</v>
          </cell>
          <cell r="F1308">
            <v>2100</v>
          </cell>
        </row>
        <row r="1309">
          <cell r="C1309">
            <v>8995</v>
          </cell>
          <cell r="D1309" t="str">
            <v>CURVA EMT 1 1/2"</v>
          </cell>
          <cell r="E1309" t="str">
            <v>UN</v>
          </cell>
          <cell r="F1309">
            <v>10650</v>
          </cell>
        </row>
        <row r="1310">
          <cell r="C1310">
            <v>8996</v>
          </cell>
          <cell r="D1310" t="str">
            <v>TABLERO TRIFASICO 18 CIRCUITOS CON ESPACIO PARA TOTALIZADOR</v>
          </cell>
          <cell r="E1310" t="str">
            <v>UN</v>
          </cell>
          <cell r="F1310">
            <v>390000</v>
          </cell>
        </row>
        <row r="1311">
          <cell r="C1311">
            <v>8997</v>
          </cell>
          <cell r="D1311" t="str">
            <v>TABLERO MONOFASICO CON ESPACIO PARA 6 CIRCUITOS</v>
          </cell>
          <cell r="E1311" t="str">
            <v>UN</v>
          </cell>
          <cell r="F1311">
            <v>49980</v>
          </cell>
        </row>
        <row r="1312">
          <cell r="C1312">
            <v>9000</v>
          </cell>
          <cell r="D1312" t="str">
            <v>TOTALIZADOR INDUSTRIAL DE 30A</v>
          </cell>
          <cell r="E1312" t="str">
            <v>UN</v>
          </cell>
          <cell r="F1312">
            <v>211820</v>
          </cell>
        </row>
        <row r="1313">
          <cell r="C1313">
            <v>9001</v>
          </cell>
          <cell r="D1313" t="str">
            <v>TOTALIZADOR INDUSTRIAL DE 3x80A</v>
          </cell>
          <cell r="E1313" t="str">
            <v>UN</v>
          </cell>
          <cell r="F1313">
            <v>211820</v>
          </cell>
        </row>
        <row r="1314">
          <cell r="C1314">
            <v>9003</v>
          </cell>
          <cell r="D1314" t="str">
            <v>UNION EMT 1 1/2"</v>
          </cell>
          <cell r="E1314" t="str">
            <v>UN</v>
          </cell>
          <cell r="F1314">
            <v>5000</v>
          </cell>
        </row>
        <row r="1315">
          <cell r="C1315">
            <v>9004</v>
          </cell>
          <cell r="D1315" t="str">
            <v>TUBO EN CONCRETO ALTA RESISTENCIA D= 8"</v>
          </cell>
          <cell r="E1315" t="str">
            <v>ML</v>
          </cell>
          <cell r="F1315">
            <v>218860</v>
          </cell>
        </row>
        <row r="1316">
          <cell r="C1316">
            <v>9005</v>
          </cell>
          <cell r="D1316" t="str">
            <v>TUBERIA CONCRETO DE ALTA RESISTENCIA D= 16"</v>
          </cell>
          <cell r="E1316" t="str">
            <v>ML</v>
          </cell>
          <cell r="F1316">
            <v>468593</v>
          </cell>
        </row>
        <row r="1317">
          <cell r="C1317">
            <v>9006</v>
          </cell>
          <cell r="D1317" t="str">
            <v>TUBO EN CONCRETO ALTA RESISTENCIA D= 18"</v>
          </cell>
          <cell r="E1317" t="str">
            <v>ML</v>
          </cell>
          <cell r="F1317">
            <v>581771</v>
          </cell>
        </row>
        <row r="1318">
          <cell r="C1318">
            <v>9007</v>
          </cell>
          <cell r="D1318" t="str">
            <v>TUBO EN CONCRETO ALTA RESISTENCIA D= 20"</v>
          </cell>
          <cell r="E1318" t="str">
            <v>ML</v>
          </cell>
          <cell r="F1318">
            <v>685926</v>
          </cell>
        </row>
        <row r="1319">
          <cell r="C1319">
            <v>9016</v>
          </cell>
          <cell r="D1319" t="str">
            <v>EVALUACION PARA TRATAMIENTO Y/O MANEJO SILVICULTURAL. CANTIDAD &lt;25 ARBOLES. (SEGUN RESOLUCION SDA No. 5589 DEL 30/09/2011)</v>
          </cell>
          <cell r="E1319" t="str">
            <v>UN</v>
          </cell>
          <cell r="F1319">
            <v>106720</v>
          </cell>
        </row>
        <row r="1320">
          <cell r="C1320">
            <v>9017</v>
          </cell>
          <cell r="D1320" t="str">
            <v>SEGUIMIENTO PARA TRATAMIENTO Y/O MANEJO SILVICULTURAL. CANTIDAD &lt;25 ARBOLES. (SEGUN RESOLUCION SDA No. 5589 DEL 30/09/2011)</v>
          </cell>
          <cell r="E1320" t="str">
            <v>UN</v>
          </cell>
          <cell r="F1320">
            <v>225040</v>
          </cell>
        </row>
        <row r="1321">
          <cell r="C1321">
            <v>9018</v>
          </cell>
          <cell r="D1321" t="str">
            <v>EVALUACION PARA TRATAMIENTO Y/O MANEJO SILVICULTURAL. CANTIDAD 25 - 49 ARBOLES. (SEGUN RESOLUCION SDA No. 5589 DEL 30/09/2011)</v>
          </cell>
          <cell r="E1321" t="str">
            <v>UN</v>
          </cell>
          <cell r="F1321">
            <v>146160</v>
          </cell>
        </row>
        <row r="1322">
          <cell r="C1322">
            <v>9019</v>
          </cell>
          <cell r="D1322" t="str">
            <v>SEGUIMIENTO PARA TRATAMIENTO Y/O MANEJO SILVICULTURAL. CANTIDAD 25 - 49 ARBOLES. (SEGUN RESOLUCION SDA No. 5589 DEL 30/09/2011)</v>
          </cell>
          <cell r="E1322" t="str">
            <v>UN</v>
          </cell>
          <cell r="F1322">
            <v>302760</v>
          </cell>
        </row>
        <row r="1323">
          <cell r="C1323">
            <v>9020</v>
          </cell>
          <cell r="D1323" t="str">
            <v>EVALUACION PARA TRATAMIENTO Y/O MANEJO SILVICULTURAL. CANTIDAD 50 - 99 ARBOLES. (SEGUN RESOLUCION SDA No. 5589 DEL 30/09/2011)</v>
          </cell>
          <cell r="E1323" t="str">
            <v>UN</v>
          </cell>
          <cell r="F1323">
            <v>185600</v>
          </cell>
        </row>
        <row r="1324">
          <cell r="C1324">
            <v>9021</v>
          </cell>
          <cell r="D1324" t="str">
            <v>SEGUIMIENTO PARA TRATAMIENTO Y/O MANEJO SILVICULTURAL. CANTIDAD 50 - 99 ARBOLES. (SEGUN RESOLUCION SDA No. 5589 DEL 30/09/2011)</v>
          </cell>
          <cell r="E1324" t="str">
            <v>UN</v>
          </cell>
          <cell r="F1324">
            <v>381640</v>
          </cell>
        </row>
        <row r="1325">
          <cell r="C1325">
            <v>9022</v>
          </cell>
          <cell r="D1325" t="str">
            <v>EVALUACION PARA TRATAMIENTO Y/O MANEJO SILVICULTURAL. CANTIDAD 100 - 199. (SEGUN RESOLUCION SDA No. 5589 DEL 30/09/2011)</v>
          </cell>
          <cell r="E1325" t="str">
            <v>UN</v>
          </cell>
          <cell r="F1325">
            <v>225040</v>
          </cell>
        </row>
        <row r="1326">
          <cell r="C1326">
            <v>9023</v>
          </cell>
          <cell r="D1326" t="str">
            <v>SEGUIMIENTO PARA TRATAMIENTO Y/O MANEJO SILVICULTURAL. CANTIDAD 100 - 199. (SEGUN RESOLUCION SDA No. 5589 DEL 30/09/2011)</v>
          </cell>
          <cell r="E1326" t="str">
            <v>UN</v>
          </cell>
          <cell r="F1326">
            <v>460520</v>
          </cell>
        </row>
        <row r="1327">
          <cell r="C1327">
            <v>9024</v>
          </cell>
          <cell r="D1327" t="str">
            <v>EVALUACION PARA TRATAMIENTO Y/O MANEJO SILVICULTURAL. CANTIDAD 200 - 299. (SEGUN RESOLUCION SDA No. 5589 DEL 30/09/2011)</v>
          </cell>
          <cell r="E1327" t="str">
            <v>UN</v>
          </cell>
          <cell r="F1327">
            <v>302760</v>
          </cell>
        </row>
        <row r="1328">
          <cell r="C1328">
            <v>9025</v>
          </cell>
          <cell r="D1328" t="str">
            <v>SEGUIMIENTO PARA TRATAMIENTO Y/O MANEJO SILVICULTURAL. CANTIDAD 200 - 299. (SEGUN RESOLUCION SDA No. 5589 DEL 30/09/2011)</v>
          </cell>
          <cell r="E1328" t="str">
            <v>UN</v>
          </cell>
          <cell r="F1328">
            <v>617120</v>
          </cell>
        </row>
        <row r="1329">
          <cell r="C1329">
            <v>9026</v>
          </cell>
          <cell r="D1329" t="str">
            <v>EVALUACION PARA TRATAMIENTO Y/O MANEJO SILVICULTURAL. CANTIDAD 300 - 399. (SEGUN RESOLUCION SDA No. 5589 DEL 30/09/2011)</v>
          </cell>
          <cell r="E1329" t="str">
            <v>UN</v>
          </cell>
          <cell r="F1329">
            <v>448920</v>
          </cell>
        </row>
        <row r="1330">
          <cell r="C1330">
            <v>9027</v>
          </cell>
          <cell r="D1330" t="str">
            <v>SEGUIMIENTO PARA TRATAMIENTO Y/O MANEJO SILVICULTURAL. CANTIDAD 300 - 399. (SEGUN RESOLUCION SDA No. 5589 DEL 30/09/2011)</v>
          </cell>
          <cell r="E1330" t="str">
            <v>UN</v>
          </cell>
          <cell r="F1330">
            <v>773720</v>
          </cell>
        </row>
        <row r="1331">
          <cell r="C1331">
            <v>9028</v>
          </cell>
          <cell r="D1331" t="str">
            <v>EVALUACION PARA TRATAMIENTO Y/O MANEJO SILVICULTURAL. CANTIDAD 400 - 499. (SEGUN RESOLUCION SDA No. 5589 DEL 30/09/2011)</v>
          </cell>
          <cell r="E1331" t="str">
            <v>UN</v>
          </cell>
          <cell r="F1331">
            <v>595080</v>
          </cell>
        </row>
        <row r="1332">
          <cell r="C1332">
            <v>9029</v>
          </cell>
          <cell r="D1332" t="str">
            <v>SEGUIMIENTO PARA TRATAMIENTO Y/O MANEJO SILVICULTURAL. CANTIDAD 400 - 499. (SEGUN RESOLUCION SDA No. 5589 DEL 30/09/2011)</v>
          </cell>
          <cell r="E1332" t="str">
            <v>UN</v>
          </cell>
          <cell r="F1332">
            <v>1166960</v>
          </cell>
        </row>
        <row r="1333">
          <cell r="C1333">
            <v>9030</v>
          </cell>
          <cell r="D1333" t="str">
            <v>EVALUACION PARA TRATAMIENTO Y/O MANEJO SILVICULTURAL. CANTIDAD 500 - 999 ARBOLES. (SEGUN RESOLUCION SDA No. 5589 DEL 30/09/2011)</v>
          </cell>
          <cell r="E1333" t="str">
            <v>UN</v>
          </cell>
          <cell r="F1333">
            <v>988320</v>
          </cell>
        </row>
        <row r="1334">
          <cell r="C1334">
            <v>9031</v>
          </cell>
          <cell r="D1334" t="str">
            <v>SEGUIMIENTO PARA TRATAMIENTO Y/O MANEJO SILVICULTURAL. CANTIDAD 500 - 999 ARBOLES. (SEGUN RESOLUCION SDA No. 5589 DEL 30/09/2011)</v>
          </cell>
          <cell r="E1334" t="str">
            <v>UN</v>
          </cell>
          <cell r="F1334">
            <v>2244600</v>
          </cell>
        </row>
        <row r="1335">
          <cell r="C1335">
            <v>9032</v>
          </cell>
          <cell r="D1335" t="str">
            <v>EVALUACION PARA TRATAMIENTO Y/O MANEJO SILVICULTURAL. CANTIDAD &gt;1000 ARBOLES. (SEGUN RESOLUCION SDA No. 5589 DEL 30/09/2011)</v>
          </cell>
          <cell r="E1335" t="str">
            <v>UN</v>
          </cell>
          <cell r="F1335">
            <v>1223800</v>
          </cell>
        </row>
        <row r="1336">
          <cell r="C1336">
            <v>9033</v>
          </cell>
          <cell r="D1336" t="str">
            <v>SEGUIMIENTO PARA TRATAMIENTO Y/O MANEJO SILVICULTURAL. CANTIDAD &gt;1000 ARBOLES. (SEGUN RESOLUCION SDA No. 5589 DEL 30/09/2011)</v>
          </cell>
          <cell r="E1336" t="str">
            <v>UN</v>
          </cell>
          <cell r="F1336">
            <v>2636680</v>
          </cell>
        </row>
        <row r="1337">
          <cell r="C1337">
            <v>9034</v>
          </cell>
          <cell r="D1337" t="str">
            <v>DELINEADORES TIPO A 0.77 x 0.15 x 0.10 (Incluye tornillos)</v>
          </cell>
          <cell r="E1337" t="str">
            <v>UN</v>
          </cell>
          <cell r="F1337">
            <v>200648</v>
          </cell>
        </row>
        <row r="1338">
          <cell r="C1338">
            <v>9035</v>
          </cell>
          <cell r="D1338" t="str">
            <v>DELINEADORES TIPO B 0.78 x 0.20 x 0.15 (Incluye tornillos)</v>
          </cell>
          <cell r="E1338" t="str">
            <v>UN</v>
          </cell>
          <cell r="F1338">
            <v>217175</v>
          </cell>
        </row>
        <row r="1339">
          <cell r="C1339">
            <v>9036</v>
          </cell>
          <cell r="D1339" t="str">
            <v>DELINEADORES TIPO C 0.405 x 0.15 x 0.085 (Incluye tornillos)</v>
          </cell>
          <cell r="E1339" t="str">
            <v>UN</v>
          </cell>
          <cell r="F1339">
            <v>53907</v>
          </cell>
        </row>
        <row r="1340">
          <cell r="C1340">
            <v>9037</v>
          </cell>
          <cell r="D1340" t="str">
            <v>CURVA 90° PVC 2"</v>
          </cell>
          <cell r="E1340" t="str">
            <v>UN</v>
          </cell>
          <cell r="F1340">
            <v>20706</v>
          </cell>
        </row>
        <row r="1341">
          <cell r="C1341">
            <v>9038</v>
          </cell>
          <cell r="D1341" t="str">
            <v>POSTE TIPO MASTIL T1 X (5.00 mt) EN TUBO SCH 40  GALVANIZADO Y PINTADO</v>
          </cell>
          <cell r="E1341" t="str">
            <v>UN</v>
          </cell>
          <cell r="F1341">
            <v>3434646</v>
          </cell>
        </row>
        <row r="1342">
          <cell r="C1342">
            <v>9043</v>
          </cell>
          <cell r="D1342" t="str">
            <v>GEOMALLA FORTGRID ASPHALT 75  3.8m\ FORTGRID ASPHALT 300 GEF: 3,2</v>
          </cell>
          <cell r="E1342" t="str">
            <v>M2</v>
          </cell>
          <cell r="F1342">
            <v>19492</v>
          </cell>
        </row>
        <row r="1343">
          <cell r="C1343">
            <v>9044</v>
          </cell>
          <cell r="D1343" t="str">
            <v>GEOMALLA FORTGRID ASPHALT 100  3.8m\ FORTGRID ASPHALT 700 GEF: 7,0</v>
          </cell>
          <cell r="E1343" t="str">
            <v>M2</v>
          </cell>
          <cell r="F1343">
            <v>23990</v>
          </cell>
        </row>
        <row r="1344">
          <cell r="C1344">
            <v>9048</v>
          </cell>
          <cell r="D1344" t="str">
            <v>CARTELERA CON MARCO EN ALUMINIO ANODIZADO, PAÑO COLOR GRIS CON CENEFA SUPERIOR, PUERTAS CORREDIZAS. Incl. transporte</v>
          </cell>
          <cell r="E1344" t="str">
            <v>UN</v>
          </cell>
          <cell r="F1344">
            <v>520354</v>
          </cell>
        </row>
        <row r="1345">
          <cell r="C1345">
            <v>9050</v>
          </cell>
          <cell r="D1345" t="str">
            <v>CAMARA DIGITAL COMPACTA MINIMO 16.2 MEGAPIXELES, MEMORIA DE 8 GB, VIDEO HD CON PAUSA Y ZOOM (UN)</v>
          </cell>
          <cell r="E1345" t="str">
            <v>UN</v>
          </cell>
          <cell r="F1345">
            <v>541646</v>
          </cell>
        </row>
        <row r="1346">
          <cell r="C1346">
            <v>9054</v>
          </cell>
          <cell r="D1346" t="str">
            <v>CUBIERTA SANDWICH DECK  333C, SENCILLA, EN ALUZINC Cal 24. SUM E INST. PANEL SIN TRASLAPOS LONGITUDINALES. PINTURA PLASTISOL/DURANAR 1 CARA (e=24micrones) CLIPS METALICOS OCULTOS. AISLANTE FIBRA VIDRIO 38mm</v>
          </cell>
          <cell r="E1346" t="str">
            <v>M2</v>
          </cell>
          <cell r="F1346">
            <v>319570</v>
          </cell>
        </row>
        <row r="1347">
          <cell r="C1347">
            <v>9056</v>
          </cell>
          <cell r="D1347" t="str">
            <v>CIELORASO BAFFLE EN ALUZINC LISO COLOR ALUMINIO MEDIO. INCL FIJACION CON SISTEMA DE TRABA DE PRESION A UN RIEL PORTAPANEL SECCION 25mm CON DISTANCIA CADA 100mm Y ALTUA DE 100mm</v>
          </cell>
          <cell r="E1347" t="str">
            <v>M2</v>
          </cell>
          <cell r="F1347">
            <v>646281</v>
          </cell>
        </row>
        <row r="1348">
          <cell r="C1348">
            <v>9057</v>
          </cell>
          <cell r="D1348" t="str">
            <v>CIELO 84R EN ALUZINC LISO COLOR ALUMINIO MEDIO. INCL FIJACION A LA ESTRUCTURA DEL PORTAPANEL POR MEDIO DE AMARRES CADA METRO, ANCHO DEL PANEL DE 84mm</v>
          </cell>
          <cell r="E1348" t="str">
            <v>M2</v>
          </cell>
          <cell r="F1348">
            <v>301070</v>
          </cell>
        </row>
        <row r="1349">
          <cell r="C1349">
            <v>9061</v>
          </cell>
          <cell r="D1349" t="str">
            <v>CAMISA METALICA PERDIDA e= 3/8"</v>
          </cell>
          <cell r="E1349" t="str">
            <v>M2</v>
          </cell>
          <cell r="F1349">
            <v>460104</v>
          </cell>
        </row>
        <row r="1350">
          <cell r="C1350">
            <v>9062</v>
          </cell>
          <cell r="D1350" t="str">
            <v>SEÑAL VERTICAL UNA CARA PARA CICLORUTA PARAL 3m, ÁNGULO DE 2x1/4x3m LAMINA CAL. 16 PINTADA POR UNA CARA 0.60m x 0.60m o 0.75m x 0.75m</v>
          </cell>
          <cell r="E1350" t="str">
            <v>UN</v>
          </cell>
          <cell r="F1350">
            <v>369444</v>
          </cell>
        </row>
        <row r="1351">
          <cell r="C1351">
            <v>9083</v>
          </cell>
          <cell r="D1351" t="str">
            <v xml:space="preserve">TARIFA DIA - EQUIPO DE TOPOGRAFÍA. INCLUYE TRÁNSITO, NIVEL Y ELEMENTOS COMPLEMENTARIOS </v>
          </cell>
          <cell r="E1351" t="str">
            <v>DIA</v>
          </cell>
          <cell r="F1351">
            <v>141000</v>
          </cell>
        </row>
        <row r="1352">
          <cell r="C1352">
            <v>9084</v>
          </cell>
          <cell r="D1352" t="str">
            <v>TARIFA MES - PERSONAL TÉCNICO-TECNÓLOGO EN ÁREAS DE INGENIERÍA (NO INCLUYE FACTOR DE PRESTACIONES)</v>
          </cell>
          <cell r="E1352" t="str">
            <v>MES</v>
          </cell>
          <cell r="F1352">
            <v>2966000</v>
          </cell>
        </row>
        <row r="1353">
          <cell r="C1353">
            <v>9085</v>
          </cell>
          <cell r="D1353" t="str">
            <v>TARIFA MES - PERSONAL TÉCNICO - AUXILIAR DE INGENIERÍA (NO INCLUYE FACTOR DE PRESTACIONES)</v>
          </cell>
          <cell r="E1353" t="str">
            <v>MES</v>
          </cell>
          <cell r="F1353">
            <v>2607000</v>
          </cell>
        </row>
        <row r="1354">
          <cell r="C1354">
            <v>9086</v>
          </cell>
          <cell r="D1354" t="str">
            <v>TARIFA MES - PERSONAL TÉCNICO - DIBUJANTE 1 (NO INCLUYE FACTOR DE PRESTACIONES)</v>
          </cell>
          <cell r="E1354" t="str">
            <v>MES</v>
          </cell>
          <cell r="F1354">
            <v>2734000</v>
          </cell>
        </row>
        <row r="1355">
          <cell r="C1355">
            <v>9087</v>
          </cell>
          <cell r="D1355" t="str">
            <v>TARIFA MES - PERSONAL TÉCNICO - DIBUJANTE 2 (NO INCLUYE FACTOR DE PRESTACIONES)</v>
          </cell>
          <cell r="E1355" t="str">
            <v>MES</v>
          </cell>
          <cell r="F1355">
            <v>2209000</v>
          </cell>
        </row>
        <row r="1356">
          <cell r="C1356">
            <v>9088</v>
          </cell>
          <cell r="D1356" t="str">
            <v>TARIFA MES - PERSONAL TÉCNICO - TOPÓGRAFO INSPECTOR (NO INCLUYE FACTOR DE PRESTACIONES)</v>
          </cell>
          <cell r="E1356" t="str">
            <v>MES</v>
          </cell>
          <cell r="F1356">
            <v>3092000</v>
          </cell>
        </row>
        <row r="1357">
          <cell r="C1357">
            <v>9089</v>
          </cell>
          <cell r="D1357" t="str">
            <v>TARIFA MES - PERSONAL TÉCNICO - LABORATORISTA INSPECTOR (NO INCLUYE FACTOR DE PRESTACIONES)</v>
          </cell>
          <cell r="E1357" t="str">
            <v>MES</v>
          </cell>
          <cell r="F1357">
            <v>2739000</v>
          </cell>
        </row>
        <row r="1358">
          <cell r="C1358">
            <v>9090</v>
          </cell>
          <cell r="D1358" t="str">
            <v>TARIFA MES - PERSONAL TÉCNICO - LABORATORISTA AUXILIAR (NO INCLUYE FACTOR DE PRESTACIONES)</v>
          </cell>
          <cell r="E1358" t="str">
            <v>MES</v>
          </cell>
          <cell r="F1358">
            <v>1917000</v>
          </cell>
        </row>
        <row r="1359">
          <cell r="C1359">
            <v>9091</v>
          </cell>
          <cell r="D1359" t="str">
            <v>TARIFA MES - PERSONAL TÉCNICO - OPERADOR EQUIPO PERFORACIÓN (INCLUYE FACTOR DE PRESTACIONES)</v>
          </cell>
          <cell r="E1359" t="str">
            <v>MES</v>
          </cell>
          <cell r="F1359">
            <v>3590916</v>
          </cell>
        </row>
        <row r="1360">
          <cell r="C1360">
            <v>9092</v>
          </cell>
          <cell r="D1360" t="str">
            <v>TARIFA MES - PERSONAL TÉCNICO - OPERADOR AUXILIAR DE EQUIPO (INCLUYE FACTOR DE PRESTACIONES)</v>
          </cell>
          <cell r="E1360" t="str">
            <v>MES</v>
          </cell>
          <cell r="F1360">
            <v>2613899</v>
          </cell>
        </row>
        <row r="1361">
          <cell r="C1361">
            <v>9093</v>
          </cell>
          <cell r="D1361" t="str">
            <v>TARIFA MES - PERSONAL TÉCNICO - INSPECTOR 1 (NO INCLUYE FACTOR DE PRESTACIONES)</v>
          </cell>
          <cell r="E1361" t="str">
            <v>MES</v>
          </cell>
          <cell r="F1361">
            <v>2249000</v>
          </cell>
        </row>
        <row r="1362">
          <cell r="C1362">
            <v>9094</v>
          </cell>
          <cell r="D1362" t="str">
            <v>TARIFA MES - PERSONAL TÉCNICO - INSPECTOR 2 (NO INCLUYE FACTOR DE PRESTACIONES)</v>
          </cell>
          <cell r="E1362" t="str">
            <v>MES</v>
          </cell>
          <cell r="F1362">
            <v>2025000</v>
          </cell>
        </row>
        <row r="1363">
          <cell r="C1363">
            <v>9095</v>
          </cell>
          <cell r="D1363" t="str">
            <v>TARIFA MES - PERSONAL TÉCNICO - TOPÓGRAFO AUXILIAR (NO INCLUYE FACTOR DE PRESTACIONES)</v>
          </cell>
          <cell r="E1363" t="str">
            <v>MES</v>
          </cell>
          <cell r="F1363">
            <v>2536000</v>
          </cell>
        </row>
        <row r="1364">
          <cell r="C1364">
            <v>9096</v>
          </cell>
          <cell r="D1364" t="str">
            <v>TARIFA MES - PERSONAL TÉCNICO - BATIMETRISTA INSPECTOR (NO INCLUYE FACTOR DE PRESTACIONES)</v>
          </cell>
          <cell r="E1364" t="str">
            <v>MES</v>
          </cell>
          <cell r="F1364">
            <v>3092000</v>
          </cell>
        </row>
        <row r="1365">
          <cell r="C1365">
            <v>9097</v>
          </cell>
          <cell r="D1365" t="str">
            <v>TARIFA MES - PERSONAL TÉCNICO - BATIMETRISTA AUXILIAR (NO INCLUYE FACTOR DE PRESTACIONES)</v>
          </cell>
          <cell r="E1365" t="str">
            <v>MES</v>
          </cell>
          <cell r="F1365">
            <v>2536000</v>
          </cell>
        </row>
        <row r="1366">
          <cell r="C1366">
            <v>9098</v>
          </cell>
          <cell r="D1366" t="str">
            <v>TARIFA MES - PERSONAL AUXILIAR TÉCNICO - CADENERO 1 (NO INCLUYE FACTOR DE PRESTACIONES)</v>
          </cell>
          <cell r="E1366" t="str">
            <v>MES</v>
          </cell>
          <cell r="F1366">
            <v>1917000</v>
          </cell>
        </row>
        <row r="1367">
          <cell r="C1367">
            <v>9099</v>
          </cell>
          <cell r="D1367" t="str">
            <v>TARIFA MES - PERSONAL AUXILIAR TÉCNICO - CADENERO 2 (NO INCLUYE FACTOR DE PRESTACIONES)</v>
          </cell>
          <cell r="E1367" t="str">
            <v>MES</v>
          </cell>
          <cell r="F1367">
            <v>1670000</v>
          </cell>
        </row>
        <row r="1368">
          <cell r="C1368">
            <v>9100</v>
          </cell>
          <cell r="D1368" t="str">
            <v>TARIFA MES - PERSONAL AUXILIAR TÉCNICO - CONDUCTOR O MOTORISTA (NO INCLUYE FACTOR DE PRESTACIONES)</v>
          </cell>
          <cell r="E1368" t="str">
            <v>MES</v>
          </cell>
          <cell r="F1368">
            <v>1389000</v>
          </cell>
        </row>
        <row r="1369">
          <cell r="C1369">
            <v>9101</v>
          </cell>
          <cell r="D1369" t="str">
            <v>TARIFA MES - PERSONAL DE OBRA - MAESTRO DE OBRA (NO INCLUYE FACTOR DE PRESTACIONES)</v>
          </cell>
          <cell r="E1369" t="str">
            <v>MES</v>
          </cell>
          <cell r="F1369">
            <v>3480000</v>
          </cell>
        </row>
        <row r="1370">
          <cell r="C1370">
            <v>9102</v>
          </cell>
          <cell r="D1370" t="str">
            <v>TARIFA MES - PERSONAL ADMINISTRATIVO - ADMINISTRADOR (NO INCLUYE FACTOR DE PRESTACIONES)</v>
          </cell>
          <cell r="E1370" t="str">
            <v>MES</v>
          </cell>
          <cell r="F1370">
            <v>2879000</v>
          </cell>
        </row>
        <row r="1371">
          <cell r="C1371">
            <v>9103</v>
          </cell>
          <cell r="D1371" t="str">
            <v>TARIFA MES - PERSONAL ADMINISTRATIVO - AUXILIAR ADMINISTRATIVO-ALMACENISTA (NO INCLUYE FACTOR DE PRESTACIONES)</v>
          </cell>
          <cell r="E1371" t="str">
            <v>MES</v>
          </cell>
          <cell r="F1371">
            <v>2053000</v>
          </cell>
        </row>
        <row r="1372">
          <cell r="C1372">
            <v>9104</v>
          </cell>
          <cell r="D1372" t="str">
            <v>TARIFA MES - PERSONAL ADMINISTRATIVO - SECRETARIA 1 (NO INCLUYE FACTOR DE PRESTACIONES)</v>
          </cell>
          <cell r="E1372" t="str">
            <v>MES</v>
          </cell>
          <cell r="F1372">
            <v>1670000</v>
          </cell>
        </row>
        <row r="1373">
          <cell r="C1373">
            <v>9105</v>
          </cell>
          <cell r="D1373" t="str">
            <v>TARIFA MES - PERSONAL ADMINISTRATIVO - SECRETARIA 2 (NO INCLUYE FACTOR DE PRESTACIONES)</v>
          </cell>
          <cell r="E1373" t="str">
            <v>MES</v>
          </cell>
          <cell r="F1373">
            <v>1389000</v>
          </cell>
        </row>
        <row r="1374">
          <cell r="C1374">
            <v>9107</v>
          </cell>
          <cell r="D1374" t="str">
            <v>TARIFA MES - PROFESIONAL CATEGORÍA 1 (NO INCLUYE FACTOR DE PRESTACIONES)</v>
          </cell>
          <cell r="E1374" t="str">
            <v>MES</v>
          </cell>
          <cell r="F1374">
            <v>14390000</v>
          </cell>
        </row>
        <row r="1375">
          <cell r="C1375">
            <v>9108</v>
          </cell>
          <cell r="D1375" t="str">
            <v>TARIFA MES - PROFESIONAL CATEGORÍA 2 (NO INCLUYE FACTOR DE PRESTACIONES)</v>
          </cell>
          <cell r="E1375" t="str">
            <v>MES</v>
          </cell>
          <cell r="F1375">
            <v>10967000</v>
          </cell>
        </row>
        <row r="1376">
          <cell r="C1376">
            <v>9109</v>
          </cell>
          <cell r="D1376" t="str">
            <v>TARIFA MES - PROFESIONAL CATEGORÍA 3 (NO INCLUYE FACTOR DE PRESTACIONES)</v>
          </cell>
          <cell r="E1376" t="str">
            <v>MES</v>
          </cell>
          <cell r="F1376">
            <v>9255000</v>
          </cell>
        </row>
        <row r="1377">
          <cell r="C1377">
            <v>9110</v>
          </cell>
          <cell r="D1377" t="str">
            <v>TARIFA MES - PROFESIONAL CATEGORÍA 4 (NO INCLUYE FACTOR DE PRESTACIONES)</v>
          </cell>
          <cell r="E1377" t="str">
            <v>MES</v>
          </cell>
          <cell r="F1377">
            <v>7881000</v>
          </cell>
        </row>
        <row r="1378">
          <cell r="C1378">
            <v>9111</v>
          </cell>
          <cell r="D1378" t="str">
            <v>TARIFA MES - PROFESIONAL CATEGORÍA 5 (NO INCLUYE FACTOR DE PRESTACIONES)</v>
          </cell>
          <cell r="E1378" t="str">
            <v>MES</v>
          </cell>
          <cell r="F1378">
            <v>7108000</v>
          </cell>
        </row>
        <row r="1379">
          <cell r="C1379">
            <v>9112</v>
          </cell>
          <cell r="D1379" t="str">
            <v>TARIFA MES - PROFESIONAL CATEGORÍA 6 (NO INCLUYE FACTOR DE PRESTACIONES)</v>
          </cell>
          <cell r="E1379" t="str">
            <v>MES</v>
          </cell>
          <cell r="F1379">
            <v>6339000</v>
          </cell>
        </row>
        <row r="1380">
          <cell r="C1380">
            <v>9113</v>
          </cell>
          <cell r="D1380" t="str">
            <v>TARIFA MES - PROFESIONAL CATEGORÍA 7 (NO INCLUYE FACTOR DE PRESTACIONES)</v>
          </cell>
          <cell r="E1380" t="str">
            <v>MES</v>
          </cell>
          <cell r="F1380">
            <v>4793000</v>
          </cell>
        </row>
        <row r="1381">
          <cell r="C1381">
            <v>9114</v>
          </cell>
          <cell r="D1381" t="str">
            <v>TARIFA MES - PROFESIONAL CATEGORÍA 8 (NO INCLUYE FACTOR DE PRESTACIONES)</v>
          </cell>
          <cell r="E1381" t="str">
            <v>MES</v>
          </cell>
          <cell r="F1381">
            <v>4523000</v>
          </cell>
        </row>
        <row r="1382">
          <cell r="C1382">
            <v>9115</v>
          </cell>
          <cell r="D1382" t="str">
            <v xml:space="preserve">TARIFA MES - EQUIPO DE TOPOGRAFÍA. INCLUYE TRÁNSITO, NIVEL Y ELEMENTOS COMPLEMENTARIOS </v>
          </cell>
          <cell r="E1382" t="str">
            <v>MES</v>
          </cell>
          <cell r="F1382">
            <v>4103000</v>
          </cell>
        </row>
        <row r="1383">
          <cell r="C1383">
            <v>9116</v>
          </cell>
          <cell r="D1383" t="str">
            <v xml:space="preserve">TARIFA DIA - EQUIPO COMPLETO DE LABORATORIO - ESTUDIOS </v>
          </cell>
          <cell r="E1383" t="str">
            <v>DIA</v>
          </cell>
          <cell r="F1383">
            <v>221000</v>
          </cell>
        </row>
        <row r="1384">
          <cell r="C1384">
            <v>9117</v>
          </cell>
          <cell r="D1384" t="str">
            <v xml:space="preserve">TARIFA MES - EQUIPO COMPLETO DE LABORATORIO - ESTUDIOS </v>
          </cell>
          <cell r="E1384" t="str">
            <v>MES</v>
          </cell>
          <cell r="F1384">
            <v>6399000</v>
          </cell>
        </row>
        <row r="1385">
          <cell r="C1385">
            <v>9118</v>
          </cell>
          <cell r="D1385" t="str">
            <v xml:space="preserve">TARIFA DIA - EQUIPO COMPLETO DE LABORATORIO - INTERVENTORIAS </v>
          </cell>
          <cell r="E1385" t="str">
            <v>DIA</v>
          </cell>
          <cell r="F1385">
            <v>382000</v>
          </cell>
        </row>
        <row r="1386">
          <cell r="C1386">
            <v>9119</v>
          </cell>
          <cell r="D1386" t="str">
            <v xml:space="preserve">TARIFA MES - EQUIPO COMPLETO DE LABORATORIO - INTERVENTORIAS </v>
          </cell>
          <cell r="E1386" t="str">
            <v>MES</v>
          </cell>
          <cell r="F1386">
            <v>11312000</v>
          </cell>
        </row>
        <row r="1387">
          <cell r="C1387">
            <v>9120</v>
          </cell>
          <cell r="D1387" t="str">
            <v>TARIFA DIA - EQUIPO COMPLETO DE BATIMETRIA, HIDROMETRIA O SEDIMENTOMETRIA</v>
          </cell>
          <cell r="E1387" t="str">
            <v>DIA</v>
          </cell>
          <cell r="F1387">
            <v>273000</v>
          </cell>
        </row>
        <row r="1388">
          <cell r="C1388">
            <v>9121</v>
          </cell>
          <cell r="D1388" t="str">
            <v xml:space="preserve">TARIFA MES - EQUIPO COMPLETO DE BATIMETRIA, HIDROMETRIA O SEDIMENTOMETRIA </v>
          </cell>
          <cell r="E1388" t="str">
            <v>MES</v>
          </cell>
          <cell r="F1388">
            <v>8211000</v>
          </cell>
        </row>
        <row r="1389">
          <cell r="C1389">
            <v>9122</v>
          </cell>
          <cell r="D1389" t="str">
            <v xml:space="preserve">TARIFA DIA - PLOTTER </v>
          </cell>
          <cell r="E1389" t="str">
            <v>DIA</v>
          </cell>
          <cell r="F1389">
            <v>41675</v>
          </cell>
        </row>
        <row r="1390">
          <cell r="C1390">
            <v>9123</v>
          </cell>
          <cell r="D1390" t="str">
            <v xml:space="preserve">TARIFA MES - PLOTTER </v>
          </cell>
          <cell r="E1390" t="str">
            <v>MES</v>
          </cell>
          <cell r="F1390">
            <v>1254999</v>
          </cell>
        </row>
        <row r="1391">
          <cell r="C1391">
            <v>9124</v>
          </cell>
          <cell r="D1391" t="str">
            <v>TARIFA DIA - DISTANCIOMETRO  (Incluyendo tránsito y Estación Total) - Capacidad de Lectura hasta 1500m</v>
          </cell>
          <cell r="E1391" t="str">
            <v>DIA</v>
          </cell>
          <cell r="F1391">
            <v>268000</v>
          </cell>
        </row>
        <row r="1392">
          <cell r="C1392">
            <v>9125</v>
          </cell>
          <cell r="D1392" t="str">
            <v>TARIFA MES - DISTANCIOMETRO  (Incluyendo tránsito y Estación Total) - Capacidad de Lectura hasta 1500m.</v>
          </cell>
          <cell r="E1392" t="str">
            <v>MES</v>
          </cell>
          <cell r="F1392">
            <v>8016000</v>
          </cell>
        </row>
        <row r="1393">
          <cell r="C1393">
            <v>9143</v>
          </cell>
          <cell r="D1393" t="str">
            <v>TAPON HD EXTREMO LISO D= 3"</v>
          </cell>
          <cell r="E1393" t="str">
            <v>UN</v>
          </cell>
          <cell r="F1393">
            <v>58178</v>
          </cell>
        </row>
        <row r="1394">
          <cell r="C1394">
            <v>9144</v>
          </cell>
          <cell r="D1394" t="str">
            <v>PRUEBA HIDROSTÁTICA EN TUBERÍAS HASTA DE 12" TRAMOS MÁXIMO DE 500 ML</v>
          </cell>
          <cell r="E1394" t="str">
            <v>UN</v>
          </cell>
          <cell r="F1394">
            <v>654500</v>
          </cell>
        </row>
        <row r="1395">
          <cell r="C1395">
            <v>9145</v>
          </cell>
          <cell r="D1395" t="str">
            <v>DESINFECCIÓN DE TUBERÍAS HASTA DE 12", POR TRAMOS.</v>
          </cell>
          <cell r="E1395" t="str">
            <v>UN</v>
          </cell>
          <cell r="F1395">
            <v>654500</v>
          </cell>
        </row>
        <row r="1396">
          <cell r="C1396">
            <v>9146</v>
          </cell>
          <cell r="D1396" t="str">
            <v>DETECTORES DE DEMANDA VEHICULAR (CÁMARA) NO INCLUYE CABLES</v>
          </cell>
          <cell r="E1396" t="str">
            <v>UN</v>
          </cell>
          <cell r="F1396">
            <v>19650603</v>
          </cell>
        </row>
        <row r="1397">
          <cell r="C1397">
            <v>9147</v>
          </cell>
          <cell r="D1397" t="str">
            <v>DETECTORES DE DEMANDA PEATONAL (BOTONES) NO INCLUYE CABLES</v>
          </cell>
          <cell r="E1397" t="str">
            <v>UN</v>
          </cell>
          <cell r="F1397">
            <v>2204023</v>
          </cell>
        </row>
        <row r="1398">
          <cell r="C1398">
            <v>9148</v>
          </cell>
          <cell r="D1398" t="str">
            <v>TORRE DE ILUMINACIÓN. POTENCIA DE 2.4 A 3.8 KW - INCLUYE COMBUSTIBLE</v>
          </cell>
          <cell r="E1398" t="str">
            <v>MES</v>
          </cell>
          <cell r="F1398">
            <v>3511737</v>
          </cell>
        </row>
        <row r="1399">
          <cell r="C1399">
            <v>9150</v>
          </cell>
          <cell r="D1399" t="str">
            <v>CONTROLADOR C900V CON CAPACIDAD PARA 16 GRUPOS VEHICULARES O PEATONALES. (Suministro, instalación y puesta en funcionamiento). CON POSIBILIDAD DE AMPLIACIÓN HASTA 32 GRUPOS, RELOJ EN TIEMPO REAL, 32</v>
          </cell>
          <cell r="E1399" t="str">
            <v>UN</v>
          </cell>
          <cell r="F1399">
            <v>147501326</v>
          </cell>
        </row>
        <row r="1400">
          <cell r="C1400">
            <v>9151</v>
          </cell>
          <cell r="D1400" t="str">
            <v>CONTROLADOR C900V CON CAPACIDAD PARA 24 GRUPOS VEHICULARES O PEATONALES. (Suministro, instalación y puesta en funcionamiento). CON POSIBILIDAD DE AMPLIACIÓN HASTA 32 GRUPOS, RELOJ EN TIEMPO REAL, 32</v>
          </cell>
          <cell r="E1400" t="str">
            <v>UN</v>
          </cell>
          <cell r="F1400">
            <v>167540533</v>
          </cell>
        </row>
        <row r="1401">
          <cell r="C1401">
            <v>9152</v>
          </cell>
          <cell r="D1401" t="str">
            <v>CONTROLADOR C900V CON CAPACIDAD PARA 32 GRUPOS VEHICULARES O PEATONALES. (Suministro, instalación y puesta en funcionamiento). CON POSIBILIDAD DE AMPLIACIÓN HASTA 32 GRUPOS, RELOJ EN TIEMPO REAL, 32</v>
          </cell>
          <cell r="E1401" t="str">
            <v>UN</v>
          </cell>
          <cell r="F1401">
            <v>186390728</v>
          </cell>
        </row>
        <row r="1402">
          <cell r="C1402">
            <v>9159</v>
          </cell>
          <cell r="D1402" t="str">
            <v>ALQUILER ENTIBADO DESLIZANTE E2, RANGO PROFUNDIDAD DE EXCAVACIÓN: 3.0 M &lt; H &lt;= 4.8 M. INCL. ACCESORIOS Y ELEMENTOS DE FIJACIÓN</v>
          </cell>
          <cell r="E1402" t="str">
            <v>M2/MES</v>
          </cell>
          <cell r="F1402">
            <v>209440</v>
          </cell>
        </row>
        <row r="1403">
          <cell r="C1403">
            <v>9164</v>
          </cell>
          <cell r="D1403" t="str">
            <v>TARIFA DIA - ALQUILER DE VEHICULO: CAMPERO, PICK-UP, CAMIONETA, CAMION O SIMILAR MAYOR A 2000cc DE CILINDRADA, MODELO 2022 A 2019. 100% DE LA TARIFA ESTABLECIDA. INCLUYE TODOS LOS COSTOS DE OPERACIÓN Y MANTENIMIENTO EXCEPTO EL SALARIO DEL CONDUCTOR.</v>
          </cell>
          <cell r="E1403" t="str">
            <v>DIA</v>
          </cell>
          <cell r="F1403">
            <v>344000</v>
          </cell>
        </row>
        <row r="1404">
          <cell r="C1404">
            <v>9165</v>
          </cell>
          <cell r="D1404" t="str">
            <v>TARIFA MES - ALQUILER DE VEHICULO: CAMPERO, PICK-UP, CAMIONETA, CAMION O SIMILAR DE 1300cc A 2000cc DE CILINDRADA, MODELO 2022 A 2019. 100% DE LA TARIFA ESTABLECIDA. INCLUYE TODOS LOS COSTOS DE OPERACIÓN Y MANTENIMIENTO EXCEPTO EL SALARIO DEL CONDUCTOR</v>
          </cell>
          <cell r="E1404" t="str">
            <v>MES</v>
          </cell>
          <cell r="F1404">
            <v>7265000</v>
          </cell>
        </row>
        <row r="1405">
          <cell r="C1405">
            <v>9166</v>
          </cell>
          <cell r="D1405" t="str">
            <v>TARIFA MES - ALQUILER DE VEHICULO: CAMPERO, PICK-UP, CAMIONETA, CAMION O SIMILAR MAYOR A 2000cc DE CILINDRADA, MODELO 2022 A 2019. 100% DE LA TARIFA ESTABLECIDA. INCLUYE TODOS LOS COSTOS DE OPERACIÓN Y MANTENIMIENTO EXCEPTO EL SALARIO DEL CONDUCTOR</v>
          </cell>
          <cell r="E1405" t="str">
            <v>MES</v>
          </cell>
          <cell r="F1405">
            <v>10378000</v>
          </cell>
        </row>
        <row r="1406">
          <cell r="C1406">
            <v>9167</v>
          </cell>
          <cell r="D1406" t="str">
            <v>TARIFA DIA - ALQUILER DE VEHICULO: CAMPERO, PICK-UP, CAMIONETA, CAMION O SIMILAR CON CAPACIDAD DE CARGA DE 3 TON O MAS, MODELO 2022 A 2019. 100% DE LA TARIFA ESTABLECIDA. INCLUYE TODOS LOS COSTOS DE OPERACIÓN Y MANTENIMIENTO EXCEPTO EL SALARIO DEL CONDUCTOR.</v>
          </cell>
          <cell r="E1406" t="str">
            <v>DIA</v>
          </cell>
          <cell r="F1406">
            <v>471000</v>
          </cell>
        </row>
        <row r="1407">
          <cell r="C1407">
            <v>9168</v>
          </cell>
          <cell r="D1407" t="str">
            <v>TARIFA MES - ALQUILER DE VEHICULO: CAMPERO, PICK-UP, CAMIONETA, CAMION O SIMILAR CON CAPACIDAD DE CARGA DE 3 TON O MAS, MODELO 2022 A 2019. 100% DE LA TARIFA ESTABLECIDA. INCLUYE TODOS LOS COSTOS DE OPERACIÓN Y MANTENIMIENTO EXCEPTO EL SALARIO DEL CONDUCTOR</v>
          </cell>
          <cell r="E1407" t="str">
            <v>MES</v>
          </cell>
          <cell r="F1407">
            <v>14121000</v>
          </cell>
        </row>
        <row r="1408">
          <cell r="C1408">
            <v>9169</v>
          </cell>
          <cell r="D1408" t="str">
            <v>PALETA PARE-SIGA REGLAMENTADA</v>
          </cell>
          <cell r="E1408" t="str">
            <v>UN</v>
          </cell>
          <cell r="F1408">
            <v>29750</v>
          </cell>
        </row>
        <row r="1409">
          <cell r="C1409">
            <v>9170</v>
          </cell>
          <cell r="D1409" t="str">
            <v>ARANDELA (Kg)</v>
          </cell>
          <cell r="E1409" t="str">
            <v>KG</v>
          </cell>
          <cell r="F1409">
            <v>10484</v>
          </cell>
        </row>
        <row r="1410">
          <cell r="C1410">
            <v>9171</v>
          </cell>
          <cell r="D1410" t="str">
            <v>TORNILLO (Kg)</v>
          </cell>
          <cell r="E1410" t="str">
            <v>KG</v>
          </cell>
          <cell r="F1410">
            <v>9206</v>
          </cell>
        </row>
        <row r="1411">
          <cell r="C1411">
            <v>9172</v>
          </cell>
          <cell r="D1411" t="str">
            <v>TRANSPORTE DE EQUIPO MENOR A UNA TONELADA POR VIAJE. INCLUYE ESCOLTA</v>
          </cell>
          <cell r="E1411" t="str">
            <v>VIAJE</v>
          </cell>
          <cell r="F1411">
            <v>132962</v>
          </cell>
        </row>
        <row r="1412">
          <cell r="C1412">
            <v>9176</v>
          </cell>
          <cell r="D1412" t="str">
            <v>PLUMA GRÚA A COMBUSTIÓN - CAPACIDAD DE CARGA DE  250 A 300 KG. GUAYA DE 35m. NO INCLUYE COMBUSTIBLE</v>
          </cell>
          <cell r="E1412" t="str">
            <v>MES</v>
          </cell>
          <cell r="F1412">
            <v>714000</v>
          </cell>
        </row>
        <row r="1413">
          <cell r="C1413">
            <v>9184</v>
          </cell>
          <cell r="D1413" t="str">
            <v>SEÑAL VERTICAL GRUPO DE INFORMATIVAS TIPO RECTANGULO (60cm x 75cm)</v>
          </cell>
          <cell r="E1413" t="str">
            <v>UN</v>
          </cell>
          <cell r="F1413">
            <v>405238</v>
          </cell>
        </row>
        <row r="1414">
          <cell r="C1414">
            <v>9185</v>
          </cell>
          <cell r="D1414" t="str">
            <v>SONORIZADORES PARA INVIDENTES</v>
          </cell>
          <cell r="E1414" t="str">
            <v>UN</v>
          </cell>
          <cell r="F1414">
            <v>6594668</v>
          </cell>
        </row>
        <row r="1415">
          <cell r="C1415">
            <v>9186</v>
          </cell>
          <cell r="D1415" t="str">
            <v>TRANSFORMADOR MONOFASICO 15 KVA (TENSION PRIMARIA DE 13.200, TENSION SECUNDARIA 240/120V ABB</v>
          </cell>
          <cell r="E1415" t="str">
            <v>UN</v>
          </cell>
          <cell r="F1415">
            <v>7891753</v>
          </cell>
        </row>
        <row r="1416">
          <cell r="C1416">
            <v>9187</v>
          </cell>
          <cell r="D1416" t="str">
            <v>POSTE TIPO MÉNSULA T2 (3.50m) EN TUBO SCH 40 GALVANIZADO Y PINTADO.</v>
          </cell>
          <cell r="E1416" t="str">
            <v>UN</v>
          </cell>
          <cell r="F1416">
            <v>4517471</v>
          </cell>
        </row>
        <row r="1417">
          <cell r="C1417">
            <v>9188</v>
          </cell>
          <cell r="D1417" t="str">
            <v>POSTE TIPO MÉNSULA T2 (4.50m) EN TUBO SCH 40 GALVANIZADO Y PINTADO.</v>
          </cell>
          <cell r="E1417" t="str">
            <v>UN</v>
          </cell>
          <cell r="F1417">
            <v>4788177</v>
          </cell>
        </row>
        <row r="1418">
          <cell r="C1418">
            <v>9189</v>
          </cell>
          <cell r="D1418" t="str">
            <v>POSTE TIPO MÉNSULA T2 (6.50m) EN TUBO SCH 40 GALVANIZADO Y PINTADO.</v>
          </cell>
          <cell r="E1418" t="str">
            <v>UN</v>
          </cell>
          <cell r="F1418">
            <v>5870868</v>
          </cell>
        </row>
        <row r="1419">
          <cell r="C1419">
            <v>9190</v>
          </cell>
          <cell r="D1419" t="str">
            <v>POSTE TIPO MÉNSULA T2 (8.50m) EN TUBO SCH 40 GALVANIZADO Y PINTADO.</v>
          </cell>
          <cell r="E1419" t="str">
            <v>UN</v>
          </cell>
          <cell r="F1419">
            <v>13449973</v>
          </cell>
        </row>
        <row r="1420">
          <cell r="C1420">
            <v>9191</v>
          </cell>
          <cell r="D1420" t="str">
            <v>SEMAFORO VEHICULAR DE POLICARBONATO (3x200), LENTES DE POLICARBONATO DE 8", TRES LUCES, SISTEMA DE ILUMINACIÓN A LEDS. TIPO MENSULA.</v>
          </cell>
          <cell r="E1420" t="str">
            <v>UN</v>
          </cell>
          <cell r="F1420">
            <v>5174730</v>
          </cell>
        </row>
        <row r="1421">
          <cell r="C1421">
            <v>9192</v>
          </cell>
          <cell r="D1421" t="str">
            <v>SEMAFORO VEHICULAR DE POLICARBONATO (3x200), LENTES DE POLICARBONATO DE 8", TRES LUCES, SISTEMA DE ILUMINACIÓN A LEDS. FLECHA DE GIRO TIPO MENSULA.</v>
          </cell>
          <cell r="E1421" t="str">
            <v>UN</v>
          </cell>
          <cell r="F1421">
            <v>5040753</v>
          </cell>
        </row>
        <row r="1422">
          <cell r="C1422">
            <v>9193</v>
          </cell>
          <cell r="D1422" t="str">
            <v>SEMAFORO VEHICULAR DE POLICARBONATO (3x200), LENTES DE POLICARBONATO DE 8", TRES LUCES, SISTEMA DE ILUMINACIÓN A LEDS. FLECHA DE GIRO TIPO MASTIL.</v>
          </cell>
          <cell r="E1422" t="str">
            <v>UN</v>
          </cell>
          <cell r="F1422">
            <v>4669329</v>
          </cell>
        </row>
        <row r="1423">
          <cell r="C1423">
            <v>9194</v>
          </cell>
          <cell r="D1423" t="str">
            <v>SEMAFORO VEHICULAR DE POLICARBONATO (3x200), LENTES DE POLICARBONATO DE 8", TRES LUCES, SISTEMA DE ILUMINACIÓN A LEDS. TIPO MASTIL.</v>
          </cell>
          <cell r="E1423" t="str">
            <v>UN</v>
          </cell>
          <cell r="F1423">
            <v>4616268</v>
          </cell>
        </row>
        <row r="1424">
          <cell r="C1424">
            <v>9197</v>
          </cell>
          <cell r="D1424" t="str">
            <v>CONCRETO MR41 COLOR OCRE.</v>
          </cell>
          <cell r="E1424" t="str">
            <v>M3</v>
          </cell>
          <cell r="F1424">
            <v>803866</v>
          </cell>
        </row>
        <row r="1425">
          <cell r="C1425">
            <v>9199</v>
          </cell>
          <cell r="D1425" t="str">
            <v>CONCRETO MR41 COLOR GRIS GRAVA 1" (280 Kg/cm2)</v>
          </cell>
          <cell r="E1425" t="str">
            <v>M3</v>
          </cell>
          <cell r="F1425">
            <v>539070</v>
          </cell>
        </row>
        <row r="1426">
          <cell r="C1426">
            <v>9200</v>
          </cell>
          <cell r="D1426" t="str">
            <v>SEÑAL VERTICAL GRUPO DE PREVENTIVAS TIPO CUADRADO (75cm x 75cm)</v>
          </cell>
          <cell r="E1426" t="str">
            <v>UN</v>
          </cell>
          <cell r="F1426">
            <v>512890</v>
          </cell>
        </row>
        <row r="1427">
          <cell r="C1427">
            <v>9201</v>
          </cell>
          <cell r="D1427" t="str">
            <v>SEÑAL VERTICAL GRUPO DE PREVENTIVAS SP-40 TIPO RECTANGULO (120cm x 40cm)</v>
          </cell>
          <cell r="E1427" t="str">
            <v>UN</v>
          </cell>
          <cell r="F1427">
            <v>492378</v>
          </cell>
        </row>
        <row r="1428">
          <cell r="C1428">
            <v>9202</v>
          </cell>
          <cell r="D1428" t="str">
            <v>SEÑAL VERTICAL GRUPO DE REGLAMENTARIAS TIPO CIRCULO D= 75cm</v>
          </cell>
          <cell r="E1428" t="str">
            <v>UN</v>
          </cell>
          <cell r="F1428">
            <v>503446</v>
          </cell>
        </row>
        <row r="1429">
          <cell r="C1429">
            <v>9203</v>
          </cell>
          <cell r="D1429" t="str">
            <v>SEÑAL VERTICAL GRUPO DE REGLAMENTARIAS SR-01 TIPO OCTAGONO CON ALTURA DE 75cm</v>
          </cell>
          <cell r="E1429" t="str">
            <v>UN</v>
          </cell>
          <cell r="F1429">
            <v>503446</v>
          </cell>
        </row>
        <row r="1430">
          <cell r="C1430">
            <v>9204</v>
          </cell>
          <cell r="D1430" t="str">
            <v>SEÑAL VERTICAL GRUPO DE REGLAMENTARIAS SR-02 TIPO TRIANGULO EQUILATERO 75cm DE LADO</v>
          </cell>
          <cell r="E1430" t="str">
            <v>UN</v>
          </cell>
          <cell r="F1430">
            <v>503446</v>
          </cell>
        </row>
        <row r="1431">
          <cell r="C1431">
            <v>9209</v>
          </cell>
          <cell r="D1431" t="str">
            <v>BARRICADA METALICA TIPO IDU CON CERRADO REFLECTIVO NARANJA Y BLANCO GRADO INGENIERIA, MEDIDAS: 2.40m x 1.50m - 3 BANDEJAS DE 20cm x 2.40m. TABLERO DE DESVIO DE 60cm</v>
          </cell>
          <cell r="E1431" t="str">
            <v>UN</v>
          </cell>
          <cell r="F1431">
            <v>385560</v>
          </cell>
        </row>
        <row r="1432">
          <cell r="C1432">
            <v>9210</v>
          </cell>
          <cell r="D1432" t="str">
            <v>GRÚA REMOLQUE TIPO PLANCHÓN.  INCLUYE CONDUCTOR Y COMBUSTIBLE - INCLUYE MOVILIZACIÓN Y DESMOVILIZACIÓN</v>
          </cell>
          <cell r="E1432" t="str">
            <v>DIA</v>
          </cell>
          <cell r="F1432">
            <v>1295832</v>
          </cell>
        </row>
        <row r="1433">
          <cell r="C1433">
            <v>9211</v>
          </cell>
          <cell r="D1433" t="str">
            <v>PASACALLE  IMPRESO EN LONA BANNER (7.00m x 1.00m) INCLUYE PALOS A LOS EXTREMOS</v>
          </cell>
          <cell r="E1433" t="str">
            <v>UN</v>
          </cell>
          <cell r="F1433">
            <v>533120</v>
          </cell>
        </row>
        <row r="1434">
          <cell r="C1434">
            <v>9216</v>
          </cell>
          <cell r="D1434" t="str">
            <v>CARGA PUNTUAL EN MUESTRAS DE ROCA INTACTA. Norma técnica: ASTM D5731 - 16.</v>
          </cell>
          <cell r="E1434" t="str">
            <v>UN</v>
          </cell>
          <cell r="F1434">
            <v>116800</v>
          </cell>
        </row>
        <row r="1435">
          <cell r="C1435">
            <v>9217</v>
          </cell>
          <cell r="D1435" t="str">
            <v>MÉTODO PARA LA DETERMINACIÓN DEL ÍNDICE DE DESLEIMIENTO - DURABILIDAD DE LUTITAS Y OTRAS ROCAS DÉBILES. Norma técnica: INV E 236-13 ASTM D4644 - 16.</v>
          </cell>
          <cell r="E1435" t="str">
            <v>UN</v>
          </cell>
          <cell r="F1435">
            <v>242303</v>
          </cell>
        </row>
        <row r="1436">
          <cell r="C1436">
            <v>9219</v>
          </cell>
          <cell r="D1436" t="str">
            <v>RESISTENCIA A LA TRACCIÓN INDIRECTA DE MUESTRAS DE ROCA INTACTA. Norma técnica: ASTM D3967 - 16.</v>
          </cell>
          <cell r="E1436" t="str">
            <v>UN</v>
          </cell>
          <cell r="F1436">
            <v>106743</v>
          </cell>
        </row>
        <row r="1437">
          <cell r="C1437">
            <v>9229</v>
          </cell>
          <cell r="D1437" t="str">
            <v>JUEGO DE ARO Y TAPA EN HF PARA CAMARA T-13 Y T-14 NORMA ETB</v>
          </cell>
          <cell r="E1437" t="str">
            <v>JGO</v>
          </cell>
          <cell r="F1437">
            <v>503115</v>
          </cell>
        </row>
        <row r="1438">
          <cell r="C1438">
            <v>9247</v>
          </cell>
          <cell r="D1438" t="str">
            <v>LAMINA ALVEOLAR POLICARBONATO 6 MM</v>
          </cell>
          <cell r="E1438" t="str">
            <v>M2</v>
          </cell>
          <cell r="F1438">
            <v>42179</v>
          </cell>
        </row>
        <row r="1439">
          <cell r="C1439">
            <v>9253</v>
          </cell>
          <cell r="D1439" t="str">
            <v>EQUIPO ANDROIDE CON GPS, CAMARA Y WIFI</v>
          </cell>
          <cell r="E1439" t="str">
            <v>UN</v>
          </cell>
          <cell r="F1439">
            <v>230853</v>
          </cell>
        </row>
        <row r="1440">
          <cell r="C1440">
            <v>9254</v>
          </cell>
          <cell r="D1440" t="str">
            <v>TARIFA JORNAL - PROFESIONAL CATEGORÍA 6 (NO INCLUYE FACTOR DE PRESTACIONES)</v>
          </cell>
          <cell r="E1440" t="str">
            <v>JR</v>
          </cell>
          <cell r="F1440">
            <v>211300</v>
          </cell>
        </row>
        <row r="1441">
          <cell r="C1441">
            <v>9255</v>
          </cell>
          <cell r="D1441" t="str">
            <v>CONCRETO MR43 DE RESISTENCIA ACELERADA (7 días)</v>
          </cell>
          <cell r="E1441" t="str">
            <v>M3</v>
          </cell>
          <cell r="F1441">
            <v>612850</v>
          </cell>
        </row>
        <row r="1442">
          <cell r="C1442">
            <v>9256</v>
          </cell>
          <cell r="D1442" t="str">
            <v>TUBERIA CONCRETO REF. CL.V D=24" (60cm)</v>
          </cell>
          <cell r="E1442" t="str">
            <v>ML</v>
          </cell>
          <cell r="F1442">
            <v>756764</v>
          </cell>
        </row>
        <row r="1443">
          <cell r="C1443">
            <v>9257</v>
          </cell>
          <cell r="D1443" t="str">
            <v>TUBERIA CONCRETO REF. CL.V D=27" (70 cm)</v>
          </cell>
          <cell r="E1443" t="str">
            <v>ML</v>
          </cell>
          <cell r="F1443">
            <v>1010077</v>
          </cell>
        </row>
        <row r="1444">
          <cell r="C1444">
            <v>9259</v>
          </cell>
          <cell r="D1444" t="str">
            <v>TUBERIA CONCRETO REF. CL.V D=40´ (100 cm)</v>
          </cell>
          <cell r="E1444" t="str">
            <v>ML</v>
          </cell>
          <cell r="F1444">
            <v>1986477</v>
          </cell>
        </row>
        <row r="1445">
          <cell r="C1445">
            <v>9260</v>
          </cell>
          <cell r="D1445" t="str">
            <v>CRUZ HD  12" x 6" JH (JUNTA HIDRAULICA)</v>
          </cell>
          <cell r="E1445" t="str">
            <v>UN</v>
          </cell>
          <cell r="F1445">
            <v>2668116</v>
          </cell>
        </row>
        <row r="1446">
          <cell r="C1446">
            <v>9266</v>
          </cell>
          <cell r="D1446" t="str">
            <v>JUEGO RUEDA GIRATORIA SENCILLA - IDRD NIÑOS (1 - 5 AÑOS) SUMINISTRO E INSTALACION. SEGUN ESPECIFICACIONES IDRD</v>
          </cell>
          <cell r="E1446" t="str">
            <v>UN</v>
          </cell>
          <cell r="F1446">
            <v>4462500</v>
          </cell>
        </row>
        <row r="1447">
          <cell r="C1447">
            <v>9269</v>
          </cell>
          <cell r="D1447" t="str">
            <v>ESTRUCTURA MICROFUTBOL. SUMINISTRO E INSTALACION. SEGUN ESPECIFICACIONES IDRD</v>
          </cell>
          <cell r="E1447" t="str">
            <v>JGO</v>
          </cell>
          <cell r="F1447">
            <v>2142000</v>
          </cell>
        </row>
        <row r="1448">
          <cell r="C1448">
            <v>9270</v>
          </cell>
          <cell r="D1448" t="str">
            <v>ESTRUCTURA BALONCESTO CON TABLERO ANTIBANDALICO. SUMINISTRO E INSTALACION. SEGUN ESPECIFICACIONES IDRD</v>
          </cell>
          <cell r="E1448" t="str">
            <v>JGO</v>
          </cell>
          <cell r="F1448">
            <v>5117000</v>
          </cell>
        </row>
        <row r="1449">
          <cell r="C1449">
            <v>9271</v>
          </cell>
          <cell r="D1449" t="str">
            <v>CERRAMIENTO CONTRA IMPACTO IDRD h= 5.0m</v>
          </cell>
          <cell r="E1449" t="str">
            <v>ML</v>
          </cell>
          <cell r="F1449">
            <v>1844500</v>
          </cell>
        </row>
        <row r="1450">
          <cell r="C1450">
            <v>9275</v>
          </cell>
          <cell r="D1450" t="str">
            <v>CORTE DIRECTO EN CONDICIÓN UU, NO CONSOLIDADA - NO DRENADA (3 PUNTOS)</v>
          </cell>
          <cell r="E1450" t="str">
            <v>UN</v>
          </cell>
          <cell r="F1450">
            <v>379610</v>
          </cell>
        </row>
        <row r="1451">
          <cell r="C1451">
            <v>9276</v>
          </cell>
          <cell r="D1451" t="str">
            <v>CORTE DIRECTO EN CONDICIÓN CU, CONSOLIDADA - NO DRENADA (3 PUNTOS). Norma técnica: ASTM D6528 - 17.</v>
          </cell>
          <cell r="E1451" t="str">
            <v>UN</v>
          </cell>
          <cell r="F1451">
            <v>474649</v>
          </cell>
        </row>
        <row r="1452">
          <cell r="C1452">
            <v>9277</v>
          </cell>
          <cell r="D1452" t="str">
            <v>CORTE DIRECTO EN CONDICIÓN CD, CONSOLIDADA - DRENADA (3 PUNTOS). Norma técnica: INV E 154-13 NTC 1917-00 ASTM D3080/D3080M - 11.</v>
          </cell>
          <cell r="E1452" t="str">
            <v>UN</v>
          </cell>
          <cell r="F1452">
            <v>583872</v>
          </cell>
        </row>
        <row r="1453">
          <cell r="C1453">
            <v>9278</v>
          </cell>
          <cell r="D1453" t="str">
            <v>COMPRESIÓN TRIAXIAL UU NO CONSOLIDADO - NO DRENADO SOBRE SUELOS (3 PUNTOS). Norma técnica: INV E 153-13 ASTM D2850 - 15.</v>
          </cell>
          <cell r="E1453" t="str">
            <v>UN</v>
          </cell>
          <cell r="F1453">
            <v>825503</v>
          </cell>
        </row>
        <row r="1454">
          <cell r="C1454">
            <v>9279</v>
          </cell>
          <cell r="D1454" t="str">
            <v>DENSIDAD Y PESO UNITARIO DEL SUELO EN EL TERRENO POR EL MÉTODO DEL CONO Y ARENA. Norma técnica: INV E 161-13 NTC 1667-02 ASTM D1556 / D1556M - 15e1 .</v>
          </cell>
          <cell r="E1454" t="str">
            <v>UN</v>
          </cell>
          <cell r="F1454">
            <v>59500</v>
          </cell>
        </row>
        <row r="1455">
          <cell r="C1455">
            <v>9280</v>
          </cell>
          <cell r="D1455" t="str">
            <v>BOLSA PARA BASURA TIPO INDUSTRIAL NEGRA DE 60 x 90 Cm CALIBRE 2 (PAQUETE DE 30 UNIDADES)</v>
          </cell>
          <cell r="E1455" t="str">
            <v>UN</v>
          </cell>
          <cell r="F1455">
            <v>12900</v>
          </cell>
        </row>
        <row r="1456">
          <cell r="C1456">
            <v>9283</v>
          </cell>
          <cell r="D1456" t="str">
            <v>GUANTE CAUCHO NEGRO CORRUGADO CALIBRE 35</v>
          </cell>
          <cell r="E1456" t="str">
            <v>PAR</v>
          </cell>
          <cell r="F1456">
            <v>6500</v>
          </cell>
        </row>
        <row r="1457">
          <cell r="C1457">
            <v>9286</v>
          </cell>
          <cell r="D1457" t="str">
            <v>OVEROL EN DRILL DOS PIEZAS, CAMISA Y PANTALÓN</v>
          </cell>
          <cell r="E1457" t="str">
            <v>UN</v>
          </cell>
          <cell r="F1457">
            <v>62000</v>
          </cell>
        </row>
        <row r="1458">
          <cell r="C1458">
            <v>9287</v>
          </cell>
          <cell r="D1458" t="str">
            <v>PALA REDONDA No.  2 CON CABO</v>
          </cell>
          <cell r="E1458" t="str">
            <v>UN</v>
          </cell>
          <cell r="F1458">
            <v>21106</v>
          </cell>
        </row>
        <row r="1459">
          <cell r="C1459">
            <v>9288</v>
          </cell>
          <cell r="D1459" t="str">
            <v>BOTIQUIN PRIMEROS AUXILIOS METÁLICO DE 40cm x 27cm x 10cm, INCLUYE MEDICAMENTOS</v>
          </cell>
          <cell r="E1459" t="str">
            <v>UN</v>
          </cell>
          <cell r="F1459">
            <v>128496</v>
          </cell>
        </row>
        <row r="1460">
          <cell r="C1460">
            <v>9289</v>
          </cell>
          <cell r="D1460" t="str">
            <v>FILTRO CONTRA POLVO PARA RESPIRADORES</v>
          </cell>
          <cell r="E1460" t="str">
            <v>UN</v>
          </cell>
          <cell r="F1460">
            <v>12350</v>
          </cell>
        </row>
        <row r="1461">
          <cell r="C1461">
            <v>9290</v>
          </cell>
          <cell r="D1461" t="str">
            <v>CANECA PLÁSTICA NEGRA DE 55 GALONES CON TAPA PLANA.</v>
          </cell>
          <cell r="E1461" t="str">
            <v>UN</v>
          </cell>
          <cell r="F1461">
            <v>136420</v>
          </cell>
        </row>
        <row r="1462">
          <cell r="C1462">
            <v>9291</v>
          </cell>
          <cell r="D1462" t="str">
            <v>CUBIERTA VERDE (INCLUYE GEOTEXTIL 1800 PARA BASE, LÁMINA DE DRENAJE DE BAJA RETENCIÓN DE AGUA, GEOTEXTIL 1800 PARA RETENCIÓN DE FINOS, TAPETE TIPO CRASSULACEA EXL, TRANSPORTE Y MANO DE OBRA.</v>
          </cell>
          <cell r="E1462" t="str">
            <v>M2</v>
          </cell>
          <cell r="F1462">
            <v>370240</v>
          </cell>
        </row>
        <row r="1463">
          <cell r="C1463">
            <v>9302</v>
          </cell>
          <cell r="D1463" t="str">
            <v>CONCRETO GRAVA COMÚN 6000 PSI 44 MPa (420 Kg/cm2)</v>
          </cell>
          <cell r="E1463" t="str">
            <v>M3</v>
          </cell>
          <cell r="F1463">
            <v>585480</v>
          </cell>
        </row>
        <row r="1464">
          <cell r="C1464">
            <v>9303</v>
          </cell>
          <cell r="D1464" t="str">
            <v>TUBO EN U - SEPARADOR DE CICLORUTA SC-01 ARO. ELABORADO EN TUBO AN REDONDO DE 2 1/2" TERMINADO EN PINTURA EN POLVO RESISTENTE A LA INTEMPERIE. (INCLUYE PINTURA)</v>
          </cell>
          <cell r="E1464" t="str">
            <v>UN</v>
          </cell>
          <cell r="F1464">
            <v>178500</v>
          </cell>
        </row>
        <row r="1465">
          <cell r="C1465">
            <v>9305</v>
          </cell>
          <cell r="D1465" t="str">
            <v>POSTE DE CONCRETO H=2.50 M RECTO (SECCIÓN DE 10CM X 10CM, PARA 8 HILOS)</v>
          </cell>
          <cell r="E1465" t="str">
            <v>UN</v>
          </cell>
          <cell r="F1465">
            <v>59500</v>
          </cell>
        </row>
        <row r="1466">
          <cell r="C1466">
            <v>9306</v>
          </cell>
          <cell r="D1466" t="str">
            <v>ALAMBRE DE PUAS X 350 MTS. CAL. 12</v>
          </cell>
          <cell r="E1466" t="str">
            <v>ROLLO</v>
          </cell>
          <cell r="F1466">
            <v>173968</v>
          </cell>
        </row>
        <row r="1467">
          <cell r="C1467">
            <v>9307</v>
          </cell>
          <cell r="D1467" t="str">
            <v>PUNTILLA GRAPA EN U 1 1/4 x 9"</v>
          </cell>
          <cell r="E1467" t="str">
            <v>KG</v>
          </cell>
          <cell r="F1467">
            <v>8900</v>
          </cell>
        </row>
        <row r="1468">
          <cell r="C1468">
            <v>9309</v>
          </cell>
          <cell r="D1468" t="str">
            <v>FUMIGADORA AGRÍCOLA PLÁSTICA ERGONÓMICA DE 20 LITROS</v>
          </cell>
          <cell r="E1468" t="str">
            <v>UN</v>
          </cell>
          <cell r="F1468">
            <v>129900</v>
          </cell>
        </row>
        <row r="1469">
          <cell r="C1469">
            <v>9310</v>
          </cell>
          <cell r="D1469" t="str">
            <v>HERBICIDA (APLICADO POR ASPERSIÓN)</v>
          </cell>
          <cell r="E1469" t="str">
            <v>LT</v>
          </cell>
          <cell r="F1469">
            <v>26300</v>
          </cell>
        </row>
        <row r="1470">
          <cell r="C1470">
            <v>9311</v>
          </cell>
          <cell r="D1470" t="str">
            <v>RATICIDA 250 G</v>
          </cell>
          <cell r="E1470" t="str">
            <v>GR</v>
          </cell>
          <cell r="F1470">
            <v>105</v>
          </cell>
        </row>
        <row r="1471">
          <cell r="C1471">
            <v>9314</v>
          </cell>
          <cell r="D1471" t="str">
            <v>TARIFA JORNAL - PERSONAL DE OBRA - PLOMERO ELECTRICISTA (INCLUYE FACTOR DE PRESTACIONES)</v>
          </cell>
          <cell r="E1471" t="str">
            <v>JR</v>
          </cell>
          <cell r="F1471">
            <v>106000</v>
          </cell>
        </row>
        <row r="1472">
          <cell r="C1472">
            <v>9317</v>
          </cell>
          <cell r="D1472" t="str">
            <v>TARIFA JORNAL - PERSONAL DE OBRA - OPERARIO (INCLUYE FACTOR DE PRESTACIONES)</v>
          </cell>
          <cell r="E1472" t="str">
            <v>JR</v>
          </cell>
          <cell r="F1472">
            <v>119708</v>
          </cell>
        </row>
        <row r="1473">
          <cell r="C1473">
            <v>9318</v>
          </cell>
          <cell r="D1473" t="str">
            <v>TARIFA HORA - PERSONAL DE OBRA - OPERARIO (INCLUYE FACTOR DE PRESTACIONES)</v>
          </cell>
          <cell r="E1473" t="str">
            <v>HR</v>
          </cell>
          <cell r="F1473">
            <v>15282</v>
          </cell>
        </row>
        <row r="1474">
          <cell r="C1474">
            <v>9319</v>
          </cell>
          <cell r="D1474" t="str">
            <v>TARIFA JORNAL- PERSONAL DE OBRA - OPERARIO HORARIO NOCTURNO (INCLUYE FACTOR DE PRESTACIONES)</v>
          </cell>
          <cell r="E1474" t="str">
            <v>JR</v>
          </cell>
          <cell r="F1474">
            <v>163000</v>
          </cell>
        </row>
        <row r="1475">
          <cell r="C1475">
            <v>9320</v>
          </cell>
          <cell r="D1475" t="str">
            <v>TARIFA JORNAL - PERSONAL TÉCNICO - INSPECTOR 2 (INCLUYE FACTOR DE PRESTACIONES)</v>
          </cell>
          <cell r="E1475" t="str">
            <v>JR</v>
          </cell>
          <cell r="F1475">
            <v>105470</v>
          </cell>
        </row>
        <row r="1476">
          <cell r="C1476">
            <v>9321</v>
          </cell>
          <cell r="D1476" t="str">
            <v>TARIFA JORNAL - PERSONAL TÉCNICO - INSPECTOR 1 (INCLUYE FACTOR DE PRESTACIONES)</v>
          </cell>
          <cell r="E1476" t="str">
            <v>JR</v>
          </cell>
          <cell r="F1476">
            <v>116281</v>
          </cell>
        </row>
        <row r="1477">
          <cell r="C1477">
            <v>9323</v>
          </cell>
          <cell r="D1477" t="str">
            <v>TARIFA JORNAL - PERSONAL TÉCNICO - TOPÓGRAFO INSPECTOR (INCLUYE FACTOR DE PRESTACIONES)</v>
          </cell>
          <cell r="E1477" t="str">
            <v>JR</v>
          </cell>
          <cell r="F1477">
            <v>150201</v>
          </cell>
        </row>
        <row r="1478">
          <cell r="C1478">
            <v>9324</v>
          </cell>
          <cell r="D1478" t="str">
            <v>TARIFA JORNAL - PERSONAL AUXILIAR TÉCNICO - CADENERO 2 (INCLUYE FACTOR DE PRESTACIONES)</v>
          </cell>
          <cell r="E1478" t="str">
            <v>JR</v>
          </cell>
          <cell r="F1478">
            <v>88336</v>
          </cell>
        </row>
        <row r="1479">
          <cell r="C1479">
            <v>9325</v>
          </cell>
          <cell r="D1479" t="str">
            <v>CARROTANQUE IRRIGADOR DE AGUA - VIAJE</v>
          </cell>
          <cell r="E1479" t="str">
            <v>VIAJE</v>
          </cell>
          <cell r="F1479">
            <v>234213</v>
          </cell>
        </row>
        <row r="1480">
          <cell r="C1480">
            <v>9333</v>
          </cell>
          <cell r="D1480" t="str">
            <v>MEDIDA DEL POTENCIAL DE COLAPSO DE UN SUELO PARCIALMENTE SATURADO. Norma técnica: INV E 157-13 ASTM D5333-03.</v>
          </cell>
          <cell r="E1480" t="str">
            <v>UN</v>
          </cell>
          <cell r="F1480">
            <v>283220</v>
          </cell>
        </row>
        <row r="1481">
          <cell r="C1481">
            <v>9334</v>
          </cell>
          <cell r="D1481" t="str">
            <v>DETERMINACIÓN DEL CONTENIDO DE SALES SOLUBLES EN LOS SUELOS. Norma técnica: INV E 158-13 NLT 114.</v>
          </cell>
          <cell r="E1481" t="str">
            <v>UN</v>
          </cell>
          <cell r="F1481">
            <v>155652</v>
          </cell>
        </row>
        <row r="1482">
          <cell r="C1482">
            <v>9335</v>
          </cell>
          <cell r="D1482" t="str">
            <v>DETERMINACIÓN DE LA DENSIDAD Y DEL CONTENIDO DE AGUA DEL SUELO Y DEL SUELO-AGREGADO EN EL TERRENO. Norma técnica: INV E 164-13 ASTM D6938 - 17a.</v>
          </cell>
          <cell r="E1482" t="str">
            <v>UN</v>
          </cell>
          <cell r="F1482">
            <v>44982</v>
          </cell>
        </row>
        <row r="1483">
          <cell r="C1483">
            <v>9342</v>
          </cell>
          <cell r="D1483" t="str">
            <v>DETERMINACIÓN DE TERRONES DE ARCILLA Y PARTÍCULAS DELEZNABLES EN LOS AGREGADOS. Norma técnica: INV E 211-13 NTC-589-2000.</v>
          </cell>
          <cell r="E1483" t="str">
            <v>UN</v>
          </cell>
          <cell r="F1483">
            <v>46410</v>
          </cell>
        </row>
        <row r="1484">
          <cell r="C1484">
            <v>9343</v>
          </cell>
          <cell r="D1484" t="str">
            <v>PRESENCIA DE IMPUREZAS ORGÁNICAS EN ARENAS USADAS PARA LA PREPARACIÓN DE MORTEROS O CONCRETOS. Norma técnica: INV E 212-13 NTC-127-2000.</v>
          </cell>
          <cell r="E1484" t="str">
            <v>UN</v>
          </cell>
          <cell r="F1484">
            <v>34510</v>
          </cell>
        </row>
        <row r="1485">
          <cell r="C1485">
            <v>9344</v>
          </cell>
          <cell r="D1485" t="str">
            <v>DENSIDAD BULK (PESO UNITARIO) Y PORCENTAJE DE VACÍOS DE LOS AGREGADOS EN ESTADO SUELTO Y COMPACTO. Norma técnica: INV E 217-13 NTC-92-1995.</v>
          </cell>
          <cell r="E1485" t="str">
            <v>UN</v>
          </cell>
          <cell r="F1485">
            <v>53550</v>
          </cell>
        </row>
        <row r="1486">
          <cell r="C1486">
            <v>9345</v>
          </cell>
          <cell r="D1486" t="str">
            <v>SOLIDEZ DE LOS AGREGADOS FRENTE A LA ACCIÓN DE SOLUCIONES DE SULFATO DE SODIO O DE MAGNESIO. Norma técnica: INV E 220-13 NTC-126-1995.</v>
          </cell>
          <cell r="E1486" t="str">
            <v>UN</v>
          </cell>
          <cell r="F1486">
            <v>297500</v>
          </cell>
        </row>
        <row r="1487">
          <cell r="C1487">
            <v>9346</v>
          </cell>
          <cell r="D1487" t="str">
            <v>CANTIDAD DE PARTÍCULAS LIVIANAS EN UN AGREGADO PÉTREO. Norma técnica: INV E-221-13 NTC-130-1994.</v>
          </cell>
          <cell r="E1487" t="str">
            <v>UN</v>
          </cell>
          <cell r="F1487">
            <v>130781</v>
          </cell>
        </row>
        <row r="1488">
          <cell r="C1488">
            <v>9347</v>
          </cell>
          <cell r="D1488" t="str">
            <v>DENSIDAD, DENSIDAD RELATIVA (GRAVEDAD ESPECÍFICA) Y ABSORCIÓN DEL AGREGADO GRUESO. Norma técnica: INV E-223-13 NTC-176-1995.</v>
          </cell>
          <cell r="E1488" t="str">
            <v>UN</v>
          </cell>
          <cell r="F1488">
            <v>77112</v>
          </cell>
        </row>
        <row r="1489">
          <cell r="C1489">
            <v>9348</v>
          </cell>
          <cell r="D1489" t="str">
            <v>DETERMINACIÓN DEL VALOR DEL 10% DE FINOS. Norma técnica: INV E-224-13.</v>
          </cell>
          <cell r="E1489" t="str">
            <v>UN</v>
          </cell>
          <cell r="F1489">
            <v>238000</v>
          </cell>
        </row>
        <row r="1490">
          <cell r="C1490">
            <v>9350</v>
          </cell>
          <cell r="D1490" t="str">
            <v>DETERMINACIÓN DEL CONTENIDO DE AZUFRE EN LOS AGREGADOS PÉTREOS. Norma técnica: INV E-233-13.</v>
          </cell>
          <cell r="E1490" t="str">
            <v>UN</v>
          </cell>
          <cell r="F1490">
            <v>300713</v>
          </cell>
        </row>
        <row r="1491">
          <cell r="C1491">
            <v>9351</v>
          </cell>
          <cell r="D1491" t="str">
            <v>DETERMINACIÓN DE LA REACTIVIDAD POTENCIAL ÁLCALI-SÍLICE DE AGREGADOS (MÉTODO QUÍMICO). Norma técnica: INV 234-13 NTC 175.</v>
          </cell>
          <cell r="E1491" t="str">
            <v>UN</v>
          </cell>
          <cell r="F1491">
            <v>423045</v>
          </cell>
        </row>
        <row r="1492">
          <cell r="C1492">
            <v>9352</v>
          </cell>
          <cell r="D1492" t="str">
            <v>DETERMINACIÓN DE LA LIMPIEZA SUPERFICIAL DE LAS PARTÍCULAS DE AGREGADO GRUESO. Norma técnica: INV E-237-13.</v>
          </cell>
          <cell r="E1492" t="str">
            <v>UN</v>
          </cell>
          <cell r="F1492">
            <v>65450</v>
          </cell>
        </row>
        <row r="1493">
          <cell r="C1493">
            <v>9353</v>
          </cell>
          <cell r="D1493" t="str">
            <v>DETERMINACIÓN DE LA RESISTENCIA DEL AGREGADO GRUESO A LA DEGRADACIÓN POR ABRASIÓN, UTILIZANDO EL APARATO MICRO-DEVAL. Norma técnica: INV E-238-13.</v>
          </cell>
          <cell r="E1493" t="str">
            <v>UN</v>
          </cell>
          <cell r="F1493">
            <v>212058</v>
          </cell>
        </row>
        <row r="1494">
          <cell r="C1494">
            <v>9354</v>
          </cell>
          <cell r="D1494" t="str">
            <v>DETERMINACIÓN DEL CONTENIDO DE VACÍOS EN AGREGADOS FINOS NO COMPACTADOS (INFLUENCIADO POR LA FORMA DE LAS PARTÍCULAS, LA TEXTURA SUPERFICIAL Y LA GRANULOMETRÍA). Norma técnica: INV E-239-13.</v>
          </cell>
          <cell r="E1494" t="str">
            <v>UN</v>
          </cell>
          <cell r="F1494">
            <v>106505</v>
          </cell>
        </row>
        <row r="1495">
          <cell r="C1495">
            <v>9355</v>
          </cell>
          <cell r="D1495" t="str">
            <v>PROPORCIÓN DE PARTÍCULAS PLANAS, ALARGADAS O PLANAS Y ALARGADAS EN AGREGADOS GRUESOS. Norma técnica: INV E-240-13.</v>
          </cell>
          <cell r="E1495" t="str">
            <v>UN</v>
          </cell>
          <cell r="F1495">
            <v>148393</v>
          </cell>
        </row>
        <row r="1496">
          <cell r="C1496">
            <v>9356</v>
          </cell>
          <cell r="D1496" t="str">
            <v>ANÁLISIS PETROGRÁFICO DE AGREGADOS PARA CONCRETO (1 SECCIÓN DELGADA). Norma técnica: ASTM C295/C295M − 12.</v>
          </cell>
          <cell r="E1496" t="str">
            <v>UN</v>
          </cell>
          <cell r="F1496">
            <v>1820700</v>
          </cell>
        </row>
        <row r="1497">
          <cell r="C1497">
            <v>9357</v>
          </cell>
          <cell r="D1497" t="str">
            <v>ANÁLISIS PETROGRÁFICO DE AGREGADOS PARA CONCRETO (2 SECCIÓN DELGADA). Norma técnica: ASTM C295/C295M − 12.</v>
          </cell>
          <cell r="E1497" t="str">
            <v>UN</v>
          </cell>
          <cell r="F1497">
            <v>1558900</v>
          </cell>
        </row>
        <row r="1498">
          <cell r="C1498">
            <v>9358</v>
          </cell>
          <cell r="D1498" t="str">
            <v>ANÀLISIS PETROGRÀFICO DE AGREGADOS PARA CONCRETO (3 SECCIÓN DELGADA). Norma técnica: ASTM C295/C295M − 12.</v>
          </cell>
          <cell r="E1498" t="str">
            <v>UN</v>
          </cell>
          <cell r="F1498">
            <v>1630300</v>
          </cell>
        </row>
        <row r="1499">
          <cell r="C1499">
            <v>9359</v>
          </cell>
          <cell r="D1499" t="str">
            <v>DETERMINACIÓN DEL CONTENIDO DE AGUA EN LOS MATERIALES BITUMINOSOS POR DESTILACIÓN. Norma técnica:: INV E-704-13 ASTM D95.</v>
          </cell>
          <cell r="E1499" t="str">
            <v>UN</v>
          </cell>
          <cell r="F1499">
            <v>209083</v>
          </cell>
        </row>
        <row r="1500">
          <cell r="C1500">
            <v>9360</v>
          </cell>
          <cell r="D1500" t="str">
            <v>PUNTOS DE INFLAMACIÓN Y DE COMBUSTIÓN MEDIANTE LA COPA ABIERTA CLEVELAND. Norma técnica: INV E-709-13 / ASTM D92.</v>
          </cell>
          <cell r="E1500" t="str">
            <v>UN</v>
          </cell>
          <cell r="F1500">
            <v>120428</v>
          </cell>
        </row>
        <row r="1501">
          <cell r="C1501">
            <v>9361</v>
          </cell>
          <cell r="D1501" t="str">
            <v>SOLUBILIDAD DE MATERIALES ASFÁLTICOS EN TRICLOROETILENO. Norma técnica: INV E – 713 - 13 ASTM D88.</v>
          </cell>
          <cell r="E1501" t="str">
            <v>UN</v>
          </cell>
          <cell r="F1501">
            <v>329100</v>
          </cell>
        </row>
        <row r="1502">
          <cell r="C1502">
            <v>9363</v>
          </cell>
          <cell r="D1502" t="str">
            <v>DETERMINACIÓN DE LA VISCOSIDAD DEL ASFALTO EMPLEANDO UN VISCOSÍMETRO  ROTACIONAL (Tres temperaturas). Norma técnica: INV E – 717 - 13 ASTM D4402 - D4402M AASHTO T 316 – 06.</v>
          </cell>
          <cell r="E1502" t="str">
            <v>UN</v>
          </cell>
          <cell r="F1502">
            <v>383000</v>
          </cell>
        </row>
        <row r="1503">
          <cell r="C1503">
            <v>9364</v>
          </cell>
          <cell r="D1503" t="str">
            <v>EFECTO DEL CALOR Y DEL AIRE SOBRE EL ASFALTO EN LAMINA DELGADA Y ROTATORIA. Norma técnica: INV E - 720 - 13 ASTM D 2872.</v>
          </cell>
          <cell r="E1503" t="str">
            <v>UN</v>
          </cell>
          <cell r="F1503">
            <v>619157</v>
          </cell>
        </row>
        <row r="1504">
          <cell r="C1504">
            <v>9366</v>
          </cell>
          <cell r="D1504" t="str">
            <v>GRAVEDAD ESPECÍFICA BULK Y DENSIDAD DE MEZCLAS ASFÁLTICAS COMPACTADAS ABSORBENTES EMPLEANDO ESPECÍMENES RECUBIERTOS CON UNA PELÍCULA DE PARAFINA. Norma técnica: INV E – 734 - 13 ASTM D1188.</v>
          </cell>
          <cell r="E1504" t="str">
            <v>UN</v>
          </cell>
          <cell r="F1504">
            <v>53550</v>
          </cell>
        </row>
        <row r="1505">
          <cell r="C1505">
            <v>9367</v>
          </cell>
          <cell r="D1505" t="str">
            <v>GRAVEDAD ESPECÍFICA MÁXIMA DE MEZCLAS ASFÁLTICAS PARA PAVIMENTOS. Norma técnica: INV E – 735 - 13 ASTM D2041/D2041.</v>
          </cell>
          <cell r="E1505" t="str">
            <v>UN</v>
          </cell>
          <cell r="F1505">
            <v>113050</v>
          </cell>
        </row>
        <row r="1506">
          <cell r="C1506">
            <v>9368</v>
          </cell>
          <cell r="D1506" t="str">
            <v>MEDIDA DE LA DENSIDAD DE CAPAS DE CONCRETO ASFÁLTICO EN EL TERRENO EMPLEANDO EL MÉTODO NUCLEAR. Norma técnica: INV E - 746 - 13 ASTM D2950/D2950M.</v>
          </cell>
          <cell r="E1506" t="str">
            <v>UN</v>
          </cell>
          <cell r="F1506">
            <v>53550</v>
          </cell>
        </row>
        <row r="1507">
          <cell r="C1507">
            <v>9369</v>
          </cell>
          <cell r="D1507" t="str">
            <v>DETERMINACIÓN DE LAS PROPIEDADES REOLÓGICAS DE LOS LIGANTES ASFÁLTICOS MEDIANTE EL REÓMETRO DE CORTE DINÁMICO. Norma técnica: INV E – 750 - 13 AASHTO T 315.</v>
          </cell>
          <cell r="E1507" t="str">
            <v>UN</v>
          </cell>
          <cell r="F1507">
            <v>1074808</v>
          </cell>
        </row>
        <row r="1508">
          <cell r="C1508">
            <v>9370</v>
          </cell>
          <cell r="D1508" t="str">
            <v>RESISTENCIA A LA DEFORMACIÓN PLÁSTICA DE LAS MEZCLAS ASFÁLTICAS MEDIANTE LA PISTA DE ENSAYO DE LABORATORIO. Norma técnica: INV E - 756 - 13 NLT173.</v>
          </cell>
          <cell r="E1508" t="str">
            <v>UN</v>
          </cell>
          <cell r="F1508">
            <v>1182860</v>
          </cell>
        </row>
        <row r="1509">
          <cell r="C1509">
            <v>9371</v>
          </cell>
          <cell r="D1509" t="str">
            <v>RECUPERACIÓN DEL ASFALTO DE UNA SOLUCIÓN UTILIZANDO EL EVAPORADOR ROTATORIO. Norma técnica: INV E – 759 - 13 ASTM D5404/D5404M.</v>
          </cell>
          <cell r="E1509" t="str">
            <v>UN</v>
          </cell>
          <cell r="F1509">
            <v>702000</v>
          </cell>
        </row>
        <row r="1510">
          <cell r="C1510">
            <v>9373</v>
          </cell>
          <cell r="D1510" t="str">
            <v>ADHESIVIDAD DE LOS LIGANTES BITUMINOSOS A LOS AGREGADOS FINOS (MÉTODO RIEDEL - WEBER). Norma técnica: INV E – 774 - 13 NLT 355.</v>
          </cell>
          <cell r="E1510" t="str">
            <v>UN</v>
          </cell>
          <cell r="F1510">
            <v>203847</v>
          </cell>
        </row>
        <row r="1511">
          <cell r="C1511">
            <v>9374</v>
          </cell>
          <cell r="D1511" t="str">
            <v>ANÁLISIS GRANULOMÉTRICO DE LOS AGREGADOS EXTRAÍDOS DE MEZCLAS ASFÁLTICAS. Norma técnica: INV E – 782 - 13 ASTM D5444.</v>
          </cell>
          <cell r="E1511" t="str">
            <v>UN</v>
          </cell>
          <cell r="F1511">
            <v>65450</v>
          </cell>
        </row>
        <row r="1512">
          <cell r="C1512">
            <v>9375</v>
          </cell>
          <cell r="D1512" t="str">
            <v>DETERMINACIÓN DE LAS LEYES DE FATIGA DE MEZCLAS ASFÁLTICAS COMPACTADAS EN CALIENTE SOMETIDAS A FLEXIÓN DINÁMICA. Norma técnica: INV E - 784 - 13 AASHTO T 321 EN-12697-24 Anexo D.</v>
          </cell>
          <cell r="E1512" t="str">
            <v>UN</v>
          </cell>
          <cell r="F1512">
            <v>4046000</v>
          </cell>
        </row>
        <row r="1513">
          <cell r="C1513">
            <v>9379</v>
          </cell>
          <cell r="D1513" t="str">
            <v>VISCOSIDAD SAYBOLT DE ASFALTOS. Norma técnica: INV E-714-13 ASTM D 88.</v>
          </cell>
          <cell r="E1513" t="str">
            <v>UN</v>
          </cell>
          <cell r="F1513">
            <v>121000</v>
          </cell>
        </row>
        <row r="1514">
          <cell r="C1514">
            <v>9381</v>
          </cell>
          <cell r="D1514" t="str">
            <v>RECUPERACIÓN ELÁSTICA POR TORSIÓN DE ASFALTOS MODIFICADOS. Norma técnica: INV E – 727 - 13 NLT 329.</v>
          </cell>
          <cell r="E1514" t="str">
            <v>UN</v>
          </cell>
          <cell r="F1514">
            <v>70567</v>
          </cell>
        </row>
        <row r="1515">
          <cell r="C1515">
            <v>9383</v>
          </cell>
          <cell r="D1515" t="str">
            <v>DESTILACIÓN DE EMULSIONES ASFÁLTICAS. Norma técnica: INV E – 762 - 13 ASTM D6997.</v>
          </cell>
          <cell r="E1515" t="str">
            <v>UN</v>
          </cell>
          <cell r="F1515">
            <v>208250</v>
          </cell>
        </row>
        <row r="1516">
          <cell r="C1516">
            <v>9384</v>
          </cell>
          <cell r="D1516" t="str">
            <v>VISCOSIDAD SAYBOLT FUROL DE EMULSIONES ASFÁLTICAS. Norma técnica: INV E – 763 - 13 ASTM D7496.</v>
          </cell>
          <cell r="E1516" t="str">
            <v>UN</v>
          </cell>
          <cell r="F1516">
            <v>126000</v>
          </cell>
        </row>
        <row r="1517">
          <cell r="C1517">
            <v>9385</v>
          </cell>
          <cell r="D1517" t="str">
            <v>PREFABRICADOS DE CONCRETO. MUESTREO Y ENSAYO DE PREFABRICADOS DE CONCRETO NO REFORZADOS, VIBROCOMPACTADOS. RESISTENCIA A LA COMPRESIÓN. Norma técnica: NTC 4024 numeral 6.</v>
          </cell>
          <cell r="E1517" t="str">
            <v>UN</v>
          </cell>
          <cell r="F1517">
            <v>35700</v>
          </cell>
        </row>
        <row r="1518">
          <cell r="C1518">
            <v>9386</v>
          </cell>
          <cell r="D1518" t="str">
            <v>ABSORCIÓN DE AGUA POR LOS ADOQUINES DE CONCRETO. Norma técnica: INV E - 427 - 13 NTC 2017 numeral 6.3 ASTM C140.</v>
          </cell>
          <cell r="E1518" t="str">
            <v>UN</v>
          </cell>
          <cell r="F1518">
            <v>41400</v>
          </cell>
        </row>
        <row r="1519">
          <cell r="C1519">
            <v>9387</v>
          </cell>
          <cell r="D1519" t="str">
            <v>DISEÑO DE MEZCLAS DE CONCRETO CON DOS AGREGADOS PARA UNA RESISTENCIA DADA (Incluye caracterización)</v>
          </cell>
          <cell r="E1519" t="str">
            <v>UN</v>
          </cell>
          <cell r="F1519">
            <v>595000</v>
          </cell>
        </row>
        <row r="1520">
          <cell r="C1520">
            <v>9388</v>
          </cell>
          <cell r="D1520" t="str">
            <v>MEDIDA DE LA MACROTEXTURA SUPERFICIAL DE UN PAVIMENTO EMPLEANDO LA TECNICA VOLUMETRICA. Norma técnica: INV E - 791 - 13 ASTM E 965 NLT 335.</v>
          </cell>
          <cell r="E1520" t="str">
            <v>UN</v>
          </cell>
          <cell r="F1520">
            <v>55930</v>
          </cell>
        </row>
        <row r="1521">
          <cell r="C1521">
            <v>9389</v>
          </cell>
          <cell r="D1521" t="str">
            <v>MÉTODO PARA DETERMINAR LA CARGA DE ROTURA Y ELONGACIÓN DE GEOTEXTILES (MÉTODO GRAB). Norma técnica: ASTM D4632 D4632M - 15a.</v>
          </cell>
          <cell r="E1521" t="str">
            <v>UN</v>
          </cell>
          <cell r="F1521">
            <v>315350</v>
          </cell>
        </row>
        <row r="1522">
          <cell r="C1522">
            <v>9396</v>
          </cell>
          <cell r="D1522" t="str">
            <v>MÉTODOS PARA MUESTREO Y ENSAYOS DE UNIDADES DE MAMPOSTERÍA Y OTROS PRODUCTOS DE ARCILLA. MÓDULO DE ROTURA. Norma técnica: NTC 4017 numeral 6.</v>
          </cell>
          <cell r="E1522" t="str">
            <v>UN</v>
          </cell>
          <cell r="F1522">
            <v>37485</v>
          </cell>
        </row>
        <row r="1523">
          <cell r="C1523">
            <v>9397</v>
          </cell>
          <cell r="D1523" t="str">
            <v>ADOQUINES DE CONCRETO PARA PAVIMENTOS. RESISTENCIA A LA FLEXOTRACCIÓN (MÓDULO DE ROTURA). Norma técnica: NTC 2017 numeral 6.4.</v>
          </cell>
          <cell r="E1523" t="str">
            <v>UN</v>
          </cell>
          <cell r="F1523">
            <v>32360</v>
          </cell>
        </row>
        <row r="1524">
          <cell r="C1524">
            <v>9398</v>
          </cell>
          <cell r="D1524" t="str">
            <v>RESISTENCIA A LA ABRASIÓN DE MATERIALES PARA PISOS Y PAVIMENTOS, MEDIANTE ARENA Y DISCO METÁLICO ANCHO. (ADOQUINES DE CONCRETO). Norma técnica: NTC 5147.</v>
          </cell>
          <cell r="E1524" t="str">
            <v>UN</v>
          </cell>
          <cell r="F1524">
            <v>83300</v>
          </cell>
        </row>
        <row r="1525">
          <cell r="C1525">
            <v>9401</v>
          </cell>
          <cell r="D1525" t="str">
            <v>RESISTENCIA A LA FLEXOTRACCIÓN (MÓDULO DE ROTURA) DE LOSETAS DE CONCRETO PARA PAVIMENTO. Norma técnica: NTC 4992 numeral 6.4.</v>
          </cell>
          <cell r="E1525" t="str">
            <v>UN</v>
          </cell>
          <cell r="F1525">
            <v>52360</v>
          </cell>
        </row>
        <row r="1526">
          <cell r="C1526">
            <v>9402</v>
          </cell>
          <cell r="D1526" t="str">
            <v>ABSORCIÓN DE AGUA DE LOSETAS DE CONCRETO PARA PAVIMENTOS. Norma técnica: NTC 4992 numeral 6.3.</v>
          </cell>
          <cell r="E1526" t="str">
            <v>UN</v>
          </cell>
          <cell r="F1526">
            <v>34510</v>
          </cell>
        </row>
        <row r="1527">
          <cell r="C1527">
            <v>9404</v>
          </cell>
          <cell r="D1527" t="str">
            <v>RESISTENCIA A LA ABRASIÓN DE MATERIALES PARA PISOS Y PAVIMENTOS, MEDIANTE ARENA Y DISCO METÁLICO ANCHO. (LOSETAS DE CONCRETO). Norma técnica: NTC 5147.</v>
          </cell>
          <cell r="E1527" t="str">
            <v>UN</v>
          </cell>
          <cell r="F1527">
            <v>78064</v>
          </cell>
        </row>
        <row r="1528">
          <cell r="C1528">
            <v>9405</v>
          </cell>
          <cell r="D1528" t="str">
            <v>RESISTENCIA A LA FLEXOTRACCIÓN (MÓDULO DE ROTURA) DE BORDILLOS Y SARDINELES. Norma técnica: NTC 4109.</v>
          </cell>
          <cell r="E1528" t="str">
            <v>UN</v>
          </cell>
          <cell r="F1528">
            <v>214200</v>
          </cell>
        </row>
        <row r="1529">
          <cell r="C1529">
            <v>9407</v>
          </cell>
          <cell r="D1529" t="str">
            <v>EXTRACCIÓN DE TESTIGOS DE PAVIMENTOS ASFÁLTICOS MEDIANTE ASERRADO, DE 100 CM X 100 CM. Norma técnica: INV E – 758 - 13 ASTM D 5361.</v>
          </cell>
          <cell r="E1529" t="str">
            <v>UN</v>
          </cell>
          <cell r="F1529">
            <v>126378</v>
          </cell>
        </row>
        <row r="1530">
          <cell r="C1530">
            <v>9408</v>
          </cell>
          <cell r="D1530" t="str">
            <v>PUESTO DE TRABAJO - ESCRITORIO 75x120x50</v>
          </cell>
          <cell r="E1530" t="str">
            <v>UN</v>
          </cell>
          <cell r="F1530">
            <v>199702</v>
          </cell>
        </row>
        <row r="1531">
          <cell r="C1531">
            <v>9409</v>
          </cell>
          <cell r="D1531" t="str">
            <v>SILLA ESCRITORIO GIRATORIA CON BRAZOS</v>
          </cell>
          <cell r="E1531" t="str">
            <v>UN</v>
          </cell>
          <cell r="F1531">
            <v>180511</v>
          </cell>
        </row>
        <row r="1532">
          <cell r="C1532">
            <v>9413</v>
          </cell>
          <cell r="D1532" t="str">
            <v>LAMINA ALFAJOR</v>
          </cell>
          <cell r="E1532" t="str">
            <v>KG</v>
          </cell>
          <cell r="F1532">
            <v>6486</v>
          </cell>
        </row>
        <row r="1533">
          <cell r="C1533">
            <v>9414</v>
          </cell>
          <cell r="D1533" t="str">
            <v>SILLA PLÁSTICA SIN BRAZOS</v>
          </cell>
          <cell r="E1533" t="str">
            <v>UN</v>
          </cell>
          <cell r="F1533">
            <v>34900</v>
          </cell>
        </row>
        <row r="1534">
          <cell r="C1534">
            <v>9423</v>
          </cell>
          <cell r="D1534" t="str">
            <v>TARIFA MES - PERSONAL DE OBRA - TÉCNICO (PLOMERO_ELECTRICISTA) (INCLUYE FACTOR DE PRESTACIONES)</v>
          </cell>
          <cell r="E1534" t="str">
            <v>MES</v>
          </cell>
          <cell r="F1534">
            <v>3171353</v>
          </cell>
        </row>
        <row r="1535">
          <cell r="C1535">
            <v>9424</v>
          </cell>
          <cell r="D1535" t="str">
            <v>TARIFA MES - PERSONAL DE OBRA - AYUDANTE (INCLUYE FACTOR DE PRESTACIONES)</v>
          </cell>
          <cell r="E1535" t="str">
            <v>MES</v>
          </cell>
          <cell r="F1535">
            <v>1911652</v>
          </cell>
        </row>
        <row r="1536">
          <cell r="C1536">
            <v>9427</v>
          </cell>
          <cell r="D1536" t="str">
            <v>COSTO DE LA REPRODUCCIÓN DE PLANOS TAMAÑO PLIEGO</v>
          </cell>
          <cell r="E1536" t="str">
            <v>UN</v>
          </cell>
          <cell r="F1536">
            <v>8700</v>
          </cell>
        </row>
        <row r="1537">
          <cell r="C1537">
            <v>9428</v>
          </cell>
          <cell r="D1537" t="str">
            <v>COSTO DE CERTIFICADO DE TRADICIÓN Y LIBERTAD DE INMUEBLES</v>
          </cell>
          <cell r="E1537" t="str">
            <v>UN</v>
          </cell>
          <cell r="F1537">
            <v>20300</v>
          </cell>
        </row>
        <row r="1538">
          <cell r="C1538">
            <v>9433</v>
          </cell>
          <cell r="D1538" t="str">
            <v>EXPANSIÓN LIBRE EN CONSOLIDÓMETRO. Norma técnica: ASTM D4546 - 14e1. Norma técnica: ASTM D4546 - 14e1.</v>
          </cell>
          <cell r="E1538" t="str">
            <v>UN</v>
          </cell>
          <cell r="F1538">
            <v>164126</v>
          </cell>
        </row>
        <row r="1539">
          <cell r="C1539">
            <v>9434</v>
          </cell>
          <cell r="D1539" t="str">
            <v>TRATAMIENTO Y DISPOSICIÓN FINAL DE LODOS NO PELIGROSOS PROVENIENTES DE ALCANTARILLADO</v>
          </cell>
          <cell r="E1539" t="str">
            <v>KG</v>
          </cell>
          <cell r="F1539">
            <v>300</v>
          </cell>
        </row>
        <row r="1540">
          <cell r="C1540">
            <v>9437</v>
          </cell>
          <cell r="D1540" t="str">
            <v xml:space="preserve">CONO CONCENTRICO PARA POZO D= 1.20m x 0.60m e=0.10m  h= 0.75m </v>
          </cell>
          <cell r="E1540" t="str">
            <v>UN</v>
          </cell>
          <cell r="F1540">
            <v>667608</v>
          </cell>
        </row>
        <row r="1541">
          <cell r="C1541">
            <v>9441</v>
          </cell>
          <cell r="D1541" t="str">
            <v>SEÑAL LUMINOSA BIDIRECCIONAL 1.50m x 0.50m</v>
          </cell>
          <cell r="E1541" t="str">
            <v>UN</v>
          </cell>
          <cell r="F1541">
            <v>1011500</v>
          </cell>
        </row>
        <row r="1542">
          <cell r="C1542">
            <v>9443</v>
          </cell>
          <cell r="D1542" t="str">
            <v>DETERMINACIÓN DEL COEFICIENTE DE PULIMIENTO ACELERADO (CPA) DE LAS PARTÍCULAS DE AGREGADO GRUESO. Norma técnica: INV E-232-13.</v>
          </cell>
          <cell r="E1542" t="str">
            <v>UN</v>
          </cell>
          <cell r="F1542">
            <v>1691585</v>
          </cell>
        </row>
        <row r="1543">
          <cell r="C1543">
            <v>9444</v>
          </cell>
          <cell r="D1543" t="str">
            <v>PORCENTAJE DE VACÍOS CON AIRE EN MEZCLAS ASFÁLTICAS COMPACTADAS DENSAS Y ABIERTAS. Norma técnica: INV E - 736 - 13 ASTM D3203/D3203.</v>
          </cell>
          <cell r="E1543" t="str">
            <v>UN</v>
          </cell>
          <cell r="F1543">
            <v>175000</v>
          </cell>
        </row>
        <row r="1544">
          <cell r="C1544">
            <v>9445</v>
          </cell>
          <cell r="D1544" t="str">
            <v>CONCENTRACIÓN CRÍTICA DE LLENANTE EN MEZCLAS DE CONCRETO ASFÁLTICO. Norma técnica: INV E – 745 - 13 IRAM 1542 – Junio 1983.</v>
          </cell>
          <cell r="E1544" t="str">
            <v>UN</v>
          </cell>
          <cell r="F1544">
            <v>236000</v>
          </cell>
        </row>
        <row r="1545">
          <cell r="C1545">
            <v>9446</v>
          </cell>
          <cell r="D1545" t="str">
            <v>CUBRIMIENTO DE LOS AGREGADOS CON MATERIALES ASFÁLTICOS EN PRESENCIA DE AGUA (STRIPPING). Norma técnica: AASHTO T 182 NLT 166 ASTM D1664.</v>
          </cell>
          <cell r="E1545" t="str">
            <v>UN</v>
          </cell>
          <cell r="F1545">
            <v>73066</v>
          </cell>
        </row>
        <row r="1546">
          <cell r="C1546">
            <v>9447</v>
          </cell>
          <cell r="D1546" t="str">
            <v>MÓDULO DINÁMICO DE MEZCLAS ASFÁLTICAS. Norma técnica: ASTM D3497  AASHTO TP 62 – 03.</v>
          </cell>
          <cell r="E1546" t="str">
            <v>UN</v>
          </cell>
          <cell r="F1546">
            <v>1400000</v>
          </cell>
        </row>
        <row r="1547">
          <cell r="C1547">
            <v>9448</v>
          </cell>
          <cell r="D1547" t="str">
            <v>SEDIMENTACIÓN DE LAS EMULSIONES ASFÁLTICAS DURANTE EL ALMACENAMIENTO. Norma técnica: INV E – 764 - 13 ASTM D 6930 NLT 140.</v>
          </cell>
          <cell r="E1547" t="str">
            <v>UN</v>
          </cell>
          <cell r="F1547">
            <v>220507</v>
          </cell>
        </row>
        <row r="1548">
          <cell r="C1548">
            <v>9449</v>
          </cell>
          <cell r="D1548" t="str">
            <v>TAMIZADO DE LAS EMULSIONES ASFALTICAS. Norma técnica: INV E – 765 - 13 ASTM6933.</v>
          </cell>
          <cell r="E1548" t="str">
            <v>UN</v>
          </cell>
          <cell r="F1548">
            <v>57834</v>
          </cell>
        </row>
        <row r="1549">
          <cell r="C1549">
            <v>9450</v>
          </cell>
          <cell r="D1549" t="str">
            <v>DEMULSIBILIDAD DE LAS EMULSIONES ASFÁLTICAS. Norma técnica: INV E - 766 - 13 ASTM D6936.</v>
          </cell>
          <cell r="E1549" t="str">
            <v>UN</v>
          </cell>
          <cell r="F1549">
            <v>152677</v>
          </cell>
        </row>
        <row r="1550">
          <cell r="C1550">
            <v>9451</v>
          </cell>
          <cell r="D1550" t="str">
            <v>IDENTIFICACIÓN DE LAS EMULSIONES ASFÁLTICAS CATIÓNICAS MEDIANTE LA DETERMINACIÓN DE LA CARGA DE LAS PARTÍCULAS. Norma técnica. INV E – 767 - 13 ASTM D7402 NLT 194.</v>
          </cell>
          <cell r="E1550" t="str">
            <v>UN</v>
          </cell>
          <cell r="F1550">
            <v>76755</v>
          </cell>
        </row>
        <row r="1551">
          <cell r="C1551">
            <v>9452</v>
          </cell>
          <cell r="D1551" t="str">
            <v>PH DE LAS EMULSIONES ASFÁLTICAS. Norma técnica: INV E – 768 - 13 NLT 195.</v>
          </cell>
          <cell r="E1551" t="str">
            <v>UN</v>
          </cell>
          <cell r="F1551">
            <v>55000</v>
          </cell>
        </row>
        <row r="1552">
          <cell r="C1552">
            <v>9453</v>
          </cell>
          <cell r="D1552" t="str">
            <v>ENSAYO DE MEZCLA CON CEMENTO DE LAS EMULSIONES ASFALTICAS. Norma técnica: INV E – 770 - 13 ASTM D6935 NLT 144.</v>
          </cell>
          <cell r="E1552" t="str">
            <v>UN</v>
          </cell>
          <cell r="F1552">
            <v>251447</v>
          </cell>
        </row>
        <row r="1553">
          <cell r="C1553">
            <v>9454</v>
          </cell>
          <cell r="D1553" t="str">
            <v>MEDIDA DEL COEFICIENTE DE RESISTENCIA AL DESLIZAMIENTO USANDO EL PÉNDULO BRITÁNICO. Norma técnica: INV E – 792 - 13 NTC 5129 ASTM E 501.</v>
          </cell>
          <cell r="E1553" t="str">
            <v>UN</v>
          </cell>
          <cell r="F1553">
            <v>55930</v>
          </cell>
        </row>
        <row r="1554">
          <cell r="C1554">
            <v>9455</v>
          </cell>
          <cell r="D1554" t="str">
            <v>TARIFA MES - PERSONAL DE OBRA - AYUDANTE (NO INCLUYE FACTOR DE PRESTACIONES)</v>
          </cell>
          <cell r="E1554" t="str">
            <v>MES</v>
          </cell>
          <cell r="F1554">
            <v>1160000</v>
          </cell>
        </row>
        <row r="1555">
          <cell r="C1555">
            <v>9456</v>
          </cell>
          <cell r="D1555" t="str">
            <v>TARIFA MES - ALQUILER DE VEHICULO: CAMPERO, PICK-UP, CAMIONETA, CAMION O SIMILAR DE 1300cc A 2000cc DE CILINDRADA, MODELO 2014 A 2011. 75% DE LA TARIFA ESTABLECIDA. INCLUYE TODOS LOS COSTOS DE OPERACIÓN Y MANTENIMIENTO EXCEPTO EL SALARIO DEL CONDUCTOR</v>
          </cell>
          <cell r="E1555" t="str">
            <v>MES</v>
          </cell>
          <cell r="F1555">
            <v>5448750</v>
          </cell>
        </row>
        <row r="1556">
          <cell r="C1556">
            <v>9457</v>
          </cell>
          <cell r="D1556" t="str">
            <v>TARIFA MES - PERSONAL DE OBRA - INSPECTOR 1 HORARIO NOCTURNO (NO INCLUYE FACTOR DE PRESTACIONES)</v>
          </cell>
          <cell r="E1556" t="str">
            <v>MES</v>
          </cell>
          <cell r="F1556">
            <v>3036150</v>
          </cell>
        </row>
        <row r="1557">
          <cell r="C1557">
            <v>9459</v>
          </cell>
          <cell r="D1557" t="str">
            <v>TARIFA MES - PERSONAL TÉCNICO - OPERADOR EQUIPO PERFORACIÓN (NO INCLUYE FACTOR DE PRESTACIONES)</v>
          </cell>
          <cell r="E1557" t="str">
            <v>MES</v>
          </cell>
          <cell r="F1557">
            <v>2460000</v>
          </cell>
        </row>
        <row r="1558">
          <cell r="C1558">
            <v>9460</v>
          </cell>
          <cell r="D1558" t="str">
            <v>TARIFA MES - PERSONAL TÉCNICO - OPERADOR AUXILIAR DE EQUIPO (NO INCLUYE FACTOR DE PRESTACIONES)</v>
          </cell>
          <cell r="E1558" t="str">
            <v>MES</v>
          </cell>
          <cell r="F1558">
            <v>1645000</v>
          </cell>
        </row>
        <row r="1559">
          <cell r="C1559">
            <v>9461</v>
          </cell>
          <cell r="D1559" t="str">
            <v>TARIFA MES - PERSONAL DE OBRA - OFICIAL (NO INCLUYE FACTOR DE PRESTACIONES)</v>
          </cell>
          <cell r="E1559" t="str">
            <v>MES</v>
          </cell>
          <cell r="F1559">
            <v>1740000</v>
          </cell>
        </row>
        <row r="1560">
          <cell r="C1560">
            <v>9462</v>
          </cell>
          <cell r="D1560" t="str">
            <v>TARIFA MES - PERSONAL DE OBRA - PLOMERO (NO INCLUYE FACTOR DE PRESTACIONES)</v>
          </cell>
          <cell r="E1560" t="str">
            <v>MES</v>
          </cell>
          <cell r="F1560">
            <v>2030000</v>
          </cell>
        </row>
        <row r="1561">
          <cell r="C1561">
            <v>9463</v>
          </cell>
          <cell r="D1561" t="str">
            <v>TARIFA MES - PERSONAL DE OBRA - TÉCNICO ELÉCTRICO (NO INCLUYE FACTOR DE PRESTACIONES)</v>
          </cell>
          <cell r="E1561" t="str">
            <v>MES</v>
          </cell>
          <cell r="F1561">
            <v>2030000</v>
          </cell>
        </row>
        <row r="1562">
          <cell r="C1562">
            <v>9464</v>
          </cell>
          <cell r="D1562" t="str">
            <v>TARIFA MES - PERSONAL DE OBRA - OPERARIO (NO INCLUYE FACTOR DE PRESTACIONES)</v>
          </cell>
          <cell r="E1562" t="str">
            <v>MES</v>
          </cell>
          <cell r="F1562">
            <v>2320000</v>
          </cell>
        </row>
        <row r="1563">
          <cell r="C1563">
            <v>9465</v>
          </cell>
          <cell r="D1563" t="str">
            <v>TARIFA MES - PROFESIONAL CATEGORÍA 1 (INCLUYE FACTOR DE PRESTACIONES)</v>
          </cell>
          <cell r="E1563" t="str">
            <v>MES</v>
          </cell>
          <cell r="F1563">
            <v>22807410</v>
          </cell>
        </row>
        <row r="1564">
          <cell r="C1564">
            <v>9466</v>
          </cell>
          <cell r="D1564" t="str">
            <v>TARIFA MES - PROFESIONAL CATEGORÍA 2 (INCLUYE FACTOR DE PRESTACIONES)</v>
          </cell>
          <cell r="E1564" t="str">
            <v>MES</v>
          </cell>
          <cell r="F1564">
            <v>15908485</v>
          </cell>
        </row>
        <row r="1565">
          <cell r="C1565">
            <v>9467</v>
          </cell>
          <cell r="D1565" t="str">
            <v>TARIFA MES - PROFESIONAL CATEGORÍA 3 (INCLUYE FACTOR DE PRESTACIONES)</v>
          </cell>
          <cell r="E1565" t="str">
            <v>MES</v>
          </cell>
          <cell r="F1565">
            <v>13429623</v>
          </cell>
        </row>
        <row r="1566">
          <cell r="C1566">
            <v>9468</v>
          </cell>
          <cell r="D1566" t="str">
            <v>TARIFA MES - PROFESIONAL CATEGORÍA 4 (INCLUYE FACTOR DE PRESTACIONES)</v>
          </cell>
          <cell r="E1566" t="str">
            <v>MES</v>
          </cell>
          <cell r="F1566">
            <v>11440163</v>
          </cell>
        </row>
        <row r="1567">
          <cell r="C1567">
            <v>9469</v>
          </cell>
          <cell r="D1567" t="str">
            <v>TARIFA MES - PROFESIONAL CATEGORÍA 5 (INCLUYE FACTOR DE PRESTACIONES)</v>
          </cell>
          <cell r="E1567" t="str">
            <v>MES</v>
          </cell>
          <cell r="F1567">
            <v>10320910</v>
          </cell>
        </row>
        <row r="1568">
          <cell r="C1568">
            <v>9470</v>
          </cell>
          <cell r="D1568" t="str">
            <v>TARIFA MES - PROFESIONAL CATEGORÍA 6 (INCLUYE FACTOR DE PRESTACIONES)</v>
          </cell>
          <cell r="E1568" t="str">
            <v>MES</v>
          </cell>
          <cell r="F1568">
            <v>9207450</v>
          </cell>
        </row>
        <row r="1569">
          <cell r="C1569">
            <v>9471</v>
          </cell>
          <cell r="D1569" t="str">
            <v>TARIFA MES - PROFESIONAL CATEGORÍA 7 (INCLUYE FACTOR DE PRESTACIONES)</v>
          </cell>
          <cell r="E1569" t="str">
            <v>MES</v>
          </cell>
          <cell r="F1569">
            <v>6968945</v>
          </cell>
        </row>
        <row r="1570">
          <cell r="C1570">
            <v>9472</v>
          </cell>
          <cell r="D1570" t="str">
            <v>TARIFA MES - PROFESIONAL CATEGORÍA 8 (INCLUYE FACTOR DE PRESTACIONES)</v>
          </cell>
          <cell r="E1570" t="str">
            <v>MES</v>
          </cell>
          <cell r="F1570">
            <v>6578003</v>
          </cell>
        </row>
        <row r="1571">
          <cell r="C1571">
            <v>9473</v>
          </cell>
          <cell r="D1571" t="str">
            <v>TARIFA MES - PERSONAL TÉCNICO - TECNÓLOGO EN ÁREAS DE INGENIERÍA (INCLUYE FACTOR DE PRESTACIONES)</v>
          </cell>
          <cell r="E1571" t="str">
            <v>MES</v>
          </cell>
          <cell r="F1571">
            <v>4323570</v>
          </cell>
        </row>
        <row r="1572">
          <cell r="C1572">
            <v>9474</v>
          </cell>
          <cell r="D1572" t="str">
            <v>TARIFA MES - PERSONAL TÉCNICO - AUXILIAR DE INGENIERÍA (INCLUYE FACTOR DE PRESTACIONES)</v>
          </cell>
          <cell r="E1572" t="str">
            <v>MES</v>
          </cell>
          <cell r="F1572">
            <v>3803763</v>
          </cell>
        </row>
        <row r="1573">
          <cell r="C1573">
            <v>9475</v>
          </cell>
          <cell r="D1573" t="str">
            <v>TARIFA MES - PERSONAL TÉCNICO - DIBUJANTE 1 (INCLUYE FACTOR DE PRESTACIONES)</v>
          </cell>
          <cell r="E1573" t="str">
            <v>MES</v>
          </cell>
          <cell r="F1573">
            <v>3987650</v>
          </cell>
        </row>
        <row r="1574">
          <cell r="C1574">
            <v>9476</v>
          </cell>
          <cell r="D1574" t="str">
            <v>TARIFA MES - PERSONAL TÉCNICO - DIBUJANTE 2 (INCLUYE FACTOR DE PRESTACIONES)</v>
          </cell>
          <cell r="E1574" t="str">
            <v>MES</v>
          </cell>
          <cell r="F1574">
            <v>3430534</v>
          </cell>
        </row>
        <row r="1575">
          <cell r="C1575">
            <v>9477</v>
          </cell>
          <cell r="D1575" t="str">
            <v>TARIFA MES - PERSONAL TÉCNICO - TOPÓGRAFO INSPECTOR (INCLUYE FACTOR DE PRESTACIONES)</v>
          </cell>
          <cell r="E1575" t="str">
            <v>MES</v>
          </cell>
          <cell r="F1575">
            <v>4506009</v>
          </cell>
        </row>
        <row r="1576">
          <cell r="C1576">
            <v>9478</v>
          </cell>
          <cell r="D1576" t="str">
            <v>TARIFA MES - PERSONAL TÉCNICO - TOPÓGRAFO AUXILIAR (INCLUYE FACTOR DE PRESTACIONES)</v>
          </cell>
          <cell r="E1576" t="str">
            <v>MES</v>
          </cell>
          <cell r="F1576">
            <v>3700958</v>
          </cell>
        </row>
        <row r="1577">
          <cell r="C1577">
            <v>9479</v>
          </cell>
          <cell r="D1577" t="str">
            <v>TARIFA MES - PERSONAL TÉCNICO - BATIMETRISTA INSPECTOR (INCLUYE FACTOR DE PRESTACIONES)</v>
          </cell>
          <cell r="E1577" t="str">
            <v>MES</v>
          </cell>
          <cell r="F1577">
            <v>4506009</v>
          </cell>
        </row>
        <row r="1578">
          <cell r="C1578">
            <v>9480</v>
          </cell>
          <cell r="D1578" t="str">
            <v>TARIFA MES - PERSONAL TÉCNICO - BATIMETRISTA AUXILIAR (INCLUYE FACTOR DE PRESTACIONES)</v>
          </cell>
          <cell r="E1578" t="str">
            <v>MES</v>
          </cell>
          <cell r="F1578">
            <v>3700958</v>
          </cell>
        </row>
        <row r="1579">
          <cell r="C1579">
            <v>9481</v>
          </cell>
          <cell r="D1579" t="str">
            <v>TARIFA MES - PERSONAL TÉCNICO - LABORATORISTA INSPECTOR (INCLUYE FACTOR DE PRESTACIONES)</v>
          </cell>
          <cell r="E1579" t="str">
            <v>MES</v>
          </cell>
          <cell r="F1579">
            <v>3994890</v>
          </cell>
        </row>
        <row r="1580">
          <cell r="C1580">
            <v>9482</v>
          </cell>
          <cell r="D1580" t="str">
            <v>TARIFA MES - PERSONAL TÉCNICO - LABORATORISTA AUXILIAR (INCLUYE FACTOR DE PRESTACIONES)</v>
          </cell>
          <cell r="E1580" t="str">
            <v>MES</v>
          </cell>
          <cell r="F1580">
            <v>3007737</v>
          </cell>
        </row>
        <row r="1581">
          <cell r="C1581">
            <v>9483</v>
          </cell>
          <cell r="D1581" t="str">
            <v>TARIFA MES - PERSONAL TÉCNICO - INSPECTOR 1 (INCLUYE FACTOR DE PRESTACIONES)</v>
          </cell>
          <cell r="E1581" t="str">
            <v>MES</v>
          </cell>
          <cell r="F1581">
            <v>3488450</v>
          </cell>
        </row>
        <row r="1582">
          <cell r="C1582">
            <v>9484</v>
          </cell>
          <cell r="D1582" t="str">
            <v>TARIFA MES - PERSONAL TÉCNICO - INSPECTOR 2 (INCLUYE FACTOR DE PRESTACIONES)</v>
          </cell>
          <cell r="E1582" t="str">
            <v>MES</v>
          </cell>
          <cell r="F1582">
            <v>3164114</v>
          </cell>
        </row>
        <row r="1583">
          <cell r="C1583">
            <v>9485</v>
          </cell>
          <cell r="D1583" t="str">
            <v>TARIFA MES - PERSONAL ADMINISTRATIVO - ADMINISTRADOR (INCLUYE FACTOR DE PRESTACIONES)</v>
          </cell>
          <cell r="E1583" t="str">
            <v>MES</v>
          </cell>
          <cell r="F1583">
            <v>4197599</v>
          </cell>
        </row>
        <row r="1584">
          <cell r="C1584">
            <v>9486</v>
          </cell>
          <cell r="D1584" t="str">
            <v>TARIFA MES - PERSONAL ADMINISTRATIVO - AUXILIAR ADMINISTRATIVO-ALMACENISTA (INCLUYE FACTOR DE PRESTACIONES)</v>
          </cell>
          <cell r="E1584" t="str">
            <v>MES</v>
          </cell>
          <cell r="F1584">
            <v>3204657</v>
          </cell>
        </row>
        <row r="1585">
          <cell r="C1585">
            <v>9487</v>
          </cell>
          <cell r="D1585" t="str">
            <v>TARIFA MES - PERSONAL ADMINISTRATIVO - SECRETARIA 1 (INCLUYE FACTOR DE PRESTACIONES)</v>
          </cell>
          <cell r="E1585" t="str">
            <v>MES</v>
          </cell>
          <cell r="F1585">
            <v>2650098</v>
          </cell>
        </row>
        <row r="1586">
          <cell r="C1586">
            <v>9488</v>
          </cell>
          <cell r="D1586" t="str">
            <v>TARIFA MES - PERSONAL ADMINISTRATIVO - SECRETARIA 2 (INCLUYE FACTOR DE PRESTACIONES)</v>
          </cell>
          <cell r="E1586" t="str">
            <v>MES</v>
          </cell>
          <cell r="F1586">
            <v>2243229</v>
          </cell>
        </row>
        <row r="1587">
          <cell r="C1587">
            <v>9489</v>
          </cell>
          <cell r="D1587" t="str">
            <v>TARIFA MES - PERSONAL AUXILIAR TÉCNICO - CADENERO 1 (INCLUYE FACTOR DE PRESTACIONES)</v>
          </cell>
          <cell r="E1587" t="str">
            <v>MES</v>
          </cell>
          <cell r="F1587">
            <v>3007737</v>
          </cell>
        </row>
        <row r="1588">
          <cell r="C1588">
            <v>9490</v>
          </cell>
          <cell r="D1588" t="str">
            <v>TARIFA MES - PERSONAL AUXILIAR TÉCNICO - CADENERO 2 (INCLUYE FACTOR DE PRESTACIONES)</v>
          </cell>
          <cell r="E1588" t="str">
            <v>MES</v>
          </cell>
          <cell r="F1588">
            <v>2650098</v>
          </cell>
        </row>
        <row r="1589">
          <cell r="C1589">
            <v>9491</v>
          </cell>
          <cell r="D1589" t="str">
            <v>TARIFA MES - PERSONAL AUXILIAR TÉCNICO - SECRETARIA - CONDUCTOR O MOTORISTA (INCLUYE FACTOR DE PRESTACIONES)</v>
          </cell>
          <cell r="E1589" t="str">
            <v>MES</v>
          </cell>
          <cell r="F1589">
            <v>2243229</v>
          </cell>
        </row>
        <row r="1590">
          <cell r="C1590">
            <v>9492</v>
          </cell>
          <cell r="D1590" t="str">
            <v>TARIFA MES - PERSONAL DE OBRA - MAESTRO DE OBRA (INCLUYE FACTOR DE PRESTACIONES)</v>
          </cell>
          <cell r="E1590" t="str">
            <v>MES</v>
          </cell>
          <cell r="F1590">
            <v>5067807</v>
          </cell>
        </row>
        <row r="1591">
          <cell r="C1591">
            <v>9493</v>
          </cell>
          <cell r="D1591" t="str">
            <v>TARIFA MES - PERSONAL DE OBRA - OFICIAL (INCLUYE FACTOR DE PRESTACIONES)</v>
          </cell>
          <cell r="E1591" t="str">
            <v>MES</v>
          </cell>
          <cell r="F1591">
            <v>2751453</v>
          </cell>
        </row>
        <row r="1592">
          <cell r="C1592">
            <v>9494</v>
          </cell>
          <cell r="D1592" t="str">
            <v>TARIFA MES - PERSONAL DE OBRA - OPERARIO (INCLUYE FACTOR DE PRESTACIONES)</v>
          </cell>
          <cell r="E1592" t="str">
            <v>MES</v>
          </cell>
          <cell r="F1592">
            <v>3591255</v>
          </cell>
        </row>
        <row r="1593">
          <cell r="C1593">
            <v>9495</v>
          </cell>
          <cell r="D1593" t="str">
            <v>TUERCAS POR KG</v>
          </cell>
          <cell r="E1593" t="str">
            <v>KG</v>
          </cell>
          <cell r="F1593">
            <v>11513</v>
          </cell>
        </row>
        <row r="1594">
          <cell r="C1594">
            <v>9496</v>
          </cell>
          <cell r="D1594" t="str">
            <v>PERNOS POR Kg</v>
          </cell>
          <cell r="E1594" t="str">
            <v>KG</v>
          </cell>
          <cell r="F1594">
            <v>9670</v>
          </cell>
        </row>
        <row r="1595">
          <cell r="C1595">
            <v>9497</v>
          </cell>
          <cell r="D1595" t="str">
            <v>TARIFA JORNAL - PERSONAL DE OBRA - AYUDANTE - HORARIO NOCTURNO (INCLUYE FACTOR DE PRESTACIONES)</v>
          </cell>
          <cell r="E1595" t="str">
            <v>HR</v>
          </cell>
          <cell r="F1595">
            <v>11056</v>
          </cell>
        </row>
        <row r="1596">
          <cell r="C1596">
            <v>9499</v>
          </cell>
          <cell r="D1596" t="str">
            <v>CONCRETO TREMIE GRAVA FINA 3500 PSI</v>
          </cell>
          <cell r="E1596" t="str">
            <v>M3</v>
          </cell>
          <cell r="F1596">
            <v>547041</v>
          </cell>
        </row>
        <row r="1597">
          <cell r="C1597">
            <v>9500</v>
          </cell>
          <cell r="D1597" t="str">
            <v>LÁMINA COLABORANTE 2" CALIBRE 16 (1.50mm)</v>
          </cell>
          <cell r="E1597" t="str">
            <v>M2</v>
          </cell>
          <cell r="F1597">
            <v>106505</v>
          </cell>
        </row>
        <row r="1598">
          <cell r="C1598">
            <v>9501</v>
          </cell>
          <cell r="D1598" t="str">
            <v>LÁMINA COLABORANTE 2" CALIBRE 18 (1.20mm)</v>
          </cell>
          <cell r="E1598" t="str">
            <v>M2</v>
          </cell>
          <cell r="F1598">
            <v>77683</v>
          </cell>
        </row>
        <row r="1599">
          <cell r="C1599">
            <v>9502</v>
          </cell>
          <cell r="D1599" t="str">
            <v>TABLILLA EN TEKA PARA PISO TIPO DECK DE 8cm x 2cm</v>
          </cell>
          <cell r="E1599" t="str">
            <v>M2</v>
          </cell>
          <cell r="F1599">
            <v>115956</v>
          </cell>
        </row>
        <row r="1600">
          <cell r="C1600">
            <v>9505</v>
          </cell>
          <cell r="D1600" t="str">
            <v>TARIFA JORNAL- PROFESIONAL CATEGORÍA 1 (INCLUYE FACTOR DE PRESTACIONES)</v>
          </cell>
          <cell r="E1600" t="str">
            <v>JR</v>
          </cell>
          <cell r="F1600">
            <v>760246</v>
          </cell>
        </row>
        <row r="1601">
          <cell r="C1601">
            <v>9506</v>
          </cell>
          <cell r="D1601" t="str">
            <v>TARIFA JORNAL - PROFESIONAL CATEGORÍA 2 (INCLUYE FACTOR DE PRESTACIONES)</v>
          </cell>
          <cell r="E1601" t="str">
            <v>JR</v>
          </cell>
          <cell r="F1601">
            <v>530283</v>
          </cell>
        </row>
        <row r="1602">
          <cell r="C1602">
            <v>9507</v>
          </cell>
          <cell r="D1602" t="str">
            <v>TARIFA JORNAL - PROFESIONAL CATEGORÍA 3 (INCLUYE FACTOR DE PRESTACIONES)</v>
          </cell>
          <cell r="E1602" t="str">
            <v>JR</v>
          </cell>
          <cell r="F1602">
            <v>447654</v>
          </cell>
        </row>
        <row r="1603">
          <cell r="C1603">
            <v>9508</v>
          </cell>
          <cell r="D1603" t="str">
            <v>TARIFA JORNAL - PROFESIONAL CATEGORÍA 4 (INCLUYE FACTOR DE PRESTACIONES)</v>
          </cell>
          <cell r="E1603" t="str">
            <v>JR</v>
          </cell>
          <cell r="F1603">
            <v>381338</v>
          </cell>
        </row>
        <row r="1604">
          <cell r="C1604">
            <v>9509</v>
          </cell>
          <cell r="D1604" t="str">
            <v>TARIFA JORNAL - PROFESIONAL CATEGORÍA 5 (INCLUYE FACTOR DE PRESTACIONES)</v>
          </cell>
          <cell r="E1604" t="str">
            <v>JR</v>
          </cell>
          <cell r="F1604">
            <v>344030</v>
          </cell>
        </row>
        <row r="1605">
          <cell r="C1605">
            <v>9510</v>
          </cell>
          <cell r="D1605" t="str">
            <v>TARIFA JORNAL - PROFESIONAL CATEGORÍA 6 (INCLUYE FACTOR DE PRESTACIONES)</v>
          </cell>
          <cell r="E1605" t="str">
            <v>JR</v>
          </cell>
          <cell r="F1605">
            <v>306894</v>
          </cell>
        </row>
        <row r="1606">
          <cell r="C1606">
            <v>9511</v>
          </cell>
          <cell r="D1606" t="str">
            <v>TARIFA JORNAL - PROFESIONAL CATEGORÍA 7 (INCLUYE FACTOR DE PRESTACIONES)</v>
          </cell>
          <cell r="E1606" t="str">
            <v>JR</v>
          </cell>
          <cell r="F1606">
            <v>232298</v>
          </cell>
        </row>
        <row r="1607">
          <cell r="C1607">
            <v>9512</v>
          </cell>
          <cell r="D1607" t="str">
            <v>TARIFA JORNAL - PERSONAL TÉCNICO - TECNÓLOGO EN ÁREAS DE INGENIERÍA (INCLUYE FACTOR DE PRESTACIONES)</v>
          </cell>
          <cell r="E1607" t="str">
            <v>JR</v>
          </cell>
          <cell r="F1607">
            <v>144118</v>
          </cell>
        </row>
        <row r="1608">
          <cell r="C1608">
            <v>9513</v>
          </cell>
          <cell r="D1608" t="str">
            <v>TARIFA JORNAL - PERSONAL TÉCNICO - AUXILIAR DE INGENIERÍA (INCLUYE FACTOR DE PRESTACIONES)</v>
          </cell>
          <cell r="E1608" t="str">
            <v>JR</v>
          </cell>
          <cell r="F1608">
            <v>126791</v>
          </cell>
        </row>
        <row r="1609">
          <cell r="C1609">
            <v>9514</v>
          </cell>
          <cell r="D1609" t="str">
            <v>TARIFA JORNAL - PERSONAL TÉCNICO - DIBUJANTE 1 (INCLUYE FACTOR DE PRESTACIONES)</v>
          </cell>
          <cell r="E1609" t="str">
            <v>JR</v>
          </cell>
          <cell r="F1609">
            <v>132922</v>
          </cell>
        </row>
        <row r="1610">
          <cell r="C1610">
            <v>9515</v>
          </cell>
          <cell r="D1610" t="str">
            <v>TARIFA JORNAL - PERSONAL TÉCNICO - DIBUJANTE 2 (INCLUYE FACTOR DE PRESTACIONES)</v>
          </cell>
          <cell r="E1610" t="str">
            <v>JR</v>
          </cell>
          <cell r="F1610">
            <v>114350</v>
          </cell>
        </row>
        <row r="1611">
          <cell r="C1611">
            <v>9516</v>
          </cell>
          <cell r="D1611" t="str">
            <v>TARIFA JORNAL - PERSONAL TÉCNICO - TOPÓGRAFO AUXILIAR (INCLUYE FACTOR DE PRESTACIONES)</v>
          </cell>
          <cell r="E1611" t="str">
            <v>JR</v>
          </cell>
          <cell r="F1611">
            <v>123366</v>
          </cell>
        </row>
        <row r="1612">
          <cell r="C1612">
            <v>9517</v>
          </cell>
          <cell r="D1612" t="str">
            <v>TARIFA JORNAL - PERSONAL TÉCNICO - BATIMETRISTA INSPECTOR (INCLUYE FACTOR DE PRESTACIONES)</v>
          </cell>
          <cell r="E1612" t="str">
            <v>JR</v>
          </cell>
          <cell r="F1612">
            <v>150201</v>
          </cell>
        </row>
        <row r="1613">
          <cell r="C1613">
            <v>9518</v>
          </cell>
          <cell r="D1613" t="str">
            <v>TARIFA JORNAL - PERSONAL TÉCNICO - BATIMETRISTA AUXILIAR (INCLUYE FACTOR DE PRESTACIONES)</v>
          </cell>
          <cell r="E1613" t="str">
            <v>JR</v>
          </cell>
          <cell r="F1613">
            <v>123366</v>
          </cell>
        </row>
        <row r="1614">
          <cell r="C1614">
            <v>9519</v>
          </cell>
          <cell r="D1614" t="str">
            <v>TARIFA JORNAL - PERSONAL TÉCNICO - LABORATORISTA INSPECTOR (INCLUYE FACTOR DE PRESTACIONES)</v>
          </cell>
          <cell r="E1614" t="str">
            <v>JR</v>
          </cell>
          <cell r="F1614">
            <v>133163</v>
          </cell>
        </row>
        <row r="1615">
          <cell r="C1615">
            <v>9520</v>
          </cell>
          <cell r="D1615" t="str">
            <v>TARIFA JORNAL - PERSONAL TÉCNICO - LABORATORISTA AUXILIAR (INCLUYE FACTOR DE PRESTACIONES)</v>
          </cell>
          <cell r="E1615" t="str">
            <v>JR</v>
          </cell>
          <cell r="F1615">
            <v>100258</v>
          </cell>
        </row>
        <row r="1616">
          <cell r="C1616">
            <v>9521</v>
          </cell>
          <cell r="D1616" t="str">
            <v>TARIFA JORNAL - PERSONAL TÉCNICO - OPERADOR EQUIPO PERFORACIÓN (INCLUYE FACTOR DE PRESTACIONES)</v>
          </cell>
          <cell r="E1616" t="str">
            <v>JR</v>
          </cell>
          <cell r="F1616">
            <v>119697</v>
          </cell>
        </row>
        <row r="1617">
          <cell r="C1617">
            <v>9522</v>
          </cell>
          <cell r="D1617" t="str">
            <v>TARIFA JORNAL - PERSONAL TÉCNICO - OPERADOR AUXILIAR DE EQUIPO (INCLUYE FACTOR DE PRESTACIONES)</v>
          </cell>
          <cell r="E1617" t="str">
            <v>JR</v>
          </cell>
          <cell r="F1617">
            <v>87130</v>
          </cell>
        </row>
        <row r="1618">
          <cell r="C1618">
            <v>9523</v>
          </cell>
          <cell r="D1618" t="str">
            <v>TARIFA JORNAL- PERSONAL ADMINISTRATIVO - ADMINISTRADOR (INCLUYE FACTOR DE PRESTACIONES)</v>
          </cell>
          <cell r="E1618" t="str">
            <v>JR</v>
          </cell>
          <cell r="F1618">
            <v>139920</v>
          </cell>
        </row>
        <row r="1619">
          <cell r="C1619">
            <v>9524</v>
          </cell>
          <cell r="D1619" t="str">
            <v>TARIFA JORNAL - PERSONAL ADMINISTRATIVO - AUXILIAR ADMINISTRATIVO-ALMACENISTA (INCLUYE FACTOR DE PRESTACIONES)</v>
          </cell>
          <cell r="E1619" t="str">
            <v>JR</v>
          </cell>
          <cell r="F1619">
            <v>106822</v>
          </cell>
        </row>
        <row r="1620">
          <cell r="C1620">
            <v>9525</v>
          </cell>
          <cell r="D1620" t="str">
            <v>TARIFA JORNAL - PERSONAL ADMINISTRATIVO - SECRETARIA 1 (INCLUYE FACTOR DE PRESTACIONES)</v>
          </cell>
          <cell r="E1620" t="str">
            <v>JR</v>
          </cell>
          <cell r="F1620">
            <v>88336</v>
          </cell>
        </row>
        <row r="1621">
          <cell r="C1621">
            <v>9526</v>
          </cell>
          <cell r="D1621" t="str">
            <v>TARIFA JORNAL - PERSONAL ADMINISTRATIVO - SECRETARIA 2 (INCLUYE FACTOR DE PRESTACIONES)</v>
          </cell>
          <cell r="E1621" t="str">
            <v>JR</v>
          </cell>
          <cell r="F1621">
            <v>74775</v>
          </cell>
        </row>
        <row r="1622">
          <cell r="C1622">
            <v>9527</v>
          </cell>
          <cell r="D1622" t="str">
            <v>TARIFA JORNAL - PERSONAL AUXILIAR TÉCNICO - CADENERO 1 (INCLUYE FACTOR DE PRESTACIONES)</v>
          </cell>
          <cell r="E1622" t="str">
            <v>JR</v>
          </cell>
          <cell r="F1622">
            <v>100258</v>
          </cell>
        </row>
        <row r="1623">
          <cell r="C1623">
            <v>9528</v>
          </cell>
          <cell r="D1623" t="str">
            <v>TARIFA JORNAL - PERSONAL AUXILIAR TÉCNICO - SECRETARIA - CONDUCTOR O MOTORISTA (INCLUYE FACTOR DE PRESTACIONES)</v>
          </cell>
          <cell r="E1623" t="str">
            <v>JR</v>
          </cell>
          <cell r="F1623">
            <v>74775</v>
          </cell>
        </row>
        <row r="1624">
          <cell r="C1624">
            <v>9529</v>
          </cell>
          <cell r="D1624" t="str">
            <v>TARIFA JORNAL- PERSONAL DE OBRA - MAESTRO DE OBRA (INCLUYE FACTOR DE PRESTACIONES)</v>
          </cell>
          <cell r="E1624" t="str">
            <v>JR</v>
          </cell>
          <cell r="F1624">
            <v>168926</v>
          </cell>
        </row>
        <row r="1625">
          <cell r="C1625">
            <v>9530</v>
          </cell>
          <cell r="D1625" t="str">
            <v>TARIFA MES - PERSONAL DE OBRA - TÉCNICO ELÉCTRICO (INCLUYE FACTOR DE PRESTACIONES)</v>
          </cell>
          <cell r="E1625" t="str">
            <v>MES</v>
          </cell>
          <cell r="F1625">
            <v>3171353</v>
          </cell>
        </row>
        <row r="1626">
          <cell r="C1626">
            <v>9531</v>
          </cell>
          <cell r="D1626" t="str">
            <v>TARIFA HORA - PROFESIONAL CATEGORIA 1 (INCLUYE FACTOR DE PRESTACIONES)</v>
          </cell>
          <cell r="E1626" t="str">
            <v>HR</v>
          </cell>
          <cell r="F1626">
            <v>97050</v>
          </cell>
        </row>
        <row r="1627">
          <cell r="C1627">
            <v>9532</v>
          </cell>
          <cell r="D1627" t="str">
            <v>TARIFA HORA - PROFESIONAL CATEGORÍA 2 (INCLUYE FACTOR DE PRESTACIONES)</v>
          </cell>
          <cell r="E1627" t="str">
            <v>HR</v>
          </cell>
          <cell r="F1627">
            <v>67697</v>
          </cell>
        </row>
        <row r="1628">
          <cell r="C1628">
            <v>9533</v>
          </cell>
          <cell r="D1628" t="str">
            <v>TARIFA HORA - PROFESIONAL CATEGORÍA 3 (INCLUYE FACTOR DE PRESTACIONES)</v>
          </cell>
          <cell r="E1628" t="str">
            <v>HR</v>
          </cell>
          <cell r="F1628">
            <v>57149</v>
          </cell>
        </row>
        <row r="1629">
          <cell r="C1629">
            <v>9534</v>
          </cell>
          <cell r="D1629" t="str">
            <v>TARIFA HORA - PROFESIONAL CATEGORÍA 4 (INCLUYE FACTOR DE PRESTACIONES)</v>
          </cell>
          <cell r="E1629" t="str">
            <v>HR</v>
          </cell>
          <cell r="F1629">
            <v>48681</v>
          </cell>
        </row>
        <row r="1630">
          <cell r="C1630">
            <v>9535</v>
          </cell>
          <cell r="D1630" t="str">
            <v>TARIFA HORA - PROFESIONAL CATEGORÍA 5 (INCLUYE FACTOR DE PRESTACIONES)</v>
          </cell>
          <cell r="E1630" t="str">
            <v>HR</v>
          </cell>
          <cell r="F1630">
            <v>43919</v>
          </cell>
        </row>
        <row r="1631">
          <cell r="C1631">
            <v>9536</v>
          </cell>
          <cell r="D1631" t="str">
            <v>TARIFA HORA - PROFESIONAL CATEGORÍA 6 (INCLUYE FACTOR DE PRESTACIONES)</v>
          </cell>
          <cell r="E1631" t="str">
            <v>HR</v>
          </cell>
          <cell r="F1631">
            <v>39180</v>
          </cell>
        </row>
        <row r="1632">
          <cell r="C1632">
            <v>9537</v>
          </cell>
          <cell r="D1632" t="str">
            <v>TARIFA HORA - PROFESIONAL CATEGORÍA 7 (INCLUYE FACTOR DE PRESTACIONES)</v>
          </cell>
          <cell r="E1632" t="str">
            <v>HR</v>
          </cell>
          <cell r="F1632">
            <v>29656</v>
          </cell>
        </row>
        <row r="1633">
          <cell r="C1633">
            <v>9538</v>
          </cell>
          <cell r="D1633" t="str">
            <v>TARIFA HORA - PROFESIONAL CATEGORÍA 8 (INCLUYE FACTOR DE PRESTACIONES)</v>
          </cell>
          <cell r="E1633" t="str">
            <v>HR</v>
          </cell>
          <cell r="F1633">
            <v>27991</v>
          </cell>
        </row>
        <row r="1634">
          <cell r="C1634">
            <v>9539</v>
          </cell>
          <cell r="D1634" t="str">
            <v>TARIFA HORA - PERSONAL TÉCNICO - TECNÓLOGO EN ÁREAS DE INGENIERÍA (INCLUYE FACTOR DE PRESTACIONES)</v>
          </cell>
          <cell r="E1634" t="str">
            <v>HR</v>
          </cell>
          <cell r="F1634">
            <v>18398</v>
          </cell>
        </row>
        <row r="1635">
          <cell r="C1635">
            <v>9540</v>
          </cell>
          <cell r="D1635" t="str">
            <v>TARIFA HORA - PERSONAL TÉCNICO - AUXILIAR DE INGENIERÍA (INCLUYE FACTOR DE PRESTACIONES)</v>
          </cell>
          <cell r="E1635" t="str">
            <v>HR</v>
          </cell>
          <cell r="F1635">
            <v>16187</v>
          </cell>
        </row>
        <row r="1636">
          <cell r="C1636">
            <v>9541</v>
          </cell>
          <cell r="D1636" t="str">
            <v>TARIFA HORA - PERSONAL TÉCNICO - DIBUJANTE 1 (INCLUYE FACTOR DE PRESTACIONES)</v>
          </cell>
          <cell r="E1636" t="str">
            <v>HR</v>
          </cell>
          <cell r="F1636">
            <v>16968</v>
          </cell>
        </row>
        <row r="1637">
          <cell r="C1637">
            <v>9542</v>
          </cell>
          <cell r="D1637" t="str">
            <v>TARIFA HORA - PERSONAL TÉCNICO - DIBUJANTE 2 (INCLUYE FACTOR DE PRESTACIONES)</v>
          </cell>
          <cell r="E1637" t="str">
            <v>HR</v>
          </cell>
          <cell r="F1637">
            <v>14598</v>
          </cell>
        </row>
        <row r="1638">
          <cell r="C1638">
            <v>9543</v>
          </cell>
          <cell r="D1638" t="str">
            <v>TARIFA HORA - PERSONAL TÉCNICO - TOPÓGRAFO INSPECTOR (INCLUYE FACTOR DE PRESTACIONES)</v>
          </cell>
          <cell r="E1638" t="str">
            <v>HR</v>
          </cell>
          <cell r="F1638">
            <v>19174</v>
          </cell>
        </row>
        <row r="1639">
          <cell r="C1639">
            <v>9544</v>
          </cell>
          <cell r="D1639" t="str">
            <v>TARIFA HORA - PERSONAL TÉCNICO - TOPÓGRAFO AUXILIAR (INCLUYE FACTOR DE PRESTACIONES)</v>
          </cell>
          <cell r="E1639" t="str">
            <v>HR</v>
          </cell>
          <cell r="F1639">
            <v>15748</v>
          </cell>
        </row>
        <row r="1640">
          <cell r="C1640">
            <v>9545</v>
          </cell>
          <cell r="D1640" t="str">
            <v>TARIFA HORA - PERSONAL TÉCNICO - BATIMETRISTA INSPECTOR (INCLUYE FACTOR DE PRESTACIONES)</v>
          </cell>
          <cell r="E1640" t="str">
            <v>HR</v>
          </cell>
          <cell r="F1640">
            <v>19175</v>
          </cell>
        </row>
        <row r="1641">
          <cell r="C1641">
            <v>9546</v>
          </cell>
          <cell r="D1641" t="str">
            <v>TARIFA HORA - PERSONAL TÉCNICO - BATIMETRISTA AUXILIAR (INCLUYE FACTOR DE PRESTACIONES)</v>
          </cell>
          <cell r="E1641" t="str">
            <v>HR</v>
          </cell>
          <cell r="F1641">
            <v>15750</v>
          </cell>
        </row>
        <row r="1642">
          <cell r="C1642">
            <v>9547</v>
          </cell>
          <cell r="D1642" t="str">
            <v>TARIFA HORA - PERSONAL TÉCNICO - LABORATORISTA INSPECTOR (INCLUYE FACTOR DE PRESTACIONES)</v>
          </cell>
          <cell r="E1642" t="str">
            <v>HR</v>
          </cell>
          <cell r="F1642">
            <v>17000</v>
          </cell>
        </row>
        <row r="1643">
          <cell r="C1643">
            <v>9548</v>
          </cell>
          <cell r="D1643" t="str">
            <v>TARIFA HORA - PERSONAL TÉCNICO - LABORATORISTA AUXILIAR (INCLUYE FACTOR DE PRESTACIONES)</v>
          </cell>
          <cell r="E1643" t="str">
            <v>HR</v>
          </cell>
          <cell r="F1643">
            <v>12800</v>
          </cell>
        </row>
        <row r="1644">
          <cell r="C1644">
            <v>9549</v>
          </cell>
          <cell r="D1644" t="str">
            <v>TARIFA HORA - PERSONAL TÉCNICO - OPERADOR EQUIPO PERFORACIÓN (INCLUYE FACTOR DE PRESTACIONES)</v>
          </cell>
          <cell r="E1644" t="str">
            <v>HR</v>
          </cell>
          <cell r="F1644">
            <v>15282</v>
          </cell>
        </row>
        <row r="1645">
          <cell r="C1645">
            <v>9550</v>
          </cell>
          <cell r="D1645" t="str">
            <v>TARIFA HORA - PERSONAL TÉCNICO - OPERADOR AUXILIAR DE EQUIPO (INCLUYE FACTOR DE PRESTACIONES)</v>
          </cell>
          <cell r="E1645" t="str">
            <v>HR</v>
          </cell>
          <cell r="F1645">
            <v>11123</v>
          </cell>
        </row>
        <row r="1646">
          <cell r="C1646">
            <v>9551</v>
          </cell>
          <cell r="D1646" t="str">
            <v>TARIFA HORA - PERSONAL TÉCNICO - INSPECTOR 1 (INCLUYE FACTOR DE PRESTACIONES)</v>
          </cell>
          <cell r="E1646" t="str">
            <v>HR</v>
          </cell>
          <cell r="F1646">
            <v>14846</v>
          </cell>
        </row>
        <row r="1647">
          <cell r="C1647">
            <v>9552</v>
          </cell>
          <cell r="D1647" t="str">
            <v>TARIFA HORA - PERSONAL TÉCNICO - INSPECTOR 2 (INCLUYE FACTOR DE PRESTACIONES)</v>
          </cell>
          <cell r="E1647" t="str">
            <v>HR</v>
          </cell>
          <cell r="F1647">
            <v>13466</v>
          </cell>
        </row>
        <row r="1648">
          <cell r="C1648">
            <v>9553</v>
          </cell>
          <cell r="D1648" t="str">
            <v>TARIFA HORA- PERSONAL ADMINISTRATIVO - ADMINISTRADOR (INCLUYE FACTOR DE PRESTACIONES)</v>
          </cell>
          <cell r="E1648" t="str">
            <v>HR</v>
          </cell>
          <cell r="F1648">
            <v>17863</v>
          </cell>
        </row>
        <row r="1649">
          <cell r="C1649">
            <v>9554</v>
          </cell>
          <cell r="D1649" t="str">
            <v>TARIFA HORA - PERSONAL ADMINISTRATIVO - AUXILIAR ADMINISTRATIVO-ALMACENISTA (INCLUYE FACTOR DE PRESTACIONES)</v>
          </cell>
          <cell r="E1649" t="str">
            <v>HR</v>
          </cell>
          <cell r="F1649">
            <v>13638</v>
          </cell>
        </row>
        <row r="1650">
          <cell r="C1650">
            <v>9555</v>
          </cell>
          <cell r="D1650" t="str">
            <v>TARIFA HORA - PERSONAL ADMINISTRATIVO - SECRETARIA 1 (INCLUYE FACTOR DE PRESTACIONES)</v>
          </cell>
          <cell r="E1650" t="str">
            <v>HR</v>
          </cell>
          <cell r="F1650">
            <v>11278</v>
          </cell>
        </row>
        <row r="1651">
          <cell r="C1651">
            <v>9556</v>
          </cell>
          <cell r="D1651" t="str">
            <v>TARIFA HORA - PERSONAL ADMINISTRATIVO - SECRETARIA 2 (INCLUYE FACTOR DE PRESTACIONES)</v>
          </cell>
          <cell r="E1651" t="str">
            <v>HR</v>
          </cell>
          <cell r="F1651">
            <v>9546</v>
          </cell>
        </row>
        <row r="1652">
          <cell r="C1652">
            <v>9557</v>
          </cell>
          <cell r="D1652" t="str">
            <v>TARIFA HORA - PERSONAL AUXILIAR TÉCNICO - CADENERO 1 (INCLUYE FACTOR DE PRESTACIONES)</v>
          </cell>
          <cell r="E1652" t="str">
            <v>HR</v>
          </cell>
          <cell r="F1652">
            <v>12800</v>
          </cell>
        </row>
        <row r="1653">
          <cell r="C1653">
            <v>9558</v>
          </cell>
          <cell r="D1653" t="str">
            <v>TARIFA HORA - PERSONAL AUXILIAR TÉCNICO - CADENERO 2 (INCLUYE FACTOR DE PRESTACIONES)</v>
          </cell>
          <cell r="E1653" t="str">
            <v>HR</v>
          </cell>
          <cell r="F1653">
            <v>11278</v>
          </cell>
        </row>
        <row r="1654">
          <cell r="C1654">
            <v>9559</v>
          </cell>
          <cell r="D1654" t="str">
            <v>TARIFA HORA - PERSONAL AUXILIAR TÉCNICO - SECRETARIA - CONDUCTOR O MOTORISTA (INCLUYE FACTOR DE PRESTACIONES)</v>
          </cell>
          <cell r="E1654" t="str">
            <v>HR</v>
          </cell>
          <cell r="F1654">
            <v>9546</v>
          </cell>
        </row>
        <row r="1655">
          <cell r="C1655">
            <v>9560</v>
          </cell>
          <cell r="D1655" t="str">
            <v>TARIFA HORA - PERSONAL DE OBRA - MAESTRO DE OBRA (INCLUYE FACTOR DE PRESTACIONES)</v>
          </cell>
          <cell r="E1655" t="str">
            <v>HR</v>
          </cell>
          <cell r="F1655">
            <v>21566</v>
          </cell>
        </row>
        <row r="1656">
          <cell r="C1656">
            <v>9569</v>
          </cell>
          <cell r="D1656" t="str">
            <v>MANTO GEOSINTÉTICO COMPUESTO DE CEMENTO A GRANEL. DIMENSIONES: 1.10m DE ANCHO x 8mm DE ESPESOR x 114ml. PESO DEL ROLLO A GRANEL: 1550Kg.</v>
          </cell>
          <cell r="E1656" t="str">
            <v>M2</v>
          </cell>
          <cell r="F1656">
            <v>272460</v>
          </cell>
        </row>
        <row r="1657">
          <cell r="C1657">
            <v>9570</v>
          </cell>
          <cell r="D1657" t="str">
            <v>UNIÓN CANALETA PLÁSTICA DE 20cm x 12cm PORTACABLES</v>
          </cell>
          <cell r="E1657" t="str">
            <v>UN</v>
          </cell>
          <cell r="F1657">
            <v>2112</v>
          </cell>
        </row>
        <row r="1658">
          <cell r="C1658">
            <v>9571</v>
          </cell>
          <cell r="D1658" t="str">
            <v>UNIÓN CANALETA PLÁSTICA DE 32mm x 12mm PORTACABLES</v>
          </cell>
          <cell r="E1658" t="str">
            <v>UN</v>
          </cell>
          <cell r="F1658">
            <v>11294</v>
          </cell>
        </row>
        <row r="1659">
          <cell r="C1659">
            <v>9572</v>
          </cell>
          <cell r="D1659" t="str">
            <v>CANALETA PLÁSTICA DE 20cm x 12cm PORTACABLES CON ADHESIVO</v>
          </cell>
          <cell r="E1659" t="str">
            <v>ML</v>
          </cell>
          <cell r="F1659">
            <v>4752</v>
          </cell>
        </row>
        <row r="1660">
          <cell r="C1660">
            <v>9573</v>
          </cell>
          <cell r="D1660" t="str">
            <v>CANALETA PLÁSTICA DE 32cm x 12cm PORTACABLES CON ADHESIVO</v>
          </cell>
          <cell r="E1660" t="str">
            <v>ML</v>
          </cell>
          <cell r="F1660">
            <v>4429</v>
          </cell>
        </row>
        <row r="1661">
          <cell r="C1661">
            <v>9574</v>
          </cell>
          <cell r="D1661" t="str">
            <v>ABRAZADERA CORREDIZA - CREMALLERA 8mm</v>
          </cell>
          <cell r="E1661" t="str">
            <v>UN</v>
          </cell>
          <cell r="F1661">
            <v>1383</v>
          </cell>
        </row>
        <row r="1662">
          <cell r="C1662">
            <v>9575</v>
          </cell>
          <cell r="D1662" t="str">
            <v>TARIFA MES - PERSONAL TÉCNICO - CELADOR ARMADO (24 horas por 30 dias dividos en 3 turnos de 8 horas diarias. Incluye prestaciones de ley, Administraciòn y servicios).</v>
          </cell>
          <cell r="E1662" t="str">
            <v>MES</v>
          </cell>
          <cell r="F1662">
            <v>11568928</v>
          </cell>
        </row>
        <row r="1663">
          <cell r="C1663">
            <v>9576</v>
          </cell>
          <cell r="D1663" t="str">
            <v>TARIFA MES - ARRIENDO OFICINA INCL. ADMINISTRACIÓN, SERVICIOS PÚBLICOS, COMUNICACIONES</v>
          </cell>
          <cell r="E1663" t="str">
            <v>M2/MES</v>
          </cell>
          <cell r="F1663">
            <v>45108</v>
          </cell>
        </row>
        <row r="1664">
          <cell r="C1664">
            <v>9577</v>
          </cell>
          <cell r="D1664" t="str">
            <v>TARIFA MES - ALQUILER CAMPAMENTOS INCL. SERVICIOS PÚBLICOS PROVISIONALES</v>
          </cell>
          <cell r="E1664" t="str">
            <v>M2/MES</v>
          </cell>
          <cell r="F1664">
            <v>30851</v>
          </cell>
        </row>
        <row r="1665">
          <cell r="C1665">
            <v>9578</v>
          </cell>
          <cell r="D1665" t="str">
            <v>TARIFA MES - GASTOS OFICINA (PAPELERIA, FOTOCOPIAS Y OTROS)</v>
          </cell>
          <cell r="E1665" t="str">
            <v>GLB/MS</v>
          </cell>
          <cell r="F1665">
            <v>1043625</v>
          </cell>
        </row>
        <row r="1666">
          <cell r="C1666">
            <v>9628</v>
          </cell>
          <cell r="D1666" t="str">
            <v>JUNTA TC-JEVF-75 MÓDULOS DE 1.83m. INCLUYE TORNILLERÍA DE FIJACIÓN.</v>
          </cell>
          <cell r="E1666" t="str">
            <v>UN</v>
          </cell>
          <cell r="F1666">
            <v>666400</v>
          </cell>
        </row>
        <row r="1667">
          <cell r="C1667">
            <v>9629</v>
          </cell>
          <cell r="D1667" t="str">
            <v>NEOPRENO - APOYO EN CAUCHO NEOPRENO. DUREZA 60 SIN REFUERZOS</v>
          </cell>
          <cell r="E1667" t="str">
            <v>dm3</v>
          </cell>
          <cell r="F1667">
            <v>49980</v>
          </cell>
        </row>
        <row r="1668">
          <cell r="C1668">
            <v>9630</v>
          </cell>
          <cell r="D1668" t="str">
            <v>NEOPRENO - APOYO EN CAUCHO NEOPRENO. DUREZA 50 SIN REFUERZOS</v>
          </cell>
          <cell r="E1668" t="str">
            <v>dm3</v>
          </cell>
          <cell r="F1668">
            <v>49980</v>
          </cell>
        </row>
        <row r="1669">
          <cell r="C1669">
            <v>9631</v>
          </cell>
          <cell r="D1669" t="str">
            <v>NEOPRENO - APOYO EN CAUCHO NEOPRENO. DUREZA 60 REFORZADA CON 2 PLATINAS DE 1/4"</v>
          </cell>
          <cell r="E1669" t="str">
            <v>dm3</v>
          </cell>
          <cell r="F1669">
            <v>70210</v>
          </cell>
        </row>
        <row r="1670">
          <cell r="C1670">
            <v>9632</v>
          </cell>
          <cell r="D1670" t="str">
            <v>NEOPRENO - APOYO EN CAUCHO NEOPRENO. DUREZA 50 REFORZADA CON PLATINA DE 1/8"</v>
          </cell>
          <cell r="E1670" t="str">
            <v>dm3</v>
          </cell>
          <cell r="F1670">
            <v>52925</v>
          </cell>
        </row>
        <row r="1671">
          <cell r="C1671">
            <v>9635</v>
          </cell>
          <cell r="D1671" t="str">
            <v>ADHESIVO ESTRUCTURAL PARA ANCLAJE DE BARRAS AL CONCRETO. USO EN CONCRETO FISURADO Y NO FISURADO POR 600 ml</v>
          </cell>
          <cell r="E1671" t="str">
            <v>UN</v>
          </cell>
          <cell r="F1671">
            <v>211124</v>
          </cell>
        </row>
        <row r="1672">
          <cell r="C1672">
            <v>9637</v>
          </cell>
          <cell r="D1672" t="str">
            <v>LÁMINA DE FIBRA DE CARBONO PARA REFUERZO ESTRUCTURAL</v>
          </cell>
          <cell r="E1672" t="str">
            <v>UN</v>
          </cell>
          <cell r="F1672">
            <v>232100</v>
          </cell>
        </row>
        <row r="1673">
          <cell r="C1673">
            <v>9638</v>
          </cell>
          <cell r="D1673" t="str">
            <v>ADHESIVO EPÓXICO DE DOS COMPONENTES DE CONSISTENCIA PASTOSA</v>
          </cell>
          <cell r="E1673" t="str">
            <v>KG</v>
          </cell>
          <cell r="F1673">
            <v>116843</v>
          </cell>
        </row>
        <row r="1674">
          <cell r="C1674">
            <v>9639</v>
          </cell>
          <cell r="D1674" t="str">
            <v>MORTERO DE REPARACIÓN MONOCOMPONENTE</v>
          </cell>
          <cell r="E1674" t="str">
            <v>KG</v>
          </cell>
          <cell r="F1674">
            <v>5303</v>
          </cell>
        </row>
        <row r="1675">
          <cell r="C1675">
            <v>9640</v>
          </cell>
          <cell r="D1675" t="str">
            <v>RECUBRIMIENTO INHIBIDOR PROTECTOR DE CORROSIÓN MODIFICADO CON RESINA ACRÍLICA DE DOS COMPONENTES QUE IMPIDE LA OXIDACIÓN DEL ACERO DE REFUERZO.</v>
          </cell>
          <cell r="E1675" t="str">
            <v>KG</v>
          </cell>
          <cell r="F1675">
            <v>18626</v>
          </cell>
        </row>
        <row r="1676">
          <cell r="C1676">
            <v>9642</v>
          </cell>
          <cell r="D1676" t="str">
            <v>ADHESIVO EPÓXICO DE ALTA RESISTENCIA, ALTO MÓDULO Y BAJA VISCOSIDAD.</v>
          </cell>
          <cell r="E1676" t="str">
            <v>KG</v>
          </cell>
          <cell r="F1676">
            <v>97195</v>
          </cell>
        </row>
        <row r="1677">
          <cell r="C1677">
            <v>9643</v>
          </cell>
          <cell r="D1677" t="str">
            <v>FONDO DE JUNTA EN ESPUMA DE POLIETILENO DE BAJA DENSIDAD D= 6 mm</v>
          </cell>
          <cell r="E1677" t="str">
            <v>ML</v>
          </cell>
          <cell r="F1677">
            <v>820</v>
          </cell>
        </row>
        <row r="1678">
          <cell r="C1678">
            <v>9644</v>
          </cell>
          <cell r="D1678" t="str">
            <v>PERFIL DE PVC PARA SELLO DE JUNTA (CINTA FLEXIBLE PARA SELLO DE PVC).</v>
          </cell>
          <cell r="E1678" t="str">
            <v>ML</v>
          </cell>
          <cell r="F1678">
            <v>21444</v>
          </cell>
        </row>
        <row r="1679">
          <cell r="C1679">
            <v>9645</v>
          </cell>
          <cell r="D1679" t="str">
            <v>ADHESIVO ESPECIAL PARA EL PEGADO PLÁSTICO DE METALES MONOCOMPONENTE Y LIBRE DE SOLVENTES (300ml)</v>
          </cell>
          <cell r="E1679" t="str">
            <v>UN</v>
          </cell>
          <cell r="F1679">
            <v>74512</v>
          </cell>
        </row>
        <row r="1680">
          <cell r="C1680">
            <v>9646</v>
          </cell>
          <cell r="D1680" t="str">
            <v>OBTENCIÓN DE NÚCLEOS DE CONCRETO ENDURECIDO. NÚCLEOS DE 6". Norma técnica: INV E 418-13 NTC 3658.</v>
          </cell>
          <cell r="E1680" t="str">
            <v>UN</v>
          </cell>
          <cell r="F1680">
            <v>297500</v>
          </cell>
        </row>
        <row r="1681">
          <cell r="C1681">
            <v>9647</v>
          </cell>
          <cell r="D1681" t="str">
            <v>DISEÑO DE MEZCLAS DE CONCRETO CON TRES AGREGADOS PARA UNA RESISTENCIA DADA (INCLUYE CARACTERIZACIÓN)</v>
          </cell>
          <cell r="E1681" t="str">
            <v>UN</v>
          </cell>
          <cell r="F1681">
            <v>773500</v>
          </cell>
        </row>
        <row r="1682">
          <cell r="C1682">
            <v>9648</v>
          </cell>
          <cell r="D1682" t="str">
            <v>CORTE DE NÚCLEO PARA ENSAYO DE COMPRESIÓN</v>
          </cell>
          <cell r="E1682" t="str">
            <v>UN</v>
          </cell>
          <cell r="F1682">
            <v>23800</v>
          </cell>
        </row>
        <row r="1683">
          <cell r="C1683">
            <v>9649</v>
          </cell>
          <cell r="D1683" t="str">
            <v>CICATRIZANTE DE RAICES</v>
          </cell>
          <cell r="E1683" t="str">
            <v>GLN</v>
          </cell>
          <cell r="F1683">
            <v>380800</v>
          </cell>
        </row>
        <row r="1684">
          <cell r="C1684">
            <v>9650</v>
          </cell>
          <cell r="D1684" t="str">
            <v>LAMINA GALVANIZADA POR KILOGRAMOS</v>
          </cell>
          <cell r="E1684" t="str">
            <v>KG</v>
          </cell>
          <cell r="F1684">
            <v>7735</v>
          </cell>
        </row>
        <row r="1685">
          <cell r="C1685">
            <v>9651</v>
          </cell>
          <cell r="D1685" t="str">
            <v>ACERO ESTRUCTURAL PARA PUENTE PEATONAL TIPO TRANSMILENIO. Suministro, fabricación, transporte y montaje de estructura metálica con el siguiente esquema de protección y pintura:(Guía 6.7.1) Ver observ.</v>
          </cell>
          <cell r="E1685" t="str">
            <v>KG</v>
          </cell>
          <cell r="F1685">
            <v>16950</v>
          </cell>
        </row>
        <row r="1686">
          <cell r="C1686">
            <v>9652</v>
          </cell>
          <cell r="D1686" t="str">
            <v>ACERO ESTRUCTURAL PARA PUENTE PEATONAL TIPO TRANSMILENIO. Suministro, fabricación, transporte y montaje de estructura metálica con el siguiente esquema de protección y pintura:(Guía 6.7.2)Ver observ.</v>
          </cell>
          <cell r="E1686" t="str">
            <v>KG</v>
          </cell>
          <cell r="F1686">
            <v>16320</v>
          </cell>
        </row>
        <row r="1687">
          <cell r="C1687">
            <v>9653</v>
          </cell>
          <cell r="D1687" t="str">
            <v>ACERO ESTRUCTURAL PARA ESTACIÓN TIPO TRANSMILENIO. Suministro, fabricación, transporte y montaje de estructura metálica con el siguiente esquema de protección y pintura:(Guía 6.7.1) Ver observ.</v>
          </cell>
          <cell r="E1687" t="str">
            <v>KG</v>
          </cell>
          <cell r="F1687">
            <v>17250</v>
          </cell>
        </row>
        <row r="1688">
          <cell r="C1688">
            <v>9654</v>
          </cell>
          <cell r="D1688" t="str">
            <v>ACERO ESTRUCTURAL PARA ESTACIÓN TIPO TRANSMILENIO. Suministro, fabricación, transporte y montaje de estructura metálica con el siguiente esquema de protección y pintura:(Guía 6.7.2)Ver observ.</v>
          </cell>
          <cell r="E1688" t="str">
            <v>KG</v>
          </cell>
          <cell r="F1688">
            <v>16820</v>
          </cell>
        </row>
        <row r="1689">
          <cell r="C1689">
            <v>9655</v>
          </cell>
          <cell r="D1689" t="str">
            <v>ACERO ESTRUCTURAL PARA ESTACIÓN TIPO TRANSMILENIO. Suministro, fabricación, transporte y montaje de estructura metálica con el siguiente esquema de protección y pintura: Altern. Estación. Ver observ.</v>
          </cell>
          <cell r="E1689" t="str">
            <v>KG</v>
          </cell>
          <cell r="F1689">
            <v>16950</v>
          </cell>
        </row>
        <row r="1690">
          <cell r="C1690">
            <v>9656</v>
          </cell>
          <cell r="D1690" t="str">
            <v>GEOMALLA FORTGRID BX-50</v>
          </cell>
          <cell r="E1690" t="str">
            <v>M2</v>
          </cell>
          <cell r="F1690">
            <v>14827</v>
          </cell>
        </row>
        <row r="1691">
          <cell r="C1691">
            <v>9663</v>
          </cell>
          <cell r="D1691" t="str">
            <v>PISO PRETENSADO e= 70 mm PARA ESTACIONES Y PUENTES TIPO TRANSMILENIO. NO INCLUYE TRANSPORTE</v>
          </cell>
          <cell r="E1691" t="str">
            <v>M2</v>
          </cell>
          <cell r="F1691">
            <v>408002</v>
          </cell>
        </row>
        <row r="1692">
          <cell r="C1692">
            <v>9669</v>
          </cell>
          <cell r="D1692" t="str">
            <v>REGISTRO DE CIERRE 1 1/2" EN PVC. VÁLVULA CIERRE RÁPIDO EN PVC UNIVERSAL SOLDADA</v>
          </cell>
          <cell r="E1692" t="str">
            <v>UN</v>
          </cell>
          <cell r="F1692">
            <v>128401</v>
          </cell>
        </row>
        <row r="1693">
          <cell r="C1693">
            <v>9671</v>
          </cell>
          <cell r="D1693" t="str">
            <v>MEZCLA ASFÁLTICA EN CALIENTE DENSA MD10 CON CEMENTO ASFÁLTICO 60-70</v>
          </cell>
          <cell r="E1693" t="str">
            <v>M3</v>
          </cell>
          <cell r="F1693">
            <v>795689</v>
          </cell>
        </row>
        <row r="1694">
          <cell r="C1694">
            <v>9672</v>
          </cell>
          <cell r="D1694" t="str">
            <v>MEZCLA ASFÁLTICA EN CALIENTE DENSA MD12 CON CEMENTO ASFÁLTICO 60-70</v>
          </cell>
          <cell r="E1694" t="str">
            <v>M3</v>
          </cell>
          <cell r="F1694">
            <v>776266</v>
          </cell>
        </row>
        <row r="1695">
          <cell r="C1695">
            <v>9673</v>
          </cell>
          <cell r="D1695" t="str">
            <v>MEZCLA ASFÁLTICA EN CALIENTE DENSA MD20 CON CEMENTO ASFÁLTICO 60-70</v>
          </cell>
          <cell r="E1695" t="str">
            <v>M3</v>
          </cell>
          <cell r="F1695">
            <v>758679</v>
          </cell>
        </row>
        <row r="1696">
          <cell r="C1696">
            <v>9682</v>
          </cell>
          <cell r="D1696" t="str">
            <v>PINTURA PARA RECUBRIMIENTO ACRÍLICO, IMPERMEABLE, DECORATIVO, EN COLORES MONOCOMPONENTES, CON ACABADO MATE PARA SUPERFICIES EN CONCRETO, MORTERO O FIBROCEMENTO</v>
          </cell>
          <cell r="E1696" t="str">
            <v>GLN</v>
          </cell>
          <cell r="F1696">
            <v>145115</v>
          </cell>
        </row>
        <row r="1697">
          <cell r="C1697">
            <v>9685</v>
          </cell>
          <cell r="D1697" t="str">
            <v>TUBERIA CONDUIT METALICA EMT D= 3"</v>
          </cell>
          <cell r="E1697" t="str">
            <v>ML</v>
          </cell>
          <cell r="F1697">
            <v>74731</v>
          </cell>
        </row>
        <row r="1698">
          <cell r="C1698">
            <v>9686</v>
          </cell>
          <cell r="D1698" t="str">
            <v>TUBERIA CONDUIT METALICA IMC D= 2"</v>
          </cell>
          <cell r="E1698" t="str">
            <v>ML</v>
          </cell>
          <cell r="F1698">
            <v>56923</v>
          </cell>
        </row>
        <row r="1699">
          <cell r="C1699">
            <v>9687</v>
          </cell>
          <cell r="D1699" t="str">
            <v>UNIÓN IMC D= 2"</v>
          </cell>
          <cell r="E1699" t="str">
            <v>UN</v>
          </cell>
          <cell r="F1699">
            <v>6538</v>
          </cell>
        </row>
        <row r="1700">
          <cell r="C1700">
            <v>9688</v>
          </cell>
          <cell r="D1700" t="str">
            <v>TUBERIA CONDUIT METALICA IMC D= 3/4"</v>
          </cell>
          <cell r="E1700" t="str">
            <v>ML</v>
          </cell>
          <cell r="F1700">
            <v>20270</v>
          </cell>
        </row>
        <row r="1701">
          <cell r="C1701">
            <v>9689</v>
          </cell>
          <cell r="D1701" t="str">
            <v>UNIÓN IMC D= 3/4"</v>
          </cell>
          <cell r="E1701" t="str">
            <v>UN</v>
          </cell>
          <cell r="F1701">
            <v>2788</v>
          </cell>
        </row>
        <row r="1702">
          <cell r="C1702">
            <v>9690</v>
          </cell>
          <cell r="D1702" t="str">
            <v>TUBERIA CONDUIT METALICA EMT D= 1 1/4"</v>
          </cell>
          <cell r="E1702" t="str">
            <v>ML</v>
          </cell>
          <cell r="F1702">
            <v>23717</v>
          </cell>
        </row>
        <row r="1703">
          <cell r="C1703">
            <v>9692</v>
          </cell>
          <cell r="D1703" t="str">
            <v>CABLES POSTENSADOS (Incl. Torón de 5/8" ASTM A 416, Grado 270k, anclajes de acuerdo con planos, ductos metálicos galvanizados, equipo para inyectar (Bomba+Mezclador), ... Ver Observaciones</v>
          </cell>
          <cell r="E1703" t="str">
            <v>TON-M</v>
          </cell>
          <cell r="F1703">
            <v>3213</v>
          </cell>
        </row>
        <row r="1704">
          <cell r="C1704">
            <v>9694</v>
          </cell>
          <cell r="D1704" t="str">
            <v>MORTERO SIN CONTRACCIÓN DE ALTAS RESISTENCIAS</v>
          </cell>
          <cell r="E1704" t="str">
            <v>KG</v>
          </cell>
          <cell r="F1704">
            <v>11575</v>
          </cell>
        </row>
        <row r="1705">
          <cell r="C1705">
            <v>9695</v>
          </cell>
          <cell r="D1705" t="str">
            <v>LIMPIEZA GRADO DE LIMPIEZA SEGÚN NORMA SSPC-SP1 - LIMPIEZA CON SOLVENTES PARA ESTRUCTURA PESADA</v>
          </cell>
          <cell r="E1705" t="str">
            <v>KG</v>
          </cell>
          <cell r="F1705">
            <v>536</v>
          </cell>
        </row>
        <row r="1706">
          <cell r="C1706">
            <v>9696</v>
          </cell>
          <cell r="D1706" t="str">
            <v>LIMPIEZA GRADO DE LIMPIEZA SEGÚN NORMA SSPC-SP2 - LIMPIEZA MANUAL PARA ESTRUCTURA PESADA</v>
          </cell>
          <cell r="E1706" t="str">
            <v>KG</v>
          </cell>
          <cell r="F1706">
            <v>774</v>
          </cell>
        </row>
        <row r="1707">
          <cell r="C1707">
            <v>9697</v>
          </cell>
          <cell r="D1707" t="str">
            <v>LIMPIEZA GRADO DE LIMPIEZA SEGÚN NORMA SSPC-SP3 - LIMPIEZA CON HERRAMIENTAS ELÉCTRICAS PARA ESTRUCTURA PESADA</v>
          </cell>
          <cell r="E1707" t="str">
            <v>KG</v>
          </cell>
          <cell r="F1707">
            <v>893</v>
          </cell>
        </row>
        <row r="1708">
          <cell r="C1708">
            <v>9698</v>
          </cell>
          <cell r="D1708" t="str">
            <v>LIMPIEZA GRADO DE LIMPIEZA SEGÚN NORMA SSPC-SP5 - LIMPIEZA CON ABRASIVO METAL BLANCO PARA ESTRUCTURA PESADA</v>
          </cell>
          <cell r="E1708" t="str">
            <v>KG</v>
          </cell>
          <cell r="F1708">
            <v>1012</v>
          </cell>
        </row>
        <row r="1709">
          <cell r="C1709">
            <v>9699</v>
          </cell>
          <cell r="D1709" t="str">
            <v>LIMPIEZA GRADO DE LIMPIEZA SEGÚN NORMA SSPC-SP7 - LIMPIEZA CON CHORRO ABRASIVO BRUSH-OFF PARA ESTRUCTURA PESADA</v>
          </cell>
          <cell r="E1709" t="str">
            <v>KG</v>
          </cell>
          <cell r="F1709">
            <v>1371</v>
          </cell>
        </row>
        <row r="1710">
          <cell r="C1710">
            <v>9700</v>
          </cell>
          <cell r="D1710" t="str">
            <v>LIMPIEZA GRADO DE LIMPIEZA SEGÚN NORMA SSPC-SP6 - LIMPIEZA CON CHORRO ABRASIVO COMERCIAL PARA ESTRUCTURA PESADA</v>
          </cell>
          <cell r="E1710" t="str">
            <v>KG</v>
          </cell>
          <cell r="F1710">
            <v>1428</v>
          </cell>
        </row>
        <row r="1711">
          <cell r="C1711">
            <v>9701</v>
          </cell>
          <cell r="D1711" t="str">
            <v>LIMPIEZA GRADO DE LIMPIEZA SEGÚN NORMA SSPC-SP10 - LIMPIEZA CON CHORRO ABRASIVO METAL CASI BLANCO PARA ESTRUCTURA PESADA</v>
          </cell>
          <cell r="E1711" t="str">
            <v>KG</v>
          </cell>
          <cell r="F1711">
            <v>1601</v>
          </cell>
        </row>
        <row r="1712">
          <cell r="C1712">
            <v>9704</v>
          </cell>
          <cell r="D1712" t="str">
            <v>ESCOLTA - COSTO POR ESCOLTA EN CADA RECORRIDO EN PERÍMETRO URBANO</v>
          </cell>
          <cell r="E1712" t="str">
            <v>VIAJE</v>
          </cell>
          <cell r="F1712">
            <v>53184</v>
          </cell>
        </row>
        <row r="1713">
          <cell r="C1713">
            <v>9705</v>
          </cell>
          <cell r="D1713" t="str">
            <v>TRANSPORTE DE EQUIPO DE UNA TONELADA POR VIAJE DIURNO SIN ESCOLTA</v>
          </cell>
          <cell r="E1713" t="str">
            <v>VIAJE</v>
          </cell>
          <cell r="F1713">
            <v>209414</v>
          </cell>
        </row>
        <row r="1714">
          <cell r="C1714">
            <v>9706</v>
          </cell>
          <cell r="D1714" t="str">
            <v>TRANSPORTE DE EQUIPO DE CINCO TONELADAS POR VIAJE DIURNO SIN ESCOLTA</v>
          </cell>
          <cell r="E1714" t="str">
            <v>VIAJE</v>
          </cell>
          <cell r="F1714">
            <v>432790</v>
          </cell>
        </row>
        <row r="1715">
          <cell r="C1715">
            <v>9707</v>
          </cell>
          <cell r="D1715" t="str">
            <v>TRANSPORTE DE EQUIPO DE DIEZ TONELADAS POR VIAJE DIURNO SIN ESCOLTA</v>
          </cell>
          <cell r="E1715" t="str">
            <v>VIAJE</v>
          </cell>
          <cell r="F1715">
            <v>712010</v>
          </cell>
        </row>
        <row r="1716">
          <cell r="C1716">
            <v>9708</v>
          </cell>
          <cell r="D1716" t="str">
            <v>TRANSPORTE DE EQUIPO DE QUINCE TONELADAS POR VIAJE DIURNO SIN ESCOLTA</v>
          </cell>
          <cell r="E1716" t="str">
            <v>VIAJE</v>
          </cell>
          <cell r="F1716">
            <v>1150000</v>
          </cell>
        </row>
        <row r="1717">
          <cell r="C1717">
            <v>9709</v>
          </cell>
          <cell r="D1717" t="str">
            <v>TARIFA MES - PERSONAL TÉCNICO - TOPÓGRAFO INSPECTOR HORARIO NOCTURNO (NO INCLUYE FACTOR DE PRESTACIONES)</v>
          </cell>
          <cell r="E1717" t="str">
            <v>MES</v>
          </cell>
          <cell r="F1717">
            <v>4174200</v>
          </cell>
        </row>
        <row r="1718">
          <cell r="C1718">
            <v>9710</v>
          </cell>
          <cell r="D1718" t="str">
            <v>TARIFA MES - PERSONAL TÉCNICO - LABORATORISTA INSPECTOR HORARIO NOCTURNO (NO INCLUYE FACTOR DE PRESTACIONES)</v>
          </cell>
          <cell r="E1718" t="str">
            <v>MES</v>
          </cell>
          <cell r="F1718">
            <v>3697650</v>
          </cell>
        </row>
        <row r="1719">
          <cell r="C1719">
            <v>9711</v>
          </cell>
          <cell r="D1719" t="str">
            <v>TARIFA MES - PERSONAL TÉCNICO - INSPECTOR 2 HORARIO NOCTURNO (NO INCLUYE FACTOR DE PRESTACIONES)</v>
          </cell>
          <cell r="E1719" t="str">
            <v>MES</v>
          </cell>
          <cell r="F1719">
            <v>2733750</v>
          </cell>
        </row>
        <row r="1720">
          <cell r="C1720">
            <v>9712</v>
          </cell>
          <cell r="D1720" t="str">
            <v>TARIFA MES - PERSONAL AUXILIAR TÉCNICO - CADENERO 1 - HORARIO NOCTURNO (NO INCLUYE FACTOR DE PRESTACIONES)</v>
          </cell>
          <cell r="E1720" t="str">
            <v>MES</v>
          </cell>
          <cell r="F1720">
            <v>2587950</v>
          </cell>
        </row>
        <row r="1721">
          <cell r="C1721">
            <v>9713</v>
          </cell>
          <cell r="D1721" t="str">
            <v>TARIFA MES - PERSONAL AUXILIAR TÉCNICO - CADENERO 2 - HORARIO NOCTURNO (NO INCLUYE FACTOR DE PRESTACIONES)</v>
          </cell>
          <cell r="E1721" t="str">
            <v>MES</v>
          </cell>
          <cell r="F1721">
            <v>2254500</v>
          </cell>
        </row>
        <row r="1722">
          <cell r="C1722">
            <v>9714</v>
          </cell>
          <cell r="D1722" t="str">
            <v>TARIFA MES - PERSONAL AUXILIAR TÉCNICO -  CONDUCTOR O MOTORISTA - HORARIO NOCTURNO (No incluye Factor de Prestaciones)</v>
          </cell>
          <cell r="E1722" t="str">
            <v>MES</v>
          </cell>
          <cell r="F1722">
            <v>1875150</v>
          </cell>
        </row>
        <row r="1723">
          <cell r="C1723">
            <v>9715</v>
          </cell>
          <cell r="D1723" t="str">
            <v>TARIFA MES - PERSONAL DE OBRA - MAESTRO DE OBRA - HORARIO NOCTURNO (NO INCLUYE FACTOR DE PRESTACIONES)</v>
          </cell>
          <cell r="E1723" t="str">
            <v>MES</v>
          </cell>
          <cell r="F1723">
            <v>4698000</v>
          </cell>
        </row>
        <row r="1724">
          <cell r="C1724">
            <v>9717</v>
          </cell>
          <cell r="D1724" t="str">
            <v>MEZCLA ASFÁLTICA EN FRÍO</v>
          </cell>
          <cell r="E1724" t="str">
            <v>M3</v>
          </cell>
          <cell r="F1724">
            <v>2794555</v>
          </cell>
        </row>
        <row r="1725">
          <cell r="C1725">
            <v>9720</v>
          </cell>
          <cell r="D1725" t="str">
            <v>DETERMINACIÓN DE LA RESISTENCIA DE MORTEROS DE CEMENTO HIDRÁULICO A LA COMPRESIÓN, USANDO CUBOS DE 50 MM DE LADO (UNIDAD). Norma técnica: ASTMC109 C109M NTC 220  INV E323.</v>
          </cell>
          <cell r="E1725" t="str">
            <v>UN</v>
          </cell>
          <cell r="F1725">
            <v>11305</v>
          </cell>
        </row>
        <row r="1726">
          <cell r="C1726">
            <v>9721</v>
          </cell>
          <cell r="D1726" t="str">
            <v>TARIFA MES - ESTACIÓN DE TOPOGRAFÍA CON TRÍPODE, DOS BASTONES, DOS PRISMAS CON PORTAPRISMA</v>
          </cell>
          <cell r="E1726" t="str">
            <v>MES</v>
          </cell>
          <cell r="F1726">
            <v>2206167</v>
          </cell>
        </row>
        <row r="1727">
          <cell r="C1727">
            <v>9722</v>
          </cell>
          <cell r="D1727" t="str">
            <v>TARIFA MES - SISTEMA GPS, BASE, ROVER Y COLECTOR DE DATOS</v>
          </cell>
          <cell r="E1727" t="str">
            <v>MES</v>
          </cell>
          <cell r="F1727">
            <v>8089278</v>
          </cell>
        </row>
        <row r="1728">
          <cell r="C1728">
            <v>9723</v>
          </cell>
          <cell r="D1728" t="str">
            <v>HIDROFUGANTE - PROTECTOR DEL CONCRETO - con ingrediente activo 100% en base a siliconas órganoreactivas de alta penetración</v>
          </cell>
          <cell r="E1728" t="str">
            <v>LT</v>
          </cell>
          <cell r="F1728">
            <v>30337</v>
          </cell>
        </row>
        <row r="1729">
          <cell r="C1729">
            <v>9724</v>
          </cell>
          <cell r="D1729" t="str">
            <v>PORTÁTILES - Procesador minimo: intel, Core i3 4005U, celeron o similar, Memoria RAM de 4 GB(2x2048 MB) Disco duro de 500gb a 7200 rpm Pantalla LED HP BrightView widescreen alta definición con 35,6 cm</v>
          </cell>
          <cell r="E1729" t="str">
            <v>UN/MES</v>
          </cell>
          <cell r="F1729">
            <v>117810</v>
          </cell>
        </row>
        <row r="1730">
          <cell r="C1730">
            <v>9725</v>
          </cell>
          <cell r="D1730" t="str">
            <v>IMPRESORA MULTIFUNCIONAL MONOCROMÁTICA 4 en 1, COPIADORA, IMPRESORA, SCANER Y FAX. 35 ppm, RENDIMIENTO 5000 PAG.</v>
          </cell>
          <cell r="E1730" t="str">
            <v>UN/MES</v>
          </cell>
          <cell r="F1730">
            <v>92463</v>
          </cell>
        </row>
        <row r="1731">
          <cell r="C1731">
            <v>9726</v>
          </cell>
          <cell r="D1731" t="str">
            <v>INSECTICIDA</v>
          </cell>
          <cell r="E1731" t="str">
            <v>LT</v>
          </cell>
          <cell r="F1731">
            <v>33400</v>
          </cell>
        </row>
        <row r="1732">
          <cell r="C1732">
            <v>9727</v>
          </cell>
          <cell r="D1732" t="str">
            <v>CÁMARA DIGITAL COMPACTA MÍNIMO 16.2 MEGAPIXELES, MEMORIA DE 8 GB, VÍDEO HD CON PAUSA Y ZOOM (DIA)</v>
          </cell>
          <cell r="E1732" t="str">
            <v>DIA</v>
          </cell>
          <cell r="F1732">
            <v>119011</v>
          </cell>
        </row>
        <row r="1733">
          <cell r="C1733">
            <v>9728</v>
          </cell>
          <cell r="D1733" t="str">
            <v>POSTE METALICO H=12m BRAZO SENCILLO PINTADO</v>
          </cell>
          <cell r="E1733" t="str">
            <v>UN</v>
          </cell>
          <cell r="F1733">
            <v>3857504</v>
          </cell>
        </row>
        <row r="1734">
          <cell r="C1734">
            <v>9733</v>
          </cell>
          <cell r="D1734" t="str">
            <v>MALLA PARA GAVIÓN CALIBRE 13.0 HUECO DE 8 cm x 10 cm (7.5 cm x 7.5 cm) de 2m x 1m x 1m</v>
          </cell>
          <cell r="E1734" t="str">
            <v>UN</v>
          </cell>
          <cell r="F1734">
            <v>103058</v>
          </cell>
        </row>
        <row r="1735">
          <cell r="C1735">
            <v>9736</v>
          </cell>
          <cell r="D1735" t="str">
            <v>JUNTA DE DILATACIÓN - TRAMOS DE 1.00 m (Movimiento +/- 25 mm)</v>
          </cell>
          <cell r="E1735" t="str">
            <v>ML</v>
          </cell>
          <cell r="F1735">
            <v>621180</v>
          </cell>
        </row>
        <row r="1736">
          <cell r="C1736">
            <v>9743</v>
          </cell>
          <cell r="D1736" t="str">
            <v>PRUEBA DE HERMETICIDAD POR EL MÉTODO DE PRESIÓN POSITIVA CON AIRE PARA REDES DE ALCANTARILLADO - TRAMOS DE Ø 6" A Ø 12"</v>
          </cell>
          <cell r="E1736" t="str">
            <v>TRAMO</v>
          </cell>
          <cell r="F1736">
            <v>535500</v>
          </cell>
        </row>
        <row r="1737">
          <cell r="C1737">
            <v>9744</v>
          </cell>
          <cell r="D1737" t="str">
            <v>PRUEBA DE HERMETICIDAD POR EL MÉTODO DE PRESIÓN POSITIVA CON AIRE PARA REDES DE ALCANTARILLADO - TRAMOS DE Ø 14" A Ø 24"</v>
          </cell>
          <cell r="E1737" t="str">
            <v>TRAMO</v>
          </cell>
          <cell r="F1737">
            <v>654500</v>
          </cell>
        </row>
        <row r="1738">
          <cell r="C1738">
            <v>9745</v>
          </cell>
          <cell r="D1738" t="str">
            <v>PRUEBA DE HERMETICIDAD POR EL MÉTODO DE PRESIÓN POSITIVA CON AIRE PARA REDES DE ALCANTARILLADO - TRAMOS DE Ø 27" A Ø 40"</v>
          </cell>
          <cell r="E1738" t="str">
            <v>TRAMO</v>
          </cell>
          <cell r="F1738">
            <v>773500</v>
          </cell>
        </row>
        <row r="1739">
          <cell r="C1739">
            <v>9746</v>
          </cell>
          <cell r="D1739" t="str">
            <v>PRUEBA DE HERMETICIDAD POR EL MÉTODO DE PRESIÓN POSITIVA CON AIRE PARA REDES DE ALCANTARILLADO - TRAMOS DE Ø 42" A Ø 50"</v>
          </cell>
          <cell r="E1739" t="str">
            <v>TRAMO</v>
          </cell>
          <cell r="F1739">
            <v>892500</v>
          </cell>
        </row>
        <row r="1740">
          <cell r="C1740">
            <v>9747</v>
          </cell>
          <cell r="D1740" t="str">
            <v>RAJÓN = 6" A 12" (15 - 30 cm)</v>
          </cell>
          <cell r="E1740" t="str">
            <v>M3</v>
          </cell>
          <cell r="F1740">
            <v>69020</v>
          </cell>
        </row>
        <row r="1741">
          <cell r="C1741">
            <v>9752</v>
          </cell>
          <cell r="D1741" t="str">
            <v>MARTILLO DEMOLEDOR ELÉCTRICO - POTENCIA DE 1920 A 2200 WATTS - GOLPES POR MINUTO DE 860 A 2000</v>
          </cell>
          <cell r="E1741" t="str">
            <v>HR</v>
          </cell>
          <cell r="F1741">
            <v>8925</v>
          </cell>
        </row>
        <row r="1742">
          <cell r="C1742">
            <v>9754</v>
          </cell>
          <cell r="D1742" t="str">
            <v>PINTURA (LÁTEX) ACRÍLICA BASE AGUA - Pintura base agua con tecnología acrílica avanzada de uso exterior que ofrece protección a rayos ultravioleta y factores climáticos.</v>
          </cell>
          <cell r="E1742" t="str">
            <v>GLN</v>
          </cell>
          <cell r="F1742">
            <v>95000</v>
          </cell>
        </row>
        <row r="1743">
          <cell r="C1743">
            <v>9764</v>
          </cell>
          <cell r="D1743" t="str">
            <v>TUBERIA CONDUIT METALICA IMC D= 3"</v>
          </cell>
          <cell r="E1743" t="str">
            <v>ML</v>
          </cell>
          <cell r="F1743">
            <v>122933</v>
          </cell>
        </row>
        <row r="1744">
          <cell r="C1744">
            <v>9765</v>
          </cell>
          <cell r="D1744" t="str">
            <v>TUBERIA METALICO RIGID D= 6"</v>
          </cell>
          <cell r="E1744" t="str">
            <v>ML</v>
          </cell>
          <cell r="F1744">
            <v>632683</v>
          </cell>
        </row>
        <row r="1745">
          <cell r="C1745">
            <v>9766</v>
          </cell>
          <cell r="D1745" t="str">
            <v>CONECTOR MECÁNICO GD. CUERPO: DOBLE Y PERNO DE SUJECIÓN EN U. TUBO DE 3" VARILLA 3" - 3 1/2", 4 SOL - 2/0 STR</v>
          </cell>
          <cell r="E1745" t="str">
            <v>UN</v>
          </cell>
          <cell r="F1745">
            <v>130115</v>
          </cell>
        </row>
        <row r="1746">
          <cell r="C1746">
            <v>9767</v>
          </cell>
          <cell r="D1746" t="str">
            <v>CONECTOR MECÁNICO GD. CUERPO: DOBLE Y PERNO DE SUJECIÓN EN U. TUBO DE 6" , 4 SOL - 2/0 STR</v>
          </cell>
          <cell r="E1746" t="str">
            <v>UN</v>
          </cell>
          <cell r="F1746">
            <v>243850</v>
          </cell>
        </row>
        <row r="1747">
          <cell r="C1747">
            <v>9768</v>
          </cell>
          <cell r="D1747" t="str">
            <v>PASO PLÁSTICO EN POLIPROPILENO DE ALTO IMPACTO CON MATERIAL ORIGINAL. DE 0.40m DE ANCHO x 0.30m DE FONDO x 3.5cm DE GROSOR. Libre de todo mantenimiento de anticorrosivo de inmunizantes y de pintura.</v>
          </cell>
          <cell r="E1747" t="str">
            <v>UN</v>
          </cell>
          <cell r="F1747">
            <v>89350</v>
          </cell>
        </row>
        <row r="1748">
          <cell r="C1748">
            <v>9773</v>
          </cell>
          <cell r="D1748" t="str">
            <v>CABLE ACERO GALVANIZADO A.A 6 x 19 DE 5/8 EN TRAMOS SEGÚN PLANOS, POR VIGAS. Incl. TORON DE 5/8"</v>
          </cell>
          <cell r="E1748" t="str">
            <v>ML</v>
          </cell>
          <cell r="F1748">
            <v>16839</v>
          </cell>
        </row>
        <row r="1749">
          <cell r="C1749">
            <v>9774</v>
          </cell>
          <cell r="D1749" t="str">
            <v>APOYO ELASTOMÉRICO DE 30x30x5,0cm CON 4 REFUERZOS INTERNOS DE 1/8" A-36. DUREZA 60 SHORE A, ESFUERZO DE COMPRESIÓN APOYOS DE 112 Kg/cm2.</v>
          </cell>
          <cell r="E1749" t="str">
            <v>UN</v>
          </cell>
          <cell r="F1749">
            <v>310055</v>
          </cell>
        </row>
        <row r="1750">
          <cell r="C1750">
            <v>9775</v>
          </cell>
          <cell r="D1750" t="str">
            <v>APOYO ELASTOMÉRICO DE 20x20x5,0cm CON 4 REFUERZOS INTERNOS DE 1/8" A-36. DUREZA 60 SHORE A, ESFUERZO DE COMPRESIÓN APOYOS DE 112 Kg/cm2.</v>
          </cell>
          <cell r="E1750" t="str">
            <v>UN</v>
          </cell>
          <cell r="F1750">
            <v>138040</v>
          </cell>
        </row>
        <row r="1751">
          <cell r="C1751">
            <v>9789</v>
          </cell>
          <cell r="D1751" t="str">
            <v>SEÑAL ELEVADA BS, TABLERO 3.097m x 2.228m REFLECTIVO DIAMANTE, SOPORTE EN TUBO GALVANIZADO DE 12" EN 7m. CERCHA EN TUBO DE 4" EN 3mm Y 2" EN 2mm. INCL. SUMINIST. E INSTALAC</v>
          </cell>
          <cell r="E1751" t="str">
            <v>UN</v>
          </cell>
          <cell r="F1751">
            <v>7198336</v>
          </cell>
        </row>
        <row r="1752">
          <cell r="C1752">
            <v>9790</v>
          </cell>
          <cell r="D1752" t="str">
            <v>SEÑAL INFORMATIVA SI-05, TABLERO 1.401m x 0.512m REFLECTIVO ALTA INTENSIDAD, PEDESTAL EN ÁNGULO DE 2"x2"x1/4" H= 2.60m EN PINTURA ELECTROSTÁTICA. INCL. SUMINIST. E INSTALAC</v>
          </cell>
          <cell r="E1752" t="str">
            <v>UN</v>
          </cell>
          <cell r="F1752">
            <v>1135334</v>
          </cell>
        </row>
        <row r="1753">
          <cell r="C1753">
            <v>9791</v>
          </cell>
          <cell r="D1753" t="str">
            <v>SEÑAL INFORMATIVA SI-05, TABLERO 1.167m x 0.512m REFLECTIVO ALTA INTENSIDAD, PEDESTAL EN ÁNGULO DE 2"x2"x1/4" H= 2.60m EN PINTURA ELECTROSTÁTICA. INCL. SUMINIST. E INSTALAC</v>
          </cell>
          <cell r="E1753" t="str">
            <v>UN</v>
          </cell>
          <cell r="F1753">
            <v>644555</v>
          </cell>
        </row>
        <row r="1754">
          <cell r="C1754">
            <v>9792</v>
          </cell>
          <cell r="D1754" t="str">
            <v>SEÑAL INFORMATIVA SI-05, TABLERO 1.190m x 0.512m REFLECTIVO ALTA INTENSIDAD, PEDESTAL EN ÁNGULO DE 2"x2"x1/4" H= 2.60m EN PINTURA ELECTROSTÁTICA. INCL. SUMINIST. E INSTALAC</v>
          </cell>
          <cell r="E1754" t="str">
            <v>UN</v>
          </cell>
          <cell r="F1754">
            <v>644555</v>
          </cell>
        </row>
        <row r="1755">
          <cell r="C1755">
            <v>9796</v>
          </cell>
          <cell r="D1755" t="str">
            <v>SEÑAL ELEVADA BS, TABLERO 2.414m x 1.380m REFLECTIVO DIAMANTE, SOPORTE EN TUBO GALVANIZADO DE 12" EN 7m. CERCHA EN TUBO DE 4" EN 3mm Y 2" EN 2mm. INCL. SUMINIST. E INSTALAC</v>
          </cell>
          <cell r="E1755" t="str">
            <v>UN</v>
          </cell>
          <cell r="F1755">
            <v>7198336</v>
          </cell>
        </row>
        <row r="1756">
          <cell r="C1756">
            <v>9797</v>
          </cell>
          <cell r="D1756" t="str">
            <v>SEÑAL ELEVADA BS, TABLERO 3.322m x 2.111m REFLECTIVO DIAMANTE, SOPORTE EN TUBO GALVANIZADO DE 12" EN 7m. CERCHA EN TUBO DE 4" EN 3mm Y 2" EN 2mm. INCL. SUMINIST. E INSTALAC</v>
          </cell>
          <cell r="E1756" t="str">
            <v>UN</v>
          </cell>
          <cell r="F1756">
            <v>8186970</v>
          </cell>
        </row>
        <row r="1757">
          <cell r="C1757">
            <v>9798</v>
          </cell>
          <cell r="D1757" t="str">
            <v>REEMPLAZO DE TABLERO SEÑAL ELEVADA BS, POR TABLERO GALVANIZADO  CALIBRE 20 3.914m x 1.972m REFLECTIVO DIAMANTE. INCL. SUMINIST. E INSTALAC</v>
          </cell>
          <cell r="E1757" t="str">
            <v>UN</v>
          </cell>
          <cell r="F1757">
            <v>4516249</v>
          </cell>
        </row>
        <row r="1758">
          <cell r="C1758">
            <v>9799</v>
          </cell>
          <cell r="D1758" t="str">
            <v>SEÑAL INFORMATIVA SI-05C, TABLERO 60.64cm x 82.50cm REFLECTIVO ALTA INTENSIDAD, PEDESTAL EN ÁNGULO DE 2"x2"x1/4" H= 2.60m EN PINTURA ELECTROSTÁTICA. INCL. SUMINIST. E INSTALAC</v>
          </cell>
          <cell r="E1758" t="str">
            <v>UN</v>
          </cell>
          <cell r="F1758">
            <v>562329</v>
          </cell>
        </row>
        <row r="1759">
          <cell r="C1759">
            <v>9800</v>
          </cell>
          <cell r="D1759" t="str">
            <v>SEÑAL INFORMATIVA SI-05C, TABLERO 75.09cm x 82.50cm REFLECTIVO ALTA INTENSIDAD, PEDESTAL EN ÁNGULO DE 2"x2"x1/4" H= 2.60m EN PINTURA ELECTROSTÁTICA. INCL. SUMINIST. E INSTALAC</v>
          </cell>
          <cell r="E1759" t="str">
            <v>UN</v>
          </cell>
          <cell r="F1759">
            <v>689085</v>
          </cell>
        </row>
        <row r="1760">
          <cell r="C1760">
            <v>9801</v>
          </cell>
          <cell r="D1760" t="str">
            <v>SEÑAL INFORMATIVA SI-05C, TABLERO 76.09cm x 97.51cm REFLECTIVO ALTA INTENSIDAD, PEDESTAL EN ÁNGULO DE 2"x2"x1/4" H= 2.60m EN PINTURA ELECTROSTÁTICA. INCL. SUMINIST. E INSTALAC</v>
          </cell>
          <cell r="E1760" t="str">
            <v>UN</v>
          </cell>
          <cell r="F1760">
            <v>689085</v>
          </cell>
        </row>
        <row r="1761">
          <cell r="C1761">
            <v>9802</v>
          </cell>
          <cell r="D1761" t="str">
            <v>SEÑAL INFORMATIVA SI-05C, TABLERO 75.01cm x 82.50cm REFLECTIVO ALTA INTENSIDAD, PEDESTAL EN ÁNGULO DE 2"x2"x1/4" H= 2.60m EN PINTURA ELECTROSTÁTICA. INCL. SUMINIST. E INSTALAC</v>
          </cell>
          <cell r="E1761" t="str">
            <v>UN</v>
          </cell>
          <cell r="F1761">
            <v>689085</v>
          </cell>
        </row>
        <row r="1762">
          <cell r="C1762">
            <v>9804</v>
          </cell>
          <cell r="D1762" t="str">
            <v>SEÑAL INFORMATIVA SI-05, TABLERO 1.119m x 0.512m REFLECTIVO ALTA INTENSIDAD, PEDESTAL EN ÁNGULO DE 2"x2"x1/4" H= 2.60m EN PINTURA ELECTROSTÁTICA. INCL. SUMINIST. E INSTALAC</v>
          </cell>
          <cell r="E1762" t="str">
            <v>UN</v>
          </cell>
          <cell r="F1762">
            <v>668780</v>
          </cell>
        </row>
        <row r="1763">
          <cell r="C1763">
            <v>9813</v>
          </cell>
          <cell r="D1763" t="str">
            <v>CIELO RASO EN BANDEJA TILE LAY IN DE 610 mm x 610mm EN ALUZINC PERFORADO PERFIL CLP INCLUYE PERFILES DE FIJACION SISTEMA DE SUSPENSION Y ESPACIO PARA LAMPARAS. SUMINISTRO E INSTALACIÓN</v>
          </cell>
          <cell r="E1763" t="str">
            <v>M2</v>
          </cell>
          <cell r="F1763">
            <v>208400</v>
          </cell>
        </row>
        <row r="1764">
          <cell r="C1764">
            <v>9817</v>
          </cell>
          <cell r="D1764" t="str">
            <v>VENTANAS EN ALUMINIO TIPO LENHER DE 1,20m x 0,30m CON ALFAJIA EN ALUMINIO Y VIDRIO LAMINADO DE 3+3 (6 mm). SUMINISTRO E INSTALACIÓN</v>
          </cell>
          <cell r="E1764" t="str">
            <v>UN</v>
          </cell>
          <cell r="F1764">
            <v>335167</v>
          </cell>
        </row>
        <row r="1765">
          <cell r="C1765">
            <v>9819</v>
          </cell>
          <cell r="D1765" t="str">
            <v>VINILO ADHESIVO FABRICADA EN LÁMINA DE ALUMINIO ANODIZADO 1.5mm PARA RUTEROS VALLA "SALIDA GRACIAS OTROS DESTINOS"(275cm x 31,6cm) SEGÚN MANUAL DE IMAGEN DE TRANSMILENIO. SUMINISTRO E INSTALACIÓN.</v>
          </cell>
          <cell r="E1765" t="str">
            <v>UN</v>
          </cell>
          <cell r="F1765">
            <v>1678309</v>
          </cell>
        </row>
        <row r="1766">
          <cell r="C1766">
            <v>9822</v>
          </cell>
          <cell r="D1766" t="str">
            <v>PINTURA SILOXANO MONO-COMPONENTE. ALTA ADHERENCIA, ALTA RESISTENCIA A LOS GRAFFITIS, A LOS RAYOS UV, ALTA LAVABILIDAD. NO REQUIERE DILUCIÓN. (6 - 10 M2 / Gl   @ 15 mils.</v>
          </cell>
          <cell r="E1766" t="str">
            <v>GLN</v>
          </cell>
          <cell r="F1766">
            <v>535927</v>
          </cell>
        </row>
        <row r="1767">
          <cell r="C1767">
            <v>9828</v>
          </cell>
          <cell r="D1767" t="str">
            <v>MEZCLA ASFÁLTICA EN CALIENTE DE ALTO MÓDULO MAM-20 CON CEMENTO ASFÁLTICO TIPO V</v>
          </cell>
          <cell r="E1767" t="str">
            <v>M3</v>
          </cell>
          <cell r="F1767">
            <v>940199</v>
          </cell>
        </row>
        <row r="1768">
          <cell r="C1768">
            <v>9832</v>
          </cell>
          <cell r="D1768" t="str">
            <v>DENSIDAD BULK DEL LLENANTE MINERAL EN KEROSENE. Norma técnica: INV E-225-13.</v>
          </cell>
          <cell r="E1768" t="str">
            <v>UN</v>
          </cell>
          <cell r="F1768">
            <v>119000</v>
          </cell>
        </row>
        <row r="1769">
          <cell r="C1769">
            <v>9833</v>
          </cell>
          <cell r="D1769" t="str">
            <v>TARIFA HORA - PERSONAL DE OBRA - OFICIAL NOCTURNO (INCLUYE FACTOR DE PRESTACIONES)</v>
          </cell>
          <cell r="E1769" t="str">
            <v>HR</v>
          </cell>
          <cell r="F1769">
            <v>15807</v>
          </cell>
        </row>
        <row r="1770">
          <cell r="C1770">
            <v>9834</v>
          </cell>
          <cell r="D1770" t="str">
            <v>TARIFA MES - SERVICIO TELEFONIA LOCAL ILIMITADA E INTERNET ILIMITADO VELOCIDAD PROMEDIO (50-500 MB) ESTRATOS 1 Y 2</v>
          </cell>
          <cell r="E1770" t="str">
            <v>MES</v>
          </cell>
          <cell r="F1770">
            <v>104900</v>
          </cell>
        </row>
        <row r="1771">
          <cell r="C1771">
            <v>9835</v>
          </cell>
          <cell r="D1771" t="str">
            <v>TARIFA MES - SERVICIO TELEFONIA LOCAL ILIMITADA E INTERNET ILIMITADO VELOCIDAD PROMEDIO (80-500 MB) ESTRATO 3</v>
          </cell>
          <cell r="E1771" t="str">
            <v>MES</v>
          </cell>
          <cell r="F1771">
            <v>142400</v>
          </cell>
        </row>
        <row r="1772">
          <cell r="C1772">
            <v>9836</v>
          </cell>
          <cell r="D1772" t="str">
            <v>TARIFA MES - SERVICIO TELEFONIA LOCAL ILIMITADA E INTERNET ILIMITADO VELOCIDAD PROMEDIO (80-500 MB) ESTRATO 4</v>
          </cell>
          <cell r="E1772" t="str">
            <v>MES</v>
          </cell>
          <cell r="F1772">
            <v>152400</v>
          </cell>
        </row>
        <row r="1773">
          <cell r="C1773">
            <v>9837</v>
          </cell>
          <cell r="D1773" t="str">
            <v>TARIFA MES - SERVICIO TELEFONIA LOCAL ILIMITADA E INTERNET ILIMITADO VELOCIDAD PROMEDIO (80-500 MB) ESTRATO 5</v>
          </cell>
          <cell r="E1773" t="str">
            <v>MES</v>
          </cell>
          <cell r="F1773">
            <v>152400</v>
          </cell>
        </row>
        <row r="1774">
          <cell r="C1774">
            <v>9838</v>
          </cell>
          <cell r="D1774" t="str">
            <v>TARIFA MES - SERVICIO TELEFONIA LOCAL ILIMITADA E INTERNET ILIMITADO VELOCIDAD PROMEDIO (80-500 MB) ESTRATO 6</v>
          </cell>
          <cell r="E1774" t="str">
            <v>MES</v>
          </cell>
          <cell r="F1774">
            <v>152400</v>
          </cell>
        </row>
        <row r="1775">
          <cell r="C1775">
            <v>9839</v>
          </cell>
          <cell r="D1775" t="str">
            <v>LEVANTAMIENTO DE ACTAS DE FACHADA (Incluye personal, logística, papelería, fotografía)</v>
          </cell>
          <cell r="E1775" t="str">
            <v>UN</v>
          </cell>
          <cell r="F1775">
            <v>11190</v>
          </cell>
        </row>
        <row r="1776">
          <cell r="C1776">
            <v>9840</v>
          </cell>
          <cell r="D1776" t="str">
            <v>TARIFA MES - EDICIÓN DE INFORME MENSUAL DE INTERVENTORÍA O CONSULTORÍA. Incluye 4 tapas plastificadas tamaño carta color blanco, con 6 tornillos, hojas de papel bond tamaño carta 75 gramos, 170 folios</v>
          </cell>
          <cell r="E1776" t="str">
            <v>UN/MES</v>
          </cell>
          <cell r="F1776">
            <v>219000</v>
          </cell>
        </row>
        <row r="1777">
          <cell r="C1777">
            <v>9842</v>
          </cell>
          <cell r="D1777" t="str">
            <v>CUBIERTA DE VAGÓN LISA TIPO SÁNDWICH DECK EN ALUZINC CALIBRE 26 (SUM. E INSTAL.) PINTADA AL HORNO POR LAS DOS CARAS COLOR A ELEGIR CON AISLAMIENTO ACÚSTICO EN FIBRA DE VIDRIO DE 30mm CON SUS RESPEC</v>
          </cell>
          <cell r="E1777" t="str">
            <v>M2</v>
          </cell>
          <cell r="F1777">
            <v>295703</v>
          </cell>
        </row>
        <row r="1778">
          <cell r="C1778">
            <v>9845</v>
          </cell>
          <cell r="D1778" t="str">
            <v>SPLP - EXTRACCIÓN DE METALES PESADOS. Norma técnica: EPA SW 846 1312 .</v>
          </cell>
          <cell r="E1778" t="str">
            <v>UN</v>
          </cell>
          <cell r="F1778">
            <v>178500</v>
          </cell>
        </row>
        <row r="1779">
          <cell r="C1779">
            <v>9846</v>
          </cell>
          <cell r="D1779" t="str">
            <v>ENSAYO DE LIXIVIACIÓN - BARIO. Norma técnica: SM 3120 B.</v>
          </cell>
          <cell r="E1779" t="str">
            <v>UN</v>
          </cell>
          <cell r="F1779">
            <v>56549</v>
          </cell>
        </row>
        <row r="1780">
          <cell r="C1780">
            <v>9847</v>
          </cell>
          <cell r="D1780" t="str">
            <v>ENSAYO DE LIXIVIACIÓN - ARSENICO. Norma técnica: SM 3120 B.</v>
          </cell>
          <cell r="E1780" t="str">
            <v>UN</v>
          </cell>
          <cell r="F1780">
            <v>53550</v>
          </cell>
        </row>
        <row r="1781">
          <cell r="C1781">
            <v>9848</v>
          </cell>
          <cell r="D1781" t="str">
            <v>ENSAYO DE LIXIVIACIÓN - CROMO. Norma técnica: SM 3120 B.</v>
          </cell>
          <cell r="E1781" t="str">
            <v>UN</v>
          </cell>
          <cell r="F1781">
            <v>50894</v>
          </cell>
        </row>
        <row r="1782">
          <cell r="C1782">
            <v>9849</v>
          </cell>
          <cell r="D1782" t="str">
            <v>ENSAYO DE LIXIVIACIÓN - COBRE. Norma técnica: SM 3120 B.</v>
          </cell>
          <cell r="E1782" t="str">
            <v>UN</v>
          </cell>
          <cell r="F1782">
            <v>56549</v>
          </cell>
        </row>
        <row r="1783">
          <cell r="C1783">
            <v>9850</v>
          </cell>
          <cell r="D1783" t="str">
            <v>ENSAYO DE LIXIVIACIÓN - MOLIBDENO. Norma técnica: SM 3120 B.</v>
          </cell>
          <cell r="E1783" t="str">
            <v>UN</v>
          </cell>
          <cell r="F1783">
            <v>56549</v>
          </cell>
        </row>
        <row r="1784">
          <cell r="C1784">
            <v>9851</v>
          </cell>
          <cell r="D1784" t="str">
            <v>ENSAYO DE LIXIVIACIÓN - NIQUEL. Norma técnica: SM 3120 B.</v>
          </cell>
          <cell r="E1784" t="str">
            <v>UN</v>
          </cell>
          <cell r="F1784">
            <v>56549</v>
          </cell>
        </row>
        <row r="1785">
          <cell r="C1785">
            <v>9852</v>
          </cell>
          <cell r="D1785" t="str">
            <v>ENSAYO DE LIXIVIACIÓN - PLOMO. Norma técnica: SM 3120 B.</v>
          </cell>
          <cell r="E1785" t="str">
            <v>UN</v>
          </cell>
          <cell r="F1785">
            <v>49980</v>
          </cell>
        </row>
        <row r="1786">
          <cell r="C1786">
            <v>9853</v>
          </cell>
          <cell r="D1786" t="str">
            <v>ENSAYO DE LIXIVIACIÓN - SELENIO. Norma técnica: SM 3120 B.</v>
          </cell>
          <cell r="E1786" t="str">
            <v>UN</v>
          </cell>
          <cell r="F1786">
            <v>50894</v>
          </cell>
        </row>
        <row r="1787">
          <cell r="C1787">
            <v>9854</v>
          </cell>
          <cell r="D1787" t="str">
            <v>ENSAYO DE LIXIVIACIÓN - ZINC. Norma técnica: SM 3120 B.</v>
          </cell>
          <cell r="E1787" t="str">
            <v>UN</v>
          </cell>
          <cell r="F1787">
            <v>56549</v>
          </cell>
        </row>
        <row r="1788">
          <cell r="C1788">
            <v>9855</v>
          </cell>
          <cell r="D1788" t="str">
            <v>ENSAYO DE LIXIVIACIÓN - CADMIO. Norma técnica: SM 3120 B.</v>
          </cell>
          <cell r="E1788" t="str">
            <v>UN</v>
          </cell>
          <cell r="F1788">
            <v>50894</v>
          </cell>
        </row>
        <row r="1789">
          <cell r="C1789">
            <v>9856</v>
          </cell>
          <cell r="D1789" t="str">
            <v>ENSAYO DE LIXIVIACIÓN - MERCURIO. Norma técnica: SM 3120 B  / EPA 7473.</v>
          </cell>
          <cell r="E1789" t="str">
            <v>UN</v>
          </cell>
          <cell r="F1789">
            <v>50894</v>
          </cell>
        </row>
        <row r="1790">
          <cell r="C1790">
            <v>9857</v>
          </cell>
          <cell r="D1790" t="str">
            <v>ENSAYO DE LIXIVIACIÓN - ANTIMONIO. Norma técnica: SM 3120 B  / EPA 7473.</v>
          </cell>
          <cell r="E1790" t="str">
            <v>UN</v>
          </cell>
          <cell r="F1790">
            <v>67830</v>
          </cell>
        </row>
        <row r="1791">
          <cell r="C1791">
            <v>9860</v>
          </cell>
          <cell r="D1791" t="str">
            <v>SEÑAL TEMPORAL MÓVIL ECONÓMICA CON TRÍPODE TIPO SIO, SP, SI, SR DE (100 x 50 - 75 x 75 - 80 x 50) LÁMINA GALVANIZADA CAL. 20 Y ÁNGULOS DE 1" x 1/2" x 1/8".</v>
          </cell>
          <cell r="E1791" t="str">
            <v>UN</v>
          </cell>
          <cell r="F1791">
            <v>333200</v>
          </cell>
        </row>
        <row r="1792">
          <cell r="C1792">
            <v>9861</v>
          </cell>
          <cell r="D1792" t="str">
            <v>BARRICADA METÁLICA CON SEÑAL DE DESVÍO O VÍA CERRADA DE 2.40 m CINTA GRADO INGENIERÍA SHEETING</v>
          </cell>
          <cell r="E1792" t="str">
            <v>UN</v>
          </cell>
          <cell r="F1792">
            <v>352832</v>
          </cell>
        </row>
        <row r="1793">
          <cell r="C1793">
            <v>9862</v>
          </cell>
          <cell r="D1793" t="str">
            <v>PERMEABILIDAD DE SUELOS GRANULARES (CABEZA CONSTANTE). Norma técnica: INV E-130-13.</v>
          </cell>
          <cell r="E1793" t="str">
            <v>UN</v>
          </cell>
          <cell r="F1793">
            <v>321300</v>
          </cell>
        </row>
        <row r="1794">
          <cell r="C1794">
            <v>9864</v>
          </cell>
          <cell r="D1794" t="str">
            <v>PERMEABILIDAD DEL CONCRETO AL AGUA. Norma técnica: NTC-4483-98.</v>
          </cell>
          <cell r="E1794" t="str">
            <v>UN</v>
          </cell>
          <cell r="F1794">
            <v>405000</v>
          </cell>
        </row>
        <row r="1795">
          <cell r="C1795">
            <v>9869</v>
          </cell>
          <cell r="D1795" t="str">
            <v>DISEÑO DE MEZCLA DE SUELO - CEMENTO (NO INCLUYE PRUEBA DE DURABILIDAD)</v>
          </cell>
          <cell r="E1795" t="str">
            <v>UN</v>
          </cell>
          <cell r="F1795">
            <v>1026256</v>
          </cell>
        </row>
        <row r="1796">
          <cell r="C1796">
            <v>9873</v>
          </cell>
          <cell r="D1796" t="str">
            <v>ENSAYO DE CLASIFICACIÓN DE LOS COMPONENTES DE LOS ÁRIDOS GRUESOS RECICLADOS. Norma técnica: UNE-EN 933-11.</v>
          </cell>
          <cell r="E1796" t="str">
            <v>UN</v>
          </cell>
          <cell r="F1796">
            <v>192780</v>
          </cell>
        </row>
        <row r="1797">
          <cell r="C1797">
            <v>9879</v>
          </cell>
          <cell r="D1797" t="str">
            <v>CONDUCTIVIDAD. Norma técnica: SM 2510 B.</v>
          </cell>
          <cell r="E1797" t="str">
            <v>UN</v>
          </cell>
          <cell r="F1797">
            <v>7733</v>
          </cell>
        </row>
        <row r="1798">
          <cell r="C1798">
            <v>9880</v>
          </cell>
          <cell r="D1798" t="str">
            <v>OLOR. Norma técnica: SM 2150 B.</v>
          </cell>
          <cell r="E1798" t="str">
            <v>UN</v>
          </cell>
          <cell r="F1798">
            <v>3960</v>
          </cell>
        </row>
        <row r="1799">
          <cell r="C1799">
            <v>9881</v>
          </cell>
          <cell r="D1799" t="str">
            <v>CADMIO TOTAL. Norma técnica: SM 3111 B.</v>
          </cell>
          <cell r="E1799" t="str">
            <v>UN</v>
          </cell>
          <cell r="F1799">
            <v>42840</v>
          </cell>
        </row>
        <row r="1800">
          <cell r="C1800">
            <v>9882</v>
          </cell>
          <cell r="D1800" t="str">
            <v>COBRE TOTAL. Norma técnica: SM 3111 B.</v>
          </cell>
          <cell r="E1800" t="str">
            <v>UN</v>
          </cell>
          <cell r="F1800">
            <v>42840</v>
          </cell>
        </row>
        <row r="1801">
          <cell r="C1801">
            <v>9883</v>
          </cell>
          <cell r="D1801" t="str">
            <v>MERCURIO TOTAL. Norma técnica: SM 3112 B.</v>
          </cell>
          <cell r="E1801" t="str">
            <v>UN</v>
          </cell>
          <cell r="F1801">
            <v>51170</v>
          </cell>
        </row>
        <row r="1802">
          <cell r="C1802">
            <v>9884</v>
          </cell>
          <cell r="D1802" t="str">
            <v>NIQUEL TOTAL. Norma técnica: SM 3111 B.</v>
          </cell>
          <cell r="E1802" t="str">
            <v>UN</v>
          </cell>
          <cell r="F1802">
            <v>43078</v>
          </cell>
        </row>
        <row r="1803">
          <cell r="C1803">
            <v>9885</v>
          </cell>
          <cell r="D1803" t="str">
            <v>PLOMO TOTAL. Norma técnica: SM 3111 B.</v>
          </cell>
          <cell r="E1803" t="str">
            <v>UN</v>
          </cell>
          <cell r="F1803">
            <v>43078</v>
          </cell>
        </row>
        <row r="1804">
          <cell r="C1804">
            <v>9886</v>
          </cell>
          <cell r="D1804" t="str">
            <v>ZINC TOTAL. Norma técnica: SM 3111 B.</v>
          </cell>
          <cell r="E1804" t="str">
            <v>UN</v>
          </cell>
          <cell r="F1804">
            <v>30940</v>
          </cell>
        </row>
        <row r="1805">
          <cell r="C1805">
            <v>9887</v>
          </cell>
          <cell r="D1805" t="str">
            <v>DUREZA TOTAL. Norma técnica: SM 2340 C.</v>
          </cell>
          <cell r="E1805" t="str">
            <v>UN</v>
          </cell>
          <cell r="F1805">
            <v>11662</v>
          </cell>
        </row>
        <row r="1806">
          <cell r="C1806">
            <v>9888</v>
          </cell>
          <cell r="D1806" t="str">
            <v>FOSFATOS. Norma técnica: SM 4110 B.</v>
          </cell>
          <cell r="E1806" t="str">
            <v>UN</v>
          </cell>
          <cell r="F1806">
            <v>23205</v>
          </cell>
        </row>
        <row r="1807">
          <cell r="C1807">
            <v>9896</v>
          </cell>
          <cell r="D1807" t="str">
            <v>LUMINARIA DE EMERGENCIA LED R2 2.4W 6500K  120 o 277V  180 lm DE 60 x 130 x 300 mm</v>
          </cell>
          <cell r="E1807" t="str">
            <v>UN</v>
          </cell>
          <cell r="F1807">
            <v>101715</v>
          </cell>
        </row>
        <row r="1808">
          <cell r="C1808">
            <v>9901</v>
          </cell>
          <cell r="D1808" t="str">
            <v>CABLE MONOPOLAR DE ALUMINIO, CPT HFFR LS PARA 600 V c.a., 75°C CT, CALIBRE 4/0 AWG AA8000 (SIW)</v>
          </cell>
          <cell r="E1808" t="str">
            <v>ML</v>
          </cell>
          <cell r="F1808">
            <v>23776</v>
          </cell>
        </row>
        <row r="1809">
          <cell r="C1809">
            <v>9902</v>
          </cell>
          <cell r="D1809" t="str">
            <v>BORNA TERMINAL DE ALUMINIO 1 HUECO, 4/0 AWG</v>
          </cell>
          <cell r="E1809" t="str">
            <v>UN</v>
          </cell>
          <cell r="F1809">
            <v>26312</v>
          </cell>
        </row>
        <row r="1810">
          <cell r="C1810">
            <v>9905</v>
          </cell>
          <cell r="D1810" t="str">
            <v>CABLE 10 AWG EN COBRE CPR HFFR LS 600 V  75° C CT</v>
          </cell>
          <cell r="E1810" t="str">
            <v>ML</v>
          </cell>
          <cell r="F1810">
            <v>4998</v>
          </cell>
        </row>
        <row r="1811">
          <cell r="C1811">
            <v>9906</v>
          </cell>
          <cell r="D1811" t="str">
            <v>REDUCCIÓN EMT 2" A 3/4"</v>
          </cell>
          <cell r="E1811" t="str">
            <v>UN</v>
          </cell>
          <cell r="F1811">
            <v>18088</v>
          </cell>
        </row>
        <row r="1812">
          <cell r="C1812">
            <v>9907</v>
          </cell>
          <cell r="D1812" t="str">
            <v>CONDULETA TIPO T DE 2"</v>
          </cell>
          <cell r="E1812" t="str">
            <v>UN</v>
          </cell>
          <cell r="F1812">
            <v>59262</v>
          </cell>
        </row>
        <row r="1813">
          <cell r="C1813">
            <v>9908</v>
          </cell>
          <cell r="D1813" t="str">
            <v>TUBERÍA CORAZA LIQUID TIGHT 3/4"</v>
          </cell>
          <cell r="E1813" t="str">
            <v>ML</v>
          </cell>
          <cell r="F1813">
            <v>6200</v>
          </cell>
        </row>
        <row r="1814">
          <cell r="C1814">
            <v>9909</v>
          </cell>
          <cell r="D1814" t="str">
            <v>CONECTOR RECTO LIQUID TIGHT 3/4"</v>
          </cell>
          <cell r="E1814" t="str">
            <v>ML</v>
          </cell>
          <cell r="F1814">
            <v>7400</v>
          </cell>
        </row>
        <row r="1815">
          <cell r="C1815">
            <v>9922</v>
          </cell>
          <cell r="D1815" t="str">
            <v>PISO EN MÁRMOL ROYAL VETA</v>
          </cell>
          <cell r="E1815" t="str">
            <v>M2</v>
          </cell>
          <cell r="F1815">
            <v>135000</v>
          </cell>
        </row>
        <row r="1816">
          <cell r="C1816">
            <v>9925</v>
          </cell>
          <cell r="D1816" t="str">
            <v>CHAZO EXPANSIVO DE 5/8" x (2 1/4" - 4 1/4") PARA CONCRETO.</v>
          </cell>
          <cell r="E1816" t="str">
            <v>UN</v>
          </cell>
          <cell r="F1816">
            <v>4990</v>
          </cell>
        </row>
        <row r="1817">
          <cell r="C1817">
            <v>9926</v>
          </cell>
          <cell r="D1817" t="str">
            <v>TUBERÍA CONDUIT PVC D=3/4"</v>
          </cell>
          <cell r="E1817" t="str">
            <v>ML</v>
          </cell>
          <cell r="F1817">
            <v>3263</v>
          </cell>
        </row>
        <row r="1818">
          <cell r="C1818">
            <v>9928</v>
          </cell>
          <cell r="D1818" t="str">
            <v>TORNILLOS A-325</v>
          </cell>
          <cell r="E1818" t="str">
            <v>KG</v>
          </cell>
          <cell r="F1818">
            <v>8750</v>
          </cell>
        </row>
        <row r="1819">
          <cell r="C1819">
            <v>9930</v>
          </cell>
          <cell r="D1819" t="str">
            <v>CERROJO METÁLICO CON ESCUDO EN LÁMINA DE ACERO CON LLAVE MATÁLICA</v>
          </cell>
          <cell r="E1819" t="str">
            <v>UN</v>
          </cell>
          <cell r="F1819">
            <v>80630</v>
          </cell>
        </row>
        <row r="1820">
          <cell r="C1820">
            <v>9931</v>
          </cell>
          <cell r="D1820" t="str">
            <v>MANIJA METÁLICA (Cc 192mm - 160mm - 107mm) CROMADA O NIQUELADA</v>
          </cell>
          <cell r="E1820" t="str">
            <v>UN</v>
          </cell>
          <cell r="F1820">
            <v>6900</v>
          </cell>
        </row>
        <row r="1821">
          <cell r="C1821">
            <v>9933</v>
          </cell>
          <cell r="D1821" t="str">
            <v>CODO 90° 1/4 CXE PVC SANITARIA D= 6"</v>
          </cell>
          <cell r="E1821" t="str">
            <v>UN</v>
          </cell>
          <cell r="F1821">
            <v>137425</v>
          </cell>
        </row>
        <row r="1822">
          <cell r="C1822">
            <v>9934</v>
          </cell>
          <cell r="D1822" t="str">
            <v>TUBERIA PVC U.M.  EXT CORRUGADO/INT LISO U.M. NORMA NTC 3722-1 D=355MM (14")</v>
          </cell>
          <cell r="E1822" t="str">
            <v>ML</v>
          </cell>
          <cell r="F1822">
            <v>192105</v>
          </cell>
        </row>
        <row r="1823">
          <cell r="C1823">
            <v>9935</v>
          </cell>
          <cell r="D1823" t="str">
            <v>TRAGANTE CÚPULA 5" x 4" PLÁSTICAS</v>
          </cell>
          <cell r="E1823" t="str">
            <v>UN</v>
          </cell>
          <cell r="F1823">
            <v>11741</v>
          </cell>
        </row>
        <row r="1824">
          <cell r="C1824">
            <v>9936</v>
          </cell>
          <cell r="D1824" t="str">
            <v>TRAGANTE CÚPULA 6" x 4" EN ALUMINIO</v>
          </cell>
          <cell r="E1824" t="str">
            <v>UN</v>
          </cell>
          <cell r="F1824">
            <v>23812</v>
          </cell>
        </row>
        <row r="1825">
          <cell r="C1825">
            <v>9937</v>
          </cell>
          <cell r="D1825" t="str">
            <v>TEE REDUCIDA PVC SOLDAR DE 1" x 1/2"</v>
          </cell>
          <cell r="E1825" t="str">
            <v>UN</v>
          </cell>
          <cell r="F1825">
            <v>5078</v>
          </cell>
        </row>
        <row r="1826">
          <cell r="C1826">
            <v>9939</v>
          </cell>
          <cell r="D1826" t="str">
            <v>UNIÓN UNIVERSAL D=1"</v>
          </cell>
          <cell r="E1826" t="str">
            <v>UN</v>
          </cell>
          <cell r="F1826">
            <v>11674</v>
          </cell>
        </row>
        <row r="1827">
          <cell r="C1827">
            <v>9940</v>
          </cell>
          <cell r="D1827" t="str">
            <v>VALVULA CHEQUE DE 1"</v>
          </cell>
          <cell r="E1827" t="str">
            <v>UN</v>
          </cell>
          <cell r="F1827">
            <v>60900</v>
          </cell>
        </row>
        <row r="1828">
          <cell r="C1828">
            <v>9941</v>
          </cell>
          <cell r="D1828" t="str">
            <v>FLOTADOR MECÁNICO DE 1"</v>
          </cell>
          <cell r="E1828" t="str">
            <v>UN</v>
          </cell>
          <cell r="F1828">
            <v>195900</v>
          </cell>
        </row>
        <row r="1829">
          <cell r="C1829">
            <v>9943</v>
          </cell>
          <cell r="D1829" t="str">
            <v>TABLERO TRIFASICO 42 CIRCUITOS CON PUERTA ESPACIO PARA TOTALIZADOR</v>
          </cell>
          <cell r="E1829" t="str">
            <v>UN</v>
          </cell>
          <cell r="F1829">
            <v>671750</v>
          </cell>
        </row>
        <row r="1830">
          <cell r="C1830">
            <v>9944</v>
          </cell>
          <cell r="D1830" t="str">
            <v>CONTACTOR TRIPOLAR 110 V  AC1  18A MÁXIMO HP-60HZ</v>
          </cell>
          <cell r="E1830" t="str">
            <v>UN</v>
          </cell>
          <cell r="F1830">
            <v>29589</v>
          </cell>
        </row>
        <row r="1831">
          <cell r="C1831">
            <v>9945</v>
          </cell>
          <cell r="D1831" t="str">
            <v>CAJA PARA 2 MEDIDORES TRIFÁSICA 57cm x 60cm x 18cm</v>
          </cell>
          <cell r="E1831" t="str">
            <v>UN</v>
          </cell>
          <cell r="F1831">
            <v>296191</v>
          </cell>
        </row>
        <row r="1832">
          <cell r="C1832">
            <v>9948</v>
          </cell>
          <cell r="D1832" t="str">
            <v>CODO DE 90 CONDUIT PVC 3/4"</v>
          </cell>
          <cell r="E1832" t="str">
            <v>UN</v>
          </cell>
          <cell r="F1832">
            <v>2323</v>
          </cell>
        </row>
        <row r="1833">
          <cell r="C1833">
            <v>9949</v>
          </cell>
          <cell r="D1833" t="str">
            <v>UNION PVC CONDUIT DE 3/4"</v>
          </cell>
          <cell r="E1833" t="str">
            <v>UN</v>
          </cell>
          <cell r="F1833">
            <v>1166</v>
          </cell>
        </row>
        <row r="1834">
          <cell r="C1834">
            <v>9950</v>
          </cell>
          <cell r="D1834" t="str">
            <v>PISO EN PIZARRA MULTICOLOR DE 30cm x 60cm x 7 - 10mm</v>
          </cell>
          <cell r="E1834" t="str">
            <v>M2</v>
          </cell>
          <cell r="F1834">
            <v>190300</v>
          </cell>
        </row>
        <row r="1835">
          <cell r="C1835">
            <v>9951</v>
          </cell>
          <cell r="D1835" t="str">
            <v>INTERRUPTOR MONOFASICO TERMOMAGNÉTICO DE 16A TIPO INDUSTRIAL</v>
          </cell>
          <cell r="E1835" t="str">
            <v>UN</v>
          </cell>
          <cell r="F1835">
            <v>18214</v>
          </cell>
        </row>
        <row r="1836">
          <cell r="C1836">
            <v>9952</v>
          </cell>
          <cell r="D1836" t="str">
            <v>INTERRUPTOR TRIFASICO TERMOMAGNETICO DE 40A TIPO INDUSTRIAL</v>
          </cell>
          <cell r="E1836" t="str">
            <v>UN</v>
          </cell>
          <cell r="F1836">
            <v>47207</v>
          </cell>
        </row>
        <row r="1837">
          <cell r="C1837">
            <v>9953</v>
          </cell>
          <cell r="D1837" t="str">
            <v>TUBO EN ACERO INOXIDABLE DE 2 1/2" CALIBRE 16 REDONDO</v>
          </cell>
          <cell r="E1837" t="str">
            <v>ML</v>
          </cell>
          <cell r="F1837">
            <v>50880</v>
          </cell>
        </row>
        <row r="1838">
          <cell r="C1838">
            <v>9961</v>
          </cell>
          <cell r="D1838" t="str">
            <v>LÁMINA COLABORANTE 2" CALIBRE 22 (0.75mm)</v>
          </cell>
          <cell r="E1838" t="str">
            <v>M2</v>
          </cell>
          <cell r="F1838">
            <v>60690</v>
          </cell>
        </row>
        <row r="1839">
          <cell r="C1839">
            <v>9962</v>
          </cell>
          <cell r="D1839" t="str">
            <v>TABLA OTOBO P / FORMALETA. TABLA CEPILLADA</v>
          </cell>
          <cell r="E1839" t="str">
            <v>M2</v>
          </cell>
          <cell r="F1839">
            <v>17133</v>
          </cell>
        </row>
        <row r="1840">
          <cell r="C1840">
            <v>9963</v>
          </cell>
          <cell r="D1840" t="str">
            <v>CODO 45° 1/8 CxE PVC SANITARIA D= 6"</v>
          </cell>
          <cell r="E1840" t="str">
            <v>UN</v>
          </cell>
          <cell r="F1840">
            <v>66422</v>
          </cell>
        </row>
        <row r="1841">
          <cell r="C1841">
            <v>9964</v>
          </cell>
          <cell r="D1841" t="str">
            <v>CODO 90° E.L. PARA SOLDAR D= 1/2"</v>
          </cell>
          <cell r="E1841" t="str">
            <v>UN</v>
          </cell>
          <cell r="F1841">
            <v>784</v>
          </cell>
        </row>
        <row r="1842">
          <cell r="C1842">
            <v>9966</v>
          </cell>
          <cell r="D1842" t="str">
            <v>BORNA TERMINAL DE ALUMINIO 1 HUECO BARRIL LARGO, 500 KCMIL</v>
          </cell>
          <cell r="E1842" t="str">
            <v>UN</v>
          </cell>
          <cell r="F1842">
            <v>54321</v>
          </cell>
        </row>
        <row r="1843">
          <cell r="C1843">
            <v>9968</v>
          </cell>
          <cell r="D1843" t="str">
            <v>SEÑALES INFORMATIVAS REGLAMENTARIAS - Letreros Señalética en Trovicel.</v>
          </cell>
          <cell r="E1843" t="str">
            <v>UN</v>
          </cell>
          <cell r="F1843">
            <v>72639</v>
          </cell>
        </row>
        <row r="1844">
          <cell r="C1844">
            <v>9972</v>
          </cell>
          <cell r="D1844" t="str">
            <v>CABLE FPLP ENCAUCHETADO 2X18 AWG</v>
          </cell>
          <cell r="E1844" t="str">
            <v>ML</v>
          </cell>
          <cell r="F1844">
            <v>4284</v>
          </cell>
        </row>
        <row r="1845">
          <cell r="C1845">
            <v>9975</v>
          </cell>
          <cell r="D1845" t="str">
            <v>TAPÓN DE PRUEBA PVC SANITARIA D=6"</v>
          </cell>
          <cell r="E1845" t="str">
            <v>UN</v>
          </cell>
          <cell r="F1845">
            <v>16913</v>
          </cell>
        </row>
        <row r="1846">
          <cell r="C1846">
            <v>9976</v>
          </cell>
          <cell r="D1846" t="str">
            <v>REDUCCION PVC E.L. D= 1" x 1/2" (BUJE SOLDADO)</v>
          </cell>
          <cell r="E1846" t="str">
            <v>UN</v>
          </cell>
          <cell r="F1846">
            <v>1511</v>
          </cell>
        </row>
        <row r="1847">
          <cell r="C1847">
            <v>9977</v>
          </cell>
          <cell r="D1847" t="str">
            <v>REGISTRO DE PASO DIRECTO TIPO PESADO 1/2" EN BRONCE</v>
          </cell>
          <cell r="E1847" t="str">
            <v>UN</v>
          </cell>
          <cell r="F1847">
            <v>78900</v>
          </cell>
        </row>
        <row r="1848">
          <cell r="C1848">
            <v>9978</v>
          </cell>
          <cell r="D1848" t="str">
            <v>TRANSFORMADOR TRIFASICO SECO 150 KVA, 11400 V - 208/120 V</v>
          </cell>
          <cell r="E1848" t="str">
            <v>UN</v>
          </cell>
          <cell r="F1848">
            <v>49743000</v>
          </cell>
        </row>
        <row r="1849">
          <cell r="C1849">
            <v>9979</v>
          </cell>
          <cell r="D1849" t="str">
            <v>CELDA TRANSFORMADOR DE 150 KVA, 13.2 KV. CELDA METÁLICA M.T. PARA ALOJAR TRANSFORMADOR TIPO SECO DE 15 KV. EN LÁMINA COLD ROLLED CAL. 14-16 CON PINTURA EN POLVO ELECTROSTÁTICA</v>
          </cell>
          <cell r="E1849" t="str">
            <v>UN</v>
          </cell>
          <cell r="F1849">
            <v>5245258</v>
          </cell>
        </row>
        <row r="1850">
          <cell r="C1850">
            <v>9980</v>
          </cell>
          <cell r="D1850" t="str">
            <v>CONECTORES PLUG RJ 45 PARA CABLE UTP</v>
          </cell>
          <cell r="E1850" t="str">
            <v>UN</v>
          </cell>
          <cell r="F1850">
            <v>350</v>
          </cell>
        </row>
        <row r="1851">
          <cell r="C1851">
            <v>9981</v>
          </cell>
          <cell r="D1851" t="str">
            <v>PONCHADOR JACK PARA DATOS PARA RJ 45 - PINZA TELEFÓNICA METÁLICA</v>
          </cell>
          <cell r="E1851" t="str">
            <v>UN</v>
          </cell>
          <cell r="F1851">
            <v>80427</v>
          </cell>
        </row>
        <row r="1852">
          <cell r="C1852">
            <v>9982</v>
          </cell>
          <cell r="D1852" t="str">
            <v>TAPA TROQUEL SENCILLO DE 12 cm</v>
          </cell>
          <cell r="E1852" t="str">
            <v>UN</v>
          </cell>
          <cell r="F1852">
            <v>3570</v>
          </cell>
        </row>
        <row r="1853">
          <cell r="C1853">
            <v>9984</v>
          </cell>
          <cell r="D1853" t="str">
            <v>JACK PARA DATOS CATEGORÍA 6A amperios. componente blindado, ponchado a 180.</v>
          </cell>
          <cell r="E1853" t="str">
            <v>ML</v>
          </cell>
          <cell r="F1853">
            <v>41761</v>
          </cell>
        </row>
        <row r="1854">
          <cell r="C1854">
            <v>9985</v>
          </cell>
          <cell r="D1854" t="str">
            <v>SEÑAL EN POLIESTIRENO (30cm x 20cm) FOTOLUMINISCENTE - NORMA NTC - ISO</v>
          </cell>
          <cell r="E1854" t="str">
            <v>UN</v>
          </cell>
          <cell r="F1854">
            <v>68425</v>
          </cell>
        </row>
        <row r="1855">
          <cell r="C1855">
            <v>9986</v>
          </cell>
          <cell r="D1855" t="str">
            <v>SEÑAL EN POLIESTRIENO (30cm x 45cm) REFLECTIVO GRADO INGENIERÍA - NORMA ISO</v>
          </cell>
          <cell r="E1855" t="str">
            <v>UN</v>
          </cell>
          <cell r="F1855">
            <v>78838</v>
          </cell>
        </row>
        <row r="1856">
          <cell r="C1856">
            <v>9987</v>
          </cell>
          <cell r="D1856" t="str">
            <v>LAMINA COLD ROLLED</v>
          </cell>
          <cell r="E1856" t="str">
            <v>KG</v>
          </cell>
          <cell r="F1856">
            <v>6307</v>
          </cell>
        </row>
        <row r="1857">
          <cell r="C1857">
            <v>9988</v>
          </cell>
          <cell r="D1857" t="str">
            <v>PROTECCIÓN CONTRA SOBRETENSIONES TRANSITORIAS - DPS</v>
          </cell>
          <cell r="E1857" t="str">
            <v>UN</v>
          </cell>
          <cell r="F1857">
            <v>1657097</v>
          </cell>
        </row>
        <row r="1858">
          <cell r="C1858">
            <v>9989</v>
          </cell>
          <cell r="D1858" t="str">
            <v>BISAGRA METÁLICA DE NUDO ACERO INOXIDABLE 4" x 3"  2mm</v>
          </cell>
          <cell r="E1858" t="str">
            <v>UN</v>
          </cell>
          <cell r="F1858">
            <v>22900</v>
          </cell>
        </row>
        <row r="1859">
          <cell r="C1859">
            <v>9990</v>
          </cell>
          <cell r="D1859" t="str">
            <v>FALLEBA METÁLICA INCRUSTAR TIPO BÁSCULA 2" (pg)</v>
          </cell>
          <cell r="E1859" t="str">
            <v>UN</v>
          </cell>
          <cell r="F1859">
            <v>34900</v>
          </cell>
        </row>
        <row r="1860">
          <cell r="C1860">
            <v>9991</v>
          </cell>
          <cell r="D1860" t="str">
            <v>TOTALIZADOR TRIFÁSICO 200 A</v>
          </cell>
          <cell r="E1860" t="str">
            <v>UN</v>
          </cell>
          <cell r="F1860">
            <v>387940</v>
          </cell>
        </row>
        <row r="1861">
          <cell r="C1861">
            <v>9992</v>
          </cell>
          <cell r="D1861" t="str">
            <v>TUBO METÁLICO GALVANIZADO DE 3" CALIBRE 14</v>
          </cell>
          <cell r="E1861" t="str">
            <v>ML</v>
          </cell>
          <cell r="F1861">
            <v>121670</v>
          </cell>
        </row>
        <row r="1862">
          <cell r="C1862">
            <v>9993</v>
          </cell>
          <cell r="D1862" t="str">
            <v>AGREGADOS SELECCIONADOS (TAMAÑO MÁXIMO 1") BANDAS SONORAS REDUCE VELOCIDAD.</v>
          </cell>
          <cell r="E1862" t="str">
            <v>M3</v>
          </cell>
          <cell r="F1862">
            <v>84073</v>
          </cell>
        </row>
        <row r="1863">
          <cell r="C1863">
            <v>9994</v>
          </cell>
          <cell r="D1863" t="str">
            <v>RESINA TERMOPLÁSTICA - PINTURA TERMOPLÁSTICA</v>
          </cell>
          <cell r="E1863" t="str">
            <v>KG</v>
          </cell>
          <cell r="F1863">
            <v>20020</v>
          </cell>
        </row>
        <row r="1864">
          <cell r="C1864">
            <v>9995</v>
          </cell>
          <cell r="D1864" t="str">
            <v xml:space="preserve">CAMIÓN CON CALDERA PARA DERRETIR EL TERMOPLÁSTICO </v>
          </cell>
          <cell r="E1864" t="str">
            <v>HR</v>
          </cell>
          <cell r="F1864">
            <v>83337</v>
          </cell>
        </row>
        <row r="1865">
          <cell r="C1865">
            <v>9997</v>
          </cell>
          <cell r="D1865" t="str">
            <v>TRITUBO PE 100 FOPT DE 40mm (1 1/4") RDE 13.5 MULTF Rollo de 500 mt.</v>
          </cell>
          <cell r="E1865" t="str">
            <v>ML</v>
          </cell>
          <cell r="F1865">
            <v>15827</v>
          </cell>
        </row>
        <row r="1866">
          <cell r="C1866">
            <v>9999</v>
          </cell>
          <cell r="D1866" t="str">
            <v>CANALETA METÁLICA DE 12 cm x 5 cm CON TAPA (2.40m)</v>
          </cell>
          <cell r="E1866" t="str">
            <v>ML</v>
          </cell>
          <cell r="F1866">
            <v>18644</v>
          </cell>
        </row>
        <row r="1867">
          <cell r="C1867">
            <v>10000</v>
          </cell>
          <cell r="D1867" t="str">
            <v>CHEVRON 90 cm x 40 cm, REFLECTIVO PRISMÁTICO TIPO VII O SUPERIOR, AMARILLO LIMÓN FLUORESCENTE EN LÁMINA GALVANIZADA, PEDESTAL EN ÁNGULO. Suministro e Instalación.</v>
          </cell>
          <cell r="E1867" t="str">
            <v>ML</v>
          </cell>
          <cell r="F1867">
            <v>302508</v>
          </cell>
        </row>
        <row r="1868">
          <cell r="C1868">
            <v>10009</v>
          </cell>
          <cell r="D1868" t="str">
            <v>PINTURA ACRÍLICA BASE AGUA (e=15mils. Incluye Suministro y Aplicación con Equipo. Incluye Microesferas)</v>
          </cell>
          <cell r="E1868" t="str">
            <v>M2</v>
          </cell>
          <cell r="F1868">
            <v>39640</v>
          </cell>
        </row>
        <row r="1869">
          <cell r="C1869">
            <v>10010</v>
          </cell>
          <cell r="D1869" t="str">
            <v>PINTURA EN FRÍO PARA DEMARCACIÓN DE VÍAS. A= 15 cm. INCLUYE EQUIPO AUTOPROPULSADO Y MANO DE OBRA.</v>
          </cell>
          <cell r="E1869" t="str">
            <v>ML</v>
          </cell>
          <cell r="F1869">
            <v>6900</v>
          </cell>
        </row>
        <row r="1870">
          <cell r="C1870">
            <v>10011</v>
          </cell>
          <cell r="D1870" t="str">
            <v>PINTURA DE TRÁFICO - IMPRIMANTE NEGRO</v>
          </cell>
          <cell r="E1870" t="str">
            <v>ML</v>
          </cell>
          <cell r="F1870">
            <v>1500</v>
          </cell>
        </row>
        <row r="1871">
          <cell r="C1871">
            <v>10012</v>
          </cell>
          <cell r="D1871" t="str">
            <v>PINTURA DE TRÁFICO - IMPRIMANTE NEGRO - Incluye suministro y aplicación</v>
          </cell>
          <cell r="E1871" t="str">
            <v>M2</v>
          </cell>
          <cell r="F1871">
            <v>26103</v>
          </cell>
        </row>
        <row r="1872">
          <cell r="C1872">
            <v>10013</v>
          </cell>
          <cell r="D1872" t="str">
            <v>FENOLES. Norma: SM 5530 B, D.</v>
          </cell>
          <cell r="E1872" t="str">
            <v>UN</v>
          </cell>
          <cell r="F1872">
            <v>45802</v>
          </cell>
        </row>
        <row r="1873">
          <cell r="C1873">
            <v>10014</v>
          </cell>
          <cell r="D1873" t="str">
            <v>USO DEL PENETRÓMETRO DINÁMICO DE CONO EN APLICACIONES DE PAVIMENTOS A POCA PROFUNDIDAD. Norma técnica: INV E 172-13 ASTM D6951 / D6951M - 09(2015).</v>
          </cell>
          <cell r="E1873" t="str">
            <v>UN</v>
          </cell>
          <cell r="F1873">
            <v>52360</v>
          </cell>
        </row>
        <row r="1874">
          <cell r="C1874">
            <v>10015</v>
          </cell>
          <cell r="D1874" t="str">
            <v>DETERMINACIÓN DE SUELOS EXPANSIVOS (PROBETA). Norma técnica: INV E 132-13.</v>
          </cell>
          <cell r="E1874" t="str">
            <v>UN</v>
          </cell>
          <cell r="F1874">
            <v>59500</v>
          </cell>
        </row>
        <row r="1875">
          <cell r="C1875">
            <v>10016</v>
          </cell>
          <cell r="D1875" t="str">
            <v>DETECCIÓN DEL REFUERZO UTILIZANDO FERROSCAN (POR ELEMENTO)</v>
          </cell>
          <cell r="E1875" t="str">
            <v>UN</v>
          </cell>
          <cell r="F1875">
            <v>230000</v>
          </cell>
        </row>
        <row r="1876">
          <cell r="C1876">
            <v>10017</v>
          </cell>
          <cell r="D1876" t="str">
            <v>DETERMINACIÓN DE LA FINURA DEL CEMENTO HIDRÁULICO POR MEDIO DEL APARATO BLAINE DE PERMEABILIDAD AL AIRE. Norma técnica:  NTC - 33  ASTM C204 .</v>
          </cell>
          <cell r="E1876" t="str">
            <v>UN</v>
          </cell>
          <cell r="F1876">
            <v>85000</v>
          </cell>
        </row>
        <row r="1877">
          <cell r="C1877">
            <v>10018</v>
          </cell>
          <cell r="D1877" t="str">
            <v>DETERMINACIÓN DE LA VISCOSIDAD DEL ASFALTO EMPLEANDO UN VISCOSÍMETRO ROTACIONAL (UNA TEMPERATURA). Norma técnica: INV E – 717 - 13 ASTM D4402 - D4402M AASHTO T 316 – 06.</v>
          </cell>
          <cell r="E1877" t="str">
            <v>UN</v>
          </cell>
          <cell r="F1877">
            <v>202419</v>
          </cell>
        </row>
        <row r="1878">
          <cell r="C1878">
            <v>10019</v>
          </cell>
          <cell r="D1878" t="str">
            <v>DETERMINACIÓN LÍMITE LÍQUIDO, LÍMITE PLÁSTICO E ÍNDICE DE PLASTICIDAD DE SUELOS. Norma técnica: INV E 125-13 e INV E 126-13 NTC-4630-1999.</v>
          </cell>
          <cell r="E1878" t="str">
            <v>UN</v>
          </cell>
          <cell r="F1878">
            <v>57834</v>
          </cell>
        </row>
        <row r="1879">
          <cell r="C1879">
            <v>10020</v>
          </cell>
          <cell r="D1879" t="str">
            <v>PH DE LOS SUELOS. Norma técnica: INV E -131.</v>
          </cell>
          <cell r="E1879" t="str">
            <v>UN</v>
          </cell>
          <cell r="F1879">
            <v>45101</v>
          </cell>
        </row>
        <row r="1880">
          <cell r="C1880">
            <v>10021</v>
          </cell>
          <cell r="D1880" t="str">
            <v>RELACIONES HUMEDAD-DENSIDAD DE MEZCLAS DE SUELO CEMENTO. Norma técnica: INV E 611-13.</v>
          </cell>
          <cell r="E1880" t="str">
            <v>UN</v>
          </cell>
          <cell r="F1880">
            <v>167076</v>
          </cell>
        </row>
        <row r="1881">
          <cell r="C1881">
            <v>10022</v>
          </cell>
          <cell r="D1881" t="str">
            <v>HUMEDECIMIENTO Y SECADO DE MEZCLAS COMPACTADAS DE SUELO-CEMENTO. Norma técnica: INV E 612-13.</v>
          </cell>
          <cell r="E1881" t="str">
            <v>UN</v>
          </cell>
          <cell r="F1881">
            <v>592382</v>
          </cell>
        </row>
        <row r="1882">
          <cell r="C1882">
            <v>10023</v>
          </cell>
          <cell r="D1882" t="str">
            <v>RESISTENCIA A LA COMPRESIÓN DE LOS CILINDROS MOLDEADOS DE SUELO-CEMENTO. Norma técnica: INV E 612-13.</v>
          </cell>
          <cell r="E1882" t="str">
            <v>UN</v>
          </cell>
          <cell r="F1882">
            <v>17763</v>
          </cell>
        </row>
        <row r="1883">
          <cell r="C1883">
            <v>10024</v>
          </cell>
          <cell r="D1883" t="str">
            <v>DETERMINACIÓN DEL POTENCIAL DE CAMBIO VOLUMÉTRICO DE UN SUELO EMPLEANDO EL APARATO DE LAMBE. Norma técnica: INV E 120-13.</v>
          </cell>
          <cell r="E1883" t="str">
            <v>UN</v>
          </cell>
          <cell r="F1883">
            <v>192780</v>
          </cell>
        </row>
        <row r="1884">
          <cell r="C1884">
            <v>10025</v>
          </cell>
          <cell r="D1884" t="str">
            <v>VACÍOS DEL LLENANTE SECO COMPACTADO. Norma técnica: INV E 229-13.</v>
          </cell>
          <cell r="E1884" t="str">
            <v>UN</v>
          </cell>
          <cell r="F1884">
            <v>278103</v>
          </cell>
        </row>
        <row r="1885">
          <cell r="C1885">
            <v>10026</v>
          </cell>
          <cell r="D1885" t="str">
            <v>MÉTODO PARA LA DETERMINACIÓN DEL ÍNDICE DE RESISTENCIA AL PUNZONAMIENTO DE GEOTEXTILES, GEOMEMBRANAS Y PRODUCTOS RELACIONADOS. Norma técnica: ASTM D4833 D4833M - 07(2013)e1.</v>
          </cell>
          <cell r="E1885" t="str">
            <v>UN</v>
          </cell>
          <cell r="F1885">
            <v>333200</v>
          </cell>
        </row>
        <row r="1886">
          <cell r="C1886">
            <v>10027</v>
          </cell>
          <cell r="D1886" t="str">
            <v>MÉTODO PARA LA DETERMINACIÓN DE LA RESISTENCIA AL RASGADO TRAPEZOIDAL DE GEOTEXTILES. Norma técnica: ASTM D4533 D4533M - 15.</v>
          </cell>
          <cell r="E1886" t="str">
            <v>UN</v>
          </cell>
          <cell r="F1886">
            <v>431732</v>
          </cell>
        </row>
        <row r="1887">
          <cell r="C1887">
            <v>10028</v>
          </cell>
          <cell r="D1887" t="str">
            <v>MÉTODO PARA LA DETERMINACIÓN DE LA PERMEABILIDAD DEL AGUA DE LOS GEOTEXTILES POR MEDIO DE LA PERMITIVIDAD. Norma técnica: ASTM D4491 D4491M - 17.</v>
          </cell>
          <cell r="E1887" t="str">
            <v>UN</v>
          </cell>
          <cell r="F1887">
            <v>232645</v>
          </cell>
        </row>
        <row r="1888">
          <cell r="C1888">
            <v>10032</v>
          </cell>
          <cell r="D1888" t="str">
            <v>TRANSFORMADOR  SECO CLASE F TRIFASICO DE 45 KVA, 11.4/0.480-277 KV ZCC 4%</v>
          </cell>
          <cell r="E1888" t="str">
            <v>UN</v>
          </cell>
          <cell r="F1888">
            <v>28577850</v>
          </cell>
        </row>
        <row r="1889">
          <cell r="C1889">
            <v>10033</v>
          </cell>
          <cell r="D1889" t="str">
            <v>ADAPTADOR PVC MACHO ROSCADO 1 1/2"</v>
          </cell>
          <cell r="E1889" t="str">
            <v>UN</v>
          </cell>
          <cell r="F1889">
            <v>5042</v>
          </cell>
        </row>
        <row r="1890">
          <cell r="C1890">
            <v>10035</v>
          </cell>
          <cell r="D1890" t="str">
            <v>REDUCCION PVC E.L.  D= 1 1/2 x 1/2" (BUJE SOLDADO)</v>
          </cell>
          <cell r="E1890" t="str">
            <v>UN</v>
          </cell>
          <cell r="F1890">
            <v>4480</v>
          </cell>
        </row>
        <row r="1891">
          <cell r="C1891">
            <v>10066</v>
          </cell>
          <cell r="D1891" t="str">
            <v>DETERMINACIÓN DEL CONTENIDO DE MATERIA ORGÁNICA DE UN SUELO POR EL MÉTODO DE PERMANGANATO POTÁSICO. Norma técnica: UNE 103204.</v>
          </cell>
          <cell r="E1891" t="str">
            <v>UN</v>
          </cell>
          <cell r="F1891">
            <v>192780</v>
          </cell>
        </row>
        <row r="1892">
          <cell r="C1892">
            <v>10072</v>
          </cell>
          <cell r="D1892" t="str">
            <v>SENSOR DE MOVIMIENTO 360° PARA LUMINARIA</v>
          </cell>
          <cell r="E1892" t="str">
            <v>UN</v>
          </cell>
          <cell r="F1892">
            <v>40090</v>
          </cell>
        </row>
        <row r="1893">
          <cell r="C1893">
            <v>10074</v>
          </cell>
          <cell r="D1893" t="str">
            <v>TEE PVC REDUCIDA U.M. 3" x 2"</v>
          </cell>
          <cell r="E1893" t="str">
            <v>UN</v>
          </cell>
          <cell r="F1893">
            <v>287890</v>
          </cell>
        </row>
        <row r="1894">
          <cell r="C1894">
            <v>10079</v>
          </cell>
          <cell r="D1894" t="str">
            <v>BREAKER INDUSTRIAL 3X30AMP</v>
          </cell>
          <cell r="E1894" t="str">
            <v>UN</v>
          </cell>
          <cell r="F1894">
            <v>157900</v>
          </cell>
        </row>
        <row r="1895">
          <cell r="C1895">
            <v>10085</v>
          </cell>
          <cell r="D1895" t="str">
            <v>BREAKER INDUSTRIAL 3X40 AMP</v>
          </cell>
          <cell r="E1895" t="str">
            <v>UN</v>
          </cell>
          <cell r="F1895">
            <v>150633</v>
          </cell>
        </row>
        <row r="1896">
          <cell r="C1896">
            <v>10089</v>
          </cell>
          <cell r="D1896" t="str">
            <v>MALLA ELECTROSOLDADA S=150 x150 mm, Ø=7.5 mm x 7.5 mm</v>
          </cell>
          <cell r="E1896" t="str">
            <v>KG</v>
          </cell>
          <cell r="F1896">
            <v>5474</v>
          </cell>
        </row>
        <row r="1897">
          <cell r="C1897">
            <v>10090</v>
          </cell>
          <cell r="D1897" t="str">
            <v>MALLA ELECTROSOLDADA S=150 x150 mm, Ø=6.5 mm x 6.5 mm</v>
          </cell>
          <cell r="E1897" t="str">
            <v>KG</v>
          </cell>
          <cell r="F1897">
            <v>5474</v>
          </cell>
        </row>
        <row r="1898">
          <cell r="C1898">
            <v>10094</v>
          </cell>
          <cell r="D1898" t="str">
            <v>INTERRUPTOR SENCILLO CONMUTABLE PARA ENCENDIDO/APAGADO DE ILUMINACIÓN DE 20 A.</v>
          </cell>
          <cell r="E1898" t="str">
            <v>UN</v>
          </cell>
          <cell r="F1898">
            <v>3808</v>
          </cell>
        </row>
        <row r="1899">
          <cell r="C1899">
            <v>10096</v>
          </cell>
          <cell r="D1899" t="str">
            <v>BREAKER INDUSTRIAL 3X20AMP</v>
          </cell>
          <cell r="E1899" t="str">
            <v>UN</v>
          </cell>
          <cell r="F1899">
            <v>157900</v>
          </cell>
        </row>
        <row r="1900">
          <cell r="C1900">
            <v>10101</v>
          </cell>
          <cell r="D1900" t="str">
            <v>CODO 90° PVC E.L. D=3/4"</v>
          </cell>
          <cell r="E1900" t="str">
            <v>UN</v>
          </cell>
          <cell r="F1900">
            <v>1255</v>
          </cell>
        </row>
        <row r="1901">
          <cell r="C1901">
            <v>10136</v>
          </cell>
          <cell r="D1901" t="str">
            <v>TEE PVC E.L. D=2"</v>
          </cell>
          <cell r="E1901" t="str">
            <v>UN</v>
          </cell>
          <cell r="F1901">
            <v>18425</v>
          </cell>
        </row>
        <row r="1902">
          <cell r="C1902">
            <v>10145</v>
          </cell>
          <cell r="D1902" t="str">
            <v>TEE HD EXTREMO JUNTA HIDRÁULICA 4"X4" (100x100mm)</v>
          </cell>
          <cell r="E1902" t="str">
            <v>UN</v>
          </cell>
          <cell r="F1902">
            <v>449820</v>
          </cell>
        </row>
        <row r="1903">
          <cell r="C1903">
            <v>10147</v>
          </cell>
          <cell r="D1903" t="str">
            <v>ADAPTADOR PVC MACHO ROSCADO D=1"</v>
          </cell>
          <cell r="E1903" t="str">
            <v>UN</v>
          </cell>
          <cell r="F1903">
            <v>2044</v>
          </cell>
        </row>
        <row r="1904">
          <cell r="C1904">
            <v>10154</v>
          </cell>
          <cell r="D1904" t="str">
            <v>UNION DRESSER HD D=16"</v>
          </cell>
          <cell r="E1904" t="str">
            <v>UN</v>
          </cell>
          <cell r="F1904">
            <v>1484348</v>
          </cell>
        </row>
        <row r="1905">
          <cell r="C1905">
            <v>10158</v>
          </cell>
          <cell r="D1905" t="str">
            <v>VÁLVULA COMPUERTA D=2" EXTREMOS BRIDADOS (A) (150 PSI)</v>
          </cell>
          <cell r="E1905" t="str">
            <v>UN</v>
          </cell>
          <cell r="F1905">
            <v>575313</v>
          </cell>
        </row>
        <row r="1906">
          <cell r="C1906">
            <v>10163</v>
          </cell>
          <cell r="D1906" t="str">
            <v>SEÑAL VERTICAL GRUPO DE PREVENTIVAS SR-38 Y SR-39 TIPO RECTÁNGULO (75cm x 25cm)</v>
          </cell>
          <cell r="E1906" t="str">
            <v>UN</v>
          </cell>
          <cell r="F1906">
            <v>308152</v>
          </cell>
        </row>
        <row r="1907">
          <cell r="C1907">
            <v>10167</v>
          </cell>
          <cell r="D1907" t="str">
            <v>LLAVE MANGUERA 1/2"</v>
          </cell>
          <cell r="E1907" t="str">
            <v>UN</v>
          </cell>
          <cell r="F1907">
            <v>48499</v>
          </cell>
        </row>
        <row r="1908">
          <cell r="C1908">
            <v>10181</v>
          </cell>
          <cell r="D1908" t="str">
            <v>UNION PVC (PRESION) EXTREMO LISO D=1"</v>
          </cell>
          <cell r="E1908" t="str">
            <v>UN</v>
          </cell>
          <cell r="F1908">
            <v>1295</v>
          </cell>
        </row>
        <row r="1909">
          <cell r="C1909">
            <v>10189</v>
          </cell>
          <cell r="D1909" t="str">
            <v>UNION DRESSER HD D=24"</v>
          </cell>
          <cell r="E1909" t="str">
            <v>UN</v>
          </cell>
          <cell r="F1909">
            <v>3188889</v>
          </cell>
        </row>
        <row r="1910">
          <cell r="C1910">
            <v>10203</v>
          </cell>
          <cell r="D1910" t="str">
            <v>ENCUESTA DE PERCEPCIÓN CIUDADANA. Incl. formato de encuesta de percepción ciudadana, diseño de muestra y metodología de recolección en campo, base de datos en formato excel, presentación de resultados</v>
          </cell>
          <cell r="E1910" t="str">
            <v>UN</v>
          </cell>
          <cell r="F1910">
            <v>105494</v>
          </cell>
        </row>
        <row r="1911">
          <cell r="C1911">
            <v>10211</v>
          </cell>
          <cell r="D1911" t="str">
            <v>PLANTACIÓN DE ÁRBOL LIQUIDAMBAR H=1.5mt (Incluye siembra, caja, tierra abonada, tutor) SUMINISTRO Y SIEMBRA</v>
          </cell>
          <cell r="E1911" t="str">
            <v>UN</v>
          </cell>
          <cell r="F1911">
            <v>132000</v>
          </cell>
        </row>
        <row r="1912">
          <cell r="C1912">
            <v>10212</v>
          </cell>
          <cell r="D1912" t="str">
            <v>PLANTACIÓN DE ÁRBOL CEDRO H=1.5mt (Incluye siembra, caja, tierra abonada, tutor) SUMINISTRO Y SIEMBRA</v>
          </cell>
          <cell r="E1912" t="str">
            <v>UN</v>
          </cell>
          <cell r="F1912">
            <v>138000</v>
          </cell>
        </row>
        <row r="1913">
          <cell r="C1913">
            <v>10232</v>
          </cell>
          <cell r="D1913" t="str">
            <v>TUBERIA DB PVC TELEFÓNICO D=4"</v>
          </cell>
          <cell r="E1913" t="str">
            <v>ML</v>
          </cell>
          <cell r="F1913">
            <v>34029</v>
          </cell>
        </row>
        <row r="1914">
          <cell r="C1914">
            <v>10251</v>
          </cell>
          <cell r="D1914" t="str">
            <v>TEE PVC SOLDAR E.L. D=3/4" SCHEDULE 40</v>
          </cell>
          <cell r="E1914" t="str">
            <v>UN</v>
          </cell>
          <cell r="F1914">
            <v>1747</v>
          </cell>
        </row>
        <row r="1915">
          <cell r="C1915">
            <v>10262</v>
          </cell>
          <cell r="D1915" t="str">
            <v>CODO HD EXTREMO JUNTA HIDRÁULICA PARA PVC 22.5ºX4"</v>
          </cell>
          <cell r="E1915" t="str">
            <v>UN</v>
          </cell>
          <cell r="F1915">
            <v>251090</v>
          </cell>
        </row>
        <row r="1916">
          <cell r="C1916">
            <v>10279</v>
          </cell>
          <cell r="D1916" t="str">
            <v>ÁNGULO ALUMINIO BLANCO DE 3m DE 66mm x 39mm</v>
          </cell>
          <cell r="E1916" t="str">
            <v>UN</v>
          </cell>
          <cell r="F1916">
            <v>7563</v>
          </cell>
        </row>
        <row r="1917">
          <cell r="C1917">
            <v>10282</v>
          </cell>
          <cell r="D1917" t="str">
            <v>MASILLA PARA LÁMINAS DE YESO Y CARTÓN, PARA DRY WALL</v>
          </cell>
          <cell r="E1917" t="str">
            <v>GLN</v>
          </cell>
          <cell r="F1917">
            <v>10845</v>
          </cell>
        </row>
        <row r="1918">
          <cell r="C1918">
            <v>10283</v>
          </cell>
          <cell r="D1918" t="str">
            <v>CINTA FIBRA DE VIDRIO PARA DRY WALL 5cm DE ANCHO</v>
          </cell>
          <cell r="E1918" t="str">
            <v>ML</v>
          </cell>
          <cell r="F1918">
            <v>121</v>
          </cell>
        </row>
        <row r="1919">
          <cell r="C1919">
            <v>10288</v>
          </cell>
          <cell r="D1919" t="str">
            <v>BARRAJE PREFORMADO BT DE 6 SALIDAS, AP 280 CON FUSIBLE DE 175 AMP</v>
          </cell>
          <cell r="E1919" t="str">
            <v>UN</v>
          </cell>
          <cell r="F1919">
            <v>240986</v>
          </cell>
        </row>
        <row r="1920">
          <cell r="C1920">
            <v>10289</v>
          </cell>
          <cell r="D1920" t="str">
            <v>PANEL EN FIBRA MINERAL DE 60 cm x 60 cm x 14 mm.</v>
          </cell>
          <cell r="E1920" t="str">
            <v>UN</v>
          </cell>
          <cell r="F1920">
            <v>12173</v>
          </cell>
        </row>
        <row r="1921">
          <cell r="C1921">
            <v>10290</v>
          </cell>
          <cell r="D1921" t="str">
            <v>TEE ALUMINIO BLANCO DE 3m DE 18mm x 23mm</v>
          </cell>
          <cell r="E1921" t="str">
            <v>ML</v>
          </cell>
          <cell r="F1921">
            <v>2859</v>
          </cell>
        </row>
        <row r="1922">
          <cell r="C1922">
            <v>10299</v>
          </cell>
          <cell r="D1922" t="str">
            <v>TUBERIA PVC PRESION E.L. D=3/4"  RDE 21</v>
          </cell>
          <cell r="E1922" t="str">
            <v>ML</v>
          </cell>
          <cell r="F1922">
            <v>4184</v>
          </cell>
        </row>
        <row r="1923">
          <cell r="C1923">
            <v>10303</v>
          </cell>
          <cell r="D1923" t="str">
            <v>LAMINA ACERO INOXIDABLE 304 Cal. 18</v>
          </cell>
          <cell r="E1923" t="str">
            <v>M2</v>
          </cell>
          <cell r="F1923">
            <v>5950</v>
          </cell>
        </row>
        <row r="1924">
          <cell r="C1924">
            <v>10348</v>
          </cell>
          <cell r="D1924" t="str">
            <v>MEDIDOR PARA AGUA DE 1/2"</v>
          </cell>
          <cell r="E1924" t="str">
            <v>UN</v>
          </cell>
          <cell r="F1924">
            <v>135000</v>
          </cell>
        </row>
        <row r="1925">
          <cell r="C1925">
            <v>10355</v>
          </cell>
          <cell r="D1925" t="str">
            <v>LADRILLO PRENSADO LIVIANO 24x12x6</v>
          </cell>
          <cell r="E1925" t="str">
            <v>UN</v>
          </cell>
          <cell r="F1925">
            <v>870</v>
          </cell>
        </row>
        <row r="1926">
          <cell r="C1926">
            <v>10357</v>
          </cell>
          <cell r="D1926" t="str">
            <v>PIEDRA MUÑECA BOGOTANA PULIDA 600X400X60MM</v>
          </cell>
          <cell r="E1926" t="str">
            <v>M2</v>
          </cell>
          <cell r="F1926">
            <v>163384</v>
          </cell>
        </row>
        <row r="1927">
          <cell r="C1927">
            <v>10359</v>
          </cell>
          <cell r="D1927" t="str">
            <v>BORDILLO PREFABRICADO A81 (800x150x350mm)</v>
          </cell>
          <cell r="E1927" t="str">
            <v>UN</v>
          </cell>
          <cell r="F1927">
            <v>37976</v>
          </cell>
        </row>
        <row r="1928">
          <cell r="C1928">
            <v>10375</v>
          </cell>
          <cell r="D1928" t="str">
            <v>LIQUIDAMBAR H=2.5m (Incluye tutor con manguera y almabre)</v>
          </cell>
          <cell r="E1928" t="str">
            <v>UN</v>
          </cell>
          <cell r="F1928">
            <v>216108</v>
          </cell>
        </row>
        <row r="1929">
          <cell r="C1929">
            <v>10381</v>
          </cell>
          <cell r="D1929" t="str">
            <v>PALMA PHOENIX H=3.5m (Incluye tutor con manguera y almabre)</v>
          </cell>
          <cell r="E1929" t="str">
            <v>UN</v>
          </cell>
          <cell r="F1929">
            <v>456228</v>
          </cell>
        </row>
        <row r="1930">
          <cell r="C1930">
            <v>10398</v>
          </cell>
          <cell r="D1930" t="str">
            <v>PERSIANA EN ALUMINIO EXTRUIDO NATURAL MATE O ACERO GALVANIZADO (Suministro e instalación)</v>
          </cell>
          <cell r="E1930" t="str">
            <v>M2</v>
          </cell>
          <cell r="F1930">
            <v>279820</v>
          </cell>
        </row>
        <row r="1931">
          <cell r="C1931">
            <v>10401</v>
          </cell>
          <cell r="D1931" t="str">
            <v>CAJA 4X2 DE 3/4" (Soporte de dispositivo). Metalica</v>
          </cell>
          <cell r="E1931" t="str">
            <v>UN</v>
          </cell>
          <cell r="F1931">
            <v>2678</v>
          </cell>
        </row>
        <row r="1932">
          <cell r="C1932">
            <v>10421</v>
          </cell>
          <cell r="D1932" t="str">
            <v>HIEDRA MIAMI (12 Unidades por m2)</v>
          </cell>
          <cell r="E1932" t="str">
            <v>M2</v>
          </cell>
          <cell r="F1932">
            <v>49980</v>
          </cell>
        </row>
        <row r="1933">
          <cell r="C1933">
            <v>10441</v>
          </cell>
          <cell r="D1933" t="str">
            <v>CABLE CONDUCTOR MONOPOLAR DE ALUMINIO HF FR PARA 600 V  C.A.  CALIBRE No.6 AWG</v>
          </cell>
          <cell r="E1933" t="str">
            <v>ML</v>
          </cell>
          <cell r="F1933">
            <v>4736</v>
          </cell>
        </row>
        <row r="1934">
          <cell r="C1934">
            <v>10442</v>
          </cell>
          <cell r="D1934" t="str">
            <v>CABLE MONOPOLAR DE COBRE, HF FR PARA 600 V  C.A. CALIBRE No. 8 AWG</v>
          </cell>
          <cell r="E1934" t="str">
            <v>ML</v>
          </cell>
          <cell r="F1934">
            <v>7824</v>
          </cell>
        </row>
        <row r="1935">
          <cell r="C1935">
            <v>10495</v>
          </cell>
          <cell r="D1935" t="str">
            <v>FACHADA FIJA EN PANELES DE VIDRIO LAMINADO DE SEGURIDAD EN 3 MÓDULOS VERTICALES CON BORDE PERIMETRAL EN NEOPRENO+ESTRUCT. METAL. EXTER. DE PERFIL TRAPEZ. FIJACIÓN A ESTRUCTURA CON BUJES.</v>
          </cell>
          <cell r="E1935" t="str">
            <v>M2</v>
          </cell>
          <cell r="F1935">
            <v>654930</v>
          </cell>
        </row>
        <row r="1936">
          <cell r="C1936">
            <v>10506</v>
          </cell>
          <cell r="D1936" t="str">
            <v>GRIFERÍA LAVAPLATOS MONOCONTROL</v>
          </cell>
          <cell r="E1936" t="str">
            <v>UN</v>
          </cell>
          <cell r="F1936">
            <v>114900</v>
          </cell>
        </row>
        <row r="1937">
          <cell r="C1937">
            <v>10510</v>
          </cell>
          <cell r="D1937" t="str">
            <v>DUCHA ANTIVANDÁLICA CON REGADERA TUBULAR</v>
          </cell>
          <cell r="E1937" t="str">
            <v>UN</v>
          </cell>
          <cell r="F1937">
            <v>317730</v>
          </cell>
        </row>
        <row r="1938">
          <cell r="C1938">
            <v>10511</v>
          </cell>
          <cell r="D1938" t="str">
            <v>GRIFERÍA LAVAMANOS DE MESON PUSH</v>
          </cell>
          <cell r="E1938" t="str">
            <v>UN</v>
          </cell>
          <cell r="F1938">
            <v>172900</v>
          </cell>
        </row>
        <row r="1939">
          <cell r="C1939">
            <v>10517</v>
          </cell>
          <cell r="D1939" t="str">
            <v>GRAFIL ACERO DE 5mm</v>
          </cell>
          <cell r="E1939" t="str">
            <v>KG</v>
          </cell>
          <cell r="F1939">
            <v>5117</v>
          </cell>
        </row>
        <row r="1940">
          <cell r="C1940">
            <v>10521</v>
          </cell>
          <cell r="D1940" t="str">
            <v>MORTERO IMPERMEABILIZANTE PARA ZONAS HÚMEDAS Y TANQUES DE AGUA POTABLE</v>
          </cell>
          <cell r="E1940" t="str">
            <v>KG</v>
          </cell>
          <cell r="F1940">
            <v>2945</v>
          </cell>
        </row>
        <row r="1941">
          <cell r="C1941">
            <v>10547</v>
          </cell>
          <cell r="D1941" t="str">
            <v>ESPEJO CRISTAL BISELADO DE 5MM COLOCADO SOBRE MARCO DE MADERA, PARA BAÑOS WC. H=1.00</v>
          </cell>
          <cell r="E1941" t="str">
            <v>M2</v>
          </cell>
          <cell r="F1941">
            <v>200273</v>
          </cell>
        </row>
        <row r="1942">
          <cell r="C1942">
            <v>10548</v>
          </cell>
          <cell r="D1942" t="str">
            <v>CINTA DOBLE FAZ INTERIORES 24 MM</v>
          </cell>
          <cell r="E1942" t="str">
            <v>ROLLO</v>
          </cell>
          <cell r="F1942">
            <v>21900</v>
          </cell>
        </row>
        <row r="1943">
          <cell r="C1943">
            <v>10560</v>
          </cell>
          <cell r="D1943" t="str">
            <v>DIVISIONES CANTILIVER ANCLADAS A MURO Y PUERTAS SANITARIOS EN ACERO INOXIDABLE, LÍNEA INSTITUCIONAL. (PUERTAS INCLUYEN CERRADO Y GANCHO ROPA). Suministro e instalación</v>
          </cell>
          <cell r="E1943" t="str">
            <v>M2</v>
          </cell>
          <cell r="F1943">
            <v>541218</v>
          </cell>
        </row>
        <row r="1944">
          <cell r="C1944">
            <v>10565</v>
          </cell>
          <cell r="D1944" t="str">
            <v>PUERTA EN VIDRIO TEMPLADO DE 10mm Y CONECTORES EN ACERO INOXIDABLE (Suministro e instalación).</v>
          </cell>
          <cell r="E1944" t="str">
            <v>M2</v>
          </cell>
          <cell r="F1944">
            <v>337981</v>
          </cell>
        </row>
        <row r="1945">
          <cell r="C1945">
            <v>10569</v>
          </cell>
          <cell r="D1945" t="str">
            <v>BARANDA EN VIDRIO TEMPLADO OPALIZADO DE 10mm H=1.00m Y PASAMANOS CILINDRICO EN ACERO INOXIDABLE MATE DE D=1 1/2" EDIFICIO ACCESO (ESCALERAS, RAMPAS, TERRAZAS, TORNIQUETES) (Suministro e instalación).</v>
          </cell>
          <cell r="E1945" t="str">
            <v>ML</v>
          </cell>
          <cell r="F1945">
            <v>503407</v>
          </cell>
        </row>
        <row r="1946">
          <cell r="C1946">
            <v>10591</v>
          </cell>
          <cell r="D1946" t="str">
            <v>BRIDA CIEGA EN ACERO D= 24". PRESIÓN DE TRABAJO= 150 PSI. No incluye espárragos, tuerca ni empaques. Norma de fabricación AWWA C 207 Clase D. Incluye Transporte.</v>
          </cell>
          <cell r="E1946" t="str">
            <v>UN</v>
          </cell>
          <cell r="F1946">
            <v>5595412</v>
          </cell>
        </row>
        <row r="1947">
          <cell r="C1947">
            <v>10592</v>
          </cell>
          <cell r="D1947" t="str">
            <v>FIBRA ÓPTICA MONOMODO 4 HILOS</v>
          </cell>
          <cell r="E1947" t="str">
            <v>ML</v>
          </cell>
          <cell r="F1947">
            <v>3539</v>
          </cell>
        </row>
        <row r="1948">
          <cell r="C1948">
            <v>10593</v>
          </cell>
          <cell r="D1948" t="str">
            <v>TUBO ACERO CARBÓN 16" STD 150 PSI</v>
          </cell>
          <cell r="E1948" t="str">
            <v>ML</v>
          </cell>
          <cell r="F1948">
            <v>989802</v>
          </cell>
        </row>
        <row r="1949">
          <cell r="C1949">
            <v>10594</v>
          </cell>
          <cell r="D1949" t="str">
            <v>CODO 90° ALCANTARILLADO D=10"</v>
          </cell>
          <cell r="E1949" t="str">
            <v>UN</v>
          </cell>
          <cell r="F1949">
            <v>376784</v>
          </cell>
        </row>
        <row r="1950">
          <cell r="C1950">
            <v>10596</v>
          </cell>
          <cell r="D1950" t="str">
            <v>CODO 90° ALCANTARILLADO D=12"</v>
          </cell>
          <cell r="E1950" t="str">
            <v>UN</v>
          </cell>
          <cell r="F1950">
            <v>577112</v>
          </cell>
        </row>
        <row r="1951">
          <cell r="C1951">
            <v>10597</v>
          </cell>
          <cell r="D1951" t="str">
            <v>CODO 90° ALCANTARILLADO D=16"</v>
          </cell>
          <cell r="E1951" t="str">
            <v>UN</v>
          </cell>
          <cell r="F1951">
            <v>1888254</v>
          </cell>
        </row>
        <row r="1952">
          <cell r="C1952">
            <v>10599</v>
          </cell>
          <cell r="D1952" t="str">
            <v>BRIDA FLANGLES SLIP-ON ACERO CARBÓN 150 D= 16"</v>
          </cell>
          <cell r="E1952" t="str">
            <v>UN</v>
          </cell>
          <cell r="F1952">
            <v>1553581</v>
          </cell>
        </row>
        <row r="1953">
          <cell r="C1953">
            <v>10600</v>
          </cell>
          <cell r="D1953" t="str">
            <v>TUBERIA EN ACERO D=16" CON UNIONES ESPIGO-CAMPANA CON EMPAQUE DE CAUCHO, CON REVESTIMIENTO INTERIOR Y RECUBRIMIENTO EXTERIOR EN MORTERO DE CEMENTO. PRESIÓN DE TRABAJO = 150 PSI</v>
          </cell>
          <cell r="E1953" t="str">
            <v>ML</v>
          </cell>
          <cell r="F1953">
            <v>944770</v>
          </cell>
        </row>
        <row r="1954">
          <cell r="C1954">
            <v>10601</v>
          </cell>
          <cell r="D1954" t="str">
            <v>TUBO ACERO CARBÓN A106 SCH-40  S/C 4"</v>
          </cell>
          <cell r="E1954" t="str">
            <v>ML</v>
          </cell>
          <cell r="F1954">
            <v>130662</v>
          </cell>
        </row>
        <row r="1955">
          <cell r="C1955">
            <v>10602</v>
          </cell>
          <cell r="D1955" t="str">
            <v>TUBERIA EN ACERO D=24" CON UNIONES ESPIGO-CAMPANA CON EMPAQUE DE CAUCHO, CON REVESTIMIENTO INTERIOR Y RECUBRIMIENTO EXTERIOR EN MORTERO DE CEMENTO. PRESIÓN DE TRABAJO = 150 PSI</v>
          </cell>
          <cell r="E1955" t="str">
            <v>ML</v>
          </cell>
          <cell r="F1955">
            <v>1373519</v>
          </cell>
        </row>
        <row r="1956">
          <cell r="C1956">
            <v>10603</v>
          </cell>
          <cell r="D1956" t="str">
            <v>FLECHA LUMINOSA INTERMITENTE DE 1.10 MTS DE LONGITUD Y 40 CMS DE ANCHO CON ESTRUCTURA EN TUBO CUADRADO DE 1" DE 1.60CMS DE ALTO (ALTURA TOTAL 2 MTS) EN CALIBRE 20. ESTRUCTURA EN ANGULO DE 1 1/2 X 1/8</v>
          </cell>
          <cell r="E1956" t="str">
            <v>UN</v>
          </cell>
          <cell r="F1956">
            <v>918108</v>
          </cell>
        </row>
        <row r="1957">
          <cell r="C1957">
            <v>10604</v>
          </cell>
          <cell r="D1957" t="str">
            <v>GEOMALLA RESISTENCIA ÚLTIMA 60 KN/M</v>
          </cell>
          <cell r="E1957" t="str">
            <v>M2</v>
          </cell>
          <cell r="F1957">
            <v>20992</v>
          </cell>
        </row>
        <row r="1958">
          <cell r="C1958">
            <v>10605</v>
          </cell>
          <cell r="D1958" t="str">
            <v>TUBO ACERO CARBÓN 24" STD 150 PSI</v>
          </cell>
          <cell r="E1958" t="str">
            <v>ML</v>
          </cell>
          <cell r="F1958">
            <v>1626849</v>
          </cell>
        </row>
        <row r="1959">
          <cell r="C1959">
            <v>10606</v>
          </cell>
          <cell r="D1959" t="str">
            <v>JUEGO INFANTIL TIPO M-5A DE TRES PUESTOS, ACABADO SUPERFICIAL EN PINTURA EN POLVO SECO TGIC RESISTENTE A LA INTERPERIE. (Incluye suministro e instalación)</v>
          </cell>
          <cell r="E1959" t="str">
            <v>UN</v>
          </cell>
          <cell r="F1959">
            <v>3165400</v>
          </cell>
        </row>
        <row r="1960">
          <cell r="C1960">
            <v>10608</v>
          </cell>
          <cell r="D1960" t="str">
            <v>JUEGO INFANTIL TIPO M-3 METÁLICO. INCLUYE RODADERO, BARRAS DE FLEXIÓN, ESCALADOR ÁRBOL Y ARCO, PASAMANOS Y ANGULATADO, PLATAFORMAS CUBIERTAS, ACABDO SUPERFICIAL EN PINTURA EN POLVO EN SECO TGIC</v>
          </cell>
          <cell r="E1960" t="str">
            <v>UN</v>
          </cell>
          <cell r="F1960">
            <v>11305000</v>
          </cell>
        </row>
        <row r="1961">
          <cell r="C1961">
            <v>10609</v>
          </cell>
          <cell r="D1961" t="str">
            <v>BRIDA FLANGLES SLIP-ON ACERO CARBÓN 150 D= 12"</v>
          </cell>
          <cell r="E1961" t="str">
            <v>UN</v>
          </cell>
          <cell r="F1961">
            <v>881685</v>
          </cell>
        </row>
        <row r="1962">
          <cell r="C1962">
            <v>10613</v>
          </cell>
          <cell r="D1962" t="str">
            <v>BRIDA FLANGLES SLIP-ON ACERO CARBÓN 150 D= 4"</v>
          </cell>
          <cell r="E1962" t="str">
            <v>UN</v>
          </cell>
          <cell r="F1962">
            <v>185336</v>
          </cell>
        </row>
        <row r="1963">
          <cell r="C1963">
            <v>10614</v>
          </cell>
          <cell r="D1963" t="str">
            <v>SEÑAL VERTICAL SP/SR PARA CICLORUTA DE 0.45 m x 0.45 m, INCLUYE POSTE</v>
          </cell>
          <cell r="E1963" t="str">
            <v>UN</v>
          </cell>
          <cell r="F1963">
            <v>299632</v>
          </cell>
        </row>
        <row r="1964">
          <cell r="C1964">
            <v>10617</v>
          </cell>
          <cell r="D1964" t="str">
            <v>PALMA DE CERA H=3.5mt (Incluye tutor H=3.00m con manguera y alambre) SUMINISTRO. No incluye caja ni abono.</v>
          </cell>
          <cell r="E1964" t="str">
            <v>UN</v>
          </cell>
          <cell r="F1964">
            <v>380800</v>
          </cell>
        </row>
        <row r="1965">
          <cell r="C1965">
            <v>10618</v>
          </cell>
          <cell r="D1965" t="str">
            <v>PERFORACIÓN HORIZONTAL DIRIGIDA PARA ACUED. D=16", INCLUYE INSTAL. DE CAMISA ACERO D=24", MOVILIZACIÓN Y DESMOVILIZACIÓN EQUIPOS, EQUIPO Y COMPRESORES PARA HINCADO, OBRA MECÁNICA Y LIMPIEZA DE CAMISAS</v>
          </cell>
          <cell r="E1965" t="str">
            <v>ML</v>
          </cell>
          <cell r="F1965">
            <v>2422800</v>
          </cell>
        </row>
        <row r="1966">
          <cell r="C1966">
            <v>10619</v>
          </cell>
          <cell r="D1966" t="str">
            <v>PERFORACIÓN HORIZONTAL DIRIGIDA PARA ACUED. D=24", INCLUYE INSTAL. DE CAMISA ACERO D=36", MOVILIZACIÓN Y DESMOVILIZACIÓN EQUIPOS, EQUIPO Y COMPRESORES PARA HINCADO, OBRA MECÁNICA Y LIMPIEZA DE CAMISAS</v>
          </cell>
          <cell r="E1966" t="str">
            <v>ML</v>
          </cell>
          <cell r="F1966">
            <v>3502965</v>
          </cell>
        </row>
        <row r="1967">
          <cell r="C1967">
            <v>10620</v>
          </cell>
          <cell r="D1967" t="str">
            <v>REDUCCION HD 24" x 16"</v>
          </cell>
          <cell r="E1967" t="str">
            <v>UN</v>
          </cell>
          <cell r="F1967">
            <v>5864056</v>
          </cell>
        </row>
        <row r="1968">
          <cell r="C1968">
            <v>10621</v>
          </cell>
          <cell r="D1968" t="str">
            <v>REDUCCION HD TIPO  U.M. 12" X 6"</v>
          </cell>
          <cell r="E1968" t="str">
            <v>UN</v>
          </cell>
          <cell r="F1968">
            <v>1767150</v>
          </cell>
        </row>
        <row r="1969">
          <cell r="C1969">
            <v>10622</v>
          </cell>
          <cell r="D1969" t="str">
            <v>REDUCCION PVC TIPO  U.M. 12" X 8"</v>
          </cell>
          <cell r="E1969" t="str">
            <v>UN</v>
          </cell>
          <cell r="F1969">
            <v>1792209</v>
          </cell>
        </row>
        <row r="1970">
          <cell r="C1970">
            <v>10623</v>
          </cell>
          <cell r="D1970" t="str">
            <v>REDUCCION PVC TIPO  U.M. 6" X 3"</v>
          </cell>
          <cell r="E1970" t="str">
            <v>UN</v>
          </cell>
          <cell r="F1970">
            <v>311780</v>
          </cell>
        </row>
        <row r="1971">
          <cell r="C1971">
            <v>10624</v>
          </cell>
          <cell r="D1971" t="str">
            <v>ACERO LISO  D= 2 1/2"</v>
          </cell>
          <cell r="E1971" t="str">
            <v>KG</v>
          </cell>
          <cell r="F1971">
            <v>5831</v>
          </cell>
        </row>
        <row r="1972">
          <cell r="C1972">
            <v>10625</v>
          </cell>
          <cell r="D1972" t="str">
            <v>SEÑAL CICLORUTA SIC-02, TABLERO 0.70M X 0.18M. INCLUYE POSTE. SUMINISTRO E INSTALACIÓN</v>
          </cell>
          <cell r="E1972" t="str">
            <v>UN</v>
          </cell>
          <cell r="F1972">
            <v>391213</v>
          </cell>
        </row>
        <row r="1973">
          <cell r="C1973">
            <v>10626</v>
          </cell>
          <cell r="D1973" t="str">
            <v>SEÑAL CICLORUTA SIC-02, TABLERO 0.70M X 0.30M. INCLUYE POSTE. SUMINISTRO E INSTALACIÓN</v>
          </cell>
          <cell r="E1973" t="str">
            <v>UN</v>
          </cell>
          <cell r="F1973">
            <v>426095</v>
          </cell>
        </row>
        <row r="1974">
          <cell r="C1974">
            <v>10627</v>
          </cell>
          <cell r="D1974" t="str">
            <v>SEÑAL CICLORUTA SIC-02, TABLERO 0.70M X 0.40M. EN LÁMINA GALVANIZADA CAL-16. INCLUYE SOPORTE EN TUBO REDONDO 2" EN REFLECTIVO CON PINTURA ELECTROSTÁTICA</v>
          </cell>
          <cell r="E1974" t="str">
            <v>UN</v>
          </cell>
          <cell r="F1974">
            <v>426095</v>
          </cell>
        </row>
        <row r="1975">
          <cell r="C1975">
            <v>10628</v>
          </cell>
          <cell r="D1975" t="str">
            <v>SEÑAL CICLORUTA SIC-02, TABLERO 0.80M X 0.18M. INCLUYE POSTE. SUMINISTRO E INSTALACIÓN</v>
          </cell>
          <cell r="E1975" t="str">
            <v>UN</v>
          </cell>
          <cell r="F1975">
            <v>426095</v>
          </cell>
        </row>
        <row r="1976">
          <cell r="C1976">
            <v>10629</v>
          </cell>
          <cell r="D1976" t="str">
            <v>SEÑAL CICLORUTA SIC-02, TABLERO 0.80M X 0.80M. EN LÁMINA GALVANIZADA C-16. INCLUYE SOPORTE EN TUBO REDONDO 2" EN REFLECTIVO CON PINTURA ELECTROSTÁTICA</v>
          </cell>
          <cell r="E1976" t="str">
            <v>UN</v>
          </cell>
          <cell r="F1976">
            <v>426095</v>
          </cell>
        </row>
        <row r="1977">
          <cell r="C1977">
            <v>10634</v>
          </cell>
          <cell r="D1977" t="str">
            <v>SEÑAL VERTICAL SR 90x30 , INCLUYE POSTE. SUMINISTRO E INSTALACIÓN</v>
          </cell>
          <cell r="E1977" t="str">
            <v>UN</v>
          </cell>
          <cell r="F1977">
            <v>428400</v>
          </cell>
        </row>
        <row r="1978">
          <cell r="C1978">
            <v>10635</v>
          </cell>
          <cell r="D1978" t="str">
            <v>SEÑAL VERTICAL SR PARA CICLORUTA D=0.45M. INCLUYE POSTE</v>
          </cell>
          <cell r="E1978" t="str">
            <v>UN</v>
          </cell>
          <cell r="F1978">
            <v>426095</v>
          </cell>
        </row>
        <row r="1979">
          <cell r="C1979">
            <v>10636</v>
          </cell>
          <cell r="D1979" t="str">
            <v>SEÑAL VERTICAL GRUPO I (60X60CM) CON PLAQUETA. INCLUYE POSTE. SUMINISTRO E INSTALACIÓN</v>
          </cell>
          <cell r="E1979" t="str">
            <v>UN</v>
          </cell>
          <cell r="F1979">
            <v>467650</v>
          </cell>
        </row>
        <row r="1980">
          <cell r="C1980">
            <v>10639</v>
          </cell>
          <cell r="D1980" t="str">
            <v>TEE PVC U.M. 4" X 4"</v>
          </cell>
          <cell r="E1980" t="str">
            <v>UN</v>
          </cell>
          <cell r="F1980">
            <v>217289</v>
          </cell>
        </row>
        <row r="1981">
          <cell r="C1981">
            <v>10640</v>
          </cell>
          <cell r="D1981" t="str">
            <v>TEE PVC U.M. 6" X 3"</v>
          </cell>
          <cell r="E1981" t="str">
            <v>UN</v>
          </cell>
          <cell r="F1981">
            <v>1378859</v>
          </cell>
        </row>
        <row r="1982">
          <cell r="C1982">
            <v>10641</v>
          </cell>
          <cell r="D1982" t="str">
            <v>TEE PVC U.M. 6" X 4"</v>
          </cell>
          <cell r="E1982" t="str">
            <v>UN</v>
          </cell>
          <cell r="F1982">
            <v>1247592</v>
          </cell>
        </row>
        <row r="1983">
          <cell r="C1983">
            <v>10642</v>
          </cell>
          <cell r="D1983" t="str">
            <v>TEE PVC U.M. 6" X 6"</v>
          </cell>
          <cell r="E1983" t="str">
            <v>UN</v>
          </cell>
          <cell r="F1983">
            <v>600713</v>
          </cell>
        </row>
        <row r="1984">
          <cell r="C1984">
            <v>10643</v>
          </cell>
          <cell r="D1984" t="str">
            <v>TEE PVC U.M. 8" X 6"</v>
          </cell>
          <cell r="E1984" t="str">
            <v>UN</v>
          </cell>
          <cell r="F1984">
            <v>2155213</v>
          </cell>
        </row>
        <row r="1985">
          <cell r="C1985">
            <v>10644</v>
          </cell>
          <cell r="D1985" t="str">
            <v>TEE PVC U.M. 8" X 8"</v>
          </cell>
          <cell r="E1985" t="str">
            <v>UN</v>
          </cell>
          <cell r="F1985">
            <v>1903714</v>
          </cell>
        </row>
        <row r="1986">
          <cell r="C1986">
            <v>10645</v>
          </cell>
          <cell r="D1986" t="str">
            <v>TUBERIA PVC U.M. EXT CORRUGAD LISO U.M. NORMA NTC 3722-1  D=24"</v>
          </cell>
          <cell r="E1986" t="str">
            <v>ML</v>
          </cell>
          <cell r="F1986">
            <v>542117</v>
          </cell>
        </row>
        <row r="1987">
          <cell r="C1987">
            <v>10646</v>
          </cell>
          <cell r="D1987" t="str">
            <v>TUBERIA PVC U.M. EXT CORRUGAD LISO U.M. NORMA NTC 3722-1  D=27"</v>
          </cell>
          <cell r="E1987" t="str">
            <v>ML</v>
          </cell>
          <cell r="F1987">
            <v>649118</v>
          </cell>
        </row>
        <row r="1988">
          <cell r="C1988">
            <v>10647</v>
          </cell>
          <cell r="D1988" t="str">
            <v>TUBERIA PVC U.M. EXT CORRUGAD LISO U.M. NORMA NTC 3722-1  D=30"</v>
          </cell>
          <cell r="E1988" t="str">
            <v>ML</v>
          </cell>
          <cell r="F1988">
            <v>810037</v>
          </cell>
        </row>
        <row r="1989">
          <cell r="C1989">
            <v>10648</v>
          </cell>
          <cell r="D1989" t="str">
            <v>TUBERIA PVC U.M. EXT CORRUGAD LISO U.M. NORMA NTC 3722-1  D=36"</v>
          </cell>
          <cell r="E1989" t="str">
            <v>ML</v>
          </cell>
          <cell r="F1989">
            <v>1503529</v>
          </cell>
        </row>
        <row r="1990">
          <cell r="C1990">
            <v>10649</v>
          </cell>
          <cell r="D1990" t="str">
            <v>TUBERIA PVC U.M. EXT CORRUGAD LISO U.M. NORMA NTC 3722-1  D=39"</v>
          </cell>
          <cell r="E1990" t="str">
            <v>ML</v>
          </cell>
          <cell r="F1990">
            <v>2011658</v>
          </cell>
        </row>
        <row r="1991">
          <cell r="C1991">
            <v>10650</v>
          </cell>
          <cell r="D1991" t="str">
            <v>TUBERIA PVC U.M. EXT CORRUGAD LISO U.M. NORMA NTC 3722-1  D=48"</v>
          </cell>
          <cell r="E1991" t="str">
            <v>ML</v>
          </cell>
          <cell r="F1991">
            <v>3105416</v>
          </cell>
        </row>
        <row r="1992">
          <cell r="C1992">
            <v>10651</v>
          </cell>
          <cell r="D1992" t="str">
            <v>VALVULA 1 1/2" PARA EXPULSIÓN DE AIRE</v>
          </cell>
          <cell r="E1992" t="str">
            <v>UN</v>
          </cell>
          <cell r="F1992">
            <v>428400</v>
          </cell>
        </row>
        <row r="1993">
          <cell r="C1993">
            <v>10653</v>
          </cell>
          <cell r="D1993" t="str">
            <v>KIT DE PUESTA A TIERRA CAPACITIVO VERTICAL DE 90 KG DE HIDROSOLTA</v>
          </cell>
          <cell r="E1993" t="str">
            <v>UN</v>
          </cell>
          <cell r="F1993">
            <v>115665</v>
          </cell>
        </row>
        <row r="1994">
          <cell r="C1994">
            <v>10655</v>
          </cell>
          <cell r="D1994" t="str">
            <v>TUBO ACERO CARBÓN A106 SCH-40  S/C 2"</v>
          </cell>
          <cell r="E1994" t="str">
            <v>ML</v>
          </cell>
          <cell r="F1994">
            <v>34028</v>
          </cell>
        </row>
        <row r="1995">
          <cell r="C1995">
            <v>10656</v>
          </cell>
          <cell r="D1995" t="str">
            <v>VALVULA COMPUERTA D=4" EXTREMOS BRIDADOS (A) (150 PSI)</v>
          </cell>
          <cell r="E1995" t="str">
            <v>UN</v>
          </cell>
          <cell r="F1995">
            <v>1203090</v>
          </cell>
        </row>
        <row r="1996">
          <cell r="C1996">
            <v>10657</v>
          </cell>
          <cell r="D1996" t="str">
            <v>VALVULA DE GLOBO DE 4" (A)</v>
          </cell>
          <cell r="E1996" t="str">
            <v>UN</v>
          </cell>
          <cell r="F1996">
            <v>2616953</v>
          </cell>
        </row>
        <row r="1997">
          <cell r="C1997">
            <v>10658</v>
          </cell>
          <cell r="D1997" t="str">
            <v>HIDROSOLTA (15 KILOGRAMOS)</v>
          </cell>
          <cell r="E1997" t="str">
            <v>UN</v>
          </cell>
          <cell r="F1997">
            <v>88800</v>
          </cell>
        </row>
        <row r="1998">
          <cell r="C1998">
            <v>10659</v>
          </cell>
          <cell r="D1998" t="str">
            <v>VALVULA DE MARIPOSA Ø 12"A BRIDA - BRIDA (A) (150 PSI)</v>
          </cell>
          <cell r="E1998" t="str">
            <v>UN</v>
          </cell>
          <cell r="F1998">
            <v>10577778</v>
          </cell>
        </row>
        <row r="1999">
          <cell r="C1999">
            <v>10662</v>
          </cell>
          <cell r="D1999" t="str">
            <v>CAÑUELA PREFABRICADA CU 004 (20cm x 30cm x 100cm)</v>
          </cell>
          <cell r="E1999" t="str">
            <v>UN</v>
          </cell>
          <cell r="F1999">
            <v>38627</v>
          </cell>
        </row>
        <row r="2000">
          <cell r="C2000">
            <v>10669</v>
          </cell>
          <cell r="D2000" t="str">
            <v>SEÑAL VERTICAL DE TRÁNSITO TIPO DELINEADOR OBSTÁCULO LATERAL CON LÁMINA RETRORREFLECTIVA TIPO GRADO DIAMANTE (90X20) INCLUYE POSTE</v>
          </cell>
          <cell r="E2000" t="str">
            <v>UN</v>
          </cell>
          <cell r="F2000">
            <v>385741</v>
          </cell>
        </row>
        <row r="2001">
          <cell r="C2001">
            <v>10670</v>
          </cell>
          <cell r="D2001" t="str">
            <v>SEÑAL VERTICAL DE TRÁNSITO TIPO DELINEADOR OBSTÁCULO LATERAL CON LÁMINA RETRORREFLECTIVA TIPO GRADO DIAMANTE (40X50) INCLUYE POSTE</v>
          </cell>
          <cell r="E2001" t="str">
            <v>UN</v>
          </cell>
          <cell r="F2001">
            <v>300594</v>
          </cell>
        </row>
        <row r="2002">
          <cell r="C2002">
            <v>10671</v>
          </cell>
          <cell r="D2002" t="str">
            <v>TEE PVC U.M. 12" X 6"</v>
          </cell>
          <cell r="E2002" t="str">
            <v>UN</v>
          </cell>
          <cell r="F2002">
            <v>2050370</v>
          </cell>
        </row>
        <row r="2003">
          <cell r="C2003">
            <v>10672</v>
          </cell>
          <cell r="D2003" t="str">
            <v>TEE PVC U.M. 12" X 4"</v>
          </cell>
          <cell r="E2003" t="str">
            <v>UN</v>
          </cell>
          <cell r="F2003">
            <v>1696940</v>
          </cell>
        </row>
        <row r="2004">
          <cell r="C2004">
            <v>10673</v>
          </cell>
          <cell r="D2004" t="str">
            <v>TUBERIA PVC U.M. EXT CORRUGAD LISO U.M. NORMA NTC 3722-1 D=33"</v>
          </cell>
          <cell r="E2004" t="str">
            <v>ML</v>
          </cell>
          <cell r="F2004">
            <v>1077829</v>
          </cell>
        </row>
        <row r="2005">
          <cell r="C2005">
            <v>10674</v>
          </cell>
          <cell r="D2005" t="str">
            <v>TUBERIA PVC U.M. EXT CORRUGAD LISO U.M. NORMA NTC 3722-1 D=42"</v>
          </cell>
          <cell r="E2005" t="str">
            <v>ML</v>
          </cell>
          <cell r="F2005">
            <v>2361667</v>
          </cell>
        </row>
        <row r="2006">
          <cell r="C2006">
            <v>10676</v>
          </cell>
          <cell r="D2006" t="str">
            <v>TUBO ACERO CARBÓN A106 SCH-40  S/C 1"</v>
          </cell>
          <cell r="E2006" t="str">
            <v>ML</v>
          </cell>
          <cell r="F2006">
            <v>21420</v>
          </cell>
        </row>
        <row r="2007">
          <cell r="C2007">
            <v>10677</v>
          </cell>
          <cell r="D2007" t="str">
            <v>TUBO ACERO CARBÓN A106 SCH-40  S/C 1 1/2"</v>
          </cell>
          <cell r="E2007" t="str">
            <v>ML</v>
          </cell>
          <cell r="F2007">
            <v>32725</v>
          </cell>
        </row>
        <row r="2008">
          <cell r="C2008">
            <v>10678</v>
          </cell>
          <cell r="D2008" t="str">
            <v>UNIÓN JUNTA DE DESMONTAJE AUTOPORTANTE Ø 16" (A)</v>
          </cell>
          <cell r="E2008" t="str">
            <v>UN</v>
          </cell>
          <cell r="F2008">
            <v>4366630</v>
          </cell>
        </row>
        <row r="2009">
          <cell r="C2009">
            <v>10679</v>
          </cell>
          <cell r="D2009" t="str">
            <v>TAPON PVC U.M. JUNTA HIDRAULICA NORMA NTC 382 D=2"</v>
          </cell>
          <cell r="E2009" t="str">
            <v>UN</v>
          </cell>
          <cell r="F2009">
            <v>9770</v>
          </cell>
        </row>
        <row r="2010">
          <cell r="C2010">
            <v>10680</v>
          </cell>
          <cell r="D2010" t="str">
            <v>UNIÓN JUNTA DE DESMONTAJE AUTOPORTANTE Ø 12" (A)</v>
          </cell>
          <cell r="E2010" t="str">
            <v>UN</v>
          </cell>
          <cell r="F2010">
            <v>2346033</v>
          </cell>
        </row>
        <row r="2011">
          <cell r="C2011">
            <v>10681</v>
          </cell>
          <cell r="D2011" t="str">
            <v>UNIÓN JUNTA DE DESMONTAJE AUTOPORTANTE Ø 24" (A)</v>
          </cell>
          <cell r="E2011" t="str">
            <v>UN</v>
          </cell>
          <cell r="F2011">
            <v>9554523</v>
          </cell>
        </row>
        <row r="2012">
          <cell r="C2012">
            <v>10682</v>
          </cell>
          <cell r="D2012" t="str">
            <v>VALVULA DE COMPUERTA Ø 4" (E.L) CON SELLO EN BRONCE</v>
          </cell>
          <cell r="E2012" t="str">
            <v>UN</v>
          </cell>
          <cell r="F2012">
            <v>2915500</v>
          </cell>
        </row>
        <row r="2013">
          <cell r="C2013">
            <v>10684</v>
          </cell>
          <cell r="D2013" t="str">
            <v>VENTOSA DE DOBLE ACCIÓN DE 2" DE BRIDA (A)</v>
          </cell>
          <cell r="E2013" t="str">
            <v>UN</v>
          </cell>
          <cell r="F2013">
            <v>610010</v>
          </cell>
        </row>
        <row r="2014">
          <cell r="C2014">
            <v>10687</v>
          </cell>
          <cell r="D2014" t="str">
            <v>CODO EN ACERO D=16" ENTRE 67.5° Y 90  L=1.25 m x 1.25 m, INCLUYE UNIONES ESPIGO-CAMPANA CON EMPAQUE CAUCHO. CON REVESTIMIENTO INTERIOR Y EXTERIOR EN MORTERO DE CEMENTO. PRESIÓN TRABAJO 150 PSI</v>
          </cell>
          <cell r="E2014" t="str">
            <v>UN</v>
          </cell>
          <cell r="F2014">
            <v>5276148</v>
          </cell>
        </row>
        <row r="2015">
          <cell r="C2015">
            <v>10688</v>
          </cell>
          <cell r="D2015" t="str">
            <v>CODO EN ACERO D=4"</v>
          </cell>
          <cell r="E2015" t="str">
            <v>UN</v>
          </cell>
          <cell r="F2015">
            <v>138635</v>
          </cell>
        </row>
        <row r="2016">
          <cell r="C2016">
            <v>10689</v>
          </cell>
          <cell r="D2016" t="str">
            <v>SEÑAL METÁLICA DEFINITIVA DOBLE DE 0.75x0.75m REFLECTIVO GRADO INGENIERÍA ÁNGULOS DE 2x1/4", LÁMINA CLA. 16 PINTADA UNA CARA PINTURA ELECTROSTÁTICA. INCL. POSTE</v>
          </cell>
          <cell r="E2016" t="str">
            <v>UN</v>
          </cell>
          <cell r="F2016">
            <v>569824</v>
          </cell>
        </row>
        <row r="2017">
          <cell r="C2017">
            <v>10690</v>
          </cell>
          <cell r="D2017" t="str">
            <v>CODO EN ACERO D=16" ENTRE 45° y 67.5°   JUNTA ESPIGO-CAMPANA CON EMPAQUE CAUCHO.  REVESTIMIENTO INTERIOR Y EXTERIOR EN MORTERO DE CEMENTO. L=0.85X0.85M PRESIÓN TRABAJO 150 PSI</v>
          </cell>
          <cell r="E2017" t="str">
            <v>UN</v>
          </cell>
          <cell r="F2017">
            <v>4176450</v>
          </cell>
        </row>
        <row r="2018">
          <cell r="C2018">
            <v>10692</v>
          </cell>
          <cell r="D2018" t="str">
            <v>SEÑAL DOBLE DE 60 CM, REFLECTIVO ALTA DENSIDAD TIPO IV EN LAMINA GALVANIZADA, PEDESTAL EN ANGULO SP/SR/SI. (SUMINISTRO E INSTALACION)</v>
          </cell>
          <cell r="E2018" t="str">
            <v>UN</v>
          </cell>
          <cell r="F2018">
            <v>527150</v>
          </cell>
        </row>
        <row r="2019">
          <cell r="C2019">
            <v>10694</v>
          </cell>
          <cell r="D2019" t="str">
            <v>SEÑAL VERTICAL REGLAMENTARIA CICLORRUTA (D= 45cm) CON PLAQUETA. INCLUYE POSTE.</v>
          </cell>
          <cell r="E2019" t="str">
            <v>UN</v>
          </cell>
          <cell r="F2019">
            <v>493850</v>
          </cell>
        </row>
        <row r="2020">
          <cell r="C2020">
            <v>10695</v>
          </cell>
          <cell r="D2020" t="str">
            <v>TUBO EN ACERO SCH 40 D= 1"</v>
          </cell>
          <cell r="E2020" t="str">
            <v>ML</v>
          </cell>
          <cell r="F2020">
            <v>35819</v>
          </cell>
        </row>
        <row r="2021">
          <cell r="C2021">
            <v>10696</v>
          </cell>
          <cell r="D2021" t="str">
            <v>TUBO EN ACERO SCH 40 D= 1 1/2"</v>
          </cell>
          <cell r="E2021" t="str">
            <v>ML</v>
          </cell>
          <cell r="F2021">
            <v>54621</v>
          </cell>
        </row>
        <row r="2022">
          <cell r="C2022">
            <v>10697</v>
          </cell>
          <cell r="D2022" t="str">
            <v>SEÑAL VERTICAL INFORMATIVA CICLORUTA (D= 45cm x 45cm) CON PLAQUETA. INCLUYE POSTE. LÁMINA CALIBRE 16 PINTADA POR UNA CARA CON PINTURA ELECTROSTÁTICA</v>
          </cell>
          <cell r="E2022" t="str">
            <v>UN</v>
          </cell>
          <cell r="F2022">
            <v>493850</v>
          </cell>
        </row>
        <row r="2023">
          <cell r="C2023">
            <v>10698</v>
          </cell>
          <cell r="D2023" t="str">
            <v>SEÑAL VERTICAL GRUPO DE REGLAMENTARIAS TIPO CIRCULO (D= 60cm). INCLUYE POSTE.</v>
          </cell>
          <cell r="E2023" t="str">
            <v>UN</v>
          </cell>
          <cell r="F2023">
            <v>428400</v>
          </cell>
        </row>
        <row r="2024">
          <cell r="C2024">
            <v>10699</v>
          </cell>
          <cell r="D2024" t="str">
            <v>SEÑAL VERTICAL GRUPO DE REGLAMENTARIAS TIPO CIRCULO (D= 60cm). CON PLAQUETA. INCLUYE POSTE. REFLECTIVO GRADO ING. CON ÁNGULO DE 2" x 1/4" x 3m LÁMINA CAL. 16 PINTADA UNA CARA PINTURA ELECTROSTATICA</v>
          </cell>
          <cell r="E2024" t="str">
            <v>UN</v>
          </cell>
          <cell r="F2024">
            <v>469269</v>
          </cell>
        </row>
        <row r="2025">
          <cell r="C2025">
            <v>10700</v>
          </cell>
          <cell r="D2025" t="str">
            <v>CODO 90° PVC ALCANTARILLADO D=8"</v>
          </cell>
          <cell r="E2025" t="str">
            <v>UN</v>
          </cell>
          <cell r="F2025">
            <v>197027</v>
          </cell>
        </row>
        <row r="2026">
          <cell r="C2026">
            <v>10706</v>
          </cell>
          <cell r="D2026" t="str">
            <v>PERNOS ROSCADO EN "U" PARA TUBERÍA D=3"</v>
          </cell>
          <cell r="E2026" t="str">
            <v>UN</v>
          </cell>
          <cell r="F2026">
            <v>9813</v>
          </cell>
        </row>
        <row r="2027">
          <cell r="C2027">
            <v>10710</v>
          </cell>
          <cell r="D2027" t="str">
            <v>POSTE TIPO MÁSTIL T1 (3.80m) EN TUBO SCH 40 GALVANIZADO Y PINTADO</v>
          </cell>
          <cell r="E2027" t="str">
            <v>UN</v>
          </cell>
          <cell r="F2027">
            <v>3840035</v>
          </cell>
        </row>
        <row r="2028">
          <cell r="C2028">
            <v>10712</v>
          </cell>
          <cell r="D2028" t="str">
            <v>TAPA VALVULA TIPO CHOROTE TRAFICO PESADO</v>
          </cell>
          <cell r="E2028" t="str">
            <v>UN</v>
          </cell>
          <cell r="F2028">
            <v>464100</v>
          </cell>
        </row>
        <row r="2029">
          <cell r="C2029">
            <v>10723</v>
          </cell>
          <cell r="D2029" t="str">
            <v>AGUA - E. COLI</v>
          </cell>
          <cell r="E2029" t="str">
            <v>MUESTRA</v>
          </cell>
          <cell r="F2029">
            <v>42412</v>
          </cell>
        </row>
        <row r="2030">
          <cell r="C2030">
            <v>10728</v>
          </cell>
          <cell r="D2030" t="str">
            <v>AGUA - COLOR APARENTE</v>
          </cell>
          <cell r="E2030" t="str">
            <v>MUESTRA</v>
          </cell>
          <cell r="F2030">
            <v>13685</v>
          </cell>
        </row>
        <row r="2031">
          <cell r="C2031">
            <v>10733</v>
          </cell>
          <cell r="D2031" t="str">
            <v>VALVULA COMPUERTA ELASTICA HD DN D=12" PVC L.F.</v>
          </cell>
          <cell r="E2031" t="str">
            <v>UN</v>
          </cell>
          <cell r="F2031">
            <v>6804420</v>
          </cell>
        </row>
        <row r="2032">
          <cell r="C2032">
            <v>10734</v>
          </cell>
          <cell r="D2032" t="str">
            <v>VALVULA COMPUERTA ELASTICA HD DN D=8" PVC L.F.</v>
          </cell>
          <cell r="E2032" t="str">
            <v>UN</v>
          </cell>
          <cell r="F2032">
            <v>2916690</v>
          </cell>
        </row>
        <row r="2033">
          <cell r="C2033">
            <v>10736</v>
          </cell>
          <cell r="D2033" t="str">
            <v>VALVULA COMPUERTA ELASTICA HD DN D=6" PVC L.F.</v>
          </cell>
          <cell r="E2033" t="str">
            <v>UN</v>
          </cell>
          <cell r="F2033">
            <v>1993250</v>
          </cell>
        </row>
        <row r="2034">
          <cell r="C2034">
            <v>10737</v>
          </cell>
          <cell r="D2034" t="str">
            <v>VALVULA COMPUERTA ELASTICA HD DN D=4" PVC L.F.</v>
          </cell>
          <cell r="E2034" t="str">
            <v>UN</v>
          </cell>
          <cell r="F2034">
            <v>1032920</v>
          </cell>
        </row>
        <row r="2035">
          <cell r="C2035">
            <v>10754</v>
          </cell>
          <cell r="D2035" t="str">
            <v>REDUCCIÓN EXCÉNTRICA HD 27" x 24". Br PN10 x Br CL 125</v>
          </cell>
          <cell r="E2035" t="str">
            <v>UN</v>
          </cell>
          <cell r="F2035">
            <v>10975095</v>
          </cell>
        </row>
        <row r="2036">
          <cell r="C2036">
            <v>10755</v>
          </cell>
          <cell r="D2036" t="str">
            <v>UNION JUNTA DE DESMONTAJE TIPO DRESSER Ø 4" 150 PSI</v>
          </cell>
          <cell r="E2036" t="str">
            <v>UN</v>
          </cell>
          <cell r="F2036">
            <v>700801</v>
          </cell>
        </row>
        <row r="2037">
          <cell r="C2037">
            <v>10756</v>
          </cell>
          <cell r="D2037" t="str">
            <v>VÁLVULA DE CHEQUE DE 4" 150 PSI EXTREMOS BRIDADOS.</v>
          </cell>
          <cell r="E2037" t="str">
            <v>UN</v>
          </cell>
          <cell r="F2037">
            <v>1333594</v>
          </cell>
        </row>
        <row r="2038">
          <cell r="C2038">
            <v>10757</v>
          </cell>
          <cell r="D2038" t="str">
            <v>VÁLVULA VENTOSA HD COMBINADA TRIPLE ACCIÓN (TRIPLE EFECTO) D=3" EXTREMO EN BRIDA CLASE 150</v>
          </cell>
          <cell r="E2038" t="str">
            <v>UN</v>
          </cell>
          <cell r="F2038">
            <v>1318962</v>
          </cell>
        </row>
        <row r="2039">
          <cell r="C2039">
            <v>10758</v>
          </cell>
          <cell r="D2039" t="str">
            <v>VALVULA COMPUERTA ELÁSTICA EXTREMOS BRIDADOS. D=3"  150 PSI (VASTAGO ASCENDENTE)</v>
          </cell>
          <cell r="E2039" t="str">
            <v>UN</v>
          </cell>
          <cell r="F2039">
            <v>1012690</v>
          </cell>
        </row>
        <row r="2040">
          <cell r="C2040">
            <v>10767</v>
          </cell>
          <cell r="D2040" t="str">
            <v>PINTURA DE TRÁFICO ESPESOR SECO 4mils PARA SEÑALIZACIÓN DE PISO EN PUERTA CORREDIZA SENCILLA, SEGÚN MANUAL DE IMAGEN DE TRANSMILENIO - Incluye suministro y aplicación</v>
          </cell>
          <cell r="E2040" t="str">
            <v>M2</v>
          </cell>
          <cell r="F2040">
            <v>145856</v>
          </cell>
        </row>
        <row r="2041">
          <cell r="C2041">
            <v>10768</v>
          </cell>
          <cell r="D2041" t="str">
            <v>PINTURA DE TRÁFICO ESPESOR SECO 4mils PARA SEÑALIZACIÓN DE PISO EN PUERTA CORREDIZA TELESCÓPICA, SEGÚN MANUAL DE IMAGEN DE TRANSMILENIO - Incluye suministro y aplicación</v>
          </cell>
          <cell r="E2041" t="str">
            <v>UN</v>
          </cell>
          <cell r="F2041">
            <v>209058</v>
          </cell>
        </row>
        <row r="2042">
          <cell r="C2042">
            <v>10770</v>
          </cell>
          <cell r="D2042" t="str">
            <v>SEÑAL TIPO DE FRECUENCIA EN LÁMINA, RECUBRIMIENTO POR AMBAS CARAS EN PELÍCULA REFLECTORA GRADO INGENIERÍA AZUL PARA EL FONDO Y BLANCO PARA NÚMERO O LETRA. SEGÚN MANUAL DE IMAGEN TRANSMILENIO.</v>
          </cell>
          <cell r="E2042" t="str">
            <v>UN</v>
          </cell>
          <cell r="F2042">
            <v>91736</v>
          </cell>
        </row>
        <row r="2043">
          <cell r="C2043">
            <v>10774</v>
          </cell>
          <cell r="D2043" t="str">
            <v>RUTEROS MONTAJE RUTA FÁCIL EN VINILO CON ADHESIVO EN VINILO FUNDIDO 32cm x 16cm SOBRE IMPRESIÓN. SEGÚN MANUAL DE IMAGEN TRANSMILENIO. SUMINISTRO E INSTALACIÓN</v>
          </cell>
          <cell r="E2043" t="str">
            <v>UN</v>
          </cell>
          <cell r="F2043">
            <v>80433</v>
          </cell>
        </row>
        <row r="2044">
          <cell r="C2044">
            <v>10776</v>
          </cell>
          <cell r="D2044" t="str">
            <v>RUTEROS MONTANTE SERVICIOS Y HORARIOS + INFORMACIÓN + RIELES. SEGÚN MANUAL DE IMAGEN TRANSMILENIO. SUMINISTRO E INSTALACIÓN.</v>
          </cell>
          <cell r="E2044" t="str">
            <v>UN</v>
          </cell>
          <cell r="F2044">
            <v>97350</v>
          </cell>
        </row>
        <row r="2045">
          <cell r="C2045">
            <v>10777</v>
          </cell>
          <cell r="D2045" t="str">
            <v>YEE REDUCIDA PVC SANITARIA 4" x 3"</v>
          </cell>
          <cell r="E2045" t="str">
            <v>UN</v>
          </cell>
          <cell r="F2045">
            <v>28371</v>
          </cell>
        </row>
        <row r="2046">
          <cell r="C2046">
            <v>10783</v>
          </cell>
          <cell r="D2046" t="str">
            <v>CONDUCTORES DE ALUMINIO 4X(1X2/0) AWG AISLADO HFFR 600 V C.A.</v>
          </cell>
          <cell r="E2046" t="str">
            <v>ML</v>
          </cell>
          <cell r="F2046">
            <v>7486</v>
          </cell>
        </row>
        <row r="2047">
          <cell r="C2047">
            <v>10787</v>
          </cell>
          <cell r="D2047" t="str">
            <v>SIFON PVC 135° D=3"</v>
          </cell>
          <cell r="E2047" t="str">
            <v>UN</v>
          </cell>
          <cell r="F2047">
            <v>13459</v>
          </cell>
        </row>
        <row r="2048">
          <cell r="C2048">
            <v>10788</v>
          </cell>
          <cell r="D2048" t="str">
            <v>BARRA SOPORTE BAÑO MOVILIDAD REDUCIDA</v>
          </cell>
          <cell r="E2048" t="str">
            <v>UN</v>
          </cell>
          <cell r="F2048">
            <v>291550</v>
          </cell>
        </row>
        <row r="2049">
          <cell r="C2049">
            <v>10790</v>
          </cell>
          <cell r="D2049" t="str">
            <v>PUERTA METÁLICA CON REJILLA DE 0.80 m x 2.10 m.</v>
          </cell>
          <cell r="E2049" t="str">
            <v>M2</v>
          </cell>
          <cell r="F2049">
            <v>445717</v>
          </cell>
        </row>
        <row r="2050">
          <cell r="C2050">
            <v>10792</v>
          </cell>
          <cell r="D2050" t="str">
            <v>LUMINARIA PANEL LED 1.20 X 0.30MT. INSTALADA EN EL TECHO. INCLUYE SUMINISTRO E INSTALACIÓN, 42W 120V C.A 4396LM</v>
          </cell>
          <cell r="E2050" t="str">
            <v>UN</v>
          </cell>
          <cell r="F2050">
            <v>107171</v>
          </cell>
        </row>
        <row r="2051">
          <cell r="C2051">
            <v>10794</v>
          </cell>
          <cell r="D2051" t="str">
            <v>SIFON PVC 135° D=4"</v>
          </cell>
          <cell r="E2051" t="str">
            <v>UN</v>
          </cell>
          <cell r="F2051">
            <v>29417</v>
          </cell>
        </row>
        <row r="2052">
          <cell r="C2052">
            <v>10795</v>
          </cell>
          <cell r="D2052" t="str">
            <v>LUMINARIA PANEL LED 60 X 60CM. INSTALADA EN EL TECHO. INCLUYE SUMINISTRO E INSTALACIÓN, 33W 120V C.A 3520LM</v>
          </cell>
          <cell r="E2052" t="str">
            <v>UN</v>
          </cell>
          <cell r="F2052">
            <v>74327</v>
          </cell>
        </row>
        <row r="2053">
          <cell r="C2053">
            <v>10796</v>
          </cell>
          <cell r="D2053" t="str">
            <v>LUMINARIA PANEL LED  REDONDO INSTALADA EN EL TECHO. INCLUYE SUMINISTRO E INSTALACIÓN, 12W 120V C.A 710LM</v>
          </cell>
          <cell r="E2053" t="str">
            <v>UN</v>
          </cell>
          <cell r="F2053">
            <v>11688</v>
          </cell>
        </row>
        <row r="2054">
          <cell r="C2054">
            <v>10808</v>
          </cell>
          <cell r="D2054" t="str">
            <v>ACCESORIOS DE INSTALACIÓN ADICIONALES: CONDULETAS, CONECTORES, RECTOS, ADAPTADOR PVC A EMT, CAJAS METÁLICAS 5800 ENTRE OTROS</v>
          </cell>
          <cell r="E2054" t="str">
            <v>UN</v>
          </cell>
          <cell r="F2054">
            <v>64712</v>
          </cell>
        </row>
        <row r="2055">
          <cell r="C2055">
            <v>10813</v>
          </cell>
          <cell r="D2055" t="str">
            <v>CODO 90° PVC E.L.  D= 2"</v>
          </cell>
          <cell r="E2055" t="str">
            <v>UN</v>
          </cell>
          <cell r="F2055">
            <v>14420</v>
          </cell>
        </row>
        <row r="2056">
          <cell r="C2056">
            <v>10822</v>
          </cell>
          <cell r="D2056" t="str">
            <v>LUMINARIA LED I, 16 LED, RA03SIM, 21W, 4000°K  100-227 V</v>
          </cell>
          <cell r="E2056" t="str">
            <v>UN</v>
          </cell>
          <cell r="F2056">
            <v>1007405</v>
          </cell>
        </row>
        <row r="2057">
          <cell r="C2057">
            <v>10824</v>
          </cell>
          <cell r="D2057" t="str">
            <v>UPS 2.0 KVA</v>
          </cell>
          <cell r="E2057" t="str">
            <v>UN</v>
          </cell>
          <cell r="F2057">
            <v>1970000</v>
          </cell>
        </row>
        <row r="2058">
          <cell r="C2058">
            <v>10825</v>
          </cell>
          <cell r="D2058" t="str">
            <v>ESPECIES DE JARDINERÍA PORTE BAJO (CINTAS)</v>
          </cell>
          <cell r="E2058" t="str">
            <v>M2</v>
          </cell>
          <cell r="F2058">
            <v>69615</v>
          </cell>
        </row>
        <row r="2059">
          <cell r="C2059">
            <v>10830</v>
          </cell>
          <cell r="D2059" t="str">
            <v>ESPECIES DE JARDINERÍA PORTE ALTO (GARRAS DE CANGURO)</v>
          </cell>
          <cell r="E2059" t="str">
            <v>M2</v>
          </cell>
          <cell r="F2059">
            <v>77350</v>
          </cell>
        </row>
        <row r="2060">
          <cell r="C2060">
            <v>10836</v>
          </cell>
          <cell r="D2060" t="str">
            <v>POSTE METALICO GALVANIZADO EN CALIENTE H=14m CON BRAZO SENCILLO</v>
          </cell>
          <cell r="E2060" t="str">
            <v>UN</v>
          </cell>
          <cell r="F2060">
            <v>5292942</v>
          </cell>
        </row>
        <row r="2061">
          <cell r="C2061">
            <v>10842</v>
          </cell>
          <cell r="D2061" t="str">
            <v>CONECTOR TIPO CUÑA</v>
          </cell>
          <cell r="E2061" t="str">
            <v>UN</v>
          </cell>
          <cell r="F2061">
            <v>17612</v>
          </cell>
        </row>
        <row r="2062">
          <cell r="C2062">
            <v>10847</v>
          </cell>
          <cell r="D2062" t="str">
            <v>POSTE METALICO GALVANIZADO EN CALIENTE H=14m CON BRAZO DOBLE PROPOSITO DE 1.5m</v>
          </cell>
          <cell r="E2062" t="str">
            <v>UN</v>
          </cell>
          <cell r="F2062">
            <v>5439371</v>
          </cell>
        </row>
        <row r="2063">
          <cell r="C2063">
            <v>10848</v>
          </cell>
          <cell r="D2063" t="str">
            <v>CURVA DE ACERO GALVANIZADA DE 4" X 90°</v>
          </cell>
          <cell r="E2063" t="str">
            <v>ML</v>
          </cell>
          <cell r="F2063">
            <v>92344</v>
          </cell>
        </row>
        <row r="2064">
          <cell r="C2064">
            <v>10849</v>
          </cell>
          <cell r="D2064" t="str">
            <v>UNIÓN GALVANIZADA DE 4"</v>
          </cell>
          <cell r="E2064" t="str">
            <v>ML</v>
          </cell>
          <cell r="F2064">
            <v>53550</v>
          </cell>
        </row>
        <row r="2065">
          <cell r="C2065">
            <v>10850</v>
          </cell>
          <cell r="D2065" t="str">
            <v>ABRAZADERA DE UNA SALIDA PARA SUJECIÓN DE CABLES AL POSTE</v>
          </cell>
          <cell r="E2065" t="str">
            <v>ML</v>
          </cell>
          <cell r="F2065">
            <v>11932</v>
          </cell>
        </row>
        <row r="2066">
          <cell r="C2066">
            <v>10851</v>
          </cell>
          <cell r="D2066" t="str">
            <v>POSTE METALICO GALVANIZADO EN CALIENTE H=14m CON BRAZO TRIPLE PROPOSITO DE 1.5m</v>
          </cell>
          <cell r="E2066" t="str">
            <v>UN</v>
          </cell>
          <cell r="F2066">
            <v>3516843</v>
          </cell>
        </row>
        <row r="2067">
          <cell r="C2067">
            <v>10852</v>
          </cell>
          <cell r="D2067" t="str">
            <v>LUMINARIA RALED IV 128 LED, RA02SII, 200W COMPLETA PARA ALUMBRADO PÚBLICO</v>
          </cell>
          <cell r="E2067" t="str">
            <v>UN</v>
          </cell>
          <cell r="F2067">
            <v>1446627</v>
          </cell>
        </row>
        <row r="2068">
          <cell r="C2068">
            <v>10854</v>
          </cell>
          <cell r="D2068" t="str">
            <v>CIMBRA DE SOPORTE. FORZA ANDAMIOS Y FORZA ACERO LOSA</v>
          </cell>
          <cell r="E2068" t="str">
            <v>M2/DIA</v>
          </cell>
          <cell r="F2068">
            <v>4760</v>
          </cell>
        </row>
        <row r="2069">
          <cell r="C2069">
            <v>10855</v>
          </cell>
          <cell r="D2069" t="str">
            <v>CAJA METÁLICA DE PASO 30cmX30cmX10cm</v>
          </cell>
          <cell r="E2069" t="str">
            <v>UN</v>
          </cell>
          <cell r="F2069">
            <v>57120</v>
          </cell>
        </row>
        <row r="2070">
          <cell r="C2070">
            <v>10862</v>
          </cell>
          <cell r="D2070" t="str">
            <v>CAJA DE EMPALME PARA 12 HILOS MÍNIMO</v>
          </cell>
          <cell r="E2070" t="str">
            <v>UN</v>
          </cell>
          <cell r="F2070">
            <v>333200</v>
          </cell>
        </row>
        <row r="2071">
          <cell r="C2071">
            <v>10863</v>
          </cell>
          <cell r="D2071" t="str">
            <v>OTDR FIBRA ÓPTICA ALQUILER</v>
          </cell>
          <cell r="E2071" t="str">
            <v>DIA</v>
          </cell>
          <cell r="F2071">
            <v>62154</v>
          </cell>
        </row>
        <row r="2072">
          <cell r="C2072">
            <v>10864</v>
          </cell>
          <cell r="D2072" t="str">
            <v>FUSIONADOR DE FIBRA ÓPTICA ALQUILER</v>
          </cell>
          <cell r="E2072" t="str">
            <v>DIA</v>
          </cell>
          <cell r="F2072">
            <v>62154</v>
          </cell>
        </row>
        <row r="2073">
          <cell r="C2073">
            <v>10872</v>
          </cell>
          <cell r="D2073" t="str">
            <v>TABLERO TRIFASICO CON PUERTA Y ESPACIO PARA TOTALIZADOR DE 24 CIRCUITOS CON BARRAJE DE 225A-BARRA NEUTRO-BARRA TIERRA-CHAPA Y LLAVE.</v>
          </cell>
          <cell r="E2073" t="str">
            <v>UN</v>
          </cell>
          <cell r="F2073">
            <v>490280</v>
          </cell>
        </row>
        <row r="2074">
          <cell r="C2074">
            <v>10876</v>
          </cell>
          <cell r="D2074" t="str">
            <v>POSTE METÁLICO AP, H=21M CON CANASTA DE ANCLAJE, CANASTA DE MANTENIMIENTO, SOPORTE PARA LUMINARIAS, LÍNEA DE VIDA Y PELDAÑOS. INCLUYE TRANSPORTE AL PORTAL AMÉRICAS</v>
          </cell>
          <cell r="E2074" t="str">
            <v>UN</v>
          </cell>
          <cell r="F2074">
            <v>12657666</v>
          </cell>
        </row>
        <row r="2075">
          <cell r="C2075">
            <v>10877</v>
          </cell>
          <cell r="D2075" t="str">
            <v>PROYECTOR LED PRO 600W 5000K, 120-277V, 6000 LM, CON DIFUSOR DE VIDRIO PLANO (INCLUYE ACCESORIOS DE FIJACION)</v>
          </cell>
          <cell r="E2075" t="str">
            <v>UN</v>
          </cell>
          <cell r="F2075">
            <v>3990800</v>
          </cell>
        </row>
        <row r="2076">
          <cell r="C2076">
            <v>10878</v>
          </cell>
          <cell r="D2076" t="str">
            <v>TRAGANTE CÚPULA 4" x 3" PLÁSTICAS</v>
          </cell>
          <cell r="E2076" t="str">
            <v>UN</v>
          </cell>
          <cell r="F2076">
            <v>6307</v>
          </cell>
        </row>
        <row r="2077">
          <cell r="C2077">
            <v>10880</v>
          </cell>
          <cell r="D2077" t="str">
            <v>MATERIAL GRANULAR TIPO B-400 PROVENIENTE DE CENTROS DE TRATAMIENTO Y/O APROVECHAMIENTO DE RCD</v>
          </cell>
          <cell r="E2077" t="str">
            <v>M3</v>
          </cell>
          <cell r="F2077">
            <v>25680</v>
          </cell>
        </row>
        <row r="2078">
          <cell r="C2078">
            <v>10882</v>
          </cell>
          <cell r="D2078" t="str">
            <v>CABLE ALUMINIO AISLADO THHW, 500 KCMIL AA8000-CPT 600V 90°C CT</v>
          </cell>
          <cell r="E2078" t="str">
            <v>ML</v>
          </cell>
          <cell r="F2078">
            <v>33200</v>
          </cell>
        </row>
        <row r="2079">
          <cell r="C2079">
            <v>10890</v>
          </cell>
          <cell r="D2079" t="str">
            <v>TUBERÍA DE ACERO D 1 1/2" (DN40), ASTM A53 GALVANIZADO ASTM A123, SCH10, SC, CLASE 150, CONEXIONES ROSCADAS NPT.</v>
          </cell>
          <cell r="E2079" t="str">
            <v>ML</v>
          </cell>
          <cell r="F2079">
            <v>50337</v>
          </cell>
        </row>
        <row r="2080">
          <cell r="C2080">
            <v>10891</v>
          </cell>
          <cell r="D2080" t="str">
            <v>VÁLVULA ANTI-RETORNO, (CHEQUE CORTINA) TIPO SWING, D 1 1/2" (DN40), CLASE 150, CONEXIONES ROSCADAS NPT.</v>
          </cell>
          <cell r="E2080" t="str">
            <v>UN</v>
          </cell>
          <cell r="F2080">
            <v>100591</v>
          </cell>
        </row>
        <row r="2081">
          <cell r="C2081">
            <v>10920</v>
          </cell>
          <cell r="D2081" t="str">
            <v>TEE BRIDADO, D 6"X6" (DN150), ASTM A126, GALVANIZADO ASTM A123, ASME B16.42, RF CLASE 150</v>
          </cell>
          <cell r="E2081" t="str">
            <v>UN</v>
          </cell>
          <cell r="F2081">
            <v>1224510</v>
          </cell>
        </row>
        <row r="2082">
          <cell r="C2082">
            <v>10936</v>
          </cell>
          <cell r="D2082" t="str">
            <v>BRIDA FLANGLES SLIP-ON D= 3" ACERO SOLDABLE RF 150 LB. ANSI B16.5</v>
          </cell>
          <cell r="E2082" t="str">
            <v>UN</v>
          </cell>
          <cell r="F2082">
            <v>125809</v>
          </cell>
        </row>
        <row r="2083">
          <cell r="C2083">
            <v>10937</v>
          </cell>
          <cell r="D2083" t="str">
            <v>BRIDA FLANGLES SLIP-ON D= 6" ACERO SOLDABLE RF 150 LB. ANSI B16.5</v>
          </cell>
          <cell r="E2083" t="str">
            <v>UN</v>
          </cell>
          <cell r="F2083">
            <v>249635</v>
          </cell>
        </row>
        <row r="2084">
          <cell r="C2084">
            <v>10947</v>
          </cell>
          <cell r="D2084" t="str">
            <v>ACERO LISO  D= 1 1/2" A37 - ACERO DE TRANSFERENCIA</v>
          </cell>
          <cell r="E2084" t="str">
            <v>KG</v>
          </cell>
          <cell r="F2084">
            <v>5831</v>
          </cell>
        </row>
        <row r="2085">
          <cell r="C2085">
            <v>10948</v>
          </cell>
          <cell r="D2085" t="str">
            <v>ACERO LISO  D= 1" A37 - ACERO DE TRANSFERENCIA</v>
          </cell>
          <cell r="E2085" t="str">
            <v>KG</v>
          </cell>
          <cell r="F2085">
            <v>5831</v>
          </cell>
        </row>
        <row r="2086">
          <cell r="C2086">
            <v>10955</v>
          </cell>
          <cell r="D2086" t="str">
            <v>CAMIÓN APLICADOR DE VÍAS DOBLE CABINA DE 3.5 ton DE CAPACIDAD, CON EQUIPO DE APLICACIÓN DE DOS MAQUINAS DEMARCADORAS HIDRA AIRLESS HIDRAM 4000, UNA MAQUINA DEMARCADORA POWRLINE</v>
          </cell>
          <cell r="E2086" t="str">
            <v>DIA</v>
          </cell>
          <cell r="F2086">
            <v>4744835</v>
          </cell>
        </row>
        <row r="2087">
          <cell r="C2087">
            <v>10957</v>
          </cell>
          <cell r="D2087" t="str">
            <v>MÉTODOS PARA MUESTREO Y ENSAYOS DE UNIDADES DE MAMPOSTERÍA Y OTROS PRODUCTOS DE ARCILLA. EFLORECENCIA. Norma técnica: NTC 4017 numeral 12.</v>
          </cell>
          <cell r="E2087" t="str">
            <v>UN</v>
          </cell>
          <cell r="F2087">
            <v>43197</v>
          </cell>
        </row>
        <row r="2088">
          <cell r="C2088">
            <v>10958</v>
          </cell>
          <cell r="D2088" t="str">
            <v>MÉTODOS PARA MUESTREO Y ENSAYOS DE UNIDADES DE MAMPOSTERÍA Y OTROS PRODUCTOS DE ARCILLA. ABSORCIÓN DE AGUA. Norma técnica: NTC 4017 numeral 10.3.</v>
          </cell>
          <cell r="E2088" t="str">
            <v>UN</v>
          </cell>
          <cell r="F2088">
            <v>37485</v>
          </cell>
        </row>
        <row r="2089">
          <cell r="C2089">
            <v>10959</v>
          </cell>
          <cell r="D2089" t="str">
            <v>MÉTODOS PARA MUESTREO Y ENSAYOS DE UNIDADES DE MAMPOSTERÍA Y OTROS PRODUCTOS DE ARCILLA. MEDICIÓN DEL ALABEO. Norma técnica: NTC 4017 numeral 19.</v>
          </cell>
          <cell r="E2089" t="str">
            <v>UN</v>
          </cell>
          <cell r="F2089">
            <v>35700</v>
          </cell>
        </row>
        <row r="2090">
          <cell r="C2090">
            <v>10960</v>
          </cell>
          <cell r="D2090" t="str">
            <v>MÉTODOS PARA MUESTREO Y ENSAYOS DE UNIDADES DE MAMPOSTERÍA Y OTROS PRODUCTOS DE ARCILLA. RESISTENCIA A LA COMPRESIÓN. Norma técnica: NTC 4017 numeral 7.</v>
          </cell>
          <cell r="E2090" t="str">
            <v>UN</v>
          </cell>
          <cell r="F2090">
            <v>33415</v>
          </cell>
        </row>
        <row r="2091">
          <cell r="C2091">
            <v>10961</v>
          </cell>
          <cell r="D2091" t="str">
            <v>MÉTODOS PARA MUESTREO Y ENSAYOS DE UNIDADES DE MAMPOSTERÍA Y OTROS PRODUCTOS DE ARCILLA. MEDICIÓN DEL TAMAÑO. Norma técnica: NTC 4017 numeral 18.</v>
          </cell>
          <cell r="E2091" t="str">
            <v>UN</v>
          </cell>
          <cell r="F2091">
            <v>21848</v>
          </cell>
        </row>
        <row r="2092">
          <cell r="C2092">
            <v>10962</v>
          </cell>
          <cell r="D2092" t="str">
            <v>MEDICIONES (DIMENSIONES) DE LOSETAS DE CONCRETO PARA PAVIMENTOS. Norma técnica: NTC 4992 numeral 6.2.10.</v>
          </cell>
          <cell r="E2092" t="str">
            <v>UN</v>
          </cell>
          <cell r="F2092">
            <v>32725</v>
          </cell>
        </row>
        <row r="2093">
          <cell r="C2093">
            <v>10963</v>
          </cell>
          <cell r="D2093" t="str">
            <v>PREFABRICADOS DE CONCRETO. MUESTREO Y ENSAYO DE PREFABRICADOS DE CONCRETO NO REFORZADOS, VIBROCOMPACTADOS. ABSORCIÓN DE AGUA. Norma técnica: NTC 4024 numeral 8.</v>
          </cell>
          <cell r="E2093" t="str">
            <v>UN</v>
          </cell>
          <cell r="F2093">
            <v>39032</v>
          </cell>
        </row>
        <row r="2094">
          <cell r="C2094">
            <v>10964</v>
          </cell>
          <cell r="D2094" t="str">
            <v>ADOQUINES DE CONCRETO PARA PAVIMENTOS. MEDICIONES. Norma técnica: NTC 2017 numeral 6.2.</v>
          </cell>
          <cell r="E2094" t="str">
            <v>UN</v>
          </cell>
          <cell r="F2094">
            <v>34510</v>
          </cell>
        </row>
        <row r="2095">
          <cell r="C2095">
            <v>10965</v>
          </cell>
          <cell r="D2095" t="str">
            <v>DETERMINACIÓN DE LA VISCOSIDAD DEL ASFALTO EMPLEANDO VISCOSÍMETROS CAPILARES DE VACÍO. Norma técnica: INV E – 716 - 13 ASTM D2171.</v>
          </cell>
          <cell r="E2095" t="str">
            <v>UN</v>
          </cell>
          <cell r="F2095">
            <v>218484</v>
          </cell>
        </row>
        <row r="2096">
          <cell r="C2096">
            <v>10966</v>
          </cell>
          <cell r="D2096" t="str">
            <v>CARACTERIZACIÓN DE LAS MEZCLAS ASFÁLTICAS ABIERTAS POR MEDIO DEL ENSAYO CANTABRO DE PÉRDIDA POR DESGASTE. Norma técnica: INV E - 760 - 13 NLT 352.</v>
          </cell>
          <cell r="E2096" t="str">
            <v>UN</v>
          </cell>
          <cell r="F2096">
            <v>114002</v>
          </cell>
        </row>
        <row r="2097">
          <cell r="C2097">
            <v>10967</v>
          </cell>
          <cell r="D2097" t="str">
            <v>DISEÑO DE MEZCLAS DE AGREGADOS CON CEMENTO ASFÁLTICO ESPUMADO. COMPACTACIÓN DE 6 PROBETAS. Norma técnica: INV E – 785 - 13.</v>
          </cell>
          <cell r="E2097" t="str">
            <v>UN</v>
          </cell>
          <cell r="F2097">
            <v>874000</v>
          </cell>
        </row>
        <row r="2098">
          <cell r="C2098">
            <v>10968</v>
          </cell>
          <cell r="D2098" t="str">
            <v>EFECTO DEL AGUA SOBRE LAS MEZCLAS ASFÁLTICAS SUELTAS. Norma técnica:  INV E – 757 - 13.</v>
          </cell>
          <cell r="E2098" t="str">
            <v>UN</v>
          </cell>
          <cell r="F2098">
            <v>117215</v>
          </cell>
        </row>
        <row r="2099">
          <cell r="C2099">
            <v>10969</v>
          </cell>
          <cell r="D2099" t="str">
            <v>DETERMINACIÓN DEL POTENCIAL DE REACTIVIDAD ÁLCALI DEL AGREGADOS (MÉTODO DE LAS BARRAS DE MORTERO). Norma técnica: ASTM 1260.</v>
          </cell>
          <cell r="E2099" t="str">
            <v>UN</v>
          </cell>
          <cell r="F2099">
            <v>828835</v>
          </cell>
        </row>
        <row r="2100">
          <cell r="C2100">
            <v>10971</v>
          </cell>
          <cell r="D2100" t="str">
            <v>ENSAYO DE PLACA CON CARGA ESTÁTICA NO REPETIDA SOBRE SUELOS Y CAPAS NO TRATADAS DE PAVIMENTOS, PARA EMPLEAR ENLA EVALUACIÓN Y EL DISEÑO DE PAVIMENTOS (NO INCLUYE TRANSPORTE NI VOLQUETA) - TOMA POR PU. Norma técnica : INV E 168-13.</v>
          </cell>
          <cell r="E2100" t="str">
            <v>UN</v>
          </cell>
          <cell r="F2100">
            <v>699873</v>
          </cell>
        </row>
        <row r="2101">
          <cell r="C2101">
            <v>10972</v>
          </cell>
          <cell r="D2101" t="str">
            <v>DISEÑO DE MEZCLAS DE AGREGADOS, RECICLADOS O SIN RECICLAR, CON EMULSIÓN ASFÁLTICA, MEDIANTE EL MÉTODO DE INMERSIÓN – COMPRESIÓN (INCLUYE ELABORACIÓN DE PROBETAS). Norma técnica: INV E 622-13.</v>
          </cell>
          <cell r="E2101" t="str">
            <v>UN</v>
          </cell>
          <cell r="F2101">
            <v>2083809</v>
          </cell>
        </row>
        <row r="2102">
          <cell r="C2102">
            <v>10973</v>
          </cell>
          <cell r="D2102" t="str">
            <v>TIEMPO DE FRAGUADO, DESVIACIÓN MÁXIMA RESPECTO DEL TIEMPO DE CONTROL (HORAS:MINUTOS). Norma técnica: ASTM C 403.</v>
          </cell>
          <cell r="E2102" t="str">
            <v>UN</v>
          </cell>
          <cell r="F2102">
            <v>221000</v>
          </cell>
        </row>
        <row r="2103">
          <cell r="C2103">
            <v>10974</v>
          </cell>
          <cell r="D2103" t="str">
            <v>DETERMINACIÓN DE LA VELOCIDAD DE PULSO ULTRASONIDO A TRAVÉS DEL CONCRETO, POR ELEMENTO. Norma técnica: NTC 4325.</v>
          </cell>
          <cell r="E2103" t="str">
            <v>UN</v>
          </cell>
          <cell r="F2103">
            <v>135184</v>
          </cell>
        </row>
        <row r="2104">
          <cell r="C2104">
            <v>10975</v>
          </cell>
          <cell r="D2104" t="str">
            <v>DENSIDAD, ABSORCIÓN Y VACÍOS EN CONCRETO ENDURECIDO. Norma técnica: NTC 5653-2008 ASTM C642.</v>
          </cell>
          <cell r="E2104" t="str">
            <v>UN</v>
          </cell>
          <cell r="F2104">
            <v>77350</v>
          </cell>
        </row>
        <row r="2105">
          <cell r="C2105">
            <v>10976</v>
          </cell>
          <cell r="D2105" t="str">
            <v>BRIDA CIEGA EN ACERO D= 16". PRESIÓN DE TRABAJO= 150 PSI. No incluye espárragos, tuerca ni empaques. Norma de fabricación AWWA C 207 Clase D. Incluye Transporte.</v>
          </cell>
          <cell r="E2105" t="str">
            <v>UN</v>
          </cell>
          <cell r="F2105">
            <v>2171152</v>
          </cell>
        </row>
        <row r="2106">
          <cell r="C2106">
            <v>10977</v>
          </cell>
          <cell r="D2106" t="str">
            <v>TEE PVC U.M. 8" X 4"</v>
          </cell>
          <cell r="E2106" t="str">
            <v>UN</v>
          </cell>
          <cell r="F2106">
            <v>1731884</v>
          </cell>
        </row>
        <row r="2107">
          <cell r="C2107">
            <v>10987</v>
          </cell>
          <cell r="D2107" t="str">
            <v>BRIDA CIEGA EN ACERO (HD) D= 2". PRESIÓN DE TRABAJO= 150 PSI. No incluye espárragos, tuerca ni empaques. Incluye Transporte.</v>
          </cell>
          <cell r="E2107" t="str">
            <v>UN</v>
          </cell>
          <cell r="F2107">
            <v>85106</v>
          </cell>
        </row>
        <row r="2108">
          <cell r="C2108">
            <v>10988</v>
          </cell>
          <cell r="D2108" t="str">
            <v>BRIDA CIEGA EN ACERO (HD) D= 4". PRESIÓN DE TRABAJO= 150 PSI. No incluye espárragos, tuerca ni empaques. Incluye Transporte, Incluye IVA.</v>
          </cell>
          <cell r="E2108" t="str">
            <v>UN</v>
          </cell>
          <cell r="F2108">
            <v>210630</v>
          </cell>
        </row>
        <row r="2109">
          <cell r="C2109">
            <v>10989</v>
          </cell>
          <cell r="D2109" t="str">
            <v>BRIDA CIEGA EN ACERO (HD) D= 12". PRESIÓN DE TRABAJO= 150 PSI. No incluye espárragos, tuerca ni empaques. Incluye Transporte, Incluye IVA.</v>
          </cell>
          <cell r="E2109" t="str">
            <v>UN</v>
          </cell>
          <cell r="F2109">
            <v>1202859</v>
          </cell>
        </row>
        <row r="2110">
          <cell r="C2110">
            <v>10992</v>
          </cell>
          <cell r="D2110" t="str">
            <v>CODO 90° Ø4" EN HIERRO GALVANIZADO</v>
          </cell>
          <cell r="E2110" t="str">
            <v>UN</v>
          </cell>
          <cell r="F2110">
            <v>162491</v>
          </cell>
        </row>
        <row r="2111">
          <cell r="C2111">
            <v>10995</v>
          </cell>
          <cell r="D2111" t="str">
            <v>MEDICIÓN DE PERFIL TRANSVERSAL PARA DETERMINACIÓN DEL AHUELLAMIENTO (100 M)</v>
          </cell>
          <cell r="E2111" t="str">
            <v>UN</v>
          </cell>
          <cell r="F2111">
            <v>35611</v>
          </cell>
        </row>
        <row r="2112">
          <cell r="C2112">
            <v>10996</v>
          </cell>
          <cell r="D2112" t="str">
            <v>APIQUE MANUAL HASTA 2 M DE 1.5 M X 1.5 M - RELLENO Y ADECUACIÓN DEL SITIO - INCLUYE TRANSPORTE</v>
          </cell>
          <cell r="E2112" t="str">
            <v>UN</v>
          </cell>
          <cell r="F2112">
            <v>317069</v>
          </cell>
        </row>
        <row r="2113">
          <cell r="C2113">
            <v>11007</v>
          </cell>
          <cell r="D2113" t="str">
            <v>TUBO (PERFIL TUBULAR) GALVANIZADO DE DIÁMETRO 3" ESPESOR 2.3 mm</v>
          </cell>
          <cell r="E2113" t="str">
            <v>ML</v>
          </cell>
          <cell r="F2113">
            <v>245871</v>
          </cell>
        </row>
        <row r="2114">
          <cell r="C2114">
            <v>11008</v>
          </cell>
          <cell r="D2114" t="str">
            <v>FRESADO DE PAVIMENTO - INCLUYE FRESADORA, OPERARIO Y COMBUSTIBLE. Incluye agua, puntas. No incluye transporte de maquinaria, transporte del fresado ni disposición final. A TODO COSTO</v>
          </cell>
          <cell r="E2114" t="str">
            <v>M3</v>
          </cell>
          <cell r="F2114">
            <v>88227</v>
          </cell>
        </row>
        <row r="2115">
          <cell r="C2115">
            <v>11026</v>
          </cell>
          <cell r="D2115" t="str">
            <v>BASE GRANULAR CLASE C - Gr1 (BGC_Gr1)</v>
          </cell>
          <cell r="E2115" t="str">
            <v>M3</v>
          </cell>
          <cell r="F2115">
            <v>73780</v>
          </cell>
        </row>
        <row r="2116">
          <cell r="C2116">
            <v>11027</v>
          </cell>
          <cell r="D2116" t="str">
            <v>BASE GRANULAR CLASE C - Gr2 (BGC_Gr2)</v>
          </cell>
          <cell r="E2116" t="str">
            <v>M3</v>
          </cell>
          <cell r="F2116">
            <v>73780</v>
          </cell>
        </row>
        <row r="2117">
          <cell r="C2117">
            <v>11028</v>
          </cell>
          <cell r="D2117" t="str">
            <v>BASE GRANULAR CLASE B - Gr1 (BGB_Gr1)</v>
          </cell>
          <cell r="E2117" t="str">
            <v>M3</v>
          </cell>
          <cell r="F2117">
            <v>85323</v>
          </cell>
        </row>
        <row r="2118">
          <cell r="C2118">
            <v>11029</v>
          </cell>
          <cell r="D2118" t="str">
            <v>BASE GRANULAR CLASE B - Gr2 (BGB_Gr2)</v>
          </cell>
          <cell r="E2118" t="str">
            <v>M3</v>
          </cell>
          <cell r="F2118">
            <v>85680</v>
          </cell>
        </row>
        <row r="2119">
          <cell r="C2119">
            <v>11030</v>
          </cell>
          <cell r="D2119" t="str">
            <v>BASE GRANULAR CLASE A - Gr1 (BGA_Gr1)</v>
          </cell>
          <cell r="E2119" t="str">
            <v>M3</v>
          </cell>
          <cell r="F2119">
            <v>85680</v>
          </cell>
        </row>
        <row r="2120">
          <cell r="C2120">
            <v>11031</v>
          </cell>
          <cell r="D2120" t="str">
            <v>BASE GRANULAR CLASE A - Gr2 (BGA_Gr2)</v>
          </cell>
          <cell r="E2120" t="str">
            <v>M3</v>
          </cell>
          <cell r="F2120">
            <v>85680</v>
          </cell>
        </row>
        <row r="2121">
          <cell r="C2121">
            <v>11032</v>
          </cell>
          <cell r="D2121" t="str">
            <v>SUBBASE GRANULAR CLASE C - Gr1 (SBGC_Gr1)</v>
          </cell>
          <cell r="E2121" t="str">
            <v>M3</v>
          </cell>
          <cell r="F2121">
            <v>65450</v>
          </cell>
        </row>
        <row r="2122">
          <cell r="C2122">
            <v>11033</v>
          </cell>
          <cell r="D2122" t="str">
            <v>SUBBASE GRANULAR CLASE C - Gr2 (SBGC_Gr2)</v>
          </cell>
          <cell r="E2122" t="str">
            <v>M3</v>
          </cell>
          <cell r="F2122">
            <v>65450</v>
          </cell>
        </row>
        <row r="2123">
          <cell r="C2123">
            <v>11034</v>
          </cell>
          <cell r="D2123" t="str">
            <v>SUBBASE GRANULAR CLASE B - Gr1 (SBGB_Gr1)</v>
          </cell>
          <cell r="E2123" t="str">
            <v>M3</v>
          </cell>
          <cell r="F2123">
            <v>71400</v>
          </cell>
        </row>
        <row r="2124">
          <cell r="C2124">
            <v>11035</v>
          </cell>
          <cell r="D2124" t="str">
            <v>SUBBASE GRANULAR CLASE B - Gr2 (SBGB_Gr2)</v>
          </cell>
          <cell r="E2124" t="str">
            <v>M3</v>
          </cell>
          <cell r="F2124">
            <v>71400</v>
          </cell>
        </row>
        <row r="2125">
          <cell r="C2125">
            <v>11036</v>
          </cell>
          <cell r="D2125" t="str">
            <v>SUBBASE GRANULAR CLASE A - Gr1 (SBGA_Gr1)</v>
          </cell>
          <cell r="E2125" t="str">
            <v>M3</v>
          </cell>
          <cell r="F2125">
            <v>71400</v>
          </cell>
        </row>
        <row r="2126">
          <cell r="C2126">
            <v>11037</v>
          </cell>
          <cell r="D2126" t="str">
            <v>SUBBASE GRANULAR CLASE A - Gr2 (SBGA_Gr2)</v>
          </cell>
          <cell r="E2126" t="str">
            <v>M3</v>
          </cell>
          <cell r="F2126">
            <v>71400</v>
          </cell>
        </row>
        <row r="2127">
          <cell r="C2127">
            <v>11038</v>
          </cell>
          <cell r="D2127" t="str">
            <v>MATERIAL ADECUADO</v>
          </cell>
          <cell r="E2127" t="str">
            <v>M3</v>
          </cell>
          <cell r="F2127">
            <v>18564</v>
          </cell>
        </row>
        <row r="2128">
          <cell r="C2128">
            <v>11039</v>
          </cell>
          <cell r="D2128" t="str">
            <v>MATERIAL TOLERABLE</v>
          </cell>
          <cell r="E2128" t="str">
            <v>M3</v>
          </cell>
          <cell r="F2128">
            <v>14518</v>
          </cell>
        </row>
        <row r="2129">
          <cell r="C2129">
            <v>11057</v>
          </cell>
          <cell r="D2129" t="str">
            <v>GEOCELDA</v>
          </cell>
          <cell r="E2129" t="str">
            <v>M2</v>
          </cell>
          <cell r="F2129">
            <v>55145</v>
          </cell>
        </row>
        <row r="2130">
          <cell r="C2130">
            <v>11074</v>
          </cell>
          <cell r="D2130" t="str">
            <v>GRÚA TELESCÓPICA MOVIL - CARGA MÁXIMA DE 55 A 64 TONELADAS - INCLUYE TRANSPORTE DE IDA Y VUELTA, COMBUSTIBLE Y OPERARIO</v>
          </cell>
          <cell r="E2130" t="str">
            <v>HR</v>
          </cell>
          <cell r="F2130">
            <v>416500</v>
          </cell>
        </row>
        <row r="2131">
          <cell r="C2131">
            <v>11080</v>
          </cell>
          <cell r="D2131" t="str">
            <v>MEZCLA ASFÁLTICA EN CALIENTE DENSA MD10 CON CEMENTO ASFÁLTICO TIPO II</v>
          </cell>
          <cell r="E2131" t="str">
            <v>M3</v>
          </cell>
          <cell r="F2131">
            <v>951612</v>
          </cell>
        </row>
        <row r="2132">
          <cell r="C2132">
            <v>11081</v>
          </cell>
          <cell r="D2132" t="str">
            <v>MEZCLA ASFÁLTICA EN CALIENTE DENSA MD12 CON CEMENTO ASFÁLTICO TIPO II</v>
          </cell>
          <cell r="E2132" t="str">
            <v>M3</v>
          </cell>
          <cell r="F2132">
            <v>910142</v>
          </cell>
        </row>
        <row r="2133">
          <cell r="C2133">
            <v>11082</v>
          </cell>
          <cell r="D2133" t="str">
            <v>MEZCLA ASFÁLTICA EN CALIENTE DENSA MD20 CON CEMENTO ASFÁLTICO TIPO II</v>
          </cell>
          <cell r="E2133" t="str">
            <v>M3</v>
          </cell>
          <cell r="F2133">
            <v>907982</v>
          </cell>
        </row>
        <row r="2134">
          <cell r="C2134">
            <v>11083</v>
          </cell>
          <cell r="D2134" t="str">
            <v>EXTINTOR x 10 LB</v>
          </cell>
          <cell r="E2134" t="str">
            <v>UN</v>
          </cell>
          <cell r="F2134">
            <v>43914</v>
          </cell>
        </row>
        <row r="2135">
          <cell r="C2135">
            <v>11084</v>
          </cell>
          <cell r="D2135" t="str">
            <v>CAMILLA EN FIBRA CON ARNÉS - INMOVILIZADOR Y SEÑAL</v>
          </cell>
          <cell r="E2135" t="str">
            <v>UN</v>
          </cell>
          <cell r="F2135">
            <v>150000</v>
          </cell>
        </row>
        <row r="2136">
          <cell r="C2136">
            <v>11085</v>
          </cell>
          <cell r="D2136" t="str">
            <v>VALLA DE 3.0m x 6.0m CON ESTRUCTURA METÁLICA - ESTRUCTURA TIPO VALLA EN CERCHA + BANNER. Incluye suministro e instalación. Impresión 720 DPI; Tintas para exteriores.</v>
          </cell>
          <cell r="E2136" t="str">
            <v>UN</v>
          </cell>
          <cell r="F2136">
            <v>6426000</v>
          </cell>
        </row>
        <row r="2137">
          <cell r="C2137">
            <v>11086</v>
          </cell>
          <cell r="D2137" t="str">
            <v>VALLA MÓVIL DE 1.20m x 1.20m EN LÁMINA GALVANIZADA CALIBRE 20, ÁNGULO EN HIERRO DE 2 x 1-1/8" IMPRESO EN VINILO ADHESIVO. Incluye suministro e instalación. Impresión 720 DPI; Tintas para exteriores.</v>
          </cell>
          <cell r="E2137" t="str">
            <v>UN</v>
          </cell>
          <cell r="F2137">
            <v>1049580</v>
          </cell>
        </row>
        <row r="2138">
          <cell r="C2138">
            <v>11089</v>
          </cell>
          <cell r="D2138" t="str">
            <v>SELLADOR ELÁSTICO UNIVERSAL DE ALTO DESEMPEÑO (300 cc)</v>
          </cell>
          <cell r="E2138" t="str">
            <v>UN</v>
          </cell>
          <cell r="F2138">
            <v>27432</v>
          </cell>
        </row>
        <row r="2139">
          <cell r="C2139">
            <v>11091</v>
          </cell>
          <cell r="D2139" t="str">
            <v>ADITIVOS INCURSORES DE AIRE</v>
          </cell>
          <cell r="E2139" t="str">
            <v>KG</v>
          </cell>
          <cell r="F2139">
            <v>3349</v>
          </cell>
        </row>
        <row r="2140">
          <cell r="C2140">
            <v>11092</v>
          </cell>
          <cell r="D2140" t="str">
            <v>ADITIVO REDUCTOR DE AGUA</v>
          </cell>
          <cell r="E2140" t="str">
            <v>KG</v>
          </cell>
          <cell r="F2140">
            <v>8053</v>
          </cell>
        </row>
        <row r="2141">
          <cell r="C2141">
            <v>11093</v>
          </cell>
          <cell r="D2141" t="str">
            <v>ADITIVO RETARDANTE</v>
          </cell>
          <cell r="E2141" t="str">
            <v>KG</v>
          </cell>
          <cell r="F2141">
            <v>7010</v>
          </cell>
        </row>
        <row r="2142">
          <cell r="C2142">
            <v>11094</v>
          </cell>
          <cell r="D2142" t="str">
            <v>ADITIVO REDUCTOR DE AGUA Y RETARDANTE</v>
          </cell>
          <cell r="E2142" t="str">
            <v>KG</v>
          </cell>
          <cell r="F2142">
            <v>5795</v>
          </cell>
        </row>
        <row r="2143">
          <cell r="C2143">
            <v>11096</v>
          </cell>
          <cell r="D2143" t="str">
            <v>ADITIVO REDUCTOR DE AGUA DE ALTO RANGO</v>
          </cell>
          <cell r="E2143" t="str">
            <v>KG</v>
          </cell>
          <cell r="F2143">
            <v>12553</v>
          </cell>
        </row>
        <row r="2144">
          <cell r="C2144">
            <v>11097</v>
          </cell>
          <cell r="D2144" t="str">
            <v>ADITIVO REDUCTOR DE AGUA DE ALTO RANGO Y RETARDANTE</v>
          </cell>
          <cell r="E2144" t="str">
            <v>KG</v>
          </cell>
          <cell r="F2144">
            <v>12553</v>
          </cell>
        </row>
        <row r="2145">
          <cell r="C2145">
            <v>11098</v>
          </cell>
          <cell r="D2145" t="str">
            <v>ADITIVO SUPERPLASTIFICANTE Y REDUCTOR DE AGUA DE ALTO PODER</v>
          </cell>
          <cell r="E2145" t="str">
            <v>KG</v>
          </cell>
          <cell r="F2145">
            <v>12553</v>
          </cell>
        </row>
        <row r="2146">
          <cell r="C2146">
            <v>11101</v>
          </cell>
          <cell r="D2146" t="str">
            <v>PERFORACIÓN MECÁNICA POR PERCUSIÓN Y LAVADO EN SUELO BLANDO DE 0 a 10m. Incl descrip visual de estratos encontrados,lecturas de campo,tipo y prof. muestras recuperadas,datos nivel freático,SPT,Veleta</v>
          </cell>
          <cell r="E2146" t="str">
            <v>ML</v>
          </cell>
          <cell r="F2146">
            <v>94724</v>
          </cell>
        </row>
        <row r="2147">
          <cell r="C2147">
            <v>11102</v>
          </cell>
          <cell r="D2147" t="str">
            <v>PERFORACIÓN MECÁNICA POR ROTACIÓN EN ROCA DE 0 a 10m. Incl recuperación continua muestras,descrip visual estratos encontrados,lecturas de campo,tipo y prof muestras recuperadas,SPT,Veleta de campo</v>
          </cell>
          <cell r="E2147" t="str">
            <v>ML</v>
          </cell>
          <cell r="F2147">
            <v>357000</v>
          </cell>
        </row>
        <row r="2148">
          <cell r="C2148">
            <v>11103</v>
          </cell>
          <cell r="D2148" t="str">
            <v>PERFORACIÓN MECÁNICA POR ROTACIÓN EN COLUVIÓN/ALUVIÓN DE 0 a 10m. Incl recuperación continua muestras,descrip visual estrat encontrados,lecturas de campo,tipo y prof muestras recuperadas,SPT,Veleta</v>
          </cell>
          <cell r="E2148" t="str">
            <v>ML</v>
          </cell>
          <cell r="F2148">
            <v>416500</v>
          </cell>
        </row>
        <row r="2149">
          <cell r="C2149">
            <v>11106</v>
          </cell>
          <cell r="D2149" t="str">
            <v>PERFORACIÓN MECÁNICA POR ROTACIÓN EN ROCA DE 0 a 30m. Incl recuperación continua muestras,descrip visual estratos encontrados,lecturas de campo,tipo y prof muestras recuperadas,SPT,Veleta de campo</v>
          </cell>
          <cell r="E2149" t="str">
            <v>ML</v>
          </cell>
          <cell r="F2149">
            <v>440300</v>
          </cell>
        </row>
        <row r="2150">
          <cell r="C2150">
            <v>11107</v>
          </cell>
          <cell r="D2150" t="str">
            <v>PERFORACIÓN MECÁNICA POR ROTACIÓN EN COLUVIÓN/ALUVIÓN DE 0 a 30m. Incl recuperación continua muestras,descrip visual estrat encontrados,lecturas de campo,tipo y prof muestras recuperadas,SPT,Veleta</v>
          </cell>
          <cell r="E2150" t="str">
            <v>ML</v>
          </cell>
          <cell r="F2150">
            <v>618800</v>
          </cell>
        </row>
        <row r="2151">
          <cell r="C2151">
            <v>11110</v>
          </cell>
          <cell r="D2151" t="str">
            <v>PERFORACIÓN MECÁNICA POR ROTACIÓN EN ROCA DE 0 a 50m. Incl recuperación continua muestras,descrip visual estratos encontrados,lecturas de campo,tipo y prof muestras recuperadas,SPT,Veleta de campo</v>
          </cell>
          <cell r="E2151" t="str">
            <v>ML</v>
          </cell>
          <cell r="F2151">
            <v>464100</v>
          </cell>
        </row>
        <row r="2152">
          <cell r="C2152">
            <v>11114</v>
          </cell>
          <cell r="D2152" t="str">
            <v>PERFORACIÓN MECÁNICA POR ROTACIÓN EN ROCA DE 0 + 50m. Incl recuperación continua muestras,descrip visual estratos encontrados,lecturas de campo,tipo y prof muestras recuperadas,SPT,Veleta de campo</v>
          </cell>
          <cell r="E2152" t="str">
            <v>ML</v>
          </cell>
          <cell r="F2152">
            <v>487900</v>
          </cell>
        </row>
        <row r="2153">
          <cell r="C2153">
            <v>11116</v>
          </cell>
          <cell r="D2153" t="str">
            <v>ENSAYO DE CPTU HASTA 30 METROS</v>
          </cell>
          <cell r="E2153" t="str">
            <v>ML</v>
          </cell>
          <cell r="F2153">
            <v>309400</v>
          </cell>
        </row>
        <row r="2154">
          <cell r="C2154">
            <v>11117</v>
          </cell>
          <cell r="D2154" t="str">
            <v>ENSAYO DE CPTU HASTA 50 METROS</v>
          </cell>
          <cell r="E2154" t="str">
            <v>ML</v>
          </cell>
          <cell r="F2154">
            <v>333200</v>
          </cell>
        </row>
        <row r="2155">
          <cell r="C2155">
            <v>11118</v>
          </cell>
          <cell r="D2155" t="str">
            <v>ENSAYO DE CPTUS HASTA 30 METROS  (CONO SÍSMICO SCPTu)</v>
          </cell>
          <cell r="E2155" t="str">
            <v>ML</v>
          </cell>
          <cell r="F2155">
            <v>333200</v>
          </cell>
        </row>
        <row r="2156">
          <cell r="C2156">
            <v>11119</v>
          </cell>
          <cell r="D2156" t="str">
            <v>ENSAYO DE CPTUS HASTA 50 METROS  (CONO SÍSMICO SCPTu)</v>
          </cell>
          <cell r="E2156" t="str">
            <v>ML</v>
          </cell>
          <cell r="F2156">
            <v>357000</v>
          </cell>
        </row>
        <row r="2157">
          <cell r="C2157">
            <v>11120</v>
          </cell>
          <cell r="D2157" t="str">
            <v>ENSAYO DE DOWNHOLE HASTA 30 METROS (Sin perforación, ni tubería de PVC)</v>
          </cell>
          <cell r="E2157" t="str">
            <v>UN</v>
          </cell>
          <cell r="F2157">
            <v>2142000</v>
          </cell>
        </row>
        <row r="2158">
          <cell r="C2158">
            <v>11121</v>
          </cell>
          <cell r="D2158" t="str">
            <v>ENSAYO DE DOWNHOLE HASTA 50 METROS (Sin perforación, ni tubería de PVC)</v>
          </cell>
          <cell r="E2158" t="str">
            <v>UN</v>
          </cell>
          <cell r="F2158">
            <v>2856000</v>
          </cell>
        </row>
        <row r="2159">
          <cell r="C2159">
            <v>11122</v>
          </cell>
          <cell r="D2159" t="str">
            <v>SISTEMA (SONDEO) ELÉCTRICO VERTICAL (30 metros de profundidad)</v>
          </cell>
          <cell r="E2159" t="str">
            <v>UN</v>
          </cell>
          <cell r="F2159">
            <v>1569800</v>
          </cell>
        </row>
        <row r="2160">
          <cell r="C2160">
            <v>11125</v>
          </cell>
          <cell r="D2160" t="str">
            <v>CEMENTO ASFÁLTICO MODIFICADO CON POLÍMEROS TIPO III</v>
          </cell>
          <cell r="E2160" t="str">
            <v>KG</v>
          </cell>
          <cell r="F2160">
            <v>4356</v>
          </cell>
        </row>
        <row r="2161">
          <cell r="C2161">
            <v>11127</v>
          </cell>
          <cell r="D2161" t="str">
            <v>CEMENTO ASFÁLTICO MODIFICADO CON POLÍMEROS TIPO V</v>
          </cell>
          <cell r="E2161" t="str">
            <v>KG</v>
          </cell>
          <cell r="F2161">
            <v>4414</v>
          </cell>
        </row>
        <row r="2162">
          <cell r="C2162">
            <v>11135</v>
          </cell>
          <cell r="D2162" t="str">
            <v>INSTAL. Y PUESTA EN SERVICIO DE CONTROLADOR DE TRAFICO C900 EN BOGOTÁ, (Incl. transp. de controlador desde SDM hasta lugar instalación en Bogotá, M de O e IVA, No incl. suministro de Controlador</v>
          </cell>
          <cell r="E2162" t="str">
            <v>UN</v>
          </cell>
          <cell r="F2162">
            <v>1671653</v>
          </cell>
        </row>
        <row r="2163">
          <cell r="C2163">
            <v>11136</v>
          </cell>
          <cell r="D2163" t="str">
            <v>DEFENSA VIAL METÁLICA en acero laminado en frío, vigas en forma doble honda o W, parales y separadores metálicos</v>
          </cell>
          <cell r="E2163" t="str">
            <v>ML</v>
          </cell>
          <cell r="F2163">
            <v>291990</v>
          </cell>
        </row>
        <row r="2164">
          <cell r="C2164">
            <v>11137</v>
          </cell>
          <cell r="D2164" t="str">
            <v>LEVANTAMIENTO TOPOGRÁFICO A TODO COSTO. NIVEL DE COMPLEJIDAD ALTO. Incluye personal, equipos, costos operacionales, procesamiento y entrega de la información, todos los costos indirectos e IVA.</v>
          </cell>
          <cell r="E2164" t="str">
            <v>M2</v>
          </cell>
          <cell r="F2164">
            <v>1511</v>
          </cell>
        </row>
        <row r="2165">
          <cell r="C2165">
            <v>11138</v>
          </cell>
          <cell r="D2165" t="str">
            <v>LEVANTAMIENTO TOPOGRÁFICO A TODO COSTO. NIVEL DE COMPLEJIDAD MEDIO. Incluye personal, equipos, costos operacionales, procesamiento y entrega de la información, todos los costos indirectos e IVA.</v>
          </cell>
          <cell r="E2165" t="str">
            <v>M2</v>
          </cell>
          <cell r="F2165">
            <v>1166</v>
          </cell>
        </row>
        <row r="2166">
          <cell r="C2166">
            <v>11139</v>
          </cell>
          <cell r="D2166" t="str">
            <v>LEVANTAMIENTO TOPOGRÁFICO A TODO COSTO. NIVEL DE COMPLEJIDAD BAJO. Incluye personal, equipos, costos operacionales, procesamiento y entrega de la información, todos los costos indirectos e IVA.</v>
          </cell>
          <cell r="E2166" t="str">
            <v>M2</v>
          </cell>
          <cell r="F2166">
            <v>833</v>
          </cell>
        </row>
        <row r="2167">
          <cell r="C2167">
            <v>11143</v>
          </cell>
          <cell r="D2167" t="str">
            <v>ALQUILER CEPILLO TEXTURIZADOR DE 1.20 m. Con tubo en aluminio de 1.85 m.</v>
          </cell>
          <cell r="E2167" t="str">
            <v>MES</v>
          </cell>
          <cell r="F2167">
            <v>515360</v>
          </cell>
        </row>
        <row r="2168">
          <cell r="C2168">
            <v>11145</v>
          </cell>
          <cell r="D2168" t="str">
            <v>KIT SILLA YEE 250 x 200 PVC</v>
          </cell>
          <cell r="E2168" t="str">
            <v>UN</v>
          </cell>
          <cell r="F2168">
            <v>197792</v>
          </cell>
        </row>
        <row r="2169">
          <cell r="C2169">
            <v>11146</v>
          </cell>
          <cell r="D2169" t="str">
            <v>KIT SILLA YEE 315 x 200 PVC</v>
          </cell>
          <cell r="E2169" t="str">
            <v>UN</v>
          </cell>
          <cell r="F2169">
            <v>279548</v>
          </cell>
        </row>
        <row r="2170">
          <cell r="C2170">
            <v>11147</v>
          </cell>
          <cell r="D2170" t="str">
            <v>KIT SILLA YEE 400 x 200 PVC</v>
          </cell>
          <cell r="E2170" t="str">
            <v>UN</v>
          </cell>
          <cell r="F2170">
            <v>341357</v>
          </cell>
        </row>
        <row r="2171">
          <cell r="C2171">
            <v>11148</v>
          </cell>
          <cell r="D2171" t="str">
            <v>KIT SILLA YEE 450 x 200 PVC</v>
          </cell>
          <cell r="E2171" t="str">
            <v>UN</v>
          </cell>
          <cell r="F2171">
            <v>365121</v>
          </cell>
        </row>
        <row r="2172">
          <cell r="C2172">
            <v>11152</v>
          </cell>
          <cell r="D2172" t="str">
            <v>RUTEADORA PARA PAVIMENTOS - PROFUNDIDAD DE CORTE DE 30 A 50 MM</v>
          </cell>
          <cell r="E2172" t="str">
            <v>HR</v>
          </cell>
          <cell r="F2172">
            <v>8107</v>
          </cell>
        </row>
        <row r="2173">
          <cell r="C2173">
            <v>11156</v>
          </cell>
          <cell r="D2173" t="str">
            <v>ANDAMIO CERTIFICADO MULTIDIRECCIONAL, 2 TORRES CON PASARELA DE 3 M, SECCIÓN  DE 2.07 X 2.07 M, ALTURA DE ANDAMIO 4 M</v>
          </cell>
          <cell r="E2173" t="str">
            <v>DIA</v>
          </cell>
          <cell r="F2173">
            <v>85720</v>
          </cell>
        </row>
        <row r="2174">
          <cell r="C2174">
            <v>11161</v>
          </cell>
          <cell r="D2174" t="str">
            <v>TRATAMIENTO Y DISPOSICIÓN FINAL DE RESIDUOS PELIGROSOS</v>
          </cell>
          <cell r="E2174" t="str">
            <v>KG</v>
          </cell>
          <cell r="F2174">
            <v>1142</v>
          </cell>
        </row>
        <row r="2175">
          <cell r="C2175">
            <v>11162</v>
          </cell>
          <cell r="D2175" t="str">
            <v>CERRAMIENTO NYLOFOR 3D PRO Altura 2.00 m Fabricada en alambre de acero galvanizado de 5mm, recubierto con pintura de Poliéster Verde, de 4.75 mm de diámetro.Concreto de 3000 psi.</v>
          </cell>
          <cell r="E2175" t="str">
            <v>KG</v>
          </cell>
          <cell r="F2175">
            <v>334406</v>
          </cell>
        </row>
        <row r="2176">
          <cell r="C2176">
            <v>11164</v>
          </cell>
          <cell r="D2176" t="str">
            <v>MANIJA EN VARILLA LISA DE 1" EN ACERO A-37 ENMANTELADO CON TUBO PVC DE 1" x 1/4" CON PLATINA DE 1 1/2" x 1/4" SOLDADA</v>
          </cell>
          <cell r="E2176" t="str">
            <v>UN</v>
          </cell>
          <cell r="F2176">
            <v>40578</v>
          </cell>
        </row>
        <row r="2177">
          <cell r="C2177">
            <v>11165</v>
          </cell>
          <cell r="D2177" t="str">
            <v>ESTOPEROLES METÁLICOS CON ESPIGO. INCLUYE SUMINISTRO E INSTALACIÓN.</v>
          </cell>
          <cell r="E2177" t="str">
            <v>UN</v>
          </cell>
          <cell r="F2177">
            <v>6025</v>
          </cell>
        </row>
        <row r="2178">
          <cell r="C2178">
            <v>11167</v>
          </cell>
          <cell r="D2178" t="str">
            <v>TALADRO ROTOPERCUTOR MAYOR A 3/4"</v>
          </cell>
          <cell r="E2178" t="str">
            <v>HR</v>
          </cell>
          <cell r="F2178">
            <v>4898</v>
          </cell>
        </row>
        <row r="2179">
          <cell r="C2179">
            <v>11169</v>
          </cell>
          <cell r="D2179" t="str">
            <v>REPARADUCTO PVC D=4" - DUCTO TELEFÓNICO</v>
          </cell>
          <cell r="E2179" t="str">
            <v>ML</v>
          </cell>
          <cell r="F2179">
            <v>91678</v>
          </cell>
        </row>
        <row r="2180">
          <cell r="C2180">
            <v>11171</v>
          </cell>
          <cell r="D2180" t="str">
            <v>CONCRETO MR45 GRAVA COMÚN ACELERADO A 3 DÍAS.</v>
          </cell>
          <cell r="E2180" t="str">
            <v>M3</v>
          </cell>
          <cell r="F2180">
            <v>656880</v>
          </cell>
        </row>
        <row r="2181">
          <cell r="C2181">
            <v>11172</v>
          </cell>
          <cell r="D2181" t="str">
            <v>CONCRETO MR50 GRAVA COMÚN ACELERADO A 3 DÍAS.</v>
          </cell>
          <cell r="E2181" t="str">
            <v>M3</v>
          </cell>
          <cell r="F2181">
            <v>662830</v>
          </cell>
        </row>
        <row r="2182">
          <cell r="C2182">
            <v>11173</v>
          </cell>
          <cell r="D2182" t="str">
            <v>PENDONES ELABORADOS  EN BANNER, CON UNA DIMENSIÓN DE 1.00 m DE ANCHO POR 1.50 m DE LARGO. IMPRESIÓN A FULL COLOR SEGÚN DISEÑOS DE OJALETES.</v>
          </cell>
          <cell r="E2182" t="str">
            <v>UN</v>
          </cell>
          <cell r="F2182">
            <v>113050</v>
          </cell>
        </row>
        <row r="2183">
          <cell r="C2183">
            <v>11175</v>
          </cell>
          <cell r="D2183" t="str">
            <v>BASTÓN LUMINOSO 5 FUNCIONES GRANDE ST -900 -1 55 x 4.5 cm RECARGABLE.</v>
          </cell>
          <cell r="E2183" t="str">
            <v>UN</v>
          </cell>
          <cell r="F2183">
            <v>54748</v>
          </cell>
        </row>
        <row r="2184">
          <cell r="C2184">
            <v>11277</v>
          </cell>
          <cell r="D2184" t="str">
            <v>TACHA REFLECTIVA UNIDIRECCIONAL BLANCA/ROJA. Incluye suministro e instalación</v>
          </cell>
          <cell r="E2184" t="str">
            <v>UN</v>
          </cell>
          <cell r="F2184">
            <v>11156</v>
          </cell>
        </row>
        <row r="2185">
          <cell r="C2185">
            <v>11278</v>
          </cell>
          <cell r="D2185" t="str">
            <v>SEÑAL VERTICAL INFORMATIVA SI-27C (70 cm x 100 cm). INCLUYE SUMINISTRO E INSTALACION.</v>
          </cell>
          <cell r="E2185" t="str">
            <v>UN</v>
          </cell>
          <cell r="F2185">
            <v>589050</v>
          </cell>
        </row>
        <row r="2186">
          <cell r="C2186">
            <v>11279</v>
          </cell>
          <cell r="D2186" t="str">
            <v>SEÑAL VERTICAL PREVENTIVA SP-47B TIPO PENTÁGONO CON FLECHA. (INCLUYE SUMINISTRO E INSTALACION).</v>
          </cell>
          <cell r="E2186" t="str">
            <v>UN</v>
          </cell>
          <cell r="F2186">
            <v>589050</v>
          </cell>
        </row>
        <row r="2187">
          <cell r="C2187">
            <v>11280</v>
          </cell>
          <cell r="D2187" t="str">
            <v>POSTE TIPO MÉNSULA T2 (2.50m) EN TUBO SCH 40 GALVANIZADO Y PINTADO.</v>
          </cell>
          <cell r="E2187" t="str">
            <v>UN</v>
          </cell>
          <cell r="F2187">
            <v>4165000</v>
          </cell>
        </row>
        <row r="2188">
          <cell r="C2188">
            <v>11291</v>
          </cell>
          <cell r="D2188" t="str">
            <v>ALQUILER EQUIPO DE PERFORACIÓN, INCLUYE  JUEGO DE BROCAS - (BARRENADORA. Incl. Trípode y elementos de perforación y extensión) Incl. OPERARIO Y COMBUSTIBLE. Incluye Stand By mínimo de 5 horas diarias.</v>
          </cell>
          <cell r="E2188" t="str">
            <v>HR</v>
          </cell>
          <cell r="F2188">
            <v>487200</v>
          </cell>
        </row>
        <row r="2189">
          <cell r="C2189">
            <v>11292</v>
          </cell>
          <cell r="D2189" t="str">
            <v>ADAPTADOR TERMINAL CAMPANA PVC D= 6"</v>
          </cell>
          <cell r="E2189" t="str">
            <v>UN</v>
          </cell>
          <cell r="F2189">
            <v>26497</v>
          </cell>
        </row>
        <row r="2190">
          <cell r="C2190">
            <v>11304</v>
          </cell>
          <cell r="D2190" t="str">
            <v>MEDICIÓN DE LA RESISTENCIA AL DESLIZAMIENTO EN ESTRUCTURA DE PAVIMENTO RÍGIDOS Y FLEXIBLES (Coeficiente de Fricción) CON CON EQUIPO DE ALTO RENDIMIENTO. Incl. movilización, toma de información, proces</v>
          </cell>
          <cell r="E2190" t="str">
            <v>Km-Car</v>
          </cell>
          <cell r="F2190">
            <v>121077</v>
          </cell>
        </row>
        <row r="2191">
          <cell r="C2191">
            <v>11305</v>
          </cell>
          <cell r="D2191"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E2191" t="str">
            <v>Km-Car</v>
          </cell>
          <cell r="F2191">
            <v>113536</v>
          </cell>
        </row>
        <row r="2192">
          <cell r="C2192">
            <v>11308</v>
          </cell>
          <cell r="D2192" t="str">
            <v>ALQUILER DE GPS DE MANO GARMIN GPSMAP Serie 64 x Día, CON ALTÍMETRO Y BRÚJULA. PANTALLA A COLOR DE 2.6"</v>
          </cell>
          <cell r="E2192" t="str">
            <v>DIA</v>
          </cell>
          <cell r="F2192">
            <v>5107</v>
          </cell>
        </row>
        <row r="2193">
          <cell r="C2193">
            <v>11328</v>
          </cell>
          <cell r="D2193" t="str">
            <v>BARRERA EPOXICA POLIAMIDA</v>
          </cell>
          <cell r="E2193" t="str">
            <v>GLN</v>
          </cell>
          <cell r="F2193">
            <v>162540</v>
          </cell>
        </row>
        <row r="2194">
          <cell r="C2194">
            <v>11329</v>
          </cell>
          <cell r="D2194" t="str">
            <v>ESMALTE POLIURETANO ACRÍLICO (AMARILLO RAL 1003)</v>
          </cell>
          <cell r="E2194" t="str">
            <v>GLN</v>
          </cell>
          <cell r="F2194">
            <v>320000</v>
          </cell>
        </row>
        <row r="2195">
          <cell r="C2195">
            <v>11330</v>
          </cell>
          <cell r="D2195" t="str">
            <v>ESMALTE POLIURETANO ACRÍLICO (NEGRO RAL 9005)</v>
          </cell>
          <cell r="E2195" t="str">
            <v>GLN</v>
          </cell>
          <cell r="F2195">
            <v>290000</v>
          </cell>
        </row>
        <row r="2196">
          <cell r="C2196">
            <v>11331</v>
          </cell>
          <cell r="D2196" t="str">
            <v>ESMALTE POLIURETANO ACRÍLICO (GRIS RAL 7045)</v>
          </cell>
          <cell r="E2196" t="str">
            <v>GLN</v>
          </cell>
          <cell r="F2196">
            <v>290000</v>
          </cell>
        </row>
        <row r="2197">
          <cell r="C2197">
            <v>11332</v>
          </cell>
          <cell r="D2197" t="str">
            <v>BARANDA DE TRES TUBOS M82</v>
          </cell>
          <cell r="E2197" t="str">
            <v>ML</v>
          </cell>
          <cell r="F2197">
            <v>380800</v>
          </cell>
        </row>
        <row r="2198">
          <cell r="C2198">
            <v>11334</v>
          </cell>
          <cell r="D2198" t="str">
            <v>CERRAMIENTO TIPO CED M72</v>
          </cell>
          <cell r="E2198" t="str">
            <v>UN</v>
          </cell>
          <cell r="F2198">
            <v>892500</v>
          </cell>
        </row>
        <row r="2199">
          <cell r="C2199">
            <v>11335</v>
          </cell>
          <cell r="D2199" t="str">
            <v>BARANDA M-80 A, CON MÓDULO FRONTAL EN MALLA ESLABONADA</v>
          </cell>
          <cell r="E2199" t="str">
            <v>UN</v>
          </cell>
          <cell r="F2199">
            <v>452200</v>
          </cell>
        </row>
        <row r="2200">
          <cell r="C2200">
            <v>11337</v>
          </cell>
          <cell r="D2200" t="str">
            <v>MACROFIBRAS SINTÉTICAS DE POLIPROPILENO</v>
          </cell>
          <cell r="E2200" t="str">
            <v>KG</v>
          </cell>
          <cell r="F2200">
            <v>25981</v>
          </cell>
        </row>
        <row r="2201">
          <cell r="C2201">
            <v>11338</v>
          </cell>
          <cell r="D2201" t="str">
            <v>MEZCLA ASFÁLTICA EN CALIENTE SEMIDENSA MS 25 CON CEMENTO ASFÁLTICO 60-70</v>
          </cell>
          <cell r="E2201" t="str">
            <v>M3</v>
          </cell>
          <cell r="F2201">
            <v>748110</v>
          </cell>
        </row>
        <row r="2202">
          <cell r="C2202">
            <v>11342</v>
          </cell>
          <cell r="D2202" t="str">
            <v>CONCRETO MR41 CON MACROFIBRAS DE POLIPROPILENO</v>
          </cell>
          <cell r="E2202" t="str">
            <v>M3</v>
          </cell>
          <cell r="F2202">
            <v>618197</v>
          </cell>
        </row>
        <row r="2203">
          <cell r="C2203">
            <v>11343</v>
          </cell>
          <cell r="D2203" t="str">
            <v>CONCRETO MR43 CON MACROFIBRAS DE POLIPROPILENO</v>
          </cell>
          <cell r="E2203" t="str">
            <v>M3</v>
          </cell>
          <cell r="F2203">
            <v>628741</v>
          </cell>
        </row>
        <row r="2204">
          <cell r="C2204">
            <v>11344</v>
          </cell>
          <cell r="D2204" t="str">
            <v>MICROFIBRAS SINTÉTICA MONOFILAMENTO DE POLIPROPILENO</v>
          </cell>
          <cell r="E2204" t="str">
            <v>KG</v>
          </cell>
          <cell r="F2204">
            <v>40698</v>
          </cell>
        </row>
        <row r="2205">
          <cell r="C2205">
            <v>11346</v>
          </cell>
          <cell r="D2205" t="str">
            <v>FONDO DE JUNTA EN ESPUMA DE POLIETILENO DE BAJA DENSIDAD D= 32 mm</v>
          </cell>
          <cell r="E2205" t="str">
            <v>ML</v>
          </cell>
          <cell r="F2205">
            <v>10674</v>
          </cell>
        </row>
        <row r="2206">
          <cell r="C2206">
            <v>11349</v>
          </cell>
          <cell r="D2206" t="str">
            <v>REHABILITACIÓN RED DE ALCANTARILLADO CON TECNOLOGÍA CIPP, CON RESINA DE GRP CURADA CON RAYOS UV, INCLUYE EQUIPOS, MATERIALES, TRANSPORTES Y PERSONAL. DIÁMETRO 8”. ESPESOR 3,00 mm. EC = 14.200 MPA.</v>
          </cell>
          <cell r="E2206" t="str">
            <v>ML</v>
          </cell>
          <cell r="F2206">
            <v>1494569</v>
          </cell>
        </row>
        <row r="2207">
          <cell r="C2207">
            <v>11350</v>
          </cell>
          <cell r="D2207" t="str">
            <v>REHABILITACIÓN RED DE ALCANTARILLADO CON TECNOLOGÍA CIPP, CON RESINA DE GRP CURADA CON RAYOS UV, INCLUYE EQUIPOS, MATERIALES, TRANSPORTES Y PERSONAL. DIÁMETRO 10”. ESPESOR 3,00 mm. EC = 14.200 MPA.</v>
          </cell>
          <cell r="E2207" t="str">
            <v>ML</v>
          </cell>
          <cell r="F2207">
            <v>1639965</v>
          </cell>
        </row>
        <row r="2208">
          <cell r="C2208">
            <v>11351</v>
          </cell>
          <cell r="D2208" t="str">
            <v>REHABILITACIÓN RED DE ALCANTARILLADO CON TECNOLOGÍA CIPP, CON RESINA DE GRP CURADA CON RAYOS UV, INCLUYE EQUIPOS, MATERIALES, TRANSPORTES Y PERSONAL. DIÁMETRO 12”. ESPESOR 3,00 mm. EC = 14.200 MPA.</v>
          </cell>
          <cell r="E2208" t="str">
            <v>ML</v>
          </cell>
          <cell r="F2208">
            <v>1810791</v>
          </cell>
        </row>
        <row r="2209">
          <cell r="C2209">
            <v>11352</v>
          </cell>
          <cell r="D2209" t="str">
            <v>REHABILITACIÓN RED DE ALCANTARILLADO CON TECNOLOGÍA CIPP, CON RESINA DE GRP CURADA CON RAYOS UV, INCLUYE EQUIPOS, MATERIALES, TRANSPORTES Y PERSONAL. DIÁMETRO 14”. ESPESOR 3,50 mm. EC = 14.200 MPA.</v>
          </cell>
          <cell r="E2209" t="str">
            <v>ML</v>
          </cell>
          <cell r="F2209">
            <v>2151732</v>
          </cell>
        </row>
        <row r="2210">
          <cell r="C2210">
            <v>11353</v>
          </cell>
          <cell r="D2210" t="str">
            <v>REHABILITACIÓN RED DE ALCANTARILLAO CON TECNOLOGÍA CIPP, CON RESINA DE GRP CURADA CON RAYOS UV, INCLUYE EQUIPOS, MATERIALES, TRANSPORTES Y PERSONAL. DIÁMETRO 16”. ESPESOR 4.20 mm. EC = 14.200 MPA.</v>
          </cell>
          <cell r="E2210" t="str">
            <v>ML</v>
          </cell>
          <cell r="F2210">
            <v>2457178</v>
          </cell>
        </row>
        <row r="2211">
          <cell r="C2211">
            <v>11354</v>
          </cell>
          <cell r="D2211" t="str">
            <v>REHABILITACIÓN RED DE ALCANTARILLADO CON TECNOLOGÍA CIPP, CON RESINA DE GRP CURADA CON RAYOS UV, INCLUYE EQUIPOS, MATERIALES, TRANSPORTES Y PERSONAL. DIÁMETRO 18”. ESPESOR 4.20 mm. EC = 14.200 MPA.</v>
          </cell>
          <cell r="E2211" t="str">
            <v>ML</v>
          </cell>
          <cell r="F2211">
            <v>2681675</v>
          </cell>
        </row>
        <row r="2212">
          <cell r="C2212">
            <v>11355</v>
          </cell>
          <cell r="D2212" t="str">
            <v>REHABILITACIÓN RED DE ALCANTARILLADO CON TECNOLOGÍA CIPP, CON RESINA DE GRP CURADA CON RAYOS UV, INCLUYE EQUIPOS, MATERIALES, TRANSPORTES Y PERSONAL. DIÁMETRO 20”. ESPESOR 4.90 mm. EC = 14.200 MPA.</v>
          </cell>
          <cell r="E2212" t="str">
            <v>ML</v>
          </cell>
          <cell r="F2212">
            <v>3294385</v>
          </cell>
        </row>
        <row r="2213">
          <cell r="C2213">
            <v>11356</v>
          </cell>
          <cell r="D2213" t="str">
            <v>REHABILITACIÓN RED DE ALCANTARILLADO CON TECNOLOGÍA CIPP, CON RESINA DE GRP CURADA CON RAYOS UV, INCLUYE EQUIPOS, MATERIALES, TRANSPORTES Y PERSONAL. DIÁMETRO 24”. ESPESOR 5.60 mm. EC = 14.200 MPA.</v>
          </cell>
          <cell r="E2213" t="str">
            <v>ML</v>
          </cell>
          <cell r="F2213">
            <v>3657935</v>
          </cell>
        </row>
        <row r="2214">
          <cell r="C2214">
            <v>11357</v>
          </cell>
          <cell r="D2214" t="str">
            <v>REHABILITACIÓN RED DE ALCANTARILLADO CON TECNOLOGÍA CIPP, CON RESINA DE GRP CURADA CON RAYOS UV, INCLUYE EQUIPOS, MATERIALES, TRANSPORTES Y PERSONAL. DIÁMETRO 27”. ESPESOR 6.30 mm. EC = 14.200 MPA.</v>
          </cell>
          <cell r="E2214" t="str">
            <v>ML</v>
          </cell>
          <cell r="F2214">
            <v>4372577</v>
          </cell>
        </row>
        <row r="2215">
          <cell r="C2215">
            <v>11358</v>
          </cell>
          <cell r="D2215" t="str">
            <v>REHABILITACIÓN RED DE ALCANTARILLADO CON TECNOLOGÍA CIPP, CON RESINA DE GRP CURADA CON RAYOS UV, INCLUYE EQUIPOS, MATERIALES, TRANSPORTES Y PERSONAL. DIÁMETRO 30”. ESPESOR 7.00 mm. EC = 14.200 MPA.</v>
          </cell>
          <cell r="E2215" t="str">
            <v>ML</v>
          </cell>
          <cell r="F2215">
            <v>5032889</v>
          </cell>
        </row>
        <row r="2216">
          <cell r="C2216">
            <v>11359</v>
          </cell>
          <cell r="D2216" t="str">
            <v>REHABILITACIÓN RED DE ALCANTARILLADO CON TECNOLOGÍA CIPP, CON RESINA DE GRP CURADA CON RAYOS UV, INCLUYE EQUIPOS, MATERIALES, TRANSPORTES Y PERSONAL. DIÁMETRO 36”. ESPESOR 9.10 mm. EC = 16.875 MPA.</v>
          </cell>
          <cell r="E2216" t="str">
            <v>ML</v>
          </cell>
          <cell r="F2216">
            <v>6617212</v>
          </cell>
        </row>
        <row r="2217">
          <cell r="C2217">
            <v>11360</v>
          </cell>
          <cell r="D2217" t="str">
            <v>REHABILITACIÓN RED DE ALCANTARILLADO CON TECNOLOGÍA CIPP, CON RESINA DE GRP CURADA CON RAYOS UV, INCLUYE EQUIPOS, MATERIALES, TRANSPORTES Y PERSONAL. DIÁMETRO 40”. ESPESOR 9.80 mm. EC = 16.875 MPA.</v>
          </cell>
          <cell r="E2217" t="str">
            <v>ML</v>
          </cell>
          <cell r="F2217">
            <v>8418010</v>
          </cell>
        </row>
        <row r="2218">
          <cell r="C2218">
            <v>11361</v>
          </cell>
          <cell r="D2218" t="str">
            <v>REHABILITACIÓN RED DE ALCANTARILLADO CON TECNOLOGÍA CIPP, CON RESINA DE GRP CURADA CON RAYOS UV, INCLUYE EQUIPOS, MATERIALES, TRANSPORTES Y PERSONAL. DIÁMETRO 42”. ESPESOR 10.50 mm. EC = 16.875 MPA.</v>
          </cell>
          <cell r="E2218" t="str">
            <v>ML</v>
          </cell>
          <cell r="F2218">
            <v>9217716</v>
          </cell>
        </row>
        <row r="2219">
          <cell r="C2219">
            <v>11362</v>
          </cell>
          <cell r="D2219" t="str">
            <v>REDUCCIÓN PVC E.L.  D= 1 1/2 x 1" (BUJE SOLDADO)</v>
          </cell>
          <cell r="E2219" t="str">
            <v>UN</v>
          </cell>
          <cell r="F2219">
            <v>4480</v>
          </cell>
        </row>
        <row r="2220">
          <cell r="C2220">
            <v>11363</v>
          </cell>
          <cell r="D2220" t="str">
            <v>INTERRUPTOR GRADO INDUSTRIAL, 20A, EN CAJA FUNCIÓN ALUMINIO 11.7X11.7X5 CM, CON TAPA Y EMPAQUE</v>
          </cell>
          <cell r="E2220" t="str">
            <v>UN</v>
          </cell>
          <cell r="F2220">
            <v>89202</v>
          </cell>
        </row>
        <row r="2221">
          <cell r="C2221">
            <v>11366</v>
          </cell>
          <cell r="D2221" t="str">
            <v>CONCRETO MR45 CON MACROFIBRAS DE POLIPROPILENO</v>
          </cell>
          <cell r="E2221" t="str">
            <v>M3</v>
          </cell>
          <cell r="F2221">
            <v>634013</v>
          </cell>
        </row>
        <row r="2222">
          <cell r="C2222">
            <v>11367</v>
          </cell>
          <cell r="D2222" t="str">
            <v>AUTOIMPRIMANTE EPÓXICO TOLERANTE DE SUPERFICIE</v>
          </cell>
          <cell r="E2222" t="str">
            <v>GLN</v>
          </cell>
          <cell r="F2222">
            <v>160155</v>
          </cell>
        </row>
        <row r="2223">
          <cell r="C2223">
            <v>11368</v>
          </cell>
          <cell r="D2223" t="str">
            <v>IMPRIMANTE EPÓXICO TOLERANTE DE SUPERFICIE</v>
          </cell>
          <cell r="E2223" t="str">
            <v>GLN</v>
          </cell>
          <cell r="F2223">
            <v>173605</v>
          </cell>
        </row>
        <row r="2224">
          <cell r="C2224">
            <v>11370</v>
          </cell>
          <cell r="D2224" t="str">
            <v>SELLO DE SILICONA TIPO SL</v>
          </cell>
          <cell r="E2224" t="str">
            <v>GLN</v>
          </cell>
          <cell r="F2224">
            <v>374713</v>
          </cell>
        </row>
        <row r="2225">
          <cell r="C2225">
            <v>11379</v>
          </cell>
          <cell r="D2225" t="str">
            <v>CINTURÓN DE CIERRE Ø24" e=1/4"</v>
          </cell>
          <cell r="E2225" t="str">
            <v>UN</v>
          </cell>
          <cell r="F2225">
            <v>702449</v>
          </cell>
        </row>
        <row r="2226">
          <cell r="C2226">
            <v>11381</v>
          </cell>
          <cell r="D2226" t="str">
            <v>NIPLE HD Ø4" BRIDA B16.5 x LISO Long. 816 mm. CON PASAMURO z=665mm</v>
          </cell>
          <cell r="E2226" t="str">
            <v>UN</v>
          </cell>
          <cell r="F2226">
            <v>656981</v>
          </cell>
        </row>
        <row r="2227">
          <cell r="C2227">
            <v>11382</v>
          </cell>
          <cell r="D2227" t="str">
            <v>NIPLE HD Ø4" BRIDA B16.5 x LISO Long. 1274 mm. CON PASAMURO z=824mm</v>
          </cell>
          <cell r="E2227" t="str">
            <v>UN</v>
          </cell>
          <cell r="F2227">
            <v>918783</v>
          </cell>
        </row>
        <row r="2228">
          <cell r="C2228">
            <v>11384</v>
          </cell>
          <cell r="D2228" t="str">
            <v>NIPLE HD Ø4" BRIDA B16.5 x LISO Long. 500 mm. CON PASAMURO z=310mm</v>
          </cell>
          <cell r="E2228" t="str">
            <v>UN</v>
          </cell>
          <cell r="F2228">
            <v>476350</v>
          </cell>
        </row>
        <row r="2229">
          <cell r="C2229">
            <v>11385</v>
          </cell>
          <cell r="D2229" t="str">
            <v>NIPLE HD Ø4" BRIDA B16.5 x LISO Long. 1020 mm. CON PASAMURO z=820mm</v>
          </cell>
          <cell r="E2229" t="str">
            <v>UN</v>
          </cell>
          <cell r="F2229">
            <v>773592</v>
          </cell>
        </row>
        <row r="2230">
          <cell r="C2230">
            <v>11388</v>
          </cell>
          <cell r="D2230" t="str">
            <v>PIEZA ESPECIAL CCP Ø24" LISOxLISO CL300 LONGITUD 4000mm CON (1) SALIDA VERTICAL SOBRE LOMO DE Ø3" LONGITUD 200mm DE LA CAJA EXTERNA DEL TUBO A BRIDA B.16.5  Y (2) RUANAS PASAMURO Ø24" e=1' HA SOLDADAS</v>
          </cell>
          <cell r="E2230" t="str">
            <v>UN</v>
          </cell>
          <cell r="F2230">
            <v>10675357</v>
          </cell>
        </row>
        <row r="2231">
          <cell r="C2231">
            <v>11391</v>
          </cell>
          <cell r="D2231" t="str">
            <v>PIEZA ESPECIAL CCP Ø18" CL300 TIPO NIPLE LISO-BRIDA LONGITUD= 2300mm, (1) RUANA PASAMURO Ø18" HA e=1" SOLDADA A DISTANCIA z=0.85m (1) AMPLIACIÓN Ø18"A Ø24" LONGITUD=450mm SOLDADA A 1150mm DE LA BRIDA</v>
          </cell>
          <cell r="E2231" t="str">
            <v>UN</v>
          </cell>
          <cell r="F2231">
            <v>12113815</v>
          </cell>
        </row>
        <row r="2232">
          <cell r="C2232">
            <v>11408</v>
          </cell>
          <cell r="D2232" t="str">
            <v>TUBERIA HG Ø1 1/2"</v>
          </cell>
          <cell r="E2232" t="str">
            <v>ML</v>
          </cell>
          <cell r="F2232">
            <v>40270</v>
          </cell>
        </row>
        <row r="2233">
          <cell r="C2233">
            <v>11409</v>
          </cell>
          <cell r="D2233" t="str">
            <v>UNION DE DESMONTAJE AUTOPORTANTE HD Ø4" BRIDA B16.5</v>
          </cell>
          <cell r="E2233" t="str">
            <v>UN</v>
          </cell>
          <cell r="F2233">
            <v>953884</v>
          </cell>
        </row>
        <row r="2234">
          <cell r="C2234">
            <v>11424</v>
          </cell>
          <cell r="D2234" t="str">
            <v>CODO EN ACERO F 18" ENTRE 5° Y 22½° JUNTA ESPIGO / CAMPANA CON EMPAQUE DE CAUCHO, CON REVESTIMIENTO INTERIOR Y RECUBRIMIENTO EXTERIOR EN MORTERO DE CEMENTO. L=0,4 X 0,4M. PRESIÓN DE TRABAJO HASTA = 25</v>
          </cell>
          <cell r="E2234" t="str">
            <v>UN</v>
          </cell>
          <cell r="F2234">
            <v>2879905</v>
          </cell>
        </row>
        <row r="2235">
          <cell r="C2235">
            <v>11425</v>
          </cell>
          <cell r="D2235" t="str">
            <v>CODO EN ACERO F 18" ENTRE 22½° Y 45° JUNTA ESPIGO / CAMPANA CON EMPAQUE DE CAUCHO, CON REVESTIMIENTO INTERIOR Y RECUBRIMIENTO EXTERIOR EN MORTERO DE CEMENTO. L=0,60 X 0,60M. PRESIÓN DE TRABAJO HASTA =</v>
          </cell>
          <cell r="E2235" t="str">
            <v>UN</v>
          </cell>
          <cell r="F2235">
            <v>3685435</v>
          </cell>
        </row>
        <row r="2236">
          <cell r="C2236">
            <v>11426</v>
          </cell>
          <cell r="D2236" t="str">
            <v>CODO EN ACERO F 18" ENTRE 45° Y 67½° JUNTA ESPIGO / CAMPANA CON EMPAQUE DE CAUCHO, CON REVESTIMIENTO INTERIOR Y RECUBRIMIENTO EXTERIOR EN MORTERO DE CEMENTO. L=0,90 X 0,90M. PRESIÓN DE TRABAJO HASTA =</v>
          </cell>
          <cell r="E2236" t="str">
            <v>UN</v>
          </cell>
          <cell r="F2236">
            <v>4688548</v>
          </cell>
        </row>
        <row r="2237">
          <cell r="C2237">
            <v>11427</v>
          </cell>
          <cell r="D2237" t="str">
            <v>CODO EN ACERO F 18" ENTRE 45° Y 67½° JUNTA ESPIGO / CAMPANA CON EMPAQUE DE CAUCHO, CON REVESTIMIENTO INTERIOR Y RECUBRIMIENTO EXTERIOR EN MORTERO DE CEMENTO. L=1,35 X 1,35M. PRESIÓN DE TRABAJO HASTA =</v>
          </cell>
          <cell r="E2237" t="str">
            <v>UN</v>
          </cell>
          <cell r="F2237">
            <v>6613047</v>
          </cell>
        </row>
        <row r="2238">
          <cell r="C2238">
            <v>11428</v>
          </cell>
          <cell r="D2238" t="str">
            <v>TUBO EN ACERO F 20" CON UNIONES ESPIGO / CAMPANA CON EMPAQUE DE CAUCHO, CON REVESTIMIENTO INTERIOR Y RECUBRIMIENTO EXTERIOR EN MORTERO DE CEMENTO. FABRICADO DE CONFORMIDAD CON LA NORMA AWWA C 200 A PA</v>
          </cell>
          <cell r="E2238" t="str">
            <v>ML</v>
          </cell>
          <cell r="F2238">
            <v>1179859</v>
          </cell>
        </row>
        <row r="2239">
          <cell r="C2239">
            <v>11429</v>
          </cell>
          <cell r="D2239" t="str">
            <v>CODO EN ACERO F 20" ENTRE 5° Y 22½° JUNTA ESPIGO / CAMPANA CON EMPAQUE DE CAUCHO, CON REVESTIMIENTO INTERIOR Y RECUBRIMIENTO EXTERIOR EN MORTERO DE CEMENTO. L=0,4 X 0,4M. PRESIÓN DE TRABAJO HASTA = 25</v>
          </cell>
          <cell r="E2239" t="str">
            <v>UN</v>
          </cell>
          <cell r="F2239">
            <v>3209128</v>
          </cell>
        </row>
        <row r="2240">
          <cell r="C2240">
            <v>11430</v>
          </cell>
          <cell r="D2240" t="str">
            <v>CODO EN ACERO F 20" ENTRE 22½° Y 45° JUNTA ESPIGO / CAMPANA CON EMPAQUE DE CAUCHO, CON REVESTIMIENTO INTERIOR Y RECUBRIMIENTO EXTERIOR EN MORTERO DE CEMENTO. L=0,65 X 0,65M. PRESIÓN DE TRABAJO = 250 P</v>
          </cell>
          <cell r="E2240" t="str">
            <v>UN</v>
          </cell>
          <cell r="F2240">
            <v>4271074</v>
          </cell>
        </row>
        <row r="2241">
          <cell r="C2241">
            <v>11431</v>
          </cell>
          <cell r="D2241" t="str">
            <v>TUBO EN ACERO F 24" CON UNIONES ESPIGO / CAMPANA CON EMPAQUE DE CAUCHO, CON REVESTIMIENTO INTERIOR Y RECUBRIMIENTO EXTERIOR EN MORTERO DE CEMENTO. FABRICADO DE CONFORMIDAD CON LA NORMA AWWA C 200 A PA</v>
          </cell>
          <cell r="E2241" t="str">
            <v>ML</v>
          </cell>
          <cell r="F2241">
            <v>1373519</v>
          </cell>
        </row>
        <row r="2242">
          <cell r="C2242">
            <v>11432</v>
          </cell>
          <cell r="D2242" t="str">
            <v>CODO EN ACERO F 24" ENTRE 5° Y 22½° JUNTA ESPIGO / CAMPANA CON EMPAQUE DE CAUCHO, CON REVESTIMIENTO INTERIOR Y RECUBRIMIENTO EXTERIOR EN MORTERO DE CEMENTO. L=0,45 X 0,45M. PRESIÓN DE TRABAJO HASTA =</v>
          </cell>
          <cell r="E2242" t="str">
            <v>UN</v>
          </cell>
          <cell r="F2242">
            <v>4058783</v>
          </cell>
        </row>
        <row r="2243">
          <cell r="C2243">
            <v>11433</v>
          </cell>
          <cell r="D2243" t="str">
            <v>CODO EN ACERO F 24" ENTRE 22½° Y 45° JUNTA ESPIGO / CAMPANA CON EMPAQUE DE CAUCHO, CON REVESTIMIENTO INTERIOR Y RECUBRIMIENTO EXTERIOR EN MORTERO DE CEMENTO. L=0,80 X 0,80M. PRESIÓN DE TRABAJO = 250 P</v>
          </cell>
          <cell r="E2243" t="str">
            <v>UN</v>
          </cell>
          <cell r="F2243">
            <v>5668127</v>
          </cell>
        </row>
        <row r="2244">
          <cell r="C2244">
            <v>11434</v>
          </cell>
          <cell r="D2244" t="str">
            <v>CODO EN ACERO F 24" ENTRE 45° Y 67½° JUNTA ESPIGO / CAMPANA CON EMPAQUE DE CAUCHO, CON REVESTIMIENTO INTERIOR Y RECUBRIMIENTO EXTERIOR EN MORTERO DE CEMENTO. L=1,20 X 1,20M. PRESIÓN DE TRABAJO = 250 P</v>
          </cell>
          <cell r="E2244" t="str">
            <v>UN</v>
          </cell>
          <cell r="F2244">
            <v>7361843</v>
          </cell>
        </row>
        <row r="2245">
          <cell r="C2245">
            <v>11435</v>
          </cell>
          <cell r="D2245" t="str">
            <v>CANAL DE DRENAJE MONOLÍTICO EN CONCRETO POLIMÉRICO PD 150V, CLASE D400, COLOR NATURAL, H=27cm, A=20cm, Long=100cm, (Incluye rejilla)</v>
          </cell>
          <cell r="E2245" t="str">
            <v>ML</v>
          </cell>
          <cell r="F2245">
            <v>658457</v>
          </cell>
        </row>
        <row r="2246">
          <cell r="C2246">
            <v>11436</v>
          </cell>
          <cell r="D2246" t="str">
            <v>CANAL DE INSPECCION MONOLÍTICO EN CONCRETO POLIMÉRICO DE DRENAJE PD 150V, CLASE D400, COLOR NATURAL, H=27cm, A=20cm, Long=50cm, (Incluye rejilla)</v>
          </cell>
          <cell r="E2246" t="str">
            <v>UN</v>
          </cell>
          <cell r="F2246">
            <v>630605</v>
          </cell>
        </row>
        <row r="2247">
          <cell r="C2247">
            <v>11437</v>
          </cell>
          <cell r="D2247" t="str">
            <v>SUMIDERO PARA CANAL DE DRENAJE MONOLÍTICO EN CONCRETO POLIMÉRICO PD 150V, CLASE D400, COLOR NATURAL, CON REJA DE FUNDICIÓN, H=57,5cm, A=18cm, Long=50cm (Incluye rejilla)</v>
          </cell>
          <cell r="E2247" t="str">
            <v>UN</v>
          </cell>
          <cell r="F2247">
            <v>889358</v>
          </cell>
        </row>
        <row r="2248">
          <cell r="C2248">
            <v>11438</v>
          </cell>
          <cell r="D2248" t="str">
            <v>CANAL DE DRENAJE MONOLÍTICO EN CONCRETO POLIMÉRICO RD 200V, CLASE F900, COLOR NATURAL, H=53cm, A=26cm, Long=100cm (Incluye rejilla)</v>
          </cell>
          <cell r="E2248" t="str">
            <v>ML</v>
          </cell>
          <cell r="F2248">
            <v>1397473</v>
          </cell>
        </row>
        <row r="2249">
          <cell r="C2249">
            <v>11439</v>
          </cell>
          <cell r="D2249" t="str">
            <v>CANAL DE INSPECCION DE DRENAJE MONOLÍTICO EN CONCRETO POLIMÉRICO RD 200V, CLASE F900, COLOR NATURAL, H=53cm, A=26cm, Long=66cm (Incluye rejilla)</v>
          </cell>
          <cell r="E2249" t="str">
            <v>UN</v>
          </cell>
          <cell r="F2249">
            <v>1689610</v>
          </cell>
        </row>
        <row r="2250">
          <cell r="C2250">
            <v>11442</v>
          </cell>
          <cell r="D2250" t="str">
            <v>PENNISETUM (Incluye 16 unidades por M2)</v>
          </cell>
          <cell r="E2250" t="str">
            <v>M2</v>
          </cell>
          <cell r="F2250">
            <v>85680</v>
          </cell>
        </row>
        <row r="2251">
          <cell r="C2251">
            <v>11443</v>
          </cell>
          <cell r="D2251" t="str">
            <v>LIRIOPE (Incluye 16 unidades por M2)</v>
          </cell>
          <cell r="E2251" t="str">
            <v>M2</v>
          </cell>
          <cell r="F2251">
            <v>65450</v>
          </cell>
        </row>
        <row r="2252">
          <cell r="C2252">
            <v>11444</v>
          </cell>
          <cell r="D2252" t="str">
            <v>CLAVEL CHINO (Incluye 16 unidades por M2)</v>
          </cell>
          <cell r="E2252" t="str">
            <v>M2</v>
          </cell>
          <cell r="F2252">
            <v>41650</v>
          </cell>
        </row>
        <row r="2253">
          <cell r="C2253">
            <v>11446</v>
          </cell>
          <cell r="D2253" t="str">
            <v>PRUEBA DE CARGA ESTÁTICA Y DINÁMICA PARA PUENTE PEATONAL EN ESTRUCTURA METÁLICA Y CONCRETO REFORZADO. (Incl. logística, equipos y personal para toma información, procesamiento y entrega informe final.</v>
          </cell>
          <cell r="E2253" t="str">
            <v>UN</v>
          </cell>
          <cell r="F2253">
            <v>32130000</v>
          </cell>
        </row>
        <row r="2254">
          <cell r="C2254">
            <v>11447</v>
          </cell>
          <cell r="D2254" t="str">
            <v>PISO EN PORCELANATO COLOR GRIS OSCURO TIPO BARI PLUS, ACABADO PULIDO, FORMATO 0,60cmx0,60cm LÍNEA CONVENCIONAL.</v>
          </cell>
          <cell r="E2254" t="str">
            <v>M2</v>
          </cell>
          <cell r="F2254">
            <v>108000</v>
          </cell>
        </row>
        <row r="2255">
          <cell r="C2255">
            <v>11448</v>
          </cell>
          <cell r="D2255" t="str">
            <v>PINO ROMERON H=1.5m (Incluye tutor con manguera y alambre)</v>
          </cell>
          <cell r="E2255" t="str">
            <v>UN</v>
          </cell>
          <cell r="F2255">
            <v>132000</v>
          </cell>
        </row>
        <row r="2256">
          <cell r="C2256">
            <v>11449</v>
          </cell>
          <cell r="D2256" t="str">
            <v>CHALECO SENCILLO EN DRIL SIN LOGO DOS BOLSILLOS</v>
          </cell>
          <cell r="E2256" t="str">
            <v>UN</v>
          </cell>
          <cell r="F2256">
            <v>42000</v>
          </cell>
        </row>
        <row r="2257">
          <cell r="C2257">
            <v>11450</v>
          </cell>
          <cell r="D2257" t="str">
            <v>CHALECO REFLECTIVO EN TELA</v>
          </cell>
          <cell r="E2257" t="str">
            <v>UN</v>
          </cell>
          <cell r="F2257">
            <v>12971</v>
          </cell>
        </row>
        <row r="2258">
          <cell r="C2258">
            <v>11451</v>
          </cell>
          <cell r="D2258" t="str">
            <v>CARTUCHO RESPIRADOR P-100 VAPORES ORGÁNICOS</v>
          </cell>
          <cell r="E2258" t="str">
            <v>UN</v>
          </cell>
          <cell r="F2258">
            <v>34500</v>
          </cell>
        </row>
        <row r="2259">
          <cell r="C2259">
            <v>11452</v>
          </cell>
          <cell r="D2259" t="str">
            <v>GUANTE SOLDADOR</v>
          </cell>
          <cell r="E2259" t="str">
            <v>PAR</v>
          </cell>
          <cell r="F2259">
            <v>35802</v>
          </cell>
        </row>
        <row r="2260">
          <cell r="C2260">
            <v>11453</v>
          </cell>
          <cell r="D2260" t="str">
            <v>DESCENDEDOR ANTICAIDA</v>
          </cell>
          <cell r="E2260" t="str">
            <v>PAR</v>
          </cell>
          <cell r="F2260">
            <v>844053</v>
          </cell>
        </row>
        <row r="2261">
          <cell r="C2261">
            <v>11454</v>
          </cell>
          <cell r="D2261" t="str">
            <v>EXÁMEN DE APTITUD PSICOFÍSICA PARA TRABAJO EN ALTURA (Incluye perfíl lipídico, glicemia pre y post.)</v>
          </cell>
          <cell r="E2261" t="str">
            <v>UN</v>
          </cell>
          <cell r="F2261">
            <v>102000</v>
          </cell>
        </row>
        <row r="2262">
          <cell r="C2262">
            <v>11455</v>
          </cell>
          <cell r="D2262"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E2262" t="str">
            <v>Pto.3R</v>
          </cell>
          <cell r="F2262">
            <v>26775</v>
          </cell>
        </row>
        <row r="2263">
          <cell r="C2263">
            <v>11456</v>
          </cell>
          <cell r="D2263"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E2263" t="str">
            <v>Pto.3R</v>
          </cell>
          <cell r="F2263">
            <v>33915</v>
          </cell>
        </row>
        <row r="2264">
          <cell r="C2264">
            <v>11457</v>
          </cell>
          <cell r="D2264" t="str">
            <v>TOMA DE DEFLEXIONES CON EQUIPO DEFLECTÓMETRO DE IMPACTO (LWD) EN ESTRUCTURA DE PAVIMENTO. Incluye movilización, toma de información, procesamiento y entrega de resultados. Norma técnica: ASTM E2583.</v>
          </cell>
          <cell r="E2264" t="str">
            <v>PUNTO</v>
          </cell>
          <cell r="F2264">
            <v>43435</v>
          </cell>
        </row>
        <row r="2265">
          <cell r="C2265">
            <v>11458</v>
          </cell>
          <cell r="D2265"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E2265" t="str">
            <v>Km-Car</v>
          </cell>
          <cell r="F2265">
            <v>72663</v>
          </cell>
        </row>
        <row r="2266">
          <cell r="C2266">
            <v>11459</v>
          </cell>
          <cell r="D2266"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E2266" t="str">
            <v>Km-Car</v>
          </cell>
          <cell r="F2266">
            <v>65759</v>
          </cell>
        </row>
        <row r="2267">
          <cell r="C2267">
            <v>11460</v>
          </cell>
          <cell r="D2267"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267" t="str">
            <v>Km-Car</v>
          </cell>
          <cell r="F2267">
            <v>108994</v>
          </cell>
        </row>
        <row r="2268">
          <cell r="C2268">
            <v>11461</v>
          </cell>
          <cell r="D2268"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E2268" t="str">
            <v>Km-Car</v>
          </cell>
          <cell r="F2268">
            <v>170932</v>
          </cell>
        </row>
        <row r="2269">
          <cell r="C2269">
            <v>11462</v>
          </cell>
          <cell r="D2269"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E2269" t="str">
            <v>Km-Car</v>
          </cell>
          <cell r="F2269">
            <v>178605</v>
          </cell>
        </row>
        <row r="2270">
          <cell r="C2270">
            <v>11463</v>
          </cell>
          <cell r="D2270"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0" t="str">
            <v>Km-Car</v>
          </cell>
          <cell r="F2270">
            <v>205527</v>
          </cell>
        </row>
        <row r="2271">
          <cell r="C2271">
            <v>11464</v>
          </cell>
          <cell r="D2271"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E2271" t="str">
            <v>Km-Car</v>
          </cell>
          <cell r="F2271">
            <v>258944</v>
          </cell>
        </row>
        <row r="2272">
          <cell r="C2272">
            <v>11465</v>
          </cell>
          <cell r="D2272"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E2272" t="str">
            <v>Km-Car</v>
          </cell>
          <cell r="F2272">
            <v>187604</v>
          </cell>
        </row>
        <row r="2273">
          <cell r="C2273">
            <v>11466</v>
          </cell>
          <cell r="D2273"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3" t="str">
            <v>Km-Car</v>
          </cell>
          <cell r="F2273">
            <v>164707</v>
          </cell>
        </row>
        <row r="2274">
          <cell r="C2274">
            <v>11467</v>
          </cell>
          <cell r="D2274" t="str">
            <v>DETERMINACIÓN DE ESPESORES EN ESTRUCTURA DE PAVIMENTO CON EQUIPO GEORRADAR, EQUIPADO MÍNIMO CON DOS ANTENAS DE OPERACIÓN, CON FRECUENCIAS: LA PRIMERA COMO MÍNIMO 1000 MHZ Y LA SEGUNDA ENTRE 300 Y 600. Norma técnica: ASTM D4748.</v>
          </cell>
          <cell r="E2274" t="str">
            <v>Km-Car</v>
          </cell>
          <cell r="F2274">
            <v>192298</v>
          </cell>
        </row>
        <row r="2275">
          <cell r="C2275">
            <v>11468</v>
          </cell>
          <cell r="D2275" t="str">
            <v>MEDICIÓN DE LA RESISTENCIA AL DESLIZAMIENTO EN ESTRUCTURA DE PAVIMENTO CON DISPOSITIVO DE RUEDA PARCIALMENTE BLOQUEADA CON GRADO DE DESLIZAMIENTO FIJO. Incluye movilización y carro escolta del equipo. Norma técnica: ASTM E2340 ASTM E274 ASTM F408 ASTM E1551.</v>
          </cell>
          <cell r="E2275" t="str">
            <v>Km-Car</v>
          </cell>
          <cell r="F2275">
            <v>336532</v>
          </cell>
        </row>
        <row r="2276">
          <cell r="C2276">
            <v>11470</v>
          </cell>
          <cell r="D2276" t="str">
            <v>MEDICIÓN DE PERFIL TRANSVERSAL EN ESTRUCTURA DE PAVIMENTO CON PERFILÓMETRO LASER Y DETERMINACIÓN DE LA IRREGULARIDAD SUPERFICIAL (AHUELLAMIENTO). Incluye movilización y carro escolta del equipo y toma</v>
          </cell>
          <cell r="E2276" t="str">
            <v>Km-Car</v>
          </cell>
          <cell r="F2276">
            <v>76538</v>
          </cell>
        </row>
        <row r="2277">
          <cell r="C2277">
            <v>11471</v>
          </cell>
          <cell r="D2277" t="str">
            <v>MEDICIÓN DE PERFIL DE MACROTEXTURA EN ESTRUCTURA DE  PAVIMENTO CON PERFILÓMETRO LASER Y DETERMINACIÓN DE LA PROFUNDIDAD MEDIA DEL PERFIL (MDP). Incluye movilización y carro escolta del equipo y toma d. Norma técnica: ASTM E1845.</v>
          </cell>
          <cell r="E2277" t="str">
            <v>Km-Car</v>
          </cell>
          <cell r="F2277">
            <v>93237</v>
          </cell>
        </row>
        <row r="2278">
          <cell r="C2278">
            <v>11472</v>
          </cell>
          <cell r="D2278"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E2278" t="str">
            <v>Km-Car</v>
          </cell>
          <cell r="F2278">
            <v>92774</v>
          </cell>
        </row>
        <row r="2279">
          <cell r="C2279">
            <v>11473</v>
          </cell>
          <cell r="D2279" t="str">
            <v>ALQUILER  DE DEFLECTÓMETRO DE IMPACTO (FWD/HWD). Incluye movilización y carro escolta del equipo y toma de información, procesamiento y entrega de resultados. Norma técnica: INV E – 798 - 13 ASTM D4694 INV E – 797 - 13 ASTM D4695 ASTM D5858.</v>
          </cell>
          <cell r="E2279" t="str">
            <v>JR</v>
          </cell>
          <cell r="F2279">
            <v>4038384</v>
          </cell>
        </row>
        <row r="2280">
          <cell r="C2280">
            <v>11474</v>
          </cell>
          <cell r="D2280" t="str">
            <v>ALQUILER  DE DEFLECTÓMETRO DE IMPACTO (LWD). Incluye movilización y toma de información, procesamiento y entrega de resultados. Norma técnica: ASTM E2583.</v>
          </cell>
          <cell r="E2280" t="str">
            <v>JR</v>
          </cell>
          <cell r="F2280">
            <v>3162782</v>
          </cell>
        </row>
        <row r="2281">
          <cell r="C2281">
            <v>11477</v>
          </cell>
          <cell r="D2281" t="str">
            <v>ENSAYO RADIOGRÁFICO. Norma técnica: ASTM E94.</v>
          </cell>
          <cell r="E2281" t="str">
            <v>DIA</v>
          </cell>
          <cell r="F2281">
            <v>1130500</v>
          </cell>
        </row>
        <row r="2282">
          <cell r="C2282">
            <v>11481</v>
          </cell>
          <cell r="D2282" t="str">
            <v>EVALUACIÓN DEL GRADO DE LIMPIEZA MANUAL. Norma técnica: SSPC-SP2.</v>
          </cell>
          <cell r="E2282" t="str">
            <v>DIA</v>
          </cell>
          <cell r="F2282">
            <v>821000</v>
          </cell>
        </row>
        <row r="2283">
          <cell r="C2283">
            <v>11482</v>
          </cell>
          <cell r="D2283" t="str">
            <v>EVALUACIÓN DEL GRADO DE LIMPIEZA MANUAL Y MECÁNICA. Norma técnica: SSPC-SP3.</v>
          </cell>
          <cell r="E2283" t="str">
            <v>DIA</v>
          </cell>
          <cell r="F2283">
            <v>821000</v>
          </cell>
        </row>
        <row r="2284">
          <cell r="C2284">
            <v>11483</v>
          </cell>
          <cell r="D2284" t="str">
            <v>EVALUACIÓN DEL GRADO DE LIMPIEZA POR CHORRO ABRASIVO A GRADO METAL BLANCO BASADO EN EL PATRÓN SSPC - VIS1. Norma técnica: SSPC-SP5 SSPC-SP7.</v>
          </cell>
          <cell r="E2284" t="str">
            <v>DIA</v>
          </cell>
          <cell r="F2284">
            <v>821000</v>
          </cell>
        </row>
        <row r="2285">
          <cell r="C2285">
            <v>11484</v>
          </cell>
          <cell r="D2285" t="str">
            <v>EVALUACIÓN DEL GRADO DE RUGOSIDAD DEL RECUBRIMIENTO. Norma técnica: NTC 3951  ASTM D4417.</v>
          </cell>
          <cell r="E2285" t="str">
            <v>DIA</v>
          </cell>
          <cell r="F2285">
            <v>821000</v>
          </cell>
        </row>
        <row r="2286">
          <cell r="C2286">
            <v>11485</v>
          </cell>
          <cell r="D2286" t="str">
            <v>EVALUACIÓN DE CONDICIONES AMBIENTALES (EN EL MOMENTO DE LA APLICACIÓN DEL RECUBRIMIENTO). Norma técnica: NTC 3951  ASTM E337.</v>
          </cell>
          <cell r="E2286" t="str">
            <v>DIA</v>
          </cell>
          <cell r="F2286">
            <v>821000</v>
          </cell>
        </row>
        <row r="2287">
          <cell r="C2287">
            <v>11489</v>
          </cell>
          <cell r="D2287" t="str">
            <v>INSPECCIÓN VISUAL PARA EVALUACIÓN DE DEFECTOS Y DEFINICIÓN DE PROCEDIMIENTOS DE REPARACIÓN. Norma técnica: ASTM 123A/123M.</v>
          </cell>
          <cell r="E2287" t="str">
            <v>DIA</v>
          </cell>
          <cell r="F2287">
            <v>595000</v>
          </cell>
        </row>
        <row r="2288">
          <cell r="C2288">
            <v>11498</v>
          </cell>
          <cell r="D2288" t="str">
            <v>TRACCIÓN DE ACERO ESTRUCTURAL. Norma técnica: NTC 3353 - ASTM E8.</v>
          </cell>
          <cell r="E2288" t="str">
            <v>UN</v>
          </cell>
          <cell r="F2288">
            <v>176000</v>
          </cell>
        </row>
        <row r="2289">
          <cell r="C2289">
            <v>11499</v>
          </cell>
          <cell r="D2289" t="str">
            <v>TRACCIÓN DE BARRAS LISAS Y CORRUGADAS EN ACERO AL CARBONO. Norma técnica: NTC 2289 NTC 3353 ASTM A370.</v>
          </cell>
          <cell r="E2289" t="str">
            <v>UN</v>
          </cell>
          <cell r="F2289">
            <v>115000</v>
          </cell>
        </row>
        <row r="2290">
          <cell r="C2290">
            <v>11500</v>
          </cell>
          <cell r="D2290" t="str">
            <v>TRACCIÓN DE ALAMBRE DE ACERO/TORON DE ACERO. Norma técnica: NTC 2289 NTC 3353 ASTM A370.</v>
          </cell>
          <cell r="E2290" t="str">
            <v>UN</v>
          </cell>
          <cell r="F2290">
            <v>115000</v>
          </cell>
        </row>
        <row r="2291">
          <cell r="C2291">
            <v>11501</v>
          </cell>
          <cell r="D2291" t="str">
            <v>DUREZA ROCKWELL DE MATERIALES METÁLICOS (ALUMINIO). Norma técnica: ASTM E18.</v>
          </cell>
          <cell r="E2291" t="str">
            <v>UN</v>
          </cell>
          <cell r="F2291">
            <v>118535</v>
          </cell>
        </row>
        <row r="2292">
          <cell r="C2292">
            <v>11502</v>
          </cell>
          <cell r="D2292" t="str">
            <v>DETERMINACIÓN DE LA EXPANSIÓN DEL CEMENTO EN BARRAS DE MORTERO SUMERGIDAS AL AGUA. Norma técnica: NTC - 4927.</v>
          </cell>
          <cell r="E2292" t="str">
            <v>UN</v>
          </cell>
          <cell r="F2292">
            <v>803131</v>
          </cell>
        </row>
        <row r="2293">
          <cell r="C2293">
            <v>11503</v>
          </cell>
          <cell r="D2293" t="str">
            <v>DETERMINACIÓN DE LA ACTIVIDAD PUZOLÁNICA EN CEMENTOS CON PUZOLANA. Norma técnica: NTC - 1512.</v>
          </cell>
          <cell r="E2293" t="str">
            <v>UN</v>
          </cell>
          <cell r="F2293">
            <v>907864</v>
          </cell>
        </row>
        <row r="2294">
          <cell r="C2294">
            <v>11504</v>
          </cell>
          <cell r="D2294" t="str">
            <v>RESISTENCIA A LA ABRASIÓN - DESGASTE DE CONCRETO. Norma técnica: ASTM D3389 NTC-5147.</v>
          </cell>
          <cell r="E2294" t="str">
            <v>UN</v>
          </cell>
          <cell r="F2294">
            <v>1119304</v>
          </cell>
        </row>
        <row r="2295">
          <cell r="C2295">
            <v>11505</v>
          </cell>
          <cell r="D2295" t="str">
            <v>FLEXIÓN DE LOSETA EN CONCRETO PRETENSADO. Norma técnica: ASTM C78 NTC 2871.</v>
          </cell>
          <cell r="E2295" t="str">
            <v>UN</v>
          </cell>
          <cell r="F2295">
            <v>525631</v>
          </cell>
        </row>
        <row r="2296">
          <cell r="C2296">
            <v>11506</v>
          </cell>
          <cell r="D2296" t="str">
            <v>PUNZONAMIENTO DE PANEL EN CONCRETO PRETENSADO. Norma técnica: PROTOCOLO PUNZONAMIENTO CONTRATO IDU-791-2017.</v>
          </cell>
          <cell r="E2296" t="str">
            <v>UN</v>
          </cell>
          <cell r="F2296">
            <v>567000</v>
          </cell>
        </row>
        <row r="2297">
          <cell r="C2297">
            <v>11507</v>
          </cell>
          <cell r="D2297" t="str">
            <v>CONTENIDO DE AIRE INCLUIDO. Norma técnica: NTC 1032.</v>
          </cell>
          <cell r="E2297" t="str">
            <v>UN</v>
          </cell>
          <cell r="F2297">
            <v>62043</v>
          </cell>
        </row>
        <row r="2298">
          <cell r="C2298">
            <v>11508</v>
          </cell>
          <cell r="D2298" t="str">
            <v>INSTRUMENTACIÓN INICIAL PARA ESTIMAR LA RESISTENCIA DEL CONCRETO POR EL MÉTODO DE LA MADUREZ. Norma técnica: NTC 3756.</v>
          </cell>
          <cell r="E2298" t="str">
            <v>UN</v>
          </cell>
          <cell r="F2298">
            <v>72725</v>
          </cell>
        </row>
        <row r="2299">
          <cell r="C2299">
            <v>11509</v>
          </cell>
          <cell r="D2299" t="str">
            <v>FLUJO LIBRE, FLUJO RESTRINGIDO Y SEGREGACIÓN EN CONCRETOS AUTOCOMPACTANTES. Norma técnica: NTC 5222.</v>
          </cell>
          <cell r="E2299" t="str">
            <v>UN</v>
          </cell>
          <cell r="F2299">
            <v>116358</v>
          </cell>
        </row>
        <row r="2300">
          <cell r="C2300">
            <v>11510</v>
          </cell>
          <cell r="D2300" t="str">
            <v>TIEMPO DE FRAGUADO DE MEZCLAS DE CONCRETO POR MEDIO DE SU RESISTENCIA A LA PENETRACIÓN. Norma técnica: NTC 890.</v>
          </cell>
          <cell r="E2300" t="str">
            <v>UN</v>
          </cell>
          <cell r="F2300">
            <v>178500</v>
          </cell>
        </row>
        <row r="2301">
          <cell r="C2301">
            <v>11511</v>
          </cell>
          <cell r="D2301" t="str">
            <v>TOMA DE LECTURAS DIARIAS PARA ESTIMAR LA RESISTENCIA DEL CONCRETO POR EL MÉTODO DE MADUREZ. Norma técnica: NTC 3756.</v>
          </cell>
          <cell r="E2301" t="str">
            <v>PTO/3M</v>
          </cell>
          <cell r="F2301">
            <v>116358</v>
          </cell>
        </row>
        <row r="2302">
          <cell r="C2302">
            <v>11512</v>
          </cell>
          <cell r="D2302" t="str">
            <v>RESISTENCIA A LA PENETRACIÓN PISTÓN DE 50 MM DE DIÁMETRO. Norma técnica: ASTM D6241.</v>
          </cell>
          <cell r="E2302" t="str">
            <v>UN</v>
          </cell>
          <cell r="F2302">
            <v>319396</v>
          </cell>
        </row>
        <row r="2303">
          <cell r="C2303">
            <v>11513</v>
          </cell>
          <cell r="D2303" t="str">
            <v>TAMAÑO DE  ABERTURA APARENTE. Norma técnica: ASTM D4751 NTC-2255-2003.</v>
          </cell>
          <cell r="E2303" t="str">
            <v>UN</v>
          </cell>
          <cell r="F2303">
            <v>188615</v>
          </cell>
        </row>
        <row r="2304">
          <cell r="C2304">
            <v>11514</v>
          </cell>
          <cell r="D2304" t="str">
            <v>ESTABILIDAD  ULTRAVIOLETA POR HR. Norma técnica: ASTM D4355.</v>
          </cell>
          <cell r="E2304" t="str">
            <v>HR</v>
          </cell>
          <cell r="F2304">
            <v>23800</v>
          </cell>
        </row>
        <row r="2305">
          <cell r="C2305">
            <v>11515</v>
          </cell>
          <cell r="D2305" t="str">
            <v>DENSIDAD DE PLÁSTICOS MEDIANTE LA TÉCNICA DE GRADIENTE DE DENSIDAD. Norma técnica: ASTM D1505.</v>
          </cell>
          <cell r="E2305" t="str">
            <v>UN</v>
          </cell>
          <cell r="F2305">
            <v>333200</v>
          </cell>
        </row>
        <row r="2306">
          <cell r="C2306">
            <v>11516</v>
          </cell>
          <cell r="D2306" t="str">
            <v>DENSIDAD Y GRAVEDAD ESPECÍFICA (DENSIDAD RELATIVA) DE PLÁSTICOS POR DESPLAZAMIENTO. Norma técnica: ASTM D792.</v>
          </cell>
          <cell r="E2306" t="str">
            <v>UN</v>
          </cell>
          <cell r="F2306">
            <v>142800</v>
          </cell>
        </row>
        <row r="2307">
          <cell r="C2307">
            <v>11517</v>
          </cell>
          <cell r="D2307" t="str">
            <v>ESPESOR NOMINAL DE LOS GEOSINTÉTICOS. Norma técnica: ASTM D5199.</v>
          </cell>
          <cell r="E2307" t="str">
            <v>UN</v>
          </cell>
          <cell r="F2307">
            <v>119000</v>
          </cell>
        </row>
        <row r="2308">
          <cell r="C2308">
            <v>11518</v>
          </cell>
          <cell r="D2308" t="str">
            <v>CONTENIDO DE CARBÓN NEGRO. Norma técnica: ASTM D1603 ASTM D4218 ISO 6964-19.</v>
          </cell>
          <cell r="E2308" t="str">
            <v>UN</v>
          </cell>
          <cell r="F2308">
            <v>333200</v>
          </cell>
        </row>
        <row r="2309">
          <cell r="C2309">
            <v>11519</v>
          </cell>
          <cell r="D2309" t="str">
            <v>PROPIEDADES DE TRACCIÓN DE POLIETILENO NO REFORZADO Y GEOMEMBRANA DE POLIPROPILENO FLEXIBLE NO REFORZADO. Norma técnica: ASTM D1603 ASTM D4218 ISO 6964-19.</v>
          </cell>
          <cell r="E2309" t="str">
            <v>UN</v>
          </cell>
          <cell r="F2309">
            <v>189210</v>
          </cell>
        </row>
        <row r="2310">
          <cell r="C2310">
            <v>11520</v>
          </cell>
          <cell r="D2310" t="str">
            <v>INTEGRIDAD DE LAS COSTURAS UTILIZADAS PARA UNIR GEOMEMBRANAS FLEXIBLES DE LÁMINAS POLIMÉRICAS. Norma técnica: ISO 13426 Método B ASTM D4437.</v>
          </cell>
          <cell r="E2310" t="str">
            <v>UN</v>
          </cell>
          <cell r="F2310">
            <v>214200</v>
          </cell>
        </row>
        <row r="2311">
          <cell r="C2311">
            <v>11521</v>
          </cell>
          <cell r="D2311" t="str">
            <v>TIEMPO DE INDUCCIÓN OXIDATIVA. Norma técnica: ASTM D3895.</v>
          </cell>
          <cell r="E2311" t="str">
            <v>UN</v>
          </cell>
          <cell r="F2311">
            <v>809200</v>
          </cell>
        </row>
        <row r="2312">
          <cell r="C2312">
            <v>11522</v>
          </cell>
          <cell r="D2312" t="str">
            <v>RESISTENCIA AL AGRIETAMIENTO AFECTACIONES MEDIOAMBIENTALES. Norma técnica: ASTM D1693.</v>
          </cell>
          <cell r="E2312" t="str">
            <v>UN</v>
          </cell>
          <cell r="F2312">
            <v>214200</v>
          </cell>
        </row>
        <row r="2313">
          <cell r="C2313">
            <v>11523</v>
          </cell>
          <cell r="D2313" t="str">
            <v>ANGULO LA FRICCIÓN CONJUNTO ARENA – PARED DE CELDA. Norma técnica: ASTM D5321.</v>
          </cell>
          <cell r="E2313" t="str">
            <v>UN</v>
          </cell>
          <cell r="F2313">
            <v>357000</v>
          </cell>
        </row>
        <row r="2314">
          <cell r="C2314">
            <v>11524</v>
          </cell>
          <cell r="D2314" t="str">
            <v>RESISTENCIA A LA TENSIÓN ÚLTIMA (VMPR). Norma técnica: ASTM D6637.</v>
          </cell>
          <cell r="E2314" t="str">
            <v>UN</v>
          </cell>
          <cell r="F2314">
            <v>178500</v>
          </cell>
        </row>
        <row r="2315">
          <cell r="C2315">
            <v>11525</v>
          </cell>
          <cell r="D2315" t="str">
            <v>ELONGACIÓN A LA ROTURA. Norma técnica: ASTM D6637.</v>
          </cell>
          <cell r="E2315" t="str">
            <v>UN</v>
          </cell>
          <cell r="F2315">
            <v>151130</v>
          </cell>
        </row>
        <row r="2316">
          <cell r="C2316">
            <v>11526</v>
          </cell>
          <cell r="D2316" t="str">
            <v>PUNTO DE FUSIÓN. Norma técnica: ASTM D276.</v>
          </cell>
          <cell r="E2316" t="str">
            <v>UN</v>
          </cell>
          <cell r="F2316">
            <v>714000</v>
          </cell>
        </row>
        <row r="2317">
          <cell r="C2317">
            <v>11528</v>
          </cell>
          <cell r="D2317" t="str">
            <v>CONTENIDO DE AGUA EN UNA EMULSIÓN ASFÁLTICA. Norma técnica: INV E – 761 - 13 ASTM D244.</v>
          </cell>
          <cell r="E2317" t="str">
            <v>UN</v>
          </cell>
          <cell r="F2317">
            <v>208250</v>
          </cell>
        </row>
        <row r="2318">
          <cell r="C2318">
            <v>11529</v>
          </cell>
          <cell r="D2318" t="str">
            <v>ESTABILIDAD DE LAS EMULSIONES ASFÁLTICAS DURANTE EL ALMACENAMIENTO. Norma técnica: INV E – 764 - 13 ASTM D 6930 NLT 140.</v>
          </cell>
          <cell r="E2318" t="str">
            <v>UN</v>
          </cell>
          <cell r="F2318">
            <v>232320</v>
          </cell>
        </row>
        <row r="2319">
          <cell r="C2319">
            <v>11531</v>
          </cell>
          <cell r="D2319" t="str">
            <v>ALARGAMIENTO HASTA LA ROTURA. Norma técnica: ASTM D412 ISO 37 NTC 444.</v>
          </cell>
          <cell r="E2319" t="str">
            <v>UN</v>
          </cell>
          <cell r="F2319">
            <v>159000</v>
          </cell>
        </row>
        <row r="2320">
          <cell r="C2320">
            <v>11532</v>
          </cell>
          <cell r="D2320" t="str">
            <v>RESISTENCIA A TRACCIÓN. Norma técnica: ASTM D412 ISO 37 NTC 444.</v>
          </cell>
          <cell r="E2320" t="str">
            <v>UN</v>
          </cell>
          <cell r="F2320">
            <v>159000</v>
          </cell>
        </row>
        <row r="2321">
          <cell r="C2321">
            <v>11533</v>
          </cell>
          <cell r="D2321" t="str">
            <v>ENSAYO DE COMPRESIÓN - MÉTODO B. Norma técnica: ASTM D395 ASTM D1149 INV E 642.</v>
          </cell>
          <cell r="E2321" t="str">
            <v>UN</v>
          </cell>
          <cell r="F2321">
            <v>571200</v>
          </cell>
        </row>
        <row r="2322">
          <cell r="C2322">
            <v>11534</v>
          </cell>
          <cell r="D2322" t="str">
            <v>RESISTENCIA AL OZONO. Norma técnica: ASTM D1149 NTC 6292.</v>
          </cell>
          <cell r="E2322" t="str">
            <v>UN</v>
          </cell>
          <cell r="F2322">
            <v>1428000</v>
          </cell>
        </row>
        <row r="2323">
          <cell r="C2323">
            <v>11535</v>
          </cell>
          <cell r="D2323" t="str">
            <v>ADHERENCIA CAUCHO - ACERO. Norma técnica: ASTM D429 INV_E 642.</v>
          </cell>
          <cell r="E2323" t="str">
            <v>UN</v>
          </cell>
          <cell r="F2323">
            <v>357000</v>
          </cell>
        </row>
        <row r="2324">
          <cell r="C2324">
            <v>11536</v>
          </cell>
          <cell r="D2324" t="str">
            <v>RESISTENCIA AL DESGARRO. Norma técnica: ASTM D624 NTC 445.</v>
          </cell>
          <cell r="E2324" t="str">
            <v>UN</v>
          </cell>
          <cell r="F2324">
            <v>119500</v>
          </cell>
        </row>
        <row r="2325">
          <cell r="C2325">
            <v>11537</v>
          </cell>
          <cell r="D2325" t="str">
            <v>DUREZA (SHORE A). Norma técnica: ASTM D2240 ISO 48 NTC 467.</v>
          </cell>
          <cell r="E2325" t="str">
            <v>UN</v>
          </cell>
          <cell r="F2325">
            <v>142800</v>
          </cell>
        </row>
        <row r="2326">
          <cell r="C2326">
            <v>11538</v>
          </cell>
          <cell r="D2326" t="str">
            <v>DETERIORO DE CAUCHO EN HORNO (70 HORAS). Norma técnica: ASTM D573 ISO48/ISO188 NTC 447.</v>
          </cell>
          <cell r="E2326" t="str">
            <v>UN</v>
          </cell>
          <cell r="F2326">
            <v>505516</v>
          </cell>
        </row>
        <row r="2327">
          <cell r="C2327">
            <v>11543</v>
          </cell>
          <cell r="D2327" t="str">
            <v>MODULO DE CORTE. Norma técnica: ASTM D4014, Sección 14 CCP-14  INV E 642.</v>
          </cell>
          <cell r="E2327" t="str">
            <v>UN</v>
          </cell>
          <cell r="F2327">
            <v>404600</v>
          </cell>
        </row>
        <row r="2328">
          <cell r="C2328">
            <v>11544</v>
          </cell>
          <cell r="D2328" t="str">
            <v>RIGIDEZ TÉRMICA INSTANTÁNEA. Norma técnica: ASTM D1043 INV E 642.</v>
          </cell>
          <cell r="E2328" t="str">
            <v>UN</v>
          </cell>
          <cell r="F2328">
            <v>476000</v>
          </cell>
        </row>
        <row r="2329">
          <cell r="C2329">
            <v>11546</v>
          </cell>
          <cell r="D2329" t="str">
            <v>CONCENTRACIÓN DE SOLIDOS/VOLUMEN. Norma técnica: ASTM D2697.</v>
          </cell>
          <cell r="E2329" t="str">
            <v>UN</v>
          </cell>
          <cell r="F2329">
            <v>143915</v>
          </cell>
        </row>
        <row r="2330">
          <cell r="C2330">
            <v>11547</v>
          </cell>
          <cell r="D2330" t="str">
            <v>VOC (COMPONENTES VOLÁTILES ORGÁNICOS). Norma técnica: ASTM D2369.</v>
          </cell>
          <cell r="E2330" t="str">
            <v>UN</v>
          </cell>
          <cell r="F2330">
            <v>330000</v>
          </cell>
        </row>
        <row r="2331">
          <cell r="C2331">
            <v>11549</v>
          </cell>
          <cell r="D2331" t="str">
            <v>COMPRESIÓN DE PLÁSTICOS RÍGIDOS. Norma técnica: ASTM D695.</v>
          </cell>
          <cell r="E2331" t="str">
            <v>UN</v>
          </cell>
          <cell r="F2331">
            <v>476000</v>
          </cell>
        </row>
        <row r="2332">
          <cell r="C2332">
            <v>11550</v>
          </cell>
          <cell r="D2332" t="str">
            <v>FLEXION DE LOSETA EN PLÁSTICO RÍGIDO. Norma técnica: NTC 663. Norma técnica: NTC 663.</v>
          </cell>
          <cell r="E2332" t="str">
            <v>UN</v>
          </cell>
          <cell r="F2332">
            <v>229299</v>
          </cell>
        </row>
        <row r="2333">
          <cell r="C2333">
            <v>11551</v>
          </cell>
          <cell r="D2333" t="str">
            <v>RESISTENCIA A LA ABRASIÓN - DESGASTE DE PLÁSTICO RÍGIDO. Norma técnica: ASTM D3389. Norma técnica: ASTM D3389.</v>
          </cell>
          <cell r="E2333" t="str">
            <v>UN</v>
          </cell>
          <cell r="F2333">
            <v>452200</v>
          </cell>
        </row>
        <row r="2334">
          <cell r="C2334">
            <v>11554</v>
          </cell>
          <cell r="D2334" t="str">
            <v>PERFILES C GR 50/GR 36 GALVANIZADO</v>
          </cell>
          <cell r="E2334" t="str">
            <v>KG</v>
          </cell>
          <cell r="F2334">
            <v>8211</v>
          </cell>
        </row>
        <row r="2335">
          <cell r="C2335">
            <v>11561</v>
          </cell>
          <cell r="D2335" t="str">
            <v>CODO 45° PVC ALCANTARILLADO D=8"</v>
          </cell>
          <cell r="E2335" t="str">
            <v>UN</v>
          </cell>
          <cell r="F2335">
            <v>193841</v>
          </cell>
        </row>
        <row r="2336">
          <cell r="C2336">
            <v>11562</v>
          </cell>
          <cell r="D2336" t="str">
            <v>TAPA CIEGA INICIO / FIN PARA CANAL DE DRENAJE MONOLÍTICO EN CONCRETO POLIMÉRICO PD 150V, CLASE D400, COLOR NATURAL, H= 27cm, A= 20cm, Long= 50cm</v>
          </cell>
          <cell r="E2336" t="str">
            <v>UN</v>
          </cell>
          <cell r="F2336">
            <v>150943</v>
          </cell>
        </row>
        <row r="2337">
          <cell r="C2337">
            <v>11563</v>
          </cell>
          <cell r="D2337" t="str">
            <v>TAPA CIEGA INICIO / FIN PARA CANAL DE INSPECCIÓN DE DRENAJE MONOLÍTICO EN CONCRETO POLIMÉRICO RD 200V, CLASE F900, COLOR NATURAL, H= 53cm, A= 26cm, Long= 66cm</v>
          </cell>
          <cell r="E2337" t="str">
            <v>UN</v>
          </cell>
          <cell r="F2337">
            <v>537994</v>
          </cell>
        </row>
        <row r="2338">
          <cell r="C2338">
            <v>11564</v>
          </cell>
          <cell r="D2338" t="str">
            <v>TRANSFORMADOR SEMISUMERGIBLE 115 KVA, 11.4 / 0.208-0.120 KV DYN5 (Suministro e instalación).</v>
          </cell>
          <cell r="E2338" t="str">
            <v>UN</v>
          </cell>
          <cell r="F2338">
            <v>20652449</v>
          </cell>
        </row>
        <row r="2339">
          <cell r="C2339">
            <v>11565</v>
          </cell>
          <cell r="D2339" t="str">
            <v>TRANSFORMADOR SEMISUMERGIBLE 150 KVA 11.4 /0.208-0.120 KV DYN5.  (Suministro e instalación)</v>
          </cell>
          <cell r="E2339" t="str">
            <v>UN</v>
          </cell>
          <cell r="F2339">
            <v>22020452</v>
          </cell>
        </row>
        <row r="2340">
          <cell r="C2340">
            <v>11566</v>
          </cell>
          <cell r="D2340" t="str">
            <v>SECCIONADOR O CAJA DE MANIOBRA DE 6 VÍAS, E-S 600, D200, SERIE 15 KV.</v>
          </cell>
          <cell r="E2340" t="str">
            <v>UN</v>
          </cell>
          <cell r="F2340">
            <v>29718855</v>
          </cell>
        </row>
        <row r="2341">
          <cell r="C2341">
            <v>11567</v>
          </cell>
          <cell r="D2341" t="str">
            <v>SECCIONADOR O CAJA DE MANIOBRA DE 4 VÍAS, E-S 600, D200, SERIE 15 KV.</v>
          </cell>
          <cell r="E2341" t="str">
            <v>UN</v>
          </cell>
          <cell r="F2341">
            <v>23712955</v>
          </cell>
        </row>
        <row r="2342">
          <cell r="C2342">
            <v>11568</v>
          </cell>
          <cell r="D2342" t="str">
            <v>BARRAJE PREFORMADO BT DE 6 SALIDAS PARA AP INCLUYE FUSIBLE DE PROTECCIÓN DE CABLE 500 AMP, NORMA CODENSA SC340. JGO x1. INCLUYE SOPORTE PARA BARRAJE JGOx2.</v>
          </cell>
          <cell r="E2342" t="str">
            <v>UN</v>
          </cell>
          <cell r="F2342">
            <v>169343</v>
          </cell>
        </row>
        <row r="2343">
          <cell r="C2343">
            <v>11569</v>
          </cell>
          <cell r="D2343" t="str">
            <v>LOSETA PREFABRICADA A20 GRIS (200x200x60mm)</v>
          </cell>
          <cell r="E2343" t="str">
            <v>M2</v>
          </cell>
          <cell r="F2343">
            <v>79237</v>
          </cell>
        </row>
        <row r="2344">
          <cell r="C2344">
            <v>11572</v>
          </cell>
          <cell r="D2344" t="str">
            <v>TUBERÍA FLEXIBLE DE ALTA DENSIDAD NEGRA. TUBO Ø6" (160mm), TUBERÍA PEAD, PE100, SDR17, DN50, PE.</v>
          </cell>
          <cell r="E2344" t="str">
            <v>ML</v>
          </cell>
          <cell r="F2344">
            <v>97537</v>
          </cell>
        </row>
        <row r="2345">
          <cell r="C2345">
            <v>11573</v>
          </cell>
          <cell r="D2345" t="str">
            <v>LOSETA PODOTACTIL EN POLIPROPILENO. ANCHO 0,40m. ACABADOS SEGÚN NORMA NTC 5610. DEC. 308/2018. INCLUYE LIMPIEZA Y ALISTAMIENTO DE SUPERFICIE. INCLUYE TODOS LOS ELEMENTOS DE COLOCACION, FIJACION Y MANO</v>
          </cell>
          <cell r="E2345" t="str">
            <v>ML</v>
          </cell>
          <cell r="F2345">
            <v>208559</v>
          </cell>
        </row>
        <row r="2346">
          <cell r="C2346">
            <v>11574</v>
          </cell>
          <cell r="D2346" t="str">
            <v>RECUBRIMIENTO PROTECTOR EPÓXICO APLICABLE EN ELEMENTOS DE CONCRETO Y METAL BAJO AGUA.</v>
          </cell>
          <cell r="E2346" t="str">
            <v>KG</v>
          </cell>
          <cell r="F2346">
            <v>136815</v>
          </cell>
        </row>
        <row r="2347">
          <cell r="C2347">
            <v>11575</v>
          </cell>
          <cell r="D2347" t="str">
            <v>INHIBIDOR DE CORROSIÓN POR IMPREGNACIÓN (FORMULACIÓN MEJORADA)</v>
          </cell>
          <cell r="E2347" t="str">
            <v>KG</v>
          </cell>
          <cell r="F2347">
            <v>56784</v>
          </cell>
        </row>
        <row r="2348">
          <cell r="C2348">
            <v>11576</v>
          </cell>
          <cell r="D2348" t="str">
            <v>LIMPIADOR PARA CONCRETO-LADRILLO</v>
          </cell>
          <cell r="E2348" t="str">
            <v>GLN</v>
          </cell>
          <cell r="F2348">
            <v>148380</v>
          </cell>
        </row>
        <row r="2349">
          <cell r="C2349">
            <v>11577</v>
          </cell>
          <cell r="D2349" t="str">
            <v>ADOQUIN DE CONCRETO A26 (200x100x60mm)</v>
          </cell>
          <cell r="E2349" t="str">
            <v>UN</v>
          </cell>
          <cell r="F2349">
            <v>1247</v>
          </cell>
        </row>
        <row r="2350">
          <cell r="C2350">
            <v>11580</v>
          </cell>
          <cell r="D2350" t="str">
            <v>LOSETA PREFABRICADA A58 (200x200x60mm)</v>
          </cell>
          <cell r="E2350" t="str">
            <v>UN</v>
          </cell>
          <cell r="F2350">
            <v>3170</v>
          </cell>
        </row>
        <row r="2351">
          <cell r="C2351">
            <v>11581</v>
          </cell>
          <cell r="D2351" t="str">
            <v>LOSETA PREFABRICADA A57 (200x200x60mm)</v>
          </cell>
          <cell r="E2351" t="str">
            <v>UN</v>
          </cell>
          <cell r="F2351">
            <v>3170</v>
          </cell>
        </row>
        <row r="2352">
          <cell r="C2352">
            <v>11586</v>
          </cell>
          <cell r="D2352" t="str">
            <v>TUBERÍA FLEXIBLE DE ALTA DENSIDAD NEGRA. TUBO Ø4" (110mm), TUBERÍA PEAD, PE100, SDR17, DN50, PE.</v>
          </cell>
          <cell r="E2352" t="str">
            <v>ML</v>
          </cell>
          <cell r="F2352">
            <v>46522</v>
          </cell>
        </row>
        <row r="2353">
          <cell r="C2353">
            <v>11587</v>
          </cell>
          <cell r="D2353" t="str">
            <v>TUBERÍA FLEXIBLE DE ALTA DENSIDAD NEGRA. TUBO Ø12" (315mm), TUBERÍA PEAD, PE100, SDR17, DN50, PE.</v>
          </cell>
          <cell r="E2353" t="str">
            <v>ML</v>
          </cell>
          <cell r="F2353">
            <v>470456</v>
          </cell>
        </row>
        <row r="2354">
          <cell r="C2354">
            <v>11588</v>
          </cell>
          <cell r="D2354" t="str">
            <v>TUBERÍA FLEXIBLE DE ALTA DENSIDAD NEGRA. TUBO Ø8" (200mm), TUBERÍA PEAD, PE100, SDR17, DN50, PE.</v>
          </cell>
          <cell r="E2354" t="str">
            <v>ML</v>
          </cell>
          <cell r="F2354">
            <v>182264</v>
          </cell>
        </row>
        <row r="2355">
          <cell r="C2355">
            <v>11589</v>
          </cell>
          <cell r="D2355" t="str">
            <v>TUBERÍA FLEXIBLE DE ALTA DENSIDAD NEGRA. TUBO Ø10" (250 mm), TUBERÍA PEAD, PE100, SDR17, DN50, PE.</v>
          </cell>
          <cell r="E2355" t="str">
            <v>ML</v>
          </cell>
          <cell r="F2355">
            <v>304161</v>
          </cell>
        </row>
        <row r="2356">
          <cell r="C2356">
            <v>11590</v>
          </cell>
          <cell r="D2356" t="str">
            <v>LUMINARIA LED 103W, 48 LED. Driver electrónico 120-227 Vac. 4.000k</v>
          </cell>
          <cell r="E2356" t="str">
            <v>UN</v>
          </cell>
          <cell r="F2356">
            <v>1071000</v>
          </cell>
        </row>
        <row r="2357">
          <cell r="C2357">
            <v>11591</v>
          </cell>
          <cell r="D2357" t="str">
            <v>LUMINARIA LED 37W, 16 LED. Driver electrónico 120-277 V.</v>
          </cell>
          <cell r="E2357" t="str">
            <v>UN</v>
          </cell>
          <cell r="F2357">
            <v>714000</v>
          </cell>
        </row>
        <row r="2358">
          <cell r="C2358">
            <v>11592</v>
          </cell>
          <cell r="D2358" t="str">
            <v>LUMINARIA LED 70W, 32 LED. Driver electrónico 120-277 Vac. 4.000k</v>
          </cell>
          <cell r="E2358" t="str">
            <v>UN</v>
          </cell>
          <cell r="F2358">
            <v>762877</v>
          </cell>
        </row>
        <row r="2359">
          <cell r="C2359">
            <v>11593</v>
          </cell>
          <cell r="D2359" t="str">
            <v>TUBERÍA EN POLIETILENO DE 1" (25mm)</v>
          </cell>
          <cell r="E2359" t="str">
            <v>ML</v>
          </cell>
          <cell r="F2359">
            <v>4166</v>
          </cell>
        </row>
        <row r="2360">
          <cell r="C2360">
            <v>11595</v>
          </cell>
          <cell r="D2360" t="str">
            <v>TRANSFORMADOR SEMISUMERGIBLE 75 KVA 11.4 /0.208-0.120 KV DYN5.</v>
          </cell>
          <cell r="E2360" t="str">
            <v>UN</v>
          </cell>
          <cell r="F2360">
            <v>28682570</v>
          </cell>
        </row>
        <row r="2361">
          <cell r="C2361">
            <v>11596</v>
          </cell>
          <cell r="D2361" t="str">
            <v>TRANSFORMADOR SEMISUMERGIBLE 45 KVA 11.4 /0.208-0.120 KV DYN5.</v>
          </cell>
          <cell r="E2361" t="str">
            <v>UN</v>
          </cell>
          <cell r="F2361">
            <v>23266880</v>
          </cell>
        </row>
        <row r="2362">
          <cell r="C2362">
            <v>11597</v>
          </cell>
          <cell r="D2362" t="str">
            <v>TRANSFORMADOR SEMISUMERGIBLE 225 KVA 11.4 /0.208-0.120 KV DYN5.</v>
          </cell>
          <cell r="E2362" t="str">
            <v>UN</v>
          </cell>
          <cell r="F2362">
            <v>60123560</v>
          </cell>
        </row>
        <row r="2363">
          <cell r="C2363">
            <v>11599</v>
          </cell>
          <cell r="D2363" t="str">
            <v>CIELORASO TIPO PANEL 300 C LISO LAMINA ALUMINIO 0.70 MM O SIMILAR. INCLUYE ESTRUCTURA SOPORTE CON PORTAPANEL EN ALUZINC, PINTURA POLIESTER 1 CARA, SOPORTES, ANCLAJES Y REMATES PERIMETRALES.</v>
          </cell>
          <cell r="E2363" t="str">
            <v>M2</v>
          </cell>
          <cell r="F2363">
            <v>382829</v>
          </cell>
        </row>
        <row r="2364">
          <cell r="C2364">
            <v>11600</v>
          </cell>
          <cell r="D2364" t="str">
            <v>TAPA (REJILLA) PARA CAÑUELA A-124. Dimensiones: 600x300x100mm.</v>
          </cell>
          <cell r="E2364" t="str">
            <v>UN</v>
          </cell>
          <cell r="F2364">
            <v>41703</v>
          </cell>
        </row>
        <row r="2365">
          <cell r="C2365">
            <v>11601</v>
          </cell>
          <cell r="D2365" t="str">
            <v>HORTENSIA JUMBO - FLOR AZUL - 6 PLANTAS POR M2</v>
          </cell>
          <cell r="E2365" t="str">
            <v>M2</v>
          </cell>
          <cell r="F2365">
            <v>61880</v>
          </cell>
        </row>
        <row r="2366">
          <cell r="C2366">
            <v>11602</v>
          </cell>
          <cell r="D2366" t="str">
            <v>SEMÁFORO CUATRO MÓDULOS FIJACIÓN EN MÁSTIL. Semaforo fijo de 200 mm, Tres luces en teconologia led mueble en policarbonato de alto impacto, soportes para instalacion,alimentacion 110- 220 v</v>
          </cell>
          <cell r="E2366" t="str">
            <v>UN</v>
          </cell>
          <cell r="F2366">
            <v>5146874</v>
          </cell>
        </row>
        <row r="2367">
          <cell r="C2367">
            <v>11603</v>
          </cell>
          <cell r="D2367" t="str">
            <v>SEMÁFORO CUATRO MÓDULOS FIJACIÓN EN MÁSTIL CON FLECHA DE GIRO</v>
          </cell>
          <cell r="E2367" t="str">
            <v>UN</v>
          </cell>
          <cell r="F2367">
            <v>5040753</v>
          </cell>
        </row>
        <row r="2368">
          <cell r="C2368">
            <v>11604</v>
          </cell>
          <cell r="D2368" t="str">
            <v>CONCRETO GRAVA COMÚN 4000 PSI 28 MPa (280 Kg/cm2) CON RELACIÓN AGUA MATERIAL CEMENTANTE &lt; 0.45</v>
          </cell>
          <cell r="E2368" t="str">
            <v>M3</v>
          </cell>
          <cell r="F2368">
            <v>520030</v>
          </cell>
        </row>
        <row r="2369">
          <cell r="C2369">
            <v>11605</v>
          </cell>
          <cell r="D2369" t="str">
            <v>CONCRETO 7000 PSI 28 MPa (280 Kg/cm2) GRAVA COMÚN 5"</v>
          </cell>
          <cell r="E2369" t="str">
            <v>M3</v>
          </cell>
          <cell r="F2369">
            <v>649740</v>
          </cell>
        </row>
        <row r="2370">
          <cell r="C2370">
            <v>11606</v>
          </cell>
          <cell r="D2370" t="str">
            <v>TUBERIA METALICA CORRUGADA GALVANIZADA SEGUN NORMA ASTM A-760. DIAMETRO 108".  ESPESOR DE 2,5 mm. (INCLUYE TORNILLERIA PARA EL ARMADO DE LAS LÁMINAS ENTRE SI)</v>
          </cell>
          <cell r="E2370" t="str">
            <v>ML</v>
          </cell>
          <cell r="F2370">
            <v>2259353</v>
          </cell>
        </row>
        <row r="2371">
          <cell r="C2371">
            <v>11607</v>
          </cell>
          <cell r="D2371" t="str">
            <v>TAPÓN INFERIOR Y SUPERIOR PARA TUBERÍA INCLINÓMETRO</v>
          </cell>
          <cell r="E2371" t="str">
            <v>UN</v>
          </cell>
          <cell r="F2371">
            <v>13617</v>
          </cell>
        </row>
        <row r="2372">
          <cell r="C2372">
            <v>11608</v>
          </cell>
          <cell r="D2372" t="str">
            <v>ACOPLE PARA TUBERÍA INCLINÓMETRO</v>
          </cell>
          <cell r="E2372" t="str">
            <v>ML</v>
          </cell>
          <cell r="F2372">
            <v>22695</v>
          </cell>
        </row>
        <row r="2373">
          <cell r="C2373">
            <v>11609</v>
          </cell>
          <cell r="D2373" t="str">
            <v>PIEZOMETRO DE HILO VIBRATIL PARA PRESIÓN DE 0.30 MPA</v>
          </cell>
          <cell r="E2373" t="str">
            <v>UN</v>
          </cell>
          <cell r="F2373">
            <v>1542240</v>
          </cell>
        </row>
        <row r="2374">
          <cell r="C2374">
            <v>11610</v>
          </cell>
          <cell r="D2374" t="str">
            <v>CABLE PVC PARA PIZÓMETRO</v>
          </cell>
          <cell r="E2374" t="str">
            <v>ML</v>
          </cell>
          <cell r="F2374">
            <v>9253</v>
          </cell>
        </row>
        <row r="2375">
          <cell r="C2375">
            <v>11616</v>
          </cell>
          <cell r="D2375" t="str">
            <v>TUBERÍA PARA INCLINÓMETRO D= 70mm (Tubo de 3m)</v>
          </cell>
          <cell r="E2375" t="str">
            <v>UN</v>
          </cell>
          <cell r="F2375">
            <v>166682</v>
          </cell>
        </row>
        <row r="2376">
          <cell r="C2376">
            <v>11617</v>
          </cell>
          <cell r="D2376" t="str">
            <v>ADOQUIN DE CONCRETO A26 (200x100x60mm) AMARILLO</v>
          </cell>
          <cell r="E2376" t="str">
            <v>UN</v>
          </cell>
          <cell r="F2376">
            <v>1395</v>
          </cell>
        </row>
        <row r="2377">
          <cell r="C2377">
            <v>11618</v>
          </cell>
          <cell r="D2377" t="str">
            <v>ADOQUIN DE CONCRETO A26 (200x100x60mm) OCRE</v>
          </cell>
          <cell r="E2377" t="str">
            <v>UN</v>
          </cell>
          <cell r="F2377">
            <v>1395</v>
          </cell>
        </row>
        <row r="2378">
          <cell r="C2378">
            <v>11619</v>
          </cell>
          <cell r="D2378" t="str">
            <v>ACERO ESTRUCTURAL A709 GRADO 50. (Incluye transporte, fabricación y montaje con anticorrosivo y pintura de acabado en epóxico) (Incluye materiales, insumos, herramientas y equipos, andamios, mano de o</v>
          </cell>
          <cell r="E2378" t="str">
            <v>KG</v>
          </cell>
          <cell r="F2378">
            <v>16450</v>
          </cell>
        </row>
        <row r="2379">
          <cell r="C2379">
            <v>11620</v>
          </cell>
          <cell r="D2379" t="str">
            <v>ADOQUIN DE CONCRETO A25 (200x100x60mm) PEATONAL CHOCOLATE</v>
          </cell>
          <cell r="E2379" t="str">
            <v>UN</v>
          </cell>
          <cell r="F2379">
            <v>1395</v>
          </cell>
        </row>
        <row r="2380">
          <cell r="C2380">
            <v>11624</v>
          </cell>
          <cell r="D2380" t="str">
            <v>MUEBLE O MESA CON PUERTAS EN ACERO INOXIDABLE 1.23m x 0.60m x 0.90m</v>
          </cell>
          <cell r="E2380" t="str">
            <v>UN</v>
          </cell>
          <cell r="F2380">
            <v>4164512</v>
          </cell>
        </row>
        <row r="2381">
          <cell r="C2381">
            <v>11625</v>
          </cell>
          <cell r="D2381" t="str">
            <v>MUEBLE O MESA CON PUERTAS EN ACERO INOXIDABLE 2.65m x 0.60m x 0.90m</v>
          </cell>
          <cell r="E2381" t="str">
            <v>UN</v>
          </cell>
          <cell r="F2381">
            <v>9000720</v>
          </cell>
        </row>
        <row r="2382">
          <cell r="C2382">
            <v>11627</v>
          </cell>
          <cell r="D2382" t="str">
            <v>UNIDAD LECTORA PARA PIEZÓMETRO</v>
          </cell>
          <cell r="E2382" t="str">
            <v>UN</v>
          </cell>
          <cell r="F2382">
            <v>7491050</v>
          </cell>
        </row>
        <row r="2383">
          <cell r="C2383">
            <v>11628</v>
          </cell>
          <cell r="D2383" t="str">
            <v>MÓDULOS SONOROS (Incluye suministro e instalación)</v>
          </cell>
          <cell r="E2383" t="str">
            <v>UN</v>
          </cell>
          <cell r="F2383">
            <v>1180367</v>
          </cell>
        </row>
        <row r="2384">
          <cell r="C2384">
            <v>11629</v>
          </cell>
          <cell r="D2384" t="str">
            <v>TUBERIA EN ACERO D=36" CON UNIONES ESPIGO-CAMPANA CON EMPAQUE DE CAUCHO, CON REVESTIMIENTO INTERIOR Y RECUBRIMIENTO EXTERIOR EN MORTERO DE CEMENTO. PRESIÓN DE TRABAJO = 150 PSI</v>
          </cell>
          <cell r="E2384" t="str">
            <v>ML</v>
          </cell>
          <cell r="F2384">
            <v>3401072</v>
          </cell>
        </row>
        <row r="2385">
          <cell r="C2385">
            <v>11630</v>
          </cell>
          <cell r="D2385" t="str">
            <v>CODO EN ACERO 36" ENTRE 5° Y 22½° JUNTA ESPIGO / CAMPANA CON EMPAQUE DE CAUCHO, CON REVESTIMIENTO INTERIOR Y RECUBRIMIENTO EXTERIOR EN MORTERO DE CEMENTO. L=0,50 X 0,50M. PRESIÓN DE TRABAJO =150 PSI</v>
          </cell>
          <cell r="E2385" t="str">
            <v>UN</v>
          </cell>
          <cell r="F2385">
            <v>7510128</v>
          </cell>
        </row>
        <row r="2386">
          <cell r="C2386">
            <v>11631</v>
          </cell>
          <cell r="D2386" t="str">
            <v>CODO EN ACERO 36" ENTRE 22½° Y 45° JUNTA ESPIGO/CAMPANA CON EMPAQUE DE CAUCHO, CON REVESTIMIENTO INTERIOR Y RECUBRIMIENTO EXTERIOR EN MORTERO DE CEMENTO. L=0,80 X 0,80M. PRESIÓN DE TRABAJO =150 PSI</v>
          </cell>
          <cell r="E2386" t="str">
            <v>UN</v>
          </cell>
          <cell r="F2386">
            <v>9650338</v>
          </cell>
        </row>
        <row r="2387">
          <cell r="C2387">
            <v>11632</v>
          </cell>
          <cell r="D2387" t="str">
            <v>CODO EN ACERO 36" ENTRE 45° Y 67½°  JUNTA ESPIGO/CAMPANA CON EMPAQUE DE CAUCHO, CON REVESTIMIENTO INTERIOR Y RECUBRIMIENTO EXTERIOR EN MORTERO DE CEMENTO. L=1.20 X 1.20 M. PRESIÓN DE TRABAJO =150 PSI</v>
          </cell>
          <cell r="E2387" t="str">
            <v>UN</v>
          </cell>
          <cell r="F2387">
            <v>12252931</v>
          </cell>
        </row>
        <row r="2388">
          <cell r="C2388">
            <v>11633</v>
          </cell>
          <cell r="D2388" t="str">
            <v>CODO EN ACERO 36" ENTRE 67½° Y 90° JUNTA ESPIGO/CAMPANA CON EMPAQUE DE CAUCHO, CON REVESTIMIENTO INTERIOR Y RECUBRIMIENTO EXTERIOR EN MORTERO DE CEMENTO. L=1.65 X 1.65 M. PRESIÓN DE TRABAJO =150 PSI</v>
          </cell>
          <cell r="E2388" t="str">
            <v>UN</v>
          </cell>
          <cell r="F2388">
            <v>15086714</v>
          </cell>
        </row>
        <row r="2389">
          <cell r="C2389">
            <v>11634</v>
          </cell>
          <cell r="D2389" t="str">
            <v>REDUCCIÓN EN ACERO 36" x 24" CON EXTREMO ESPIGO Ø36" Y CAMPANA Ø24", CON REVESTIMIENTO INTERIOR Y RECUBRIMIENTO EXTERIOR EN MORTERO DE CEMENTO. L=1.45m. PRESIÓN DE TRABAJO =150 PSI</v>
          </cell>
          <cell r="E2389" t="str">
            <v>UN</v>
          </cell>
          <cell r="F2389">
            <v>6864859</v>
          </cell>
        </row>
        <row r="2390">
          <cell r="C2390">
            <v>11635</v>
          </cell>
          <cell r="D2390" t="str">
            <v>TEE EN ACERO Ø 24" x 24" CON EXTREMOS ESPIGO/CAMPANA Y BRIDA EN LA DERIVACIÓN, CON REVESTIMIENTO INTERIOR Y RECUBRIMIENTO EXTERIOR EN MORTERO CEMENTO, L=1,50x0,90m.</v>
          </cell>
          <cell r="E2390" t="str">
            <v>UN</v>
          </cell>
          <cell r="F2390">
            <v>11550975</v>
          </cell>
        </row>
        <row r="2391">
          <cell r="C2391">
            <v>11641</v>
          </cell>
          <cell r="D2391" t="str">
            <v>NIPLE EN ACERO Ø 16" EXTREMOS BRIDA/CAMPANA, CON REVESTIMIENTO INTERIOR Y EXTERIOR EN MORTERO CEMENTO. L= 1500mm. SUMINISTRO Y TRANSPORTE</v>
          </cell>
          <cell r="E2391" t="str">
            <v>UN</v>
          </cell>
          <cell r="F2391">
            <v>3382197</v>
          </cell>
        </row>
        <row r="2392">
          <cell r="C2392">
            <v>11642</v>
          </cell>
          <cell r="D2392" t="str">
            <v>NIPLE EN ACERO Ø 24" EXTREMOS ESPIGO/BRIDA,  CON REVESTIMIENTO INTERIOR Y EXTERIOR EN MORTERO CEMENTO. L= 2000mm CON SALIDA PARA VENTOSA Ø=2". SUMINISTRO Y TRANSPORTE</v>
          </cell>
          <cell r="E2392" t="str">
            <v>UN</v>
          </cell>
          <cell r="F2392">
            <v>6365060</v>
          </cell>
        </row>
        <row r="2393">
          <cell r="C2393">
            <v>11643</v>
          </cell>
          <cell r="D2393" t="str">
            <v>TUBERÍA EN ACERO Ø30" CON UNIONES ESPIGO/CAMPANA CON EMPAQUE DE CAUCHO. REVEST.INTERIOR Y RECUBR EXT. EN MORTERO CEMENTO. NORMA AWWA C200. L= 6.00m PRESIÓN TRABAJO 150 PSI. SUMINISTRO Y TRANSPORTE</v>
          </cell>
          <cell r="E2393" t="str">
            <v>ML</v>
          </cell>
          <cell r="F2393">
            <v>2181746</v>
          </cell>
        </row>
        <row r="2394">
          <cell r="C2394">
            <v>11644</v>
          </cell>
          <cell r="D2394" t="str">
            <v>CINTURÓN DE CIERRE EN ACERO Ø24" REVESTIDO CON PINTURA ANTICORROSIVA PARA EMPATES DE TUBERÍA EN WSP A CCP LINEAL. PRESIÓN TRABAJO 150 PSI.SUMINISTRO Y TRANSPORTE</v>
          </cell>
          <cell r="E2394" t="str">
            <v>UN</v>
          </cell>
          <cell r="F2394">
            <v>702449</v>
          </cell>
        </row>
        <row r="2395">
          <cell r="C2395">
            <v>11646</v>
          </cell>
          <cell r="D2395" t="str">
            <v>CODO EN ACERO D=30"  ENTRE 45° Y 67 1/2°, JUNTA ESPIGO CAMPANA CON EMPAQUE DE CAUHO, CON REVESTIMIENTO INTERIOR Y EXTERIOR EN MORTERO DE CEMENTO. L=1.00M X 1.00M. PRESIÓN DE TRABAJO 150 PSI. SUM. Y TR</v>
          </cell>
          <cell r="E2395" t="str">
            <v>UN</v>
          </cell>
          <cell r="F2395">
            <v>8741080</v>
          </cell>
        </row>
        <row r="2396">
          <cell r="C2396">
            <v>11647</v>
          </cell>
          <cell r="D2396" t="str">
            <v>REDUCCION  EN ACERO 30" x 24" CON EXTREMOS ESPIGO CAMPANA, REVEST.INTERIOR Y RECUBR EXT. EN MORTERO CEMENTO. L= 0,84m PRESIÓN TRABAJO 150 PSI. SUMINISTRO Y TRANSPORTE</v>
          </cell>
          <cell r="E2396" t="str">
            <v>UN</v>
          </cell>
          <cell r="F2396">
            <v>5561859</v>
          </cell>
        </row>
        <row r="2397">
          <cell r="C2397">
            <v>11648</v>
          </cell>
          <cell r="D2397" t="str">
            <v>SALIDA NORMAL EN ACERO F 12" CON EXTREMO BRIDADO. REVESTIMIENTOS INTERIOR Y EXTERIOR EN PINTURA EPÓXICA. L=0.15M. INSTALADA EN FÁBRICA SOBRE TUBO O ACCESORIO HASTA F 30".. SUMINISTRO Y TRANSPORTE</v>
          </cell>
          <cell r="E2397" t="str">
            <v>UN</v>
          </cell>
          <cell r="F2397">
            <v>1925474</v>
          </cell>
        </row>
        <row r="2398">
          <cell r="C2398">
            <v>11649</v>
          </cell>
          <cell r="D2398" t="str">
            <v>UNION DRESSER D=30". SUMINISTRO Y TRANSPORTE</v>
          </cell>
          <cell r="E2398" t="str">
            <v>UN</v>
          </cell>
          <cell r="F2398">
            <v>4915794</v>
          </cell>
        </row>
        <row r="2399">
          <cell r="C2399">
            <v>11652</v>
          </cell>
          <cell r="D2399" t="str">
            <v>NIPLE EN ACERO Ø=30" EXTREMOS BRIDA/CAMPANA,  REVEST.INTERIOR Y RECUBR EXT. EN MORTERO CEMENTO, CON SALIDA TANGENCIAL PARA PURGA 4" L= 2500mm. SUMINISTRO Y TRANSPORTE</v>
          </cell>
          <cell r="E2399" t="str">
            <v>UN</v>
          </cell>
          <cell r="F2399">
            <v>14122570</v>
          </cell>
        </row>
        <row r="2400">
          <cell r="C2400">
            <v>11653</v>
          </cell>
          <cell r="D2400" t="str">
            <v>TEE EN ACERO Ø 30"x24" EXTREMOS ESPIGO/CAMPANA EN LA RAMA PRINCIPAL Y BRIDA EN LA DERIVACIÓN, REVEST.INTERIOR Y RECUBR EXT. EN MORTERO CEMENTO,  L= 3000mm. SUMINISTRO Y TRANSPORTE</v>
          </cell>
          <cell r="E2400" t="str">
            <v>UN</v>
          </cell>
          <cell r="F2400">
            <v>16091693</v>
          </cell>
        </row>
        <row r="2401">
          <cell r="C2401">
            <v>11655</v>
          </cell>
          <cell r="D2401" t="str">
            <v>CINTURÓN DE CIERRE EN ACERO Ø 16" REVESTIDO CON PINTURA ANTICORROSIVA. PARA EMPATES DE TUBERÍA EN WSP A CCP LINEAL. PRESIÓN DE TRABAJO 150 PSI. SUMINISTRO Y TRANSPORTE</v>
          </cell>
          <cell r="E2401" t="str">
            <v>UN</v>
          </cell>
          <cell r="F2401">
            <v>454980</v>
          </cell>
        </row>
        <row r="2402">
          <cell r="C2402">
            <v>11657</v>
          </cell>
          <cell r="D2402" t="str">
            <v>UNIÓN JUNTA DE DESMONTAJE Ø 8 (A) SUMINISTRO Y TRANSPORTE</v>
          </cell>
          <cell r="E2402" t="str">
            <v>UN</v>
          </cell>
          <cell r="F2402">
            <v>1750490</v>
          </cell>
        </row>
        <row r="2403">
          <cell r="C2403">
            <v>11659</v>
          </cell>
          <cell r="D2403" t="str">
            <v>TEE EN ACERO Ø 20" x 20" CON EXTREMOS ESPIGO/CAMPANA Y BRIDA EN LA DERIVACIÓN (ACERO). SUMINISTRO Y TRANSPORTE</v>
          </cell>
          <cell r="E2403" t="str">
            <v>UN</v>
          </cell>
          <cell r="F2403">
            <v>7019664</v>
          </cell>
        </row>
        <row r="2404">
          <cell r="C2404">
            <v>11665</v>
          </cell>
          <cell r="D2404" t="str">
            <v>UNION DRESSER D= 20" SUMINISTRO Y TRANSPORTE</v>
          </cell>
          <cell r="E2404" t="str">
            <v>UN</v>
          </cell>
          <cell r="F2404">
            <v>1797209</v>
          </cell>
        </row>
        <row r="2405">
          <cell r="C2405">
            <v>11666</v>
          </cell>
          <cell r="D2405" t="str">
            <v>VALVULA DE MARIPOSA Ø 20" (A) (150 PSI). SUMINISTRO Y TRANSPORTE</v>
          </cell>
          <cell r="E2405" t="str">
            <v>UN</v>
          </cell>
          <cell r="F2405">
            <v>22411666</v>
          </cell>
        </row>
        <row r="2406">
          <cell r="C2406">
            <v>11668</v>
          </cell>
          <cell r="D2406" t="str">
            <v>NIPLE EN ACERO Ø 3" CON BRIDA Y EXTREMO LISO L= 300mm, REVESTIMIENTO INTERIOR Y EXTERIOR EN PINTURA EXPOXICA. SUMINISTRO Y TRANSPORTE</v>
          </cell>
          <cell r="E2406" t="str">
            <v>UN</v>
          </cell>
          <cell r="F2406">
            <v>281911</v>
          </cell>
        </row>
        <row r="2407">
          <cell r="C2407">
            <v>11670</v>
          </cell>
          <cell r="D2407" t="str">
            <v>VÁLVULA DE COMPUERTA DE Ø 3" BRONCE T/P RED WHITE. SUMINISTRO Y TRANSPORTE</v>
          </cell>
          <cell r="E2407" t="str">
            <v>UN</v>
          </cell>
          <cell r="F2407">
            <v>1139187</v>
          </cell>
        </row>
        <row r="2408">
          <cell r="C2408">
            <v>11672</v>
          </cell>
          <cell r="D2408" t="str">
            <v>CODO EN ACERO D=20" ENTRE 45° y 67.5° JUNTA ESPIGO-CAMPANA CON EMPAQUE CAUCHO.  REVESTIMIENTO INTERIOR Y EXTERIOR EN MORTERO DE CEMENTO. L=1,00X1,00M PRESIÓN TRABAJO 150 PSI. SUMINISTRO Y TRANSPORTE</v>
          </cell>
          <cell r="E2408" t="str">
            <v>UN</v>
          </cell>
          <cell r="F2408">
            <v>5554995</v>
          </cell>
        </row>
        <row r="2409">
          <cell r="C2409">
            <v>11693</v>
          </cell>
          <cell r="D2409" t="str">
            <v>LUMINARIA  SP 80W. DRIVER ELECTRONICO 120-277VAC. 4.000K. VIDA UTIL = 100.000 HORAS. SUMINISTRO E INSTALACIÓN, NO INCLUYE CABLEADO</v>
          </cell>
          <cell r="E2409" t="str">
            <v>UN</v>
          </cell>
          <cell r="F2409">
            <v>743755</v>
          </cell>
        </row>
        <row r="2410">
          <cell r="C2410">
            <v>11699</v>
          </cell>
          <cell r="D2410" t="str">
            <v>LUMINARIA CELSA ACROLED 12W. DRIVER ELECTRONICO 120-277VAC. 4.000K. VIDA UTIL = 100.000 HORAS. SUMINISTRO E INSTALACIÓN, NO INCLUYE CABLEADO</v>
          </cell>
          <cell r="E2410" t="str">
            <v>UN</v>
          </cell>
          <cell r="F2410">
            <v>606597</v>
          </cell>
        </row>
        <row r="2411">
          <cell r="C2411">
            <v>11708</v>
          </cell>
          <cell r="D2411" t="str">
            <v>REDUCCION AC  8"x4" EXTREMO LISO</v>
          </cell>
          <cell r="E2411" t="str">
            <v>UN</v>
          </cell>
          <cell r="F2411">
            <v>320529</v>
          </cell>
        </row>
        <row r="2412">
          <cell r="C2412">
            <v>11711</v>
          </cell>
          <cell r="D2412" t="str">
            <v>TUBERIA HDPE 1.30m</v>
          </cell>
          <cell r="E2412" t="str">
            <v>ML</v>
          </cell>
          <cell r="F2412">
            <v>3559191</v>
          </cell>
        </row>
        <row r="2413">
          <cell r="C2413">
            <v>11712</v>
          </cell>
          <cell r="D2413" t="str">
            <v>TUBERIA HDPE 1.40m</v>
          </cell>
          <cell r="E2413" t="str">
            <v>ML</v>
          </cell>
          <cell r="F2413">
            <v>3885244</v>
          </cell>
        </row>
        <row r="2414">
          <cell r="C2414">
            <v>11713</v>
          </cell>
          <cell r="D2414" t="str">
            <v>TUBERIA HDPE 1.50m</v>
          </cell>
          <cell r="E2414" t="str">
            <v>ML</v>
          </cell>
          <cell r="F2414">
            <v>4391814</v>
          </cell>
        </row>
        <row r="2415">
          <cell r="C2415">
            <v>11714</v>
          </cell>
          <cell r="D2415" t="str">
            <v>GABINETE CONTRAINCENDIO T2</v>
          </cell>
          <cell r="E2415" t="str">
            <v>UN</v>
          </cell>
          <cell r="F2415">
            <v>812808</v>
          </cell>
        </row>
        <row r="2416">
          <cell r="C2416">
            <v>11715</v>
          </cell>
          <cell r="D2416" t="str">
            <v>TUBERIA HDPE 1.60m</v>
          </cell>
          <cell r="E2416" t="str">
            <v>ML</v>
          </cell>
          <cell r="F2416">
            <v>4932863</v>
          </cell>
        </row>
        <row r="2417">
          <cell r="C2417">
            <v>11716</v>
          </cell>
          <cell r="D2417" t="str">
            <v>TUBERIA HDPE 1.80m</v>
          </cell>
          <cell r="E2417" t="str">
            <v>ML</v>
          </cell>
          <cell r="F2417">
            <v>6289996</v>
          </cell>
        </row>
        <row r="2418">
          <cell r="C2418">
            <v>11717</v>
          </cell>
          <cell r="D2418" t="str">
            <v>TUBERIA HDPE 2.00m</v>
          </cell>
          <cell r="E2418" t="str">
            <v>ML</v>
          </cell>
          <cell r="F2418">
            <v>7661157</v>
          </cell>
        </row>
        <row r="2419">
          <cell r="C2419">
            <v>11718</v>
          </cell>
          <cell r="D2419" t="str">
            <v>TUBO PE100 PN16 90mm Ø3"</v>
          </cell>
          <cell r="E2419" t="str">
            <v>ML</v>
          </cell>
          <cell r="F2419">
            <v>29286</v>
          </cell>
        </row>
        <row r="2420">
          <cell r="C2420">
            <v>11719</v>
          </cell>
          <cell r="D2420" t="str">
            <v>TUBO PE100 PN16 110mm Ø4"</v>
          </cell>
          <cell r="E2420" t="str">
            <v>ML</v>
          </cell>
          <cell r="F2420">
            <v>43381</v>
          </cell>
        </row>
        <row r="2421">
          <cell r="C2421">
            <v>11720</v>
          </cell>
          <cell r="D2421" t="str">
            <v>TUBO PE100 PN10 160mm Ø6"</v>
          </cell>
          <cell r="E2421" t="str">
            <v>ML</v>
          </cell>
          <cell r="F2421">
            <v>62267</v>
          </cell>
        </row>
        <row r="2422">
          <cell r="C2422">
            <v>11721</v>
          </cell>
          <cell r="D2422" t="str">
            <v>CODO 45° PE100 PN16 110mm Ø4"</v>
          </cell>
          <cell r="E2422" t="str">
            <v>UN</v>
          </cell>
          <cell r="F2422">
            <v>148051</v>
          </cell>
        </row>
        <row r="2423">
          <cell r="C2423">
            <v>11722</v>
          </cell>
          <cell r="D2423" t="str">
            <v>CODO 45° PE100 PN16 160mm Ø6"</v>
          </cell>
          <cell r="E2423" t="str">
            <v>UN</v>
          </cell>
          <cell r="F2423">
            <v>293316</v>
          </cell>
        </row>
        <row r="2424">
          <cell r="C2424">
            <v>11723</v>
          </cell>
          <cell r="D2424" t="str">
            <v>CODO 90° PE100 PN16 160mm Ø6"</v>
          </cell>
          <cell r="E2424" t="str">
            <v>UN</v>
          </cell>
          <cell r="F2424">
            <v>350866</v>
          </cell>
        </row>
        <row r="2425">
          <cell r="C2425">
            <v>11724</v>
          </cell>
          <cell r="D2425" t="str">
            <v>CODO 45° PE100 PN16 200mm Ø8"</v>
          </cell>
          <cell r="E2425" t="str">
            <v>UN</v>
          </cell>
          <cell r="F2425">
            <v>518404</v>
          </cell>
        </row>
        <row r="2426">
          <cell r="C2426">
            <v>11727</v>
          </cell>
          <cell r="D2426" t="str">
            <v>TAPÓN PVC TIPO U.M D=12" (Suministro e Instalación)</v>
          </cell>
          <cell r="E2426" t="str">
            <v>UN</v>
          </cell>
          <cell r="F2426">
            <v>1091860</v>
          </cell>
        </row>
        <row r="2427">
          <cell r="C2427">
            <v>11728</v>
          </cell>
          <cell r="D2427" t="str">
            <v>UNIÓN PE 3"</v>
          </cell>
          <cell r="E2427" t="str">
            <v>UN</v>
          </cell>
          <cell r="F2427">
            <v>86152</v>
          </cell>
        </row>
        <row r="2428">
          <cell r="C2428">
            <v>11729</v>
          </cell>
          <cell r="D2428" t="str">
            <v>UNIÓN PE 4"</v>
          </cell>
          <cell r="E2428" t="str">
            <v>UN</v>
          </cell>
          <cell r="F2428">
            <v>103523</v>
          </cell>
        </row>
        <row r="2429">
          <cell r="C2429">
            <v>11733</v>
          </cell>
          <cell r="D2429" t="str">
            <v>GIMNASIO EXTERIOR-DOBLE SWING. SUMINISTRO E INSTALACIÓN</v>
          </cell>
          <cell r="E2429" t="str">
            <v>ML</v>
          </cell>
          <cell r="F2429">
            <v>2915500</v>
          </cell>
        </row>
        <row r="2430">
          <cell r="C2430">
            <v>11735</v>
          </cell>
          <cell r="D2430" t="str">
            <v>BRIDA LOCA POLIETILENO D= 8"</v>
          </cell>
          <cell r="E2430" t="str">
            <v>UN</v>
          </cell>
          <cell r="F2430">
            <v>231693</v>
          </cell>
        </row>
        <row r="2431">
          <cell r="C2431">
            <v>11736</v>
          </cell>
          <cell r="D2431" t="str">
            <v>PORTABRIDA POLIETILENO D= 8"</v>
          </cell>
          <cell r="E2431" t="str">
            <v>UN</v>
          </cell>
          <cell r="F2431">
            <v>200956</v>
          </cell>
        </row>
        <row r="2432">
          <cell r="C2432">
            <v>11737</v>
          </cell>
          <cell r="D2432" t="str">
            <v>UNIÓN PE 6"</v>
          </cell>
          <cell r="E2432" t="str">
            <v>UN</v>
          </cell>
          <cell r="F2432">
            <v>200473</v>
          </cell>
        </row>
        <row r="2433">
          <cell r="C2433">
            <v>11738</v>
          </cell>
          <cell r="D2433" t="str">
            <v>BRIDA LOCA POLIETILENO D= 4"</v>
          </cell>
          <cell r="E2433" t="str">
            <v>UN</v>
          </cell>
          <cell r="F2433">
            <v>95609</v>
          </cell>
        </row>
        <row r="2434">
          <cell r="C2434">
            <v>11739</v>
          </cell>
          <cell r="D2434" t="str">
            <v>PORTABRIDA POLIETILENO D= 4"</v>
          </cell>
          <cell r="E2434" t="str">
            <v>UN</v>
          </cell>
          <cell r="F2434">
            <v>48314</v>
          </cell>
        </row>
        <row r="2435">
          <cell r="C2435">
            <v>11740</v>
          </cell>
          <cell r="D2435" t="str">
            <v>TUBO METÁLICO (COLD ROLLED) CALIBRE 16 D=2 1/2" PINTURA ANTICORROSIVA Y ESMALTE POLIESTER COLOR VERDE RAL 6028</v>
          </cell>
          <cell r="E2435" t="str">
            <v>ML</v>
          </cell>
          <cell r="F2435">
            <v>68420</v>
          </cell>
        </row>
        <row r="2436">
          <cell r="C2436">
            <v>11741</v>
          </cell>
          <cell r="D2436" t="str">
            <v>MALLA METÁLICA PLASTIFICADA (0,05X0,05M) PINTURA ANTICORROSIVA Y ESMALTE POLIESTER COLOR VERDE RAL 6028</v>
          </cell>
          <cell r="E2436" t="str">
            <v>M2</v>
          </cell>
          <cell r="F2436">
            <v>40382</v>
          </cell>
        </row>
        <row r="2437">
          <cell r="C2437">
            <v>11742</v>
          </cell>
          <cell r="D2437" t="str">
            <v>GANCHO METÁLICO PARA FIJAR MALLA AL TUBO</v>
          </cell>
          <cell r="E2437" t="str">
            <v>UN</v>
          </cell>
          <cell r="F2437">
            <v>395</v>
          </cell>
        </row>
        <row r="2438">
          <cell r="C2438">
            <v>11743</v>
          </cell>
          <cell r="D2438" t="str">
            <v>NIPLE 36" ACERO CARBON EXTREMOS BRIDA/CAMPANA, CON REVESTIMIENTO INTERIOR Y RECUBRIMIENTO EXTERIOR EN MORTERO CEMENTO, CON SALIDA TANGENCIAL PARA PURGA 4" L= 2500mm. SUMINISTRO Y TRANSPORTE</v>
          </cell>
          <cell r="E2438" t="str">
            <v>UN</v>
          </cell>
          <cell r="F2438">
            <v>24000155</v>
          </cell>
        </row>
        <row r="2439">
          <cell r="C2439">
            <v>11744</v>
          </cell>
          <cell r="D2439" t="str">
            <v>TUBERIA HDPE 200mm (8")</v>
          </cell>
          <cell r="E2439" t="str">
            <v>ML</v>
          </cell>
          <cell r="F2439">
            <v>88839</v>
          </cell>
        </row>
        <row r="2440">
          <cell r="C2440">
            <v>11745</v>
          </cell>
          <cell r="D2440" t="str">
            <v>TUBERIA HDPE 250mm (10")</v>
          </cell>
          <cell r="E2440" t="str">
            <v>ML</v>
          </cell>
          <cell r="F2440">
            <v>151219</v>
          </cell>
        </row>
        <row r="2441">
          <cell r="C2441">
            <v>11746</v>
          </cell>
          <cell r="D2441" t="str">
            <v>TUBERIA HDPE 300mm (12")</v>
          </cell>
          <cell r="E2441" t="str">
            <v>ML</v>
          </cell>
          <cell r="F2441">
            <v>240445</v>
          </cell>
        </row>
        <row r="2442">
          <cell r="C2442">
            <v>11747</v>
          </cell>
          <cell r="D2442" t="str">
            <v>TUBERIA HDPE 350mm (14")</v>
          </cell>
          <cell r="E2442" t="str">
            <v>ML</v>
          </cell>
          <cell r="F2442">
            <v>264088</v>
          </cell>
        </row>
        <row r="2443">
          <cell r="C2443">
            <v>11748</v>
          </cell>
          <cell r="D2443" t="str">
            <v>TUBERIA HDPE 400mm (16")</v>
          </cell>
          <cell r="E2443" t="str">
            <v>ML</v>
          </cell>
          <cell r="F2443">
            <v>300813</v>
          </cell>
        </row>
        <row r="2444">
          <cell r="C2444">
            <v>11764</v>
          </cell>
          <cell r="D2444" t="str">
            <v>TEE PE 6"x4" (150x100mm)</v>
          </cell>
          <cell r="E2444" t="str">
            <v>UN</v>
          </cell>
          <cell r="F2444">
            <v>204116</v>
          </cell>
        </row>
        <row r="2445">
          <cell r="C2445">
            <v>11765</v>
          </cell>
          <cell r="D2445" t="str">
            <v>UNION REPARACION DESLIZANTE PVC D=1"</v>
          </cell>
          <cell r="E2445" t="str">
            <v>UN</v>
          </cell>
          <cell r="F2445">
            <v>17336</v>
          </cell>
        </row>
        <row r="2446">
          <cell r="C2446">
            <v>11766</v>
          </cell>
          <cell r="D2446" t="str">
            <v>TEE PE 8"x4" (200x100mm)</v>
          </cell>
          <cell r="E2446" t="str">
            <v>UN</v>
          </cell>
          <cell r="F2446">
            <v>602969</v>
          </cell>
        </row>
        <row r="2447">
          <cell r="C2447">
            <v>11770</v>
          </cell>
          <cell r="D2447" t="str">
            <v>BRIDA LOCA POLIETILENO D= 3"</v>
          </cell>
          <cell r="E2447" t="str">
            <v>UN</v>
          </cell>
          <cell r="F2447">
            <v>73423</v>
          </cell>
        </row>
        <row r="2448">
          <cell r="C2448">
            <v>11771</v>
          </cell>
          <cell r="D2448" t="str">
            <v>PORTABRIDA POLIETILENO D= 3"</v>
          </cell>
          <cell r="E2448" t="str">
            <v>UN</v>
          </cell>
          <cell r="F2448">
            <v>46448</v>
          </cell>
        </row>
        <row r="2449">
          <cell r="C2449">
            <v>11772</v>
          </cell>
          <cell r="D2449" t="str">
            <v>TRAGANTE CÚPULA 3" x 2" EN ALUMINIO</v>
          </cell>
          <cell r="E2449" t="str">
            <v>UN</v>
          </cell>
          <cell r="F2449">
            <v>9900</v>
          </cell>
        </row>
        <row r="2450">
          <cell r="C2450">
            <v>11774</v>
          </cell>
          <cell r="D2450" t="str">
            <v>BRIDA LOCA POLIETILENO D= 6"</v>
          </cell>
          <cell r="E2450" t="str">
            <v>UN</v>
          </cell>
          <cell r="F2450">
            <v>168504</v>
          </cell>
        </row>
        <row r="2451">
          <cell r="C2451">
            <v>11775</v>
          </cell>
          <cell r="D2451" t="str">
            <v>PORTABRIDA POLIETILENO D= 6"</v>
          </cell>
          <cell r="E2451" t="str">
            <v>UN</v>
          </cell>
          <cell r="F2451">
            <v>111545</v>
          </cell>
        </row>
        <row r="2452">
          <cell r="C2452">
            <v>11776</v>
          </cell>
          <cell r="D2452" t="str">
            <v>TEE HD EXTREMO JUNTA HIDRÁULICA 12"X12"</v>
          </cell>
          <cell r="E2452" t="str">
            <v>UN</v>
          </cell>
          <cell r="F2452">
            <v>3171519</v>
          </cell>
        </row>
        <row r="2453">
          <cell r="C2453">
            <v>11777</v>
          </cell>
          <cell r="D2453" t="str">
            <v>TAPON HD EXTREMO LISO D=2"</v>
          </cell>
          <cell r="E2453" t="str">
            <v>UN</v>
          </cell>
          <cell r="F2453">
            <v>57120</v>
          </cell>
        </row>
        <row r="2454">
          <cell r="C2454">
            <v>11780</v>
          </cell>
          <cell r="D2454" t="str">
            <v>TEE HD 3"</v>
          </cell>
          <cell r="E2454" t="str">
            <v>UN</v>
          </cell>
          <cell r="F2454">
            <v>249900</v>
          </cell>
        </row>
        <row r="2455">
          <cell r="C2455">
            <v>11781</v>
          </cell>
          <cell r="D2455" t="str">
            <v>CAPACETE IMC DE 6"</v>
          </cell>
          <cell r="E2455" t="str">
            <v>UN</v>
          </cell>
          <cell r="F2455">
            <v>239600</v>
          </cell>
        </row>
        <row r="2456">
          <cell r="C2456">
            <v>11783</v>
          </cell>
          <cell r="D2456" t="str">
            <v>CURVA PVC 6"</v>
          </cell>
          <cell r="E2456" t="str">
            <v>UN</v>
          </cell>
          <cell r="F2456">
            <v>134311</v>
          </cell>
        </row>
        <row r="2457">
          <cell r="C2457">
            <v>11784</v>
          </cell>
          <cell r="D2457" t="str">
            <v>TEE PVC E.L. D=1/2</v>
          </cell>
          <cell r="E2457" t="str">
            <v>UN</v>
          </cell>
          <cell r="F2457">
            <v>1040</v>
          </cell>
        </row>
        <row r="2458">
          <cell r="C2458">
            <v>11785</v>
          </cell>
          <cell r="D2458" t="str">
            <v>CINTA BANDIT 1/2"</v>
          </cell>
          <cell r="E2458" t="str">
            <v>ML</v>
          </cell>
          <cell r="F2458">
            <v>3808</v>
          </cell>
        </row>
        <row r="2459">
          <cell r="C2459">
            <v>11786</v>
          </cell>
          <cell r="D2459" t="str">
            <v>CODO 45° 1/8 CxE PVC SANITARIA D= 3"</v>
          </cell>
          <cell r="E2459" t="str">
            <v>UN</v>
          </cell>
          <cell r="F2459">
            <v>10370</v>
          </cell>
        </row>
        <row r="2460">
          <cell r="C2460">
            <v>11787</v>
          </cell>
          <cell r="D2460" t="str">
            <v>YEE PVC SANITARIA 6" x 8"</v>
          </cell>
          <cell r="E2460" t="str">
            <v>UN</v>
          </cell>
          <cell r="F2460">
            <v>284054</v>
          </cell>
        </row>
        <row r="2461">
          <cell r="C2461">
            <v>11789</v>
          </cell>
          <cell r="D2461" t="str">
            <v>TUBERIA PVC U.M. EXT CORRUGADO/INT LISO U.M. NORMA NTC 3722-1 D=60"</v>
          </cell>
          <cell r="E2461" t="str">
            <v>ML</v>
          </cell>
          <cell r="F2461">
            <v>4497322</v>
          </cell>
        </row>
        <row r="2462">
          <cell r="C2462">
            <v>11790</v>
          </cell>
          <cell r="D2462" t="str">
            <v>SOPORTE PARA TUBERÍA DIÁMETRO 3"</v>
          </cell>
          <cell r="E2462" t="str">
            <v>UN</v>
          </cell>
          <cell r="F2462">
            <v>3402</v>
          </cell>
        </row>
        <row r="2463">
          <cell r="C2463">
            <v>11794</v>
          </cell>
          <cell r="D2463" t="str">
            <v>PUNTO ECOLÓGICO COMPUESTO POR 3 CANECAS TIPO BARCELONA M-121</v>
          </cell>
          <cell r="E2463" t="str">
            <v>UN</v>
          </cell>
          <cell r="F2463">
            <v>1642200</v>
          </cell>
        </row>
        <row r="2464">
          <cell r="C2464">
            <v>11796</v>
          </cell>
          <cell r="D2464" t="str">
            <v>NIPLE EN ACERO Ø 12" CON EXTREMOS BRIDADOS, CON REVESTIMIENTO INTERIOR EN MORTERO DE CEMENTO Y RECUBRIMIENTO EXTERIOR EN PINTURA EPÓXICA. L = 2.50 m. INCLUYE UNA SALIDA TANGENCIAL EN ACERO Ø 2" CON EX</v>
          </cell>
          <cell r="E2464" t="str">
            <v>UN</v>
          </cell>
          <cell r="F2464">
            <v>4195010</v>
          </cell>
        </row>
        <row r="2465">
          <cell r="C2465">
            <v>11797</v>
          </cell>
          <cell r="D2465" t="str">
            <v>TRANSFORMADOR TIPO PEDESTAL PARA AP DE 75 KVA 11.4/0.380-0.220KV EN ACEITE VEGETAL.</v>
          </cell>
          <cell r="E2465" t="str">
            <v>UN</v>
          </cell>
          <cell r="F2465">
            <v>19384379</v>
          </cell>
        </row>
        <row r="2466">
          <cell r="C2466">
            <v>11798</v>
          </cell>
          <cell r="D2466" t="str">
            <v>CODO HD 90° EXTREMO JUNTA HIDRÁULICA D=8"</v>
          </cell>
          <cell r="E2466" t="str">
            <v>UN</v>
          </cell>
          <cell r="F2466">
            <v>941909</v>
          </cell>
        </row>
        <row r="2467">
          <cell r="C2467">
            <v>11799</v>
          </cell>
          <cell r="D2467" t="str">
            <v>TAPON HD EXTREMO JUNTA HIDRÁULICA D=8"</v>
          </cell>
          <cell r="E2467" t="str">
            <v>UN</v>
          </cell>
          <cell r="F2467">
            <v>379466</v>
          </cell>
        </row>
        <row r="2468">
          <cell r="C2468">
            <v>11800</v>
          </cell>
          <cell r="D2468" t="str">
            <v>TEE HD EXTREMO JUNTA HIDRÁULICA 8"x4"</v>
          </cell>
          <cell r="E2468" t="str">
            <v>UN</v>
          </cell>
          <cell r="F2468">
            <v>1131535</v>
          </cell>
        </row>
        <row r="2469">
          <cell r="C2469">
            <v>11801</v>
          </cell>
          <cell r="D2469" t="str">
            <v>TEE HD EXTREMO JUNTA HIDRÁULICA 8"x6"</v>
          </cell>
          <cell r="E2469" t="str">
            <v>UN</v>
          </cell>
          <cell r="F2469">
            <v>1280440</v>
          </cell>
        </row>
        <row r="2470">
          <cell r="C2470">
            <v>11803</v>
          </cell>
          <cell r="D2470" t="str">
            <v>VALVULA DE MARIPOSA D=18" EXTREMOS BRIDADOS CLASE 150 OPERACIÓN MANUAL</v>
          </cell>
          <cell r="E2470" t="str">
            <v>UN</v>
          </cell>
          <cell r="F2470">
            <v>20436796</v>
          </cell>
        </row>
        <row r="2471">
          <cell r="C2471">
            <v>11804</v>
          </cell>
          <cell r="D2471" t="str">
            <v>CODO HD 22.5° EXTREMO JUNTA HIDRÁULICA PARA PVC D= 3"</v>
          </cell>
          <cell r="E2471" t="str">
            <v>UN</v>
          </cell>
          <cell r="F2471">
            <v>177310</v>
          </cell>
        </row>
        <row r="2472">
          <cell r="C2472">
            <v>11805</v>
          </cell>
          <cell r="D2472" t="str">
            <v>CODO HD 45° EXTREMO JUNTA HIDRÁULICA PARA PVC D= 3"</v>
          </cell>
          <cell r="E2472" t="str">
            <v>UN</v>
          </cell>
          <cell r="F2472">
            <v>177310</v>
          </cell>
        </row>
        <row r="2473">
          <cell r="C2473">
            <v>11806</v>
          </cell>
          <cell r="D2473" t="str">
            <v>CODO HD 90° EXTREMO JUNTA HIDRÁULICA PARA PVC D= 3".</v>
          </cell>
          <cell r="E2473" t="str">
            <v>UN</v>
          </cell>
          <cell r="F2473">
            <v>185640</v>
          </cell>
        </row>
        <row r="2474">
          <cell r="C2474">
            <v>11807</v>
          </cell>
          <cell r="D2474" t="str">
            <v>TEE HD EXTREMO JUNTA HIDRÁULICA 6"x6"</v>
          </cell>
          <cell r="E2474" t="str">
            <v>UN</v>
          </cell>
          <cell r="F2474">
            <v>765170</v>
          </cell>
        </row>
        <row r="2475">
          <cell r="C2475">
            <v>11810</v>
          </cell>
          <cell r="D2475" t="str">
            <v>LUMINARIA LED 22.7 W, 120 V, 60 HZ (INCLUYE ACCESORIOS DE INSTALACIÓN Y FIJACIÓN, CAJA DE SALIDA, ELEMENTOS DE CONEXIÓN, DE EMPALME Y DE MONTAJE NO INCLUYE TUBERIA NI CABLEADO)</v>
          </cell>
          <cell r="E2475" t="str">
            <v>UN</v>
          </cell>
          <cell r="F2475">
            <v>252530</v>
          </cell>
        </row>
        <row r="2476">
          <cell r="C2476">
            <v>11811</v>
          </cell>
          <cell r="D2476" t="str">
            <v>LUMINARIA LED 19 W, 120 V, 60 HZ (INCLUYE ACCESORIOS DE INSTALACIÓN Y FIJACIÓN, CAJA DE SALIDA, ELEMENTOS DE CONEXIÓN, DE EMPALME Y DE MONTAJE). NO INCLUYE TUBERIA NI CABLEADO)</v>
          </cell>
          <cell r="E2476" t="str">
            <v>UN</v>
          </cell>
          <cell r="F2476">
            <v>770992</v>
          </cell>
        </row>
        <row r="2477">
          <cell r="C2477">
            <v>11812</v>
          </cell>
          <cell r="D2477" t="str">
            <v>BATERIA EXTERNA DE EMERGENCIA 120 V, 60 HZ, (PROPORCIONA ENERGÍA POR 90 MIN A LAS LUMINARIAS)</v>
          </cell>
          <cell r="E2477" t="str">
            <v>UN</v>
          </cell>
          <cell r="F2477">
            <v>518666</v>
          </cell>
        </row>
        <row r="2478">
          <cell r="C2478">
            <v>11813</v>
          </cell>
          <cell r="D2478" t="str">
            <v>BREAKER INDUSTRIAL GRADUABLE DE 40A HASTA 100A</v>
          </cell>
          <cell r="E2478" t="str">
            <v>UN</v>
          </cell>
          <cell r="F2478">
            <v>225446</v>
          </cell>
        </row>
        <row r="2479">
          <cell r="C2479">
            <v>11814</v>
          </cell>
          <cell r="D2479" t="str">
            <v>BLOQUE DE CEMENTO MACIZO 6X20X20 COLOR ARENA, CHOCOLATE O SIMILAR</v>
          </cell>
          <cell r="E2479" t="str">
            <v>UN</v>
          </cell>
          <cell r="F2479">
            <v>2792</v>
          </cell>
        </row>
        <row r="2480">
          <cell r="C2480">
            <v>11815</v>
          </cell>
          <cell r="D2480" t="str">
            <v>RECEPCIÓN DE NIDOS RESCATADOS  (MAXIMO 3 HUEVOS).</v>
          </cell>
          <cell r="E2480" t="str">
            <v>UN</v>
          </cell>
          <cell r="F2480">
            <v>49600</v>
          </cell>
        </row>
        <row r="2481">
          <cell r="C2481">
            <v>11816</v>
          </cell>
          <cell r="D2481" t="str">
            <v>GUACAL PARA TRASLADO DE FAUNA</v>
          </cell>
          <cell r="E2481" t="str">
            <v>UN</v>
          </cell>
          <cell r="F2481">
            <v>341883</v>
          </cell>
        </row>
        <row r="2482">
          <cell r="C2482">
            <v>11817</v>
          </cell>
          <cell r="D2482" t="str">
            <v>BLOQUE DE CEMENTO MACIZO 6X20X20 COLOR OCRE</v>
          </cell>
          <cell r="E2482" t="str">
            <v>UN</v>
          </cell>
          <cell r="F2482">
            <v>2792</v>
          </cell>
        </row>
        <row r="2483">
          <cell r="C2483">
            <v>11818</v>
          </cell>
          <cell r="D2483" t="str">
            <v>ELEMENTOS PARA AHUYENTAMIENTO DE AVIFAUNA</v>
          </cell>
          <cell r="E2483" t="str">
            <v>UN</v>
          </cell>
          <cell r="F2483">
            <v>1133793</v>
          </cell>
        </row>
        <row r="2484">
          <cell r="C2484">
            <v>11819</v>
          </cell>
          <cell r="D2484" t="str">
            <v>RECEPCIÓN DE AVES RESCATADAS</v>
          </cell>
          <cell r="E2484" t="str">
            <v>UN</v>
          </cell>
          <cell r="F2484">
            <v>49600</v>
          </cell>
        </row>
        <row r="2485">
          <cell r="C2485">
            <v>11820</v>
          </cell>
          <cell r="D2485" t="str">
            <v>INFORME SOBRE LAS AVES RESCATADAS</v>
          </cell>
          <cell r="E2485" t="str">
            <v>UN</v>
          </cell>
          <cell r="F2485">
            <v>126700</v>
          </cell>
        </row>
        <row r="2486">
          <cell r="C2486">
            <v>11826</v>
          </cell>
          <cell r="D2486" t="str">
            <v>CABLE MONOPOLAR DE COBRE, HF FR PARA 600 V  C.A. CALIBRE No. 12 AWG</v>
          </cell>
          <cell r="E2486" t="str">
            <v>ML</v>
          </cell>
          <cell r="F2486">
            <v>2650</v>
          </cell>
        </row>
        <row r="2487">
          <cell r="C2487">
            <v>11827</v>
          </cell>
          <cell r="D2487" t="str">
            <v>POSTE ORNAMENTAL METALICO, H=5M</v>
          </cell>
          <cell r="E2487" t="str">
            <v>UN</v>
          </cell>
          <cell r="F2487">
            <v>563141</v>
          </cell>
        </row>
        <row r="2488">
          <cell r="C2488">
            <v>11828</v>
          </cell>
          <cell r="D2488" t="str">
            <v>TAQUILLA DE PAGO TIPO 2 (Suministro e instalación)</v>
          </cell>
          <cell r="E2488" t="str">
            <v>UN</v>
          </cell>
          <cell r="F2488">
            <v>314813829</v>
          </cell>
        </row>
        <row r="2489">
          <cell r="C2489">
            <v>11830</v>
          </cell>
          <cell r="D2489" t="str">
            <v>BLOQUE DE CEMENTO MACIZO 6X20X20 COLOR MARRÓN</v>
          </cell>
          <cell r="E2489" t="str">
            <v>UN</v>
          </cell>
          <cell r="F2489">
            <v>2792</v>
          </cell>
        </row>
        <row r="2490">
          <cell r="C2490">
            <v>11831</v>
          </cell>
          <cell r="D2490" t="str">
            <v>BLOQUE DE CEMENTO MACIZO 6X20X20 COLOR GRIS NATURAL O SIMILAR</v>
          </cell>
          <cell r="E2490" t="str">
            <v>UN</v>
          </cell>
          <cell r="F2490">
            <v>2490</v>
          </cell>
        </row>
        <row r="2491">
          <cell r="C2491">
            <v>11834</v>
          </cell>
          <cell r="D2491" t="str">
            <v>AVISO PUNTO IDU 1.50m x 0.90m EN LÁMINA GALVANIZADA CAL. 24. INCLUYE SUMINISTRO E INSTALACIÓN</v>
          </cell>
          <cell r="E2491" t="str">
            <v>UN</v>
          </cell>
          <cell r="F2491">
            <v>799680</v>
          </cell>
        </row>
        <row r="2492">
          <cell r="C2492">
            <v>11835</v>
          </cell>
          <cell r="D2492" t="str">
            <v>VOLANTES TAMAÑO CARTA EN PROPALMATE 90 Gr IMPRESIÓN 4x0 TINTAS IMPRESO A UNA CARA</v>
          </cell>
          <cell r="E2492" t="str">
            <v>UN</v>
          </cell>
          <cell r="F2492">
            <v>440</v>
          </cell>
        </row>
        <row r="2493">
          <cell r="C2493">
            <v>11836</v>
          </cell>
          <cell r="D2493" t="str">
            <v>VOLANTES TAMAÑO CARTA PROPALCOTE 115 Gr IMPRESIÓN 4x4 TINTAS IMPRESO A DOBLE CARA</v>
          </cell>
          <cell r="E2493" t="str">
            <v>UN</v>
          </cell>
          <cell r="F2493">
            <v>476</v>
          </cell>
        </row>
        <row r="2494">
          <cell r="C2494">
            <v>11837</v>
          </cell>
          <cell r="D2494" t="str">
            <v>VOLANTES TAMAÑO CARTA EN PROPALCOTE 90 Gr IMPRESIÓN 4x4 TINTAS</v>
          </cell>
          <cell r="E2494" t="str">
            <v>UN</v>
          </cell>
          <cell r="F2494">
            <v>417</v>
          </cell>
        </row>
        <row r="2495">
          <cell r="C2495">
            <v>11838</v>
          </cell>
          <cell r="D2495" t="str">
            <v>VOLANTES TAMAÑO MEDIA CARTA PROPALCOTE DE 115 Gr IMPRESIÓN 4x4 TINTAS IMPRESO A DOBLE CARA</v>
          </cell>
          <cell r="E2495" t="str">
            <v>UN</v>
          </cell>
          <cell r="F2495">
            <v>233</v>
          </cell>
        </row>
        <row r="2496">
          <cell r="C2496">
            <v>11839</v>
          </cell>
          <cell r="D2496" t="str">
            <v>VOLANTES TAMAÑO MEDIA CARTA PROPALCOTE DE 90 Gr IMPRESIÓN 4x4 TINTAS IMPRESO A DOBLE CARA</v>
          </cell>
          <cell r="E2496" t="str">
            <v>UN</v>
          </cell>
          <cell r="F2496">
            <v>220</v>
          </cell>
        </row>
        <row r="2497">
          <cell r="C2497">
            <v>11840</v>
          </cell>
          <cell r="D2497" t="str">
            <v>CALENDARIOS 15 x 15 cm. 13 HOJAS. BASE SIN IMPRESIÓN. FULL COLOR PROPALCOTE DE 150 Grs. BASE CARTÓN BLANCA, ANILLADO.</v>
          </cell>
          <cell r="E2497" t="str">
            <v>UN</v>
          </cell>
          <cell r="F2497">
            <v>7221</v>
          </cell>
        </row>
        <row r="2498">
          <cell r="C2498">
            <v>11841</v>
          </cell>
          <cell r="D2498" t="str">
            <v>PIEZAS IMANTADAS 8.5 x 5.5 cm HORIZONTAL, CALIBRE DEL IMÁN 0.3 mm, PLASTIFICADO BRILLO UV. REFILADO</v>
          </cell>
          <cell r="E2498" t="str">
            <v>UN</v>
          </cell>
          <cell r="F2498">
            <v>409</v>
          </cell>
        </row>
        <row r="2499">
          <cell r="C2499">
            <v>11842</v>
          </cell>
          <cell r="D2499" t="str">
            <v>ROMPE-TRÁFICO CARTÓN CORRUGADO IMPRESO A UNA CARA EN FULL COLOR ALTA RESOLUCIÓN, FORMA RECTANGULAR TROQUELADO A SILUETA 90 x 1.80 cm</v>
          </cell>
          <cell r="E2499" t="str">
            <v>UN</v>
          </cell>
          <cell r="F2499">
            <v>452200</v>
          </cell>
        </row>
        <row r="2500">
          <cell r="C2500">
            <v>11843</v>
          </cell>
          <cell r="D2500" t="str">
            <v>CARTILLAS 10 - 15 HOJAS INTERNAS FULL COLOR TAMAÑO MEDIA CARTA</v>
          </cell>
          <cell r="E2500" t="str">
            <v>UN</v>
          </cell>
          <cell r="F2500">
            <v>2332</v>
          </cell>
        </row>
        <row r="2501">
          <cell r="C2501">
            <v>11844</v>
          </cell>
          <cell r="D2501" t="str">
            <v>PERIÓDICO PÁGINAS 8/TAMAÑO 37  28.9 cm PAPEL PERIÓDICO DE 45 Gr IMPRESIÓN A COLOR 4x4.</v>
          </cell>
          <cell r="E2501" t="str">
            <v>UN</v>
          </cell>
          <cell r="F2501">
            <v>774</v>
          </cell>
        </row>
        <row r="2502">
          <cell r="C2502">
            <v>11845</v>
          </cell>
          <cell r="D2502" t="str">
            <v>FLOOR PRINTS EN VINILO ADHESIVO RESISTENTE, IMPERMEABLES Y LAVABLES. 70 x 100 cm FULL COLOR.</v>
          </cell>
          <cell r="E2502" t="str">
            <v>UN</v>
          </cell>
          <cell r="F2502">
            <v>83300</v>
          </cell>
        </row>
        <row r="2503">
          <cell r="C2503">
            <v>11846</v>
          </cell>
          <cell r="D2503" t="str">
            <v>VINILOS ADHESIVOS DE 30 x 60 cm PARA SUPERFICIES PLANAS, CORTE REFILADO FULL COLOR BRILLANTE.</v>
          </cell>
          <cell r="E2503" t="str">
            <v>UN</v>
          </cell>
          <cell r="F2503">
            <v>46648</v>
          </cell>
        </row>
        <row r="2504">
          <cell r="C2504">
            <v>11847</v>
          </cell>
          <cell r="D2504" t="str">
            <v>TRANSFORMADOR TIPO PEDESTAL PARA AP DE 30 KVA 11.4/0.380-0.220KV EN ACEITE VEGETAL.</v>
          </cell>
          <cell r="E2504" t="str">
            <v>UN</v>
          </cell>
          <cell r="F2504">
            <v>55002990</v>
          </cell>
        </row>
        <row r="2505">
          <cell r="C2505">
            <v>11848</v>
          </cell>
          <cell r="D2505" t="str">
            <v>TRANSFORMADOR TIPO PEDESTAL PARA AP DE 45 KVA 11.4/0.380-0.220KV EN ACEITE VEGETAL.</v>
          </cell>
          <cell r="E2505" t="str">
            <v>UN</v>
          </cell>
          <cell r="F2505">
            <v>57356810</v>
          </cell>
        </row>
        <row r="2506">
          <cell r="C2506">
            <v>11849</v>
          </cell>
          <cell r="D2506" t="str">
            <v>TRANSFORMADOR TIPO PEDESTAL PARA AP DE 45 KVA 11.4/0.208-0.120KV EN ACEITE VEGETAL.</v>
          </cell>
          <cell r="E2506" t="str">
            <v>UN</v>
          </cell>
          <cell r="F2506">
            <v>6337239</v>
          </cell>
        </row>
        <row r="2507">
          <cell r="C2507">
            <v>11850</v>
          </cell>
          <cell r="D2507" t="str">
            <v>TRANSFORMADOR TIPO PEDESTAL PARA AP DE 75 KVA 11.4/0.208-0.120KV EN ACEITE VEGETAL.</v>
          </cell>
          <cell r="E2507" t="str">
            <v>UN</v>
          </cell>
          <cell r="F2507">
            <v>8732222</v>
          </cell>
        </row>
        <row r="2508">
          <cell r="C2508">
            <v>11851</v>
          </cell>
          <cell r="D2508" t="str">
            <v>TRANSFORMADOR TIPO PEDESTAL PARA AP DE 150 KVA 11.4/0.208-0.120KV EN ACEITE VEGETAL.</v>
          </cell>
          <cell r="E2508" t="str">
            <v>UN</v>
          </cell>
          <cell r="F2508">
            <v>13645640</v>
          </cell>
        </row>
        <row r="2509">
          <cell r="C2509">
            <v>11852</v>
          </cell>
          <cell r="D2509" t="str">
            <v>CABLE CONDUCTOR DE ALUMINIO REFORZADO DESNUDO, CALIBRE No. 2 AWG</v>
          </cell>
          <cell r="E2509" t="str">
            <v>ML</v>
          </cell>
          <cell r="F2509">
            <v>3591</v>
          </cell>
        </row>
        <row r="2510">
          <cell r="C2510">
            <v>11853</v>
          </cell>
          <cell r="D2510" t="str">
            <v>EMPALME DE DERIVACIÓN EN RESINA AP 839 (Empalme recto / Derivación resina)</v>
          </cell>
          <cell r="E2510" t="str">
            <v>ML</v>
          </cell>
          <cell r="F2510">
            <v>187927</v>
          </cell>
        </row>
        <row r="2511">
          <cell r="C2511">
            <v>11854</v>
          </cell>
          <cell r="D2511" t="str">
            <v>LUMINARIA LED RALED II RA02SII 16 LED 72 W</v>
          </cell>
          <cell r="E2511" t="str">
            <v>UN</v>
          </cell>
          <cell r="F2511">
            <v>1053521</v>
          </cell>
        </row>
        <row r="2512">
          <cell r="C2512">
            <v>11856</v>
          </cell>
          <cell r="D2512" t="str">
            <v>MALLA ELECTROSOLDADA S=150x150mm, Ø=8.5x8.5mm</v>
          </cell>
          <cell r="E2512" t="str">
            <v>KG</v>
          </cell>
          <cell r="F2512">
            <v>5474</v>
          </cell>
        </row>
        <row r="2513">
          <cell r="C2513">
            <v>11857</v>
          </cell>
          <cell r="D2513" t="str">
            <v>SUBESTACIÓN SUMERGIBLE NORMA CTS594 (Incl. Transporte, sumin, instal, pruebas y puesta en funcionamiento).EXCLUSIVA PARA ESPACIO PUBLICO. INCL. TRANSFORMADOR 30 KVA TRIFASICO, 11400/380-240V, 60HZ.</v>
          </cell>
          <cell r="E2513" t="str">
            <v>UN</v>
          </cell>
          <cell r="F2513">
            <v>529374376</v>
          </cell>
        </row>
        <row r="2514">
          <cell r="C2514">
            <v>11862</v>
          </cell>
          <cell r="D2514" t="str">
            <v>LUMINARIA LED RALED II 192L T2 103W</v>
          </cell>
          <cell r="E2514" t="str">
            <v>UN</v>
          </cell>
          <cell r="F2514">
            <v>1289385</v>
          </cell>
        </row>
        <row r="2515">
          <cell r="C2515">
            <v>11863</v>
          </cell>
          <cell r="D2515" t="str">
            <v>LUMINARIA LED  RALED I 64 LED . T2. 37W.</v>
          </cell>
          <cell r="E2515" t="str">
            <v>UN</v>
          </cell>
          <cell r="F2515">
            <v>927728</v>
          </cell>
        </row>
        <row r="2516">
          <cell r="C2516">
            <v>11864</v>
          </cell>
          <cell r="D2516" t="str">
            <v>CAJA METALICA PARA DERIVACION ET 925</v>
          </cell>
          <cell r="E2516" t="str">
            <v>UN</v>
          </cell>
          <cell r="F2516">
            <v>155325</v>
          </cell>
        </row>
        <row r="2517">
          <cell r="C2517">
            <v>11865</v>
          </cell>
          <cell r="D2517" t="str">
            <v>TUBERÍA DE CORAZA METÁLICA FLEXIBLE 2"</v>
          </cell>
          <cell r="E2517" t="str">
            <v>ML</v>
          </cell>
          <cell r="F2517">
            <v>19814</v>
          </cell>
        </row>
        <row r="2518">
          <cell r="C2518">
            <v>11866</v>
          </cell>
          <cell r="D2518" t="str">
            <v>TUBERÍA DE CORAZA METÁLICA FLEXIBLE 3/4"</v>
          </cell>
          <cell r="E2518" t="str">
            <v>ML</v>
          </cell>
          <cell r="F2518">
            <v>9750</v>
          </cell>
        </row>
        <row r="2519">
          <cell r="C2519">
            <v>11869</v>
          </cell>
          <cell r="D2519" t="str">
            <v>LUMINARIA LED  RALED IIRA02SII  32 LED 72W</v>
          </cell>
          <cell r="E2519" t="str">
            <v>UN</v>
          </cell>
          <cell r="F2519">
            <v>1053521</v>
          </cell>
        </row>
        <row r="2520">
          <cell r="C2520">
            <v>11870</v>
          </cell>
          <cell r="D2520" t="str">
            <v>LOSETA PREFABRICADA EN CONCRETO MACIZO LISA A20 GRIS (20x20x6cm)</v>
          </cell>
          <cell r="E2520" t="str">
            <v>UN</v>
          </cell>
          <cell r="F2520">
            <v>3166</v>
          </cell>
        </row>
        <row r="2521">
          <cell r="C2521">
            <v>11871</v>
          </cell>
          <cell r="D2521" t="str">
            <v>BORRADO SEÑALIZACIÓN VIAL TIPO FRESADO CON MÁQUINA BERTELLI O SIMILAR (M2)</v>
          </cell>
          <cell r="E2521" t="str">
            <v>M2</v>
          </cell>
          <cell r="F2521">
            <v>62443</v>
          </cell>
        </row>
        <row r="2522">
          <cell r="C2522">
            <v>11872</v>
          </cell>
          <cell r="D2522" t="str">
            <v>FLEXIÓN DE ACERO ESTRUCTURAL. Norma técnica: ASTM E290.</v>
          </cell>
          <cell r="E2522" t="str">
            <v>UN</v>
          </cell>
          <cell r="F2522">
            <v>208847</v>
          </cell>
        </row>
        <row r="2523">
          <cell r="C2523">
            <v>11873</v>
          </cell>
          <cell r="D2523" t="str">
            <v>FATIGA DE PANEL EN ALUMINIO. PROTOCOLO FATIGA CONTRATO IDU-791-2017. Norma técnica: PROTOCOLO FATIGA CONTRATO IDU-791-2017.</v>
          </cell>
          <cell r="E2523" t="str">
            <v>UN</v>
          </cell>
          <cell r="F2523">
            <v>4977488</v>
          </cell>
        </row>
        <row r="2524">
          <cell r="C2524">
            <v>11874</v>
          </cell>
          <cell r="D2524" t="str">
            <v>PUNZONAMIENTO DE PANEL EN ALUMINIO. PROTOCOLO PUNZONAMIENTO CONTRATO IDU-791-2017. Norma técnica: PROTOCOLO PUNZONAMIENTO CONTRATO IDU-791-2017.</v>
          </cell>
          <cell r="E2524" t="str">
            <v>UN</v>
          </cell>
          <cell r="F2524">
            <v>500780</v>
          </cell>
        </row>
        <row r="2525">
          <cell r="C2525">
            <v>11875</v>
          </cell>
          <cell r="D2525" t="str">
            <v>FATIGA DE PANEL EN CONCRETO PRETENSADO. Norma técnica: PROTOCOLO FATIGA CONTRATO IDU-791-2017.</v>
          </cell>
          <cell r="E2525" t="str">
            <v>UN</v>
          </cell>
          <cell r="F2525">
            <v>5631000</v>
          </cell>
        </row>
        <row r="2526">
          <cell r="C2526">
            <v>11876</v>
          </cell>
          <cell r="D2526" t="str">
            <v xml:space="preserve">FRAGILIDAD A BAJA TEMPERATURA. Norma técnica: ASTM D746 INVE 642. </v>
          </cell>
          <cell r="E2526" t="str">
            <v>UN</v>
          </cell>
          <cell r="F2526">
            <v>452200</v>
          </cell>
        </row>
        <row r="2527">
          <cell r="C2527">
            <v>11877</v>
          </cell>
          <cell r="D2527" t="str">
            <v>PORCENTAJE MINIMO DE ZINC. Norma técnica: SSPC Paint 20.</v>
          </cell>
          <cell r="E2527" t="str">
            <v>UN</v>
          </cell>
          <cell r="F2527">
            <v>165334</v>
          </cell>
        </row>
        <row r="2528">
          <cell r="C2528">
            <v>11878</v>
          </cell>
          <cell r="D2528" t="str">
            <v xml:space="preserve">PUNZONAMIENTO EN PLÁSTICO RÍGIDO. Norma técnica: ASTM D6241. </v>
          </cell>
          <cell r="E2528" t="str">
            <v>UN</v>
          </cell>
          <cell r="F2528">
            <v>476000</v>
          </cell>
        </row>
        <row r="2529">
          <cell r="C2529">
            <v>11879</v>
          </cell>
          <cell r="D2529"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E2529" t="str">
            <v>Km-Car</v>
          </cell>
          <cell r="F2529">
            <v>102209</v>
          </cell>
        </row>
        <row r="2530">
          <cell r="C2530">
            <v>11880</v>
          </cell>
          <cell r="D2530" t="str">
            <v>MÉTODOS PARA MUESTREO Y ENSAYOS DE UNIDADES DE MAMPOSTERÍA Y OTROS PRODUCTOS DE ARCILLA. COEFICIENTE DE SATURACIÓN. Norma Técnica: NTC 4017 numeral 10.4.4</v>
          </cell>
          <cell r="E2530" t="str">
            <v>UN</v>
          </cell>
          <cell r="F2530">
            <v>43197</v>
          </cell>
        </row>
        <row r="2531">
          <cell r="C2531">
            <v>11881</v>
          </cell>
          <cell r="D2531" t="str">
            <v>RESISTENCIA A LA ABRASIÓN POR CHORRO DE ARENA (SANDBLASTING). Norma Técnica: INV-425-13 ASTM C418</v>
          </cell>
          <cell r="E2531" t="str">
            <v>UN</v>
          </cell>
          <cell r="F2531">
            <v>86513</v>
          </cell>
        </row>
        <row r="2532">
          <cell r="C2532">
            <v>11882</v>
          </cell>
          <cell r="D2532" t="str">
            <v>PIEZA DE REMATE CURVA A117 PARA RAMPA TIPO C (600x400x450mm)</v>
          </cell>
          <cell r="E2532" t="str">
            <v>UN</v>
          </cell>
          <cell r="F2532">
            <v>104114</v>
          </cell>
        </row>
        <row r="2533">
          <cell r="C2533">
            <v>11883</v>
          </cell>
          <cell r="D2533" t="str">
            <v>SARDINEL ESPECIAL A116 PARA RAMPA TIPO C (600x600x350mm)</v>
          </cell>
          <cell r="E2533" t="str">
            <v>UN</v>
          </cell>
          <cell r="F2533">
            <v>121836</v>
          </cell>
        </row>
        <row r="2534">
          <cell r="C2534">
            <v>11885</v>
          </cell>
          <cell r="D2534" t="str">
            <v>PIEZA DE REMATE A115 PARA RAMPA VEHICULAR TIPO B (600x400x450mm)</v>
          </cell>
          <cell r="E2534" t="str">
            <v>UN</v>
          </cell>
          <cell r="F2534">
            <v>91481</v>
          </cell>
        </row>
        <row r="2535">
          <cell r="C2535">
            <v>11886</v>
          </cell>
          <cell r="D2535" t="str">
            <v>TEE HD EXTREMO LISO 3" x 3"</v>
          </cell>
          <cell r="E2535" t="str">
            <v>UN</v>
          </cell>
          <cell r="F2535">
            <v>238000</v>
          </cell>
        </row>
        <row r="2536">
          <cell r="C2536">
            <v>11887</v>
          </cell>
          <cell r="D2536" t="str">
            <v>KIT DE NIVELACION PARA HIDRANTE DE DIÁMETRO 3", LONGITUD 300mm.</v>
          </cell>
          <cell r="E2536" t="str">
            <v>UN</v>
          </cell>
          <cell r="F2536">
            <v>712009</v>
          </cell>
        </row>
        <row r="2537">
          <cell r="C2537">
            <v>11888</v>
          </cell>
          <cell r="D2537" t="str">
            <v>SEÑAL VERTICAL PREVENTIVA SP-46B TIPO CUADRADO CON FLECHA. Lámina galvanizada Cal. 16, Ángulo de 2x14. Reflectivo diamante tipo XI, verde limón. Pintura electrostática.</v>
          </cell>
          <cell r="E2537" t="str">
            <v>UN</v>
          </cell>
          <cell r="F2537">
            <v>589050</v>
          </cell>
        </row>
        <row r="2538">
          <cell r="C2538">
            <v>11889</v>
          </cell>
          <cell r="D2538" t="str">
            <v>CANAL DE DRENAJE MONOLÍTICO EN CONCRETO POLIMÉRICO RD 100V, CLASE F900, COLOR NATURAL, H=26.5cm A=16cm, Long=100cm (Incluye rejilla).</v>
          </cell>
          <cell r="E2538" t="str">
            <v>UN</v>
          </cell>
          <cell r="F2538">
            <v>758260</v>
          </cell>
        </row>
        <row r="2539">
          <cell r="C2539">
            <v>11890</v>
          </cell>
          <cell r="D2539" t="str">
            <v>CANAL DE DRENAJE MONOLÍTICO EN CONCRETO POLIMÉRICO RD 150V, CLASE F900, COLOR NATURAL, H=28cm A=21cm, Long=100cm (Incluye rejilla).</v>
          </cell>
          <cell r="E2539" t="str">
            <v>UN</v>
          </cell>
          <cell r="F2539">
            <v>770734</v>
          </cell>
        </row>
        <row r="2540">
          <cell r="C2540">
            <v>11891</v>
          </cell>
          <cell r="D2540" t="str">
            <v>CANAL DE DRENAJE MONOLÍTICO EN CONCRETO POLIMÉRICO RD 150V, CLASE F900, COLOR NATURAL, H=38cm A=21cm, Long=100cm (Incluye rejilla).</v>
          </cell>
          <cell r="E2540" t="str">
            <v>UN</v>
          </cell>
          <cell r="F2540">
            <v>876755</v>
          </cell>
        </row>
        <row r="2541">
          <cell r="C2541">
            <v>11893</v>
          </cell>
          <cell r="D2541" t="str">
            <v>CUERDA NYLON D= 3mm</v>
          </cell>
          <cell r="E2541" t="str">
            <v>ML</v>
          </cell>
          <cell r="F2541">
            <v>695</v>
          </cell>
        </row>
        <row r="2542">
          <cell r="C2542">
            <v>11894</v>
          </cell>
          <cell r="D2542" t="str">
            <v>PERFORACIÓN HORIZONTAL PARA DUCTO DE POLIETILENO D=4", INCL. TUBERÍA (INCL. SUMINISTRO E INSTALACIÓN)</v>
          </cell>
          <cell r="E2542" t="str">
            <v>ML</v>
          </cell>
          <cell r="F2542">
            <v>444180</v>
          </cell>
        </row>
        <row r="2543">
          <cell r="C2543">
            <v>11895</v>
          </cell>
          <cell r="D2543" t="str">
            <v>VÁLVULA DE PIE ANTIGOLPE DE ARIETE - BRONCE D= 3".</v>
          </cell>
          <cell r="E2543" t="str">
            <v>UN</v>
          </cell>
          <cell r="F2543">
            <v>642838</v>
          </cell>
        </row>
        <row r="2544">
          <cell r="C2544">
            <v>11896</v>
          </cell>
          <cell r="D2544" t="str">
            <v>SOLDADURA SOLVENTE PARA CPVC (1/8 GLN)</v>
          </cell>
          <cell r="E2544" t="str">
            <v>UN</v>
          </cell>
          <cell r="F2544">
            <v>63900</v>
          </cell>
        </row>
        <row r="2545">
          <cell r="C2545">
            <v>11897</v>
          </cell>
          <cell r="D2545" t="str">
            <v>TUBERÍA CPVC DE 3/4"</v>
          </cell>
          <cell r="E2545" t="str">
            <v>ML</v>
          </cell>
          <cell r="F2545">
            <v>14130</v>
          </cell>
        </row>
        <row r="2546">
          <cell r="C2546">
            <v>11898</v>
          </cell>
          <cell r="D2546" t="str">
            <v>TUBERÍA CPVC DE 1/2"</v>
          </cell>
          <cell r="E2546" t="str">
            <v>ML</v>
          </cell>
          <cell r="F2546">
            <v>8598</v>
          </cell>
        </row>
        <row r="2547">
          <cell r="C2547">
            <v>11899</v>
          </cell>
          <cell r="D2547" t="str">
            <v>CODO 90° CPVC D=3/4"</v>
          </cell>
          <cell r="E2547" t="str">
            <v>UN</v>
          </cell>
          <cell r="F2547">
            <v>3472</v>
          </cell>
        </row>
        <row r="2548">
          <cell r="C2548">
            <v>11901</v>
          </cell>
          <cell r="D2548" t="str">
            <v>HERRAJE ANTI PÁNICO PARA PUERTA PRACTICABLE DE MADERA 2 HOJAS. Suministro e instalación.</v>
          </cell>
          <cell r="E2548" t="str">
            <v>UN</v>
          </cell>
          <cell r="F2548">
            <v>2737000</v>
          </cell>
        </row>
        <row r="2549">
          <cell r="C2549">
            <v>11902</v>
          </cell>
          <cell r="D2549" t="str">
            <v>UNIÓN UNIVERSAL PVC SOLDAR D=2"</v>
          </cell>
          <cell r="E2549" t="str">
            <v>UN</v>
          </cell>
          <cell r="F2549">
            <v>5305</v>
          </cell>
        </row>
        <row r="2550">
          <cell r="C2550">
            <v>11903</v>
          </cell>
          <cell r="D2550" t="str">
            <v>ACCESORIOS UNIÓN CPVC DE 1/2"</v>
          </cell>
          <cell r="E2550" t="str">
            <v>UN</v>
          </cell>
          <cell r="F2550">
            <v>1396</v>
          </cell>
        </row>
        <row r="2551">
          <cell r="C2551">
            <v>11904</v>
          </cell>
          <cell r="D2551" t="str">
            <v>ACCESORIOS UNIÓN CPVC DE 3/4"</v>
          </cell>
          <cell r="E2551" t="str">
            <v>UN</v>
          </cell>
          <cell r="F2551">
            <v>2059</v>
          </cell>
        </row>
        <row r="2552">
          <cell r="C2552">
            <v>11905</v>
          </cell>
          <cell r="D2552" t="str">
            <v>ACCESORIOS CODO 90° CPVC DE 1/2"</v>
          </cell>
          <cell r="E2552" t="str">
            <v>UN</v>
          </cell>
          <cell r="F2552">
            <v>1921</v>
          </cell>
        </row>
        <row r="2553">
          <cell r="C2553">
            <v>11906</v>
          </cell>
          <cell r="D2553" t="str">
            <v>ACCESORIOS TEE CPVC DE 1/2"</v>
          </cell>
          <cell r="E2553" t="str">
            <v>UN</v>
          </cell>
          <cell r="F2553">
            <v>2548</v>
          </cell>
        </row>
        <row r="2554">
          <cell r="C2554">
            <v>11907</v>
          </cell>
          <cell r="D2554" t="str">
            <v>ACCESORIOS TEE CPVC DE 3/4"</v>
          </cell>
          <cell r="E2554" t="str">
            <v>UN</v>
          </cell>
          <cell r="F2554">
            <v>4035</v>
          </cell>
        </row>
        <row r="2555">
          <cell r="C2555">
            <v>11908</v>
          </cell>
          <cell r="D2555" t="str">
            <v>ADAPTADOR HEMBRA CPVC DE 3/4"</v>
          </cell>
          <cell r="E2555" t="str">
            <v>UN</v>
          </cell>
          <cell r="F2555">
            <v>3996</v>
          </cell>
        </row>
        <row r="2556">
          <cell r="C2556">
            <v>11909</v>
          </cell>
          <cell r="D2556" t="str">
            <v>ADAPTADOR MACHO CPVC DE 3/4"</v>
          </cell>
          <cell r="E2556" t="str">
            <v>UN</v>
          </cell>
          <cell r="F2556">
            <v>2570</v>
          </cell>
        </row>
        <row r="2557">
          <cell r="C2557">
            <v>11910</v>
          </cell>
          <cell r="D2557" t="str">
            <v>CODO CALLE GALVANIZADO Ø 1/2"</v>
          </cell>
          <cell r="E2557" t="str">
            <v>UN</v>
          </cell>
          <cell r="F2557">
            <v>3094</v>
          </cell>
        </row>
        <row r="2558">
          <cell r="C2558">
            <v>11911</v>
          </cell>
          <cell r="D2558" t="str">
            <v>ADAPTADOR HEMBRA CPVC DE 1/2"</v>
          </cell>
          <cell r="E2558" t="str">
            <v>UN</v>
          </cell>
          <cell r="F2558">
            <v>3280</v>
          </cell>
        </row>
        <row r="2559">
          <cell r="C2559">
            <v>11912</v>
          </cell>
          <cell r="D2559" t="str">
            <v>NIPLE GALVANIZADO Ø 1/2" x 8 cm</v>
          </cell>
          <cell r="E2559" t="str">
            <v>UN</v>
          </cell>
          <cell r="F2559">
            <v>2202</v>
          </cell>
        </row>
        <row r="2560">
          <cell r="C2560">
            <v>11913</v>
          </cell>
          <cell r="D2560" t="str">
            <v>TAPÓN GALVANIZADO Ø 1/2"</v>
          </cell>
          <cell r="E2560" t="str">
            <v>UN</v>
          </cell>
          <cell r="F2560">
            <v>1785</v>
          </cell>
        </row>
        <row r="2561">
          <cell r="C2561">
            <v>11914</v>
          </cell>
          <cell r="D2561" t="str">
            <v>BUJE SOLDADO SANITARIA PVCS 4" x 2"</v>
          </cell>
          <cell r="E2561" t="str">
            <v>UN</v>
          </cell>
          <cell r="F2561">
            <v>12061</v>
          </cell>
        </row>
        <row r="2562">
          <cell r="C2562">
            <v>11915</v>
          </cell>
          <cell r="D2562" t="str">
            <v>BUJE SOLDADO SANITARIA PVCS 6" x 4"</v>
          </cell>
          <cell r="E2562" t="str">
            <v>UN</v>
          </cell>
          <cell r="F2562">
            <v>45347</v>
          </cell>
        </row>
        <row r="2563">
          <cell r="C2563">
            <v>11916</v>
          </cell>
          <cell r="D2563" t="str">
            <v>YEE SANITARIA PVCS REDUCIDA 6" x 4"</v>
          </cell>
          <cell r="E2563" t="str">
            <v>UN</v>
          </cell>
          <cell r="F2563">
            <v>148938</v>
          </cell>
        </row>
        <row r="2564">
          <cell r="C2564">
            <v>11917</v>
          </cell>
          <cell r="D2564" t="str">
            <v>ALFOMBRA MODULAR STRIPES MODULAR</v>
          </cell>
          <cell r="E2564" t="str">
            <v>M2</v>
          </cell>
          <cell r="F2564">
            <v>70210</v>
          </cell>
        </row>
        <row r="2565">
          <cell r="C2565">
            <v>11918</v>
          </cell>
          <cell r="D2565" t="str">
            <v>INTERRUPTORTRIPLE CONMUTABLE BLANCO</v>
          </cell>
          <cell r="E2565" t="str">
            <v>UN</v>
          </cell>
          <cell r="F2565">
            <v>9007</v>
          </cell>
        </row>
        <row r="2566">
          <cell r="C2566">
            <v>11919</v>
          </cell>
          <cell r="D2566" t="str">
            <v>PODA DE ESPECÍMENES MENORES A 5M (Incluye mano de obra)</v>
          </cell>
          <cell r="E2566" t="str">
            <v>UN</v>
          </cell>
          <cell r="F2566">
            <v>53550</v>
          </cell>
        </row>
        <row r="2567">
          <cell r="C2567">
            <v>11920</v>
          </cell>
          <cell r="D2567" t="str">
            <v>PODA RADICULAR (Incl. MdeO) Poda de raíz de especímenes de Rango 1. Incl. poda, aplicación de cicatrizante, astillado de residuos, limpieza del lugar, transporte y disposición final de residuos e info</v>
          </cell>
          <cell r="E2567" t="str">
            <v>UN</v>
          </cell>
          <cell r="F2567">
            <v>177310</v>
          </cell>
        </row>
        <row r="2568">
          <cell r="C2568">
            <v>11921</v>
          </cell>
          <cell r="D2568" t="str">
            <v>RIEGO DE ÁRBOL (Se aplica dosis de 40 litros por árbol)</v>
          </cell>
          <cell r="E2568" t="str">
            <v>UN</v>
          </cell>
          <cell r="F2568">
            <v>7735</v>
          </cell>
        </row>
        <row r="2569">
          <cell r="C2569">
            <v>11922</v>
          </cell>
          <cell r="D2569" t="str">
            <v>PODA DE ESPECÍMENES MAYORES A 5M (Incluye mano de obra)</v>
          </cell>
          <cell r="E2569" t="str">
            <v>UN</v>
          </cell>
          <cell r="F2569">
            <v>113050</v>
          </cell>
        </row>
        <row r="2570">
          <cell r="C2570">
            <v>11923</v>
          </cell>
          <cell r="D2570" t="str">
            <v>FERTILIZACIÓN EDÁFICA (Incluye mano de obra). Aplicación de 100 gramos de fertilizante por árbol.</v>
          </cell>
          <cell r="E2570" t="str">
            <v>UN</v>
          </cell>
          <cell r="F2570">
            <v>10353</v>
          </cell>
        </row>
        <row r="2571">
          <cell r="C2571">
            <v>11924</v>
          </cell>
          <cell r="D2571" t="str">
            <v>PODA RADICULAR (Incl. MdeO) Poda de raíz de especímenes de Rango 2. Incl. poda, aplicación de cicatrizante, astillado de residuos, limpieza del lugar, transporte y disposición final de residuos e info</v>
          </cell>
          <cell r="E2571" t="str">
            <v>UN</v>
          </cell>
          <cell r="F2571">
            <v>157080</v>
          </cell>
        </row>
        <row r="2572">
          <cell r="C2572">
            <v>11925</v>
          </cell>
          <cell r="D2572" t="str">
            <v>BORDILLO NO TRASPASABLE (Separador de Carril no rebasable) EN POLIETILENO DE ALTA DENSIDAD SIN PLOMO DE COLOR AMARILLO, SECCIONADO EN DOS UNIDADES, ALTURA MÍNIMA 15 cm, ANCHO 20 cm y LARGO 100 cm</v>
          </cell>
          <cell r="E2572" t="str">
            <v>UN</v>
          </cell>
          <cell r="F2572">
            <v>134470</v>
          </cell>
        </row>
        <row r="2573">
          <cell r="C2573">
            <v>11926</v>
          </cell>
          <cell r="D2573" t="str">
            <v>SEÑAL VERTICAL PREVENTIVA DE (60cm x 60cm) EN REFLECTIVO DE ALTA INTENSIDAD TIPO IV O SUPERIOR Y LÁMINA GALVANIZADA CAL. 16, INCLUYE PEDESTAL EN ÁNGULO</v>
          </cell>
          <cell r="E2573" t="str">
            <v>UN</v>
          </cell>
          <cell r="F2573">
            <v>430780</v>
          </cell>
        </row>
        <row r="2574">
          <cell r="C2574">
            <v>11927</v>
          </cell>
          <cell r="D2574" t="str">
            <v>SEÑAL VERTICAL PREVENTIVA DE (45cm x 45cm) EN REFLECTIVO DE ALTA INTENSIDAD TIPO IV O SUPERIOR Y LÁMINA GALVANIZADA CAL. 16, INCLUYE TUBO GALVANIZADO DE 2" DE DIÁMETRO INTERNO</v>
          </cell>
          <cell r="E2574" t="str">
            <v>UN</v>
          </cell>
          <cell r="F2574">
            <v>299632</v>
          </cell>
        </row>
        <row r="2575">
          <cell r="C2575">
            <v>11928</v>
          </cell>
          <cell r="D2575" t="str">
            <v>SEÑAL VERTICAL PREVENTIVA DE (60cm x 60cm) CON PLAQUETA (ALTO MÁXIMO DE 23cm) EN REFLECTIVO DE ALTA INTENSIDAD TIPO IV O SUPERIOR Y LÁMINA GALVANIZADA CAL. 16, INCLUYE PEDESTAL EN ÁNGULO</v>
          </cell>
          <cell r="E2575" t="str">
            <v>UN</v>
          </cell>
          <cell r="F2575">
            <v>538594</v>
          </cell>
        </row>
        <row r="2576">
          <cell r="C2576">
            <v>11929</v>
          </cell>
          <cell r="D2576" t="str">
            <v>SEÑAL VERTICAL INFORMATIVA DE (60cm x 60cm) EN REFLECTIVO DE ALTA INTENSIDAD TIPO IV O SUPERIOR Y LÁMINA GALVANIZADA CAL. 16, INCLUYE PEDESTAL EN ÁNGULO</v>
          </cell>
          <cell r="E2576" t="str">
            <v>UN</v>
          </cell>
          <cell r="F2576">
            <v>430780</v>
          </cell>
        </row>
        <row r="2577">
          <cell r="C2577">
            <v>11930</v>
          </cell>
          <cell r="D2577" t="str">
            <v>SEÑAL VERTICAL GRUPO DE REGLAMENTARIAS TIPO CIRCULO D=45cm. INCLUYE SUMINISTRO E INSTALACION.</v>
          </cell>
          <cell r="E2577" t="str">
            <v>UN</v>
          </cell>
          <cell r="F2577">
            <v>383689</v>
          </cell>
        </row>
        <row r="2578">
          <cell r="C2578">
            <v>11932</v>
          </cell>
          <cell r="D2578" t="str">
            <v>LUMINARIA YOA MAXI 72 W</v>
          </cell>
          <cell r="E2578" t="str">
            <v>UN</v>
          </cell>
          <cell r="F2578">
            <v>2478420</v>
          </cell>
        </row>
        <row r="2579">
          <cell r="C2579">
            <v>11933</v>
          </cell>
          <cell r="D2579" t="str">
            <v>SOPORTE PARA LUMINARIA YOA MAXI 72 W</v>
          </cell>
          <cell r="E2579" t="str">
            <v>UN</v>
          </cell>
          <cell r="F2579">
            <v>64842</v>
          </cell>
        </row>
        <row r="2580">
          <cell r="C2580">
            <v>11934</v>
          </cell>
          <cell r="D2580" t="str">
            <v>FOTOCELDA PARA LUMINARIA YOA MAXI 72 W</v>
          </cell>
          <cell r="E2580" t="str">
            <v>UN</v>
          </cell>
          <cell r="F2580">
            <v>17958</v>
          </cell>
        </row>
        <row r="2581">
          <cell r="C2581">
            <v>11935</v>
          </cell>
          <cell r="D2581" t="str">
            <v>POSTE EN FIBRA DE VIDRIO H=6m</v>
          </cell>
          <cell r="E2581" t="str">
            <v>UN</v>
          </cell>
          <cell r="F2581">
            <v>2122544</v>
          </cell>
        </row>
        <row r="2582">
          <cell r="C2582">
            <v>11936</v>
          </cell>
          <cell r="D2582" t="str">
            <v>TRANSFORMADOR SEMISUMERGIBLE 112,5 KVA 11,4K/208-120V</v>
          </cell>
          <cell r="E2582" t="str">
            <v>UN</v>
          </cell>
          <cell r="F2582">
            <v>26665784</v>
          </cell>
        </row>
        <row r="2583">
          <cell r="C2583">
            <v>11938</v>
          </cell>
          <cell r="D2583" t="str">
            <v>BUJE SOLDADO PRESION PVC 3"X1 1/2" (REDUCCION CONCENTRICA)</v>
          </cell>
          <cell r="E2583" t="str">
            <v>UN</v>
          </cell>
          <cell r="F2583">
            <v>20171</v>
          </cell>
        </row>
        <row r="2584">
          <cell r="C2584">
            <v>11939</v>
          </cell>
          <cell r="D2584" t="str">
            <v>BUJE SOLDADO PRESION PVC 2"X3/4"</v>
          </cell>
          <cell r="E2584" t="str">
            <v>UN</v>
          </cell>
          <cell r="F2584">
            <v>6850</v>
          </cell>
        </row>
        <row r="2585">
          <cell r="C2585">
            <v>11940</v>
          </cell>
          <cell r="D2585" t="str">
            <v>REGISTRO DE BOLA 3" PVC</v>
          </cell>
          <cell r="E2585" t="str">
            <v>UN</v>
          </cell>
          <cell r="F2585">
            <v>101261</v>
          </cell>
        </row>
        <row r="2586">
          <cell r="C2586">
            <v>11941</v>
          </cell>
          <cell r="D2586" t="str">
            <v>BUJE SOLDADO PRESION CPVC 3/4" x 1/2"</v>
          </cell>
          <cell r="E2586" t="str">
            <v>UN</v>
          </cell>
          <cell r="F2586">
            <v>1827</v>
          </cell>
        </row>
        <row r="2587">
          <cell r="C2587">
            <v>11942</v>
          </cell>
          <cell r="D2587" t="str">
            <v>TEE HD EXTREMO LISO 2"x2"</v>
          </cell>
          <cell r="E2587" t="str">
            <v>UN</v>
          </cell>
          <cell r="F2587">
            <v>151130</v>
          </cell>
        </row>
        <row r="2588">
          <cell r="C2588">
            <v>11943</v>
          </cell>
          <cell r="D2588" t="str">
            <v>REGISTRO DE BOLA 4"</v>
          </cell>
          <cell r="E2588" t="str">
            <v>UN</v>
          </cell>
          <cell r="F2588">
            <v>121900</v>
          </cell>
        </row>
        <row r="2589">
          <cell r="C2589">
            <v>11944</v>
          </cell>
          <cell r="D2589" t="str">
            <v>CODO PVC EXTREMO LISO 45ºX3/4"</v>
          </cell>
          <cell r="E2589" t="str">
            <v>UN</v>
          </cell>
          <cell r="F2589">
            <v>2069</v>
          </cell>
        </row>
        <row r="2590">
          <cell r="C2590">
            <v>11945</v>
          </cell>
          <cell r="D2590" t="str">
            <v>UNION PVC (PRESION) D=1 1/2"</v>
          </cell>
          <cell r="E2590" t="str">
            <v>UN</v>
          </cell>
          <cell r="F2590">
            <v>3238</v>
          </cell>
        </row>
        <row r="2591">
          <cell r="C2591">
            <v>11946</v>
          </cell>
          <cell r="D2591" t="str">
            <v>UNION PVC (PRESION) D=3/4"</v>
          </cell>
          <cell r="E2591" t="str">
            <v>UN</v>
          </cell>
          <cell r="F2591">
            <v>790</v>
          </cell>
        </row>
        <row r="2592">
          <cell r="C2592">
            <v>11947</v>
          </cell>
          <cell r="D2592" t="str">
            <v>BUJE SOLDADO PRESION PVC 1 1/4" x 1/2"</v>
          </cell>
          <cell r="E2592" t="str">
            <v>UN</v>
          </cell>
          <cell r="F2592">
            <v>2902</v>
          </cell>
        </row>
        <row r="2593">
          <cell r="C2593">
            <v>11948</v>
          </cell>
          <cell r="D2593" t="str">
            <v>BUJE SOLDADO PRESIÓN PVC 2" x 1 1/4"</v>
          </cell>
          <cell r="E2593" t="str">
            <v>UN</v>
          </cell>
          <cell r="F2593">
            <v>6850</v>
          </cell>
        </row>
        <row r="2594">
          <cell r="C2594">
            <v>11949</v>
          </cell>
          <cell r="D2594" t="str">
            <v>BUJE SOLDADO PRESION PVC 2" x 1"</v>
          </cell>
          <cell r="E2594" t="str">
            <v>UN</v>
          </cell>
          <cell r="F2594">
            <v>6850</v>
          </cell>
        </row>
        <row r="2595">
          <cell r="C2595">
            <v>11950</v>
          </cell>
          <cell r="D2595" t="str">
            <v>COPA REDUCIDA GALVANIZADA HD 2" x 3/4"</v>
          </cell>
          <cell r="E2595" t="str">
            <v>UN</v>
          </cell>
          <cell r="F2595">
            <v>9669</v>
          </cell>
        </row>
        <row r="2596">
          <cell r="C2596">
            <v>11951</v>
          </cell>
          <cell r="D2596" t="str">
            <v>UNIÓN BRIDA x ACOPLE UNIVERSAL 3"</v>
          </cell>
          <cell r="E2596" t="str">
            <v>UN</v>
          </cell>
          <cell r="F2596">
            <v>164220</v>
          </cell>
        </row>
        <row r="2597">
          <cell r="C2597">
            <v>11952</v>
          </cell>
          <cell r="D2597" t="str">
            <v>UNIÓN BRIDA x ACOPLE UNIVERSAL 4"</v>
          </cell>
          <cell r="E2597" t="str">
            <v>UN</v>
          </cell>
          <cell r="F2597">
            <v>179690</v>
          </cell>
        </row>
        <row r="2598">
          <cell r="C2598">
            <v>11953</v>
          </cell>
          <cell r="D2598" t="str">
            <v>JUNTA ANTIVIBRATORIA D= 4"</v>
          </cell>
          <cell r="E2598" t="str">
            <v>UN</v>
          </cell>
          <cell r="F2598">
            <v>312970</v>
          </cell>
        </row>
        <row r="2599">
          <cell r="C2599">
            <v>11954</v>
          </cell>
          <cell r="D2599" t="str">
            <v>PASAMURO ACERO INOXIDABLE D= 1 1/2" x 50cm PARA TUBO DE 1"</v>
          </cell>
          <cell r="E2599" t="str">
            <v>UN</v>
          </cell>
          <cell r="F2599">
            <v>174941</v>
          </cell>
        </row>
        <row r="2600">
          <cell r="C2600">
            <v>11955</v>
          </cell>
          <cell r="D2600" t="str">
            <v>PASAMURO ACERO INOXIDABLE D= 4" x 50cm PARA TUBO DE 3"</v>
          </cell>
          <cell r="E2600" t="str">
            <v>UN</v>
          </cell>
          <cell r="F2600">
            <v>416463</v>
          </cell>
        </row>
        <row r="2601">
          <cell r="C2601">
            <v>11956</v>
          </cell>
          <cell r="D2601" t="str">
            <v>MANÓMETRO DE PRESIÓN 0 - 200 PSI</v>
          </cell>
          <cell r="E2601" t="str">
            <v>UN</v>
          </cell>
          <cell r="F2601">
            <v>74900</v>
          </cell>
        </row>
        <row r="2602">
          <cell r="C2602">
            <v>11957</v>
          </cell>
          <cell r="D2602" t="str">
            <v>TEE REDUCIDA PVC U.M. DE 4" x 3"</v>
          </cell>
          <cell r="E2602" t="str">
            <v>UN</v>
          </cell>
          <cell r="F2602">
            <v>458132</v>
          </cell>
        </row>
        <row r="2603">
          <cell r="C2603">
            <v>11958</v>
          </cell>
          <cell r="D2603" t="str">
            <v>PASAMURO ACERO INOXIDABLE D= 2 1/2" x 50cm PARA TUBO DE 2"</v>
          </cell>
          <cell r="E2603" t="str">
            <v>UN</v>
          </cell>
          <cell r="F2603">
            <v>292439</v>
          </cell>
        </row>
        <row r="2604">
          <cell r="C2604">
            <v>11960</v>
          </cell>
          <cell r="D2604" t="str">
            <v>ADAPTADOR MACHO CPVC DE 1/2"</v>
          </cell>
          <cell r="E2604" t="str">
            <v>UN</v>
          </cell>
          <cell r="F2604">
            <v>2091</v>
          </cell>
        </row>
        <row r="2605">
          <cell r="C2605">
            <v>11961</v>
          </cell>
          <cell r="D2605" t="str">
            <v>BLOQUE No. 3</v>
          </cell>
          <cell r="E2605" t="str">
            <v>UN</v>
          </cell>
          <cell r="F2605">
            <v>1100</v>
          </cell>
        </row>
        <row r="2606">
          <cell r="C2606">
            <v>11965</v>
          </cell>
          <cell r="D2606" t="str">
            <v>TRANSFORMADOR SEMISUMERGIBLE 300 KVA 11,4K/208-120V</v>
          </cell>
          <cell r="E2606" t="str">
            <v>UN</v>
          </cell>
          <cell r="F2606">
            <v>36229067</v>
          </cell>
        </row>
        <row r="2607">
          <cell r="C2607">
            <v>11966</v>
          </cell>
          <cell r="D2607" t="str">
            <v>MEZCLA ASFÁLTICA EN CALIENTE DENSA MDC19</v>
          </cell>
          <cell r="E2607" t="str">
            <v>M3</v>
          </cell>
          <cell r="F2607">
            <v>776266</v>
          </cell>
        </row>
        <row r="2608">
          <cell r="C2608">
            <v>11967</v>
          </cell>
          <cell r="D2608" t="str">
            <v>MEZCLA ASFÁLTICA EN CALIENTE DENSA MDC25</v>
          </cell>
          <cell r="E2608" t="str">
            <v>M3</v>
          </cell>
          <cell r="F2608">
            <v>758679</v>
          </cell>
        </row>
        <row r="2609">
          <cell r="C2609">
            <v>11968</v>
          </cell>
          <cell r="D2609" t="str">
            <v>BASE GRANULAR CLASE A (BGA_BG38) o (BGA_BG25)</v>
          </cell>
          <cell r="E2609" t="str">
            <v>M3</v>
          </cell>
          <cell r="F2609">
            <v>85680</v>
          </cell>
        </row>
        <row r="2610">
          <cell r="C2610">
            <v>11969</v>
          </cell>
          <cell r="D2610" t="str">
            <v>AGREGADOS RECICLADOS PARA SUBBASE GRANULAR (AR_SBG50)</v>
          </cell>
          <cell r="E2610" t="str">
            <v>M3</v>
          </cell>
          <cell r="F2610">
            <v>71400</v>
          </cell>
        </row>
        <row r="2611">
          <cell r="C2611">
            <v>11970</v>
          </cell>
          <cell r="D2611" t="str">
            <v>GEOTEXTIL TEJIDO PARA SEPARACIÓN</v>
          </cell>
          <cell r="E2611" t="str">
            <v>M2</v>
          </cell>
          <cell r="F2611">
            <v>6638</v>
          </cell>
        </row>
        <row r="2612">
          <cell r="C2612">
            <v>11972</v>
          </cell>
          <cell r="D2612" t="str">
            <v>CANAL DE DRENAJE MONOLÍTICO Y REJA EN CONCRETO POLIMÉRICO RD 150V H480 F900 (1.00 X 0.21 X 0.48) m</v>
          </cell>
          <cell r="E2612" t="str">
            <v>UN</v>
          </cell>
          <cell r="F2612">
            <v>1138414</v>
          </cell>
        </row>
        <row r="2613">
          <cell r="C2613">
            <v>11973</v>
          </cell>
          <cell r="D2613" t="str">
            <v>CANAL DE DRENAJE MONOLÍTICO Y REJA EN CONCRETO POLÍMERICO PD 100V H230 D400 (1.00 X 0.15 X 0.23) m</v>
          </cell>
          <cell r="E2613" t="str">
            <v>UN</v>
          </cell>
          <cell r="F2613">
            <v>496132</v>
          </cell>
        </row>
        <row r="2614">
          <cell r="C2614">
            <v>11974</v>
          </cell>
          <cell r="D2614" t="str">
            <v>CANAL DE DRENAJE MONOLÍTICO Y REJA EN CONCRETO POLÍMERICO RD 200V H330 F900 (1.00 X 0.26 X 0.33) m</v>
          </cell>
          <cell r="E2614" t="str">
            <v>UN</v>
          </cell>
          <cell r="F2614">
            <v>1128101</v>
          </cell>
        </row>
        <row r="2615">
          <cell r="C2615">
            <v>11976</v>
          </cell>
          <cell r="D2615" t="str">
            <v>EQUIPO DE ELECTROFUSIÓN DE 20 mm A 350 mm (Incluye certificado de calibración).</v>
          </cell>
          <cell r="E2615" t="str">
            <v>UN</v>
          </cell>
          <cell r="F2615">
            <v>10591000</v>
          </cell>
        </row>
        <row r="2616">
          <cell r="C2616">
            <v>11977</v>
          </cell>
          <cell r="D2616" t="str">
            <v>TAPON HD EXTREMO JUNTA HIDRÁULICA D=3"</v>
          </cell>
          <cell r="E2616" t="str">
            <v>UN</v>
          </cell>
          <cell r="F2616">
            <v>104037</v>
          </cell>
        </row>
        <row r="2617">
          <cell r="C2617">
            <v>11978</v>
          </cell>
          <cell r="D2617" t="str">
            <v>TEE HD EXTREMO JUNTA HIDRÁULICA 10"x6"</v>
          </cell>
          <cell r="E2617" t="str">
            <v>UN</v>
          </cell>
          <cell r="F2617">
            <v>1696940</v>
          </cell>
        </row>
        <row r="2618">
          <cell r="C2618">
            <v>11979</v>
          </cell>
          <cell r="D2618" t="str">
            <v>CODO HD EXTREMO JUNTA HIDRÁULICA PARA PVC 22.5ºX2"</v>
          </cell>
          <cell r="E2618" t="str">
            <v>UN</v>
          </cell>
          <cell r="F2618">
            <v>107100</v>
          </cell>
        </row>
        <row r="2619">
          <cell r="C2619">
            <v>11980</v>
          </cell>
          <cell r="D2619" t="str">
            <v>ALQUILER ENTIBADO METÁLICO TIPO CAJÓN (E1A-E1B) O DESLIZANTE (E2) SEGÚN NORMA EAAB</v>
          </cell>
          <cell r="E2619" t="str">
            <v>M2</v>
          </cell>
          <cell r="F2619">
            <v>38080</v>
          </cell>
        </row>
        <row r="2620">
          <cell r="C2620">
            <v>11981</v>
          </cell>
          <cell r="D2620" t="str">
            <v>PLANTACIÓN DE ÁRBOL CARISECO H= 1.5 m (Incl. aplicación y mezcla de sustrato, tutor, amarre y siembra. Incl. transporte y disposición final de sobrantes en sitio autorizado. Suministro y plantación).</v>
          </cell>
          <cell r="E2620" t="str">
            <v>UN</v>
          </cell>
          <cell r="F2620">
            <v>176120</v>
          </cell>
        </row>
        <row r="2621">
          <cell r="C2621">
            <v>11982</v>
          </cell>
          <cell r="D2621" t="str">
            <v>PALMA ALEJANDRA H= 1.5 m (Incluye aplicación y mezcla se sustrato, tutor, amarre y siembra. Incluye transporte y disposición final de sobrantes en sitio autorizado. Suministro y plantación)</v>
          </cell>
          <cell r="E2621" t="str">
            <v>UN</v>
          </cell>
          <cell r="F2621">
            <v>279650</v>
          </cell>
        </row>
        <row r="2622">
          <cell r="C2622">
            <v>11983</v>
          </cell>
          <cell r="D2622" t="str">
            <v>SIETECUEROS H= 1.5 m (Incluye aplicación y mezcla se sustrato, tutor, amarre y siembra. Incluye transporte y disposición final de sobrantes en sitio autorizado. Suministro y plantación)</v>
          </cell>
          <cell r="E2622" t="str">
            <v>UN</v>
          </cell>
          <cell r="F2622">
            <v>172550</v>
          </cell>
        </row>
        <row r="2623">
          <cell r="C2623">
            <v>11984</v>
          </cell>
          <cell r="D2623" t="str">
            <v>CLORURO DE CALCIO (En perlas)</v>
          </cell>
          <cell r="E2623" t="str">
            <v>KG</v>
          </cell>
          <cell r="F2623">
            <v>4446</v>
          </cell>
        </row>
        <row r="2624">
          <cell r="C2624">
            <v>11986</v>
          </cell>
          <cell r="D2624" t="str">
            <v>LOSETA PODOTACTIL EN POLIURETANO. ANCHO 0,40m. ACABADOS SEGÚN NORMA NTC 5610. DEC. 308/2018. INCLUYE LIMPIEZA Y ALISTAMIENTO DE SUPERFICIE. INCLUYE TODOS LOS ELEMENTOS DE COLOCACION, FIJACION Y MANO</v>
          </cell>
          <cell r="E2624" t="str">
            <v>ML</v>
          </cell>
          <cell r="F2624">
            <v>68827</v>
          </cell>
        </row>
        <row r="2625">
          <cell r="C2625">
            <v>11987</v>
          </cell>
          <cell r="D2625" t="str">
            <v>CUCHARO H= 1.5 m (Incluye aplicación y mezcla se sustrato, tutor, amarre y siembra. Incluye transporte y disposición final de sobrantes en sitio autorizado. Suministro y plantación).</v>
          </cell>
          <cell r="E2625" t="str">
            <v>UN</v>
          </cell>
          <cell r="F2625">
            <v>132000</v>
          </cell>
        </row>
        <row r="2626">
          <cell r="C2626">
            <v>11988</v>
          </cell>
          <cell r="D2626" t="str">
            <v>TELA PARA CERRAMIENTO 55 gr/m2, COLOR BLANCO, ANCHO = 2.10m</v>
          </cell>
          <cell r="E2626" t="str">
            <v>ML</v>
          </cell>
          <cell r="F2626">
            <v>2874</v>
          </cell>
        </row>
        <row r="2627">
          <cell r="C2627">
            <v>11989</v>
          </cell>
          <cell r="D2627" t="str">
            <v>ESPUMA DE POLIETILENO, ANCHO = 1.00 m,  ESPESOR = 5 mm</v>
          </cell>
          <cell r="E2627" t="str">
            <v>ML</v>
          </cell>
          <cell r="F2627">
            <v>4800</v>
          </cell>
        </row>
        <row r="2628">
          <cell r="C2628">
            <v>11990</v>
          </cell>
          <cell r="D2628" t="str">
            <v>HELECHO MACHO H=1.0mt  (Incluye suministro y transporte)</v>
          </cell>
          <cell r="E2628" t="str">
            <v>UN</v>
          </cell>
          <cell r="F2628">
            <v>114240</v>
          </cell>
        </row>
        <row r="2629">
          <cell r="C2629">
            <v>11991</v>
          </cell>
          <cell r="D2629" t="str">
            <v>PERFORACIÓN HORIZONTAL PARA DUCTO DE POLIETILENO D=6", INCLUYE TUBERÍA (Incluye suministro e instalación)</v>
          </cell>
          <cell r="E2629" t="str">
            <v>ML</v>
          </cell>
          <cell r="F2629">
            <v>726840</v>
          </cell>
        </row>
        <row r="2630">
          <cell r="C2630">
            <v>11992</v>
          </cell>
          <cell r="D2630" t="str">
            <v>PERFORACIÓN HORIZONTAL PARA DUCTO DE POLIETILENO D=12", INCLUYE TUBERÍA (Incluye suministro e instalación)</v>
          </cell>
          <cell r="E2630" t="str">
            <v>ML</v>
          </cell>
          <cell r="F2630">
            <v>1281000</v>
          </cell>
        </row>
        <row r="2631">
          <cell r="C2631">
            <v>11993</v>
          </cell>
          <cell r="D2631" t="str">
            <v xml:space="preserve">ADAPTADOR TERMINAL CAMPANA PVC D=2" </v>
          </cell>
          <cell r="E2631" t="str">
            <v>UN</v>
          </cell>
          <cell r="F2631">
            <v>5416</v>
          </cell>
        </row>
        <row r="2632">
          <cell r="C2632">
            <v>11994</v>
          </cell>
          <cell r="D2632" t="str">
            <v>TEE 6"x6" PE100, PN 16 ELECTROFUSIÓN</v>
          </cell>
          <cell r="E2632" t="str">
            <v>UN</v>
          </cell>
          <cell r="F2632">
            <v>1037205</v>
          </cell>
        </row>
        <row r="2633">
          <cell r="C2633">
            <v>11995</v>
          </cell>
          <cell r="D2633" t="str">
            <v>REDUCCIÓN CONCÉNTRICA PE100 PN16 6"X4"</v>
          </cell>
          <cell r="E2633" t="str">
            <v>UN</v>
          </cell>
          <cell r="F2633">
            <v>205269</v>
          </cell>
        </row>
        <row r="2634">
          <cell r="C2634">
            <v>11996</v>
          </cell>
          <cell r="D2634" t="str">
            <v>TAPON HD EXTREMO JUNTA HIDRÁULICA D=12"</v>
          </cell>
          <cell r="E2634" t="str">
            <v>UN</v>
          </cell>
          <cell r="F2634">
            <v>1163556</v>
          </cell>
        </row>
        <row r="2635">
          <cell r="C2635">
            <v>11997</v>
          </cell>
          <cell r="D2635" t="str">
            <v>BASE GRANULAR CLASE B (BGB_BG38) o (BGB_BG25)</v>
          </cell>
          <cell r="E2635" t="str">
            <v>M3</v>
          </cell>
          <cell r="F2635">
            <v>85680</v>
          </cell>
        </row>
        <row r="2636">
          <cell r="C2636">
            <v>11998</v>
          </cell>
          <cell r="D2636" t="str">
            <v>BARRERA DE SEGURIDAD - SEPARADOR CICLORUTA TIPO A-165 SIN ANCLAJE (0.53m x 0.60m x 1.50m) COLOR GRIS RESISTENCIA CONCRETO 28 Mpa</v>
          </cell>
          <cell r="E2636" t="str">
            <v>UN</v>
          </cell>
          <cell r="F2636">
            <v>85120</v>
          </cell>
        </row>
        <row r="2637">
          <cell r="C2637">
            <v>12002</v>
          </cell>
          <cell r="D2637" t="str">
            <v>ALCOHOL ANTISÉPTICO (ALCOHOL AL 70%). (Según Apéndice Bioseguridad Covid 19)_ Exento de IVA de forma temporal</v>
          </cell>
          <cell r="E2637" t="str">
            <v>GLN</v>
          </cell>
          <cell r="F2637">
            <v>24400</v>
          </cell>
        </row>
        <row r="2638">
          <cell r="C2638">
            <v>12003</v>
          </cell>
          <cell r="D2638" t="str">
            <v>TOALLAS DE PAPEL PARA MANOS. TIPO Z.  DOBLE HOJA. (PAQUETE 150 HOJAS)_(Según Apéndice Bioseguridad Covid 19)</v>
          </cell>
          <cell r="E2638" t="str">
            <v>UN</v>
          </cell>
          <cell r="F2638">
            <v>7000</v>
          </cell>
        </row>
        <row r="2639">
          <cell r="C2639">
            <v>12004</v>
          </cell>
          <cell r="D2639" t="str">
            <v>DISPENSADOR PLÁSTICO DE TOALLAS TIPO Z_(Según Apéndice Bioseguridad Covid 19)</v>
          </cell>
          <cell r="E2639" t="str">
            <v>UN</v>
          </cell>
          <cell r="F2639">
            <v>44900</v>
          </cell>
        </row>
        <row r="2640">
          <cell r="C2640">
            <v>12005</v>
          </cell>
          <cell r="D2640" t="str">
            <v>MESA PLÁSTICA DE 0.72m x 0.72m x 0.72m._(Según Apéndice Bioseguridad Covid 19)</v>
          </cell>
          <cell r="E2640" t="str">
            <v>UN</v>
          </cell>
          <cell r="F2640">
            <v>89900</v>
          </cell>
        </row>
        <row r="2641">
          <cell r="C2641">
            <v>12006</v>
          </cell>
          <cell r="D2641" t="str">
            <v>TERMOMETRO INFRARROJO PARA USO EN HUMANOS, LIBRE DE CONTACTO, IMPERMEABLE. (Según Apéndice Bioseguridad Covid 19)_ Exento de IVA de forma temporal</v>
          </cell>
          <cell r="E2641" t="str">
            <v>UN</v>
          </cell>
          <cell r="F2641">
            <v>110000</v>
          </cell>
        </row>
        <row r="2642">
          <cell r="C2642">
            <v>12010</v>
          </cell>
          <cell r="D2642" t="str">
            <v>JABÓN LIQUIDO PARA MANOS. (Según Apéndice Bioseguridad Covid 19)_ Exento de IVA de forma temporal</v>
          </cell>
          <cell r="E2642" t="str">
            <v>GLN</v>
          </cell>
          <cell r="F2642">
            <v>21600</v>
          </cell>
        </row>
        <row r="2643">
          <cell r="C2643">
            <v>12011</v>
          </cell>
          <cell r="D2643" t="str">
            <v>LAVAMANOS PORTÁTIL EN ACERO INOXIDABLE CON DOS TANQUES PARA AGUA LIMPIA Y RESIDUAL DE 20 LT C/U_ (Según Apéndice Bioseguridad Covid 19)</v>
          </cell>
          <cell r="E2643" t="str">
            <v>UN</v>
          </cell>
          <cell r="F2643">
            <v>1050000</v>
          </cell>
        </row>
        <row r="2644">
          <cell r="C2644">
            <v>12015</v>
          </cell>
          <cell r="D2644" t="str">
            <v>GEL ANTIBACTERIAL Antiséptico para manos sin enjuague, a base de glicerina, alcohol antiséptico al 70%, contenido máx. de agua 30%.(Según Apéndice Bioseguridad Covid 19)_ Exento IVA de forma temporal</v>
          </cell>
          <cell r="E2644" t="str">
            <v>LT</v>
          </cell>
          <cell r="F2644">
            <v>10000</v>
          </cell>
        </row>
        <row r="2645">
          <cell r="C2645">
            <v>12017</v>
          </cell>
          <cell r="D2645" t="str">
            <v>FUMIGADORA DE ESPALDA. ASPERSOR BOMBA MANUAL 20 LITROS. DESINFECCIÓN_ (Según Apéndice Bioseguridad Covid 19)</v>
          </cell>
          <cell r="E2645" t="str">
            <v>UN</v>
          </cell>
          <cell r="F2645">
            <v>129900</v>
          </cell>
        </row>
        <row r="2646">
          <cell r="C2646">
            <v>12019</v>
          </cell>
          <cell r="D2646" t="str">
            <v>BIG BAG TELA POLIPROPILENO R220 GM/2 Rollo de 100m-100cm x 100cm x 160cm Solapa/Fondo Ciego. Reata 25/30 blancos</v>
          </cell>
          <cell r="E2646" t="str">
            <v>UN</v>
          </cell>
          <cell r="F2646">
            <v>59417</v>
          </cell>
        </row>
        <row r="2647">
          <cell r="C2647">
            <v>12020</v>
          </cell>
          <cell r="D2647" t="str">
            <v>CARGUE, TRANSPORTE Y DISPOSICIÓN FINAL DE MADERA.</v>
          </cell>
          <cell r="E2647" t="str">
            <v>M3</v>
          </cell>
          <cell r="F2647">
            <v>25859</v>
          </cell>
        </row>
        <row r="2648">
          <cell r="C2648">
            <v>12021</v>
          </cell>
          <cell r="D2648" t="str">
            <v>CARGUE, TRANSPORTE Y DISPOSICIÓN FINAL DE RESIDUOS TIPO AGLOMERADO Y GUADUA.</v>
          </cell>
          <cell r="E2648" t="str">
            <v>KG</v>
          </cell>
          <cell r="F2648">
            <v>905</v>
          </cell>
        </row>
        <row r="2649">
          <cell r="C2649">
            <v>12022</v>
          </cell>
          <cell r="D2649" t="str">
            <v>OVEROL TYVEK BLANCO</v>
          </cell>
          <cell r="E2649" t="str">
            <v>UN</v>
          </cell>
          <cell r="F2649">
            <v>23205</v>
          </cell>
        </row>
        <row r="2650">
          <cell r="C2650">
            <v>12023</v>
          </cell>
          <cell r="D2650" t="str">
            <v>RESPIRADOR ELASTOMÉRICO MEDIA CARA</v>
          </cell>
          <cell r="E2650" t="str">
            <v>UN</v>
          </cell>
          <cell r="F2650">
            <v>43900</v>
          </cell>
        </row>
        <row r="2651">
          <cell r="C2651">
            <v>12024</v>
          </cell>
          <cell r="D2651" t="str">
            <v>FILTRO P-100 PARTÍCULAS S/ACEITE HUMOS METÁLICOS VAPORES</v>
          </cell>
          <cell r="E2651" t="str">
            <v>PAR</v>
          </cell>
          <cell r="F2651">
            <v>38100</v>
          </cell>
        </row>
        <row r="2652">
          <cell r="C2652">
            <v>12025</v>
          </cell>
          <cell r="D2652" t="str">
            <v>MONOGAFAS CON VENTILACIÓN DIRECTA</v>
          </cell>
          <cell r="E2652" t="str">
            <v>PAR</v>
          </cell>
          <cell r="F2652">
            <v>10472</v>
          </cell>
        </row>
        <row r="2653">
          <cell r="C2653">
            <v>12026</v>
          </cell>
          <cell r="D2653" t="str">
            <v>GORRO DESECHABLE COFIA BLANCO</v>
          </cell>
          <cell r="E2653" t="str">
            <v>UN</v>
          </cell>
          <cell r="F2653">
            <v>252</v>
          </cell>
        </row>
        <row r="2654">
          <cell r="C2654">
            <v>12027</v>
          </cell>
          <cell r="D2654" t="str">
            <v>VYNIPEL DE 50cm x 50cm CALIBRE 6</v>
          </cell>
          <cell r="E2654" t="str">
            <v>ROLLO</v>
          </cell>
          <cell r="F2654">
            <v>32000</v>
          </cell>
        </row>
        <row r="2655">
          <cell r="C2655">
            <v>12028</v>
          </cell>
          <cell r="D2655" t="str">
            <v>DISPOSICIÓN FINAL DE RESIDUOS PELIGROSOS(MATERIALES CON CARACTERÍSTICAS DE PELIGROSIDAD TÓXICA, CORROSIVO, INFLAMABLES, EXPLOSIVOS Y/O ESPECIALES (RESIDUOS APROVECHABLES MEZCLADOS, COLCHONES, SOFÁS, F</v>
          </cell>
          <cell r="E2655" t="str">
            <v>KG</v>
          </cell>
          <cell r="F2655">
            <v>1845</v>
          </cell>
        </row>
        <row r="2656">
          <cell r="C2656">
            <v>12029</v>
          </cell>
          <cell r="D2656" t="str">
            <v>PETO PVC</v>
          </cell>
          <cell r="E2656" t="str">
            <v>UN</v>
          </cell>
          <cell r="F2656">
            <v>20000</v>
          </cell>
        </row>
        <row r="2657">
          <cell r="C2657">
            <v>12030</v>
          </cell>
          <cell r="D2657" t="str">
            <v>CANECA PLÁSTICA CON TAPA 60 LTS</v>
          </cell>
          <cell r="E2657" t="str">
            <v>UN</v>
          </cell>
          <cell r="F2657">
            <v>65000</v>
          </cell>
        </row>
        <row r="2658">
          <cell r="C2658">
            <v>12031</v>
          </cell>
          <cell r="D2658" t="str">
            <v>TAPABOCAS N95 SIN FILTRO. (Según Apéndice Bioseguridad Covid 19)_ Exento de IVA de forma temporal</v>
          </cell>
          <cell r="E2658" t="str">
            <v>UN</v>
          </cell>
          <cell r="F2658">
            <v>2800</v>
          </cell>
        </row>
        <row r="2659">
          <cell r="C2659">
            <v>12038</v>
          </cell>
          <cell r="D2659" t="str">
            <v>SERVICIO ESPECIAL DE RECOLECCIÓN A PARTIR DE CAJAS DE AMPLIROLL - APYO CON MAQUINARIA. - RECOLECCIÓN POR M3 AFORO No. 1 (Incluye pajarita)</v>
          </cell>
          <cell r="E2659" t="str">
            <v>KG</v>
          </cell>
          <cell r="F2659">
            <v>49733</v>
          </cell>
        </row>
        <row r="2660">
          <cell r="C2660">
            <v>12039</v>
          </cell>
          <cell r="D2660" t="str">
            <v>TAPABOCAS DESECHABLE. (Según Apéndice Bioseguridad Covid 19)_ Exento de IVA de forma temporal</v>
          </cell>
          <cell r="E2660" t="str">
            <v>UN</v>
          </cell>
          <cell r="F2660">
            <v>300</v>
          </cell>
        </row>
        <row r="2661">
          <cell r="C2661">
            <v>12040</v>
          </cell>
          <cell r="D2661" t="str">
            <v>HIPOCLORITO - (Según Apéndice Bioseguridad Covid 19)_ Exento de IVA de forma temporal</v>
          </cell>
          <cell r="E2661" t="str">
            <v>LT</v>
          </cell>
          <cell r="F2661">
            <v>2575</v>
          </cell>
        </row>
        <row r="2662">
          <cell r="C2662">
            <v>12043</v>
          </cell>
          <cell r="D2662" t="str">
            <v>TEE PE100 PN16 12"X6"</v>
          </cell>
          <cell r="E2662" t="str">
            <v>UN</v>
          </cell>
          <cell r="F2662">
            <v>2832751</v>
          </cell>
        </row>
        <row r="2663">
          <cell r="C2663">
            <v>12045</v>
          </cell>
          <cell r="D2663" t="str">
            <v>ANGEO PLÁSTICO</v>
          </cell>
          <cell r="E2663" t="str">
            <v>M2</v>
          </cell>
          <cell r="F2663">
            <v>1507</v>
          </cell>
        </row>
        <row r="2664">
          <cell r="C2664">
            <v>12046</v>
          </cell>
          <cell r="D2664" t="str">
            <v>TRAGANTE CÚPULA CONCÉNTRICA DE 8"x 6" EN ALUMINIO</v>
          </cell>
          <cell r="E2664" t="str">
            <v>UN</v>
          </cell>
          <cell r="F2664">
            <v>135900</v>
          </cell>
        </row>
        <row r="2665">
          <cell r="C2665">
            <v>12048</v>
          </cell>
          <cell r="D2665" t="str">
            <v>ABONO ORGÁNICO COMPOST (No incluye transporte)</v>
          </cell>
          <cell r="E2665" t="str">
            <v>KG</v>
          </cell>
          <cell r="F2665">
            <v>16065</v>
          </cell>
        </row>
        <row r="2666">
          <cell r="C2666">
            <v>12049</v>
          </cell>
          <cell r="D2666" t="str">
            <v>PIEDRA POMEZ (No incluye transporte)</v>
          </cell>
          <cell r="E2666" t="str">
            <v>KG</v>
          </cell>
          <cell r="F2666">
            <v>7500</v>
          </cell>
        </row>
        <row r="2667">
          <cell r="C2667">
            <v>12050</v>
          </cell>
          <cell r="D2667" t="str">
            <v>REJA TIPO PASARELA FUNDICIÓN CLASE DE CARGA C250, Long=500 mm, H=22 mm, Ancho=323 mm</v>
          </cell>
          <cell r="E2667" t="str">
            <v>UN</v>
          </cell>
          <cell r="F2667">
            <v>422911</v>
          </cell>
        </row>
        <row r="2668">
          <cell r="C2668">
            <v>12051</v>
          </cell>
          <cell r="D2668" t="str">
            <v>TUBERÍA PVC SANITARIA D=10"</v>
          </cell>
          <cell r="E2668" t="str">
            <v>ML</v>
          </cell>
          <cell r="F2668">
            <v>187300</v>
          </cell>
        </row>
        <row r="2669">
          <cell r="C2669">
            <v>12052</v>
          </cell>
          <cell r="D2669" t="str">
            <v>TEE PVC SANITARIA D=6"</v>
          </cell>
          <cell r="E2669" t="str">
            <v>UN</v>
          </cell>
          <cell r="F2669">
            <v>195272</v>
          </cell>
        </row>
        <row r="2670">
          <cell r="C2670">
            <v>12053</v>
          </cell>
          <cell r="D2670" t="str">
            <v>CODO 22.5° CXC PVC SANITARIA D=6"</v>
          </cell>
          <cell r="E2670" t="str">
            <v>UN</v>
          </cell>
          <cell r="F2670">
            <v>170295</v>
          </cell>
        </row>
        <row r="2671">
          <cell r="C2671">
            <v>12058</v>
          </cell>
          <cell r="D2671" t="str">
            <v>LÍQUIDO INHIBIDOR PASIVADOR DE CORROSIÓN DEL CONCRETO REFORZADO</v>
          </cell>
          <cell r="E2671" t="str">
            <v>KG</v>
          </cell>
          <cell r="F2671">
            <v>6526</v>
          </cell>
        </row>
        <row r="2672">
          <cell r="C2672">
            <v>12059</v>
          </cell>
          <cell r="D2672" t="str">
            <v>VÁLVULA CHEQUE DE 2" CLASE 300.</v>
          </cell>
          <cell r="E2672" t="str">
            <v>UN</v>
          </cell>
          <cell r="F2672">
            <v>411900</v>
          </cell>
        </row>
        <row r="2673">
          <cell r="C2673">
            <v>12090</v>
          </cell>
          <cell r="D2673" t="str">
            <v>RECUBRIMIENTO EPÓXICO DE ALTA RESISTENCIA QUÍMICA INSENSIBLE A LA HUMEDAD</v>
          </cell>
          <cell r="E2673" t="str">
            <v>KG</v>
          </cell>
          <cell r="F2673">
            <v>160155</v>
          </cell>
        </row>
        <row r="2674">
          <cell r="C2674">
            <v>12091</v>
          </cell>
          <cell r="D2674" t="str">
            <v>SEPARADORES (ESPACIADOR) DE DUCTERÍA PARA 2 TUBOS DE Ø2" UNA Y DOBLE CARA</v>
          </cell>
          <cell r="E2674" t="str">
            <v>UN</v>
          </cell>
          <cell r="F2674">
            <v>9980</v>
          </cell>
        </row>
        <row r="2675">
          <cell r="C2675">
            <v>12092</v>
          </cell>
          <cell r="D2675" t="str">
            <v>SEPARADORES (ESPACIADOR) DE DUCTERÍA PARA 4 TUBOS DE Ø2" UNA Y DOBLE CARA</v>
          </cell>
          <cell r="E2675" t="str">
            <v>UN</v>
          </cell>
          <cell r="F2675">
            <v>16800</v>
          </cell>
        </row>
        <row r="2676">
          <cell r="C2676">
            <v>12093</v>
          </cell>
          <cell r="D2676" t="str">
            <v>SEPARADORES (ESPACIADOR) DE DUCTERÍA PARA 6 TUBOS DE Ø2" UNA Y DOBLE CARA</v>
          </cell>
          <cell r="E2676" t="str">
            <v>UN</v>
          </cell>
          <cell r="F2676">
            <v>21291</v>
          </cell>
        </row>
        <row r="2677">
          <cell r="C2677">
            <v>12094</v>
          </cell>
          <cell r="D2677" t="str">
            <v>SEPARADORES (ESPACIADOR) DE DUCTERÍA PARA 8 TUBOS DE Ø2" UNA Y DOBLE CARA</v>
          </cell>
          <cell r="E2677" t="str">
            <v>UN</v>
          </cell>
          <cell r="F2677">
            <v>26081</v>
          </cell>
        </row>
        <row r="2678">
          <cell r="C2678">
            <v>12095</v>
          </cell>
          <cell r="D2678" t="str">
            <v>SEPARADORES (ESPACIADOR) DE DUCTERÍA PARA 2 TUBOS DE Ø4" UNA Y DOBLE CARA</v>
          </cell>
          <cell r="E2678" t="str">
            <v>UN</v>
          </cell>
          <cell r="F2678">
            <v>10113</v>
          </cell>
        </row>
        <row r="2679">
          <cell r="C2679">
            <v>12096</v>
          </cell>
          <cell r="D2679" t="str">
            <v>SEPARADORES (ESPACIADOR) DE DUCTERÍA PARA 4 TUBOS DE Ø4" UNA Y DOBLE CARA</v>
          </cell>
          <cell r="E2679" t="str">
            <v>UN</v>
          </cell>
          <cell r="F2679">
            <v>21485</v>
          </cell>
        </row>
        <row r="2680">
          <cell r="C2680">
            <v>12097</v>
          </cell>
          <cell r="D2680" t="str">
            <v>SEPARADORES (ESPACIADOR) DE DUCTERÍA PARA 6 TUBOS DE Ø4" UNA Y DOBLE CARA</v>
          </cell>
          <cell r="E2680" t="str">
            <v>UN</v>
          </cell>
          <cell r="F2680">
            <v>30150</v>
          </cell>
        </row>
        <row r="2681">
          <cell r="C2681">
            <v>12098</v>
          </cell>
          <cell r="D2681" t="str">
            <v>SEPARADORES (ESPACIADOR) DE DUCTERÍA PARA 8 TUBOS DE Ø4" UNA Y DOBLE CARA</v>
          </cell>
          <cell r="E2681" t="str">
            <v>UN</v>
          </cell>
          <cell r="F2681">
            <v>36546</v>
          </cell>
        </row>
        <row r="2682">
          <cell r="C2682">
            <v>12225</v>
          </cell>
          <cell r="D2682" t="str">
            <v>SARDINEL DRENANTE h=255mm, Long=1m</v>
          </cell>
          <cell r="E2682" t="str">
            <v>UN</v>
          </cell>
          <cell r="F2682">
            <v>421755</v>
          </cell>
        </row>
        <row r="2683">
          <cell r="C2683">
            <v>12226</v>
          </cell>
          <cell r="D2683" t="str">
            <v>SARDINEL DE DRENAJE RD200 H=33cm Long=0,5m - INSPECCIÓN</v>
          </cell>
          <cell r="E2683" t="str">
            <v>UN</v>
          </cell>
          <cell r="F2683">
            <v>1594172</v>
          </cell>
        </row>
        <row r="2684">
          <cell r="C2684">
            <v>12227</v>
          </cell>
          <cell r="D2684" t="str">
            <v>SARDINEL DRENANTE h=255mm, Long=0,5m-INSPECCIÓN</v>
          </cell>
          <cell r="E2684" t="str">
            <v>UN</v>
          </cell>
          <cell r="F2684">
            <v>472905</v>
          </cell>
        </row>
        <row r="2685">
          <cell r="C2685">
            <v>12228</v>
          </cell>
          <cell r="D2685" t="str">
            <v>TAPA INICIO / FINAL PARA SARDINEL DRENANTE H=255mm</v>
          </cell>
          <cell r="E2685" t="str">
            <v>UN</v>
          </cell>
          <cell r="F2685">
            <v>391246</v>
          </cell>
        </row>
        <row r="2686">
          <cell r="C2686">
            <v>12229</v>
          </cell>
          <cell r="D2686" t="str">
            <v>TAPA INICIO / FINAL PARA SARDINEL DE DRENAJE RD 200 H:33</v>
          </cell>
          <cell r="E2686" t="str">
            <v>UN</v>
          </cell>
          <cell r="F2686">
            <v>463949</v>
          </cell>
        </row>
        <row r="2687">
          <cell r="C2687">
            <v>12234</v>
          </cell>
          <cell r="D2687" t="str">
            <v>BLOQUE DE CEMENTO MACIZO 4.2MPA VERDE DE 6X10X20 cm.</v>
          </cell>
          <cell r="E2687" t="str">
            <v>UN</v>
          </cell>
          <cell r="F2687">
            <v>1277</v>
          </cell>
        </row>
        <row r="2688">
          <cell r="C2688">
            <v>12235</v>
          </cell>
          <cell r="D2688" t="str">
            <v>MICROFIBRA SINTÉTICA MULTIFILAMENTO  DE POLIPROPILENO</v>
          </cell>
          <cell r="E2688" t="str">
            <v>KG</v>
          </cell>
          <cell r="F2688">
            <v>55692</v>
          </cell>
        </row>
        <row r="2689">
          <cell r="C2689">
            <v>12236</v>
          </cell>
          <cell r="D2689" t="str">
            <v>RESISTENCIA A LA TRACCIÓN DE RECUBRIMIENTOS, UTILIZANDO PROBADORES PORTÁTILES DE ADHERENCIA. Norma Técnica: NTC 3916 ASTM D4541</v>
          </cell>
          <cell r="E2689" t="str">
            <v>UN</v>
          </cell>
          <cell r="F2689">
            <v>192780</v>
          </cell>
        </row>
        <row r="2690">
          <cell r="C2690">
            <v>12237</v>
          </cell>
          <cell r="D2690" t="str">
            <v>TRACCIÓN DE LAMINA EN ALUMINIO. Norma Técnica: NTC 3353 ASTM E8</v>
          </cell>
          <cell r="E2690" t="str">
            <v>UN</v>
          </cell>
          <cell r="F2690">
            <v>115000</v>
          </cell>
        </row>
        <row r="2691">
          <cell r="C2691">
            <v>12238</v>
          </cell>
          <cell r="D2691" t="str">
            <v xml:space="preserve">FLEXIÓN DE LAMINA EN ALUMINIO. Norma Técnica: ASTM E290 </v>
          </cell>
          <cell r="E2691" t="str">
            <v>UN</v>
          </cell>
          <cell r="F2691">
            <v>120000</v>
          </cell>
        </row>
        <row r="2692">
          <cell r="C2692">
            <v>12239</v>
          </cell>
          <cell r="D2692" t="str">
            <v>SUBBASE GRANULAR PEA CLASE A - (SBG_PEA_A_50)</v>
          </cell>
          <cell r="E2692" t="str">
            <v>M3</v>
          </cell>
          <cell r="F2692">
            <v>55092</v>
          </cell>
        </row>
        <row r="2693">
          <cell r="C2693">
            <v>12240</v>
          </cell>
          <cell r="D2693" t="str">
            <v>SUBBASE GRANULAR PEA CLASE A - (SBG_PEA_A_64)</v>
          </cell>
          <cell r="E2693" t="str">
            <v>M3</v>
          </cell>
          <cell r="F2693">
            <v>65450</v>
          </cell>
        </row>
        <row r="2694">
          <cell r="C2694">
            <v>12241</v>
          </cell>
          <cell r="D2694" t="str">
            <v>SUBBASE GRANULAR PEA CLASE B - (SBG_PEA_B_50)</v>
          </cell>
          <cell r="E2694" t="str">
            <v>M3</v>
          </cell>
          <cell r="F2694">
            <v>55092</v>
          </cell>
        </row>
        <row r="2695">
          <cell r="C2695">
            <v>12242</v>
          </cell>
          <cell r="D2695" t="str">
            <v>FIBRAS METÁLICAS</v>
          </cell>
          <cell r="E2695" t="str">
            <v>KG</v>
          </cell>
          <cell r="F2695">
            <v>10115</v>
          </cell>
        </row>
        <row r="2696">
          <cell r="C2696">
            <v>12243</v>
          </cell>
          <cell r="D2696" t="str">
            <v>SUBBASE GRANULAR PEA CLASE B - (SBG_PEA_B_64)</v>
          </cell>
          <cell r="E2696" t="str">
            <v>M3</v>
          </cell>
          <cell r="F2696">
            <v>65450</v>
          </cell>
        </row>
        <row r="2697">
          <cell r="C2697">
            <v>12244</v>
          </cell>
          <cell r="D2697" t="str">
            <v>MATERIAL MARGINAL</v>
          </cell>
          <cell r="E2697" t="str">
            <v>M3</v>
          </cell>
          <cell r="F2697">
            <v>18409</v>
          </cell>
        </row>
        <row r="2698">
          <cell r="C2698">
            <v>12245</v>
          </cell>
          <cell r="D2698" t="str">
            <v>AGREGADOS RECICLADOS PARA BASE GRANULAR (AR_BG38)</v>
          </cell>
          <cell r="E2698" t="str">
            <v>M3</v>
          </cell>
          <cell r="F2698">
            <v>85680</v>
          </cell>
        </row>
        <row r="2699">
          <cell r="C2699">
            <v>12246</v>
          </cell>
          <cell r="D2699" t="str">
            <v>AGREGADOS RECICLADOS PARA BASE GRANULAR (AR_BG25)</v>
          </cell>
          <cell r="E2699" t="str">
            <v>M3</v>
          </cell>
          <cell r="F2699">
            <v>76649</v>
          </cell>
        </row>
        <row r="2700">
          <cell r="C2700">
            <v>12247</v>
          </cell>
          <cell r="D2700" t="str">
            <v>AGREGADOS RECICLADOS PARA SUBBASE GRANULAR PEA (AR_SBG_PEA50)</v>
          </cell>
          <cell r="E2700" t="str">
            <v>M3</v>
          </cell>
          <cell r="F2700">
            <v>65450</v>
          </cell>
        </row>
        <row r="2701">
          <cell r="C2701">
            <v>12248</v>
          </cell>
          <cell r="D2701" t="str">
            <v>AGREGADOS RECICLADOS PARA SUBBASE GRANULAR PEA (AR_SBG_PEA64)</v>
          </cell>
          <cell r="E2701" t="str">
            <v>M3</v>
          </cell>
          <cell r="F2701">
            <v>65450</v>
          </cell>
        </row>
        <row r="2702">
          <cell r="C2702">
            <v>12249</v>
          </cell>
          <cell r="D2702" t="str">
            <v>GRANO DE CAUCHO RECICLADO (GCR)</v>
          </cell>
          <cell r="E2702" t="str">
            <v>KG</v>
          </cell>
          <cell r="F2702">
            <v>1675</v>
          </cell>
        </row>
        <row r="2703">
          <cell r="C2703">
            <v>12250</v>
          </cell>
          <cell r="D2703" t="str">
            <v>CONCRETO AUTOCOMPACTANTE 24 Mpa (245 Kg/cm2)</v>
          </cell>
          <cell r="E2703" t="str">
            <v>M3</v>
          </cell>
          <cell r="F2703">
            <v>552160</v>
          </cell>
        </row>
        <row r="2704">
          <cell r="C2704">
            <v>12251</v>
          </cell>
          <cell r="D2704" t="str">
            <v>CONCRETO AUTOCOMPACTANTE 28 Mpa (280 Kg/cm2)</v>
          </cell>
          <cell r="E2704" t="str">
            <v>M3</v>
          </cell>
          <cell r="F2704">
            <v>564060</v>
          </cell>
        </row>
        <row r="2705">
          <cell r="C2705">
            <v>12252</v>
          </cell>
          <cell r="D2705" t="str">
            <v>CONCRETO AUTOCOMPACTANTE 44 Mpa (420 Kg/cm2)</v>
          </cell>
          <cell r="E2705" t="str">
            <v>M3</v>
          </cell>
          <cell r="F2705">
            <v>606900</v>
          </cell>
        </row>
        <row r="2706">
          <cell r="C2706">
            <v>12253</v>
          </cell>
          <cell r="D2706"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E2706" t="str">
            <v>Km-Car</v>
          </cell>
          <cell r="F2706">
            <v>175205</v>
          </cell>
        </row>
        <row r="2707">
          <cell r="C2707">
            <v>12254</v>
          </cell>
          <cell r="D2707"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E2707" t="str">
            <v>Km-Car</v>
          </cell>
          <cell r="F2707">
            <v>178054</v>
          </cell>
        </row>
        <row r="2708">
          <cell r="C2708">
            <v>12255</v>
          </cell>
          <cell r="D2708"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E2708" t="str">
            <v>Km-Car</v>
          </cell>
          <cell r="F2708">
            <v>180903</v>
          </cell>
        </row>
        <row r="2709">
          <cell r="C2709">
            <v>12256</v>
          </cell>
          <cell r="D2709"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709" t="str">
            <v>Km-Car</v>
          </cell>
          <cell r="F2709">
            <v>175205</v>
          </cell>
        </row>
        <row r="2710">
          <cell r="C2710">
            <v>12257</v>
          </cell>
          <cell r="D2710" t="str">
            <v>RESISTENCIA A LA COMPRESIÓN INCONFINADA DE MEZCLAS COMPACTADAS DE SUELO-CAL CON MEDICIÓN DE ESFUERZO-DEFORMACIÓN. Norma Técnica INVE 605 -13</v>
          </cell>
          <cell r="E2710" t="str">
            <v>UN</v>
          </cell>
          <cell r="F2710">
            <v>87465</v>
          </cell>
        </row>
        <row r="2711">
          <cell r="C2711">
            <v>12258</v>
          </cell>
          <cell r="D2711" t="str">
            <v>TINTAS PENETRANTES. Norma Técnica ASTM E165</v>
          </cell>
          <cell r="E2711" t="str">
            <v>DIA</v>
          </cell>
          <cell r="F2711">
            <v>1130500</v>
          </cell>
        </row>
        <row r="2712">
          <cell r="C2712">
            <v>12259</v>
          </cell>
          <cell r="D2712" t="str">
            <v>PARTÍCULAS MAGNÉTICAS. Norma Técnica ASTM E709 AWS D.1.1</v>
          </cell>
          <cell r="E2712" t="str">
            <v>DIA</v>
          </cell>
          <cell r="F2712">
            <v>714000</v>
          </cell>
        </row>
        <row r="2713">
          <cell r="C2713">
            <v>12260</v>
          </cell>
          <cell r="D2713" t="str">
            <v>EVALUACIÓN DE ADHERENCIA DEL RECUBRIMIENTO APLICADO. Norma Técnica: ASTM D4541</v>
          </cell>
          <cell r="E2713" t="str">
            <v>DIA</v>
          </cell>
          <cell r="F2713">
            <v>690200</v>
          </cell>
        </row>
        <row r="2714">
          <cell r="C2714">
            <v>12261</v>
          </cell>
          <cell r="D2714" t="str">
            <v>CALIBRACIÓN DE ESPESORES DE PELÍCULA SECA. Norma Técnica. ASTM A123/123M ASTM A153/153M D7091</v>
          </cell>
          <cell r="E2714" t="str">
            <v>DIA</v>
          </cell>
          <cell r="F2714">
            <v>714000</v>
          </cell>
        </row>
        <row r="2715">
          <cell r="C2715">
            <v>12262</v>
          </cell>
          <cell r="D2715" t="str">
            <v>EVALUACIÓN DEL ESPESOR DE PELICULA DE ZINC - CALIBRACIÓN DE ESPESORES DE PELÍCULA SECA. Norma Técnica ASTM A123/123M ASTM A153/153M</v>
          </cell>
          <cell r="E2715" t="str">
            <v>DIA</v>
          </cell>
          <cell r="F2715">
            <v>714000</v>
          </cell>
        </row>
        <row r="2716">
          <cell r="C2716">
            <v>12263</v>
          </cell>
          <cell r="D2716" t="str">
            <v>VALORACIÓN DE LA CONTINUIDAD EN PELÍCULA. Norma Técnica NTC 3951 ASTM D5162</v>
          </cell>
          <cell r="E2716" t="str">
            <v>DIA</v>
          </cell>
          <cell r="F2716">
            <v>714000</v>
          </cell>
        </row>
        <row r="2717">
          <cell r="C2717">
            <v>12264</v>
          </cell>
          <cell r="D2717" t="str">
            <v>MÉTODO DE ENSAYO PARA DETERMINAR LA FINURA DEL CEMENTO HIDRÁULICO UTILIZANDO EL TAMIZ DE 45 mm (No. 325). Norma Técnica NTC 294</v>
          </cell>
          <cell r="E2717" t="str">
            <v>UN</v>
          </cell>
          <cell r="F2717">
            <v>67592</v>
          </cell>
        </row>
        <row r="2718">
          <cell r="C2718">
            <v>12265</v>
          </cell>
          <cell r="D2718" t="str">
            <v>TUBERÍA Ø4" EN HIERRO GALVANIZADO</v>
          </cell>
          <cell r="E2718" t="str">
            <v>ML</v>
          </cell>
          <cell r="F2718">
            <v>115550</v>
          </cell>
        </row>
        <row r="2719">
          <cell r="C2719">
            <v>12266</v>
          </cell>
          <cell r="D2719" t="str">
            <v>ULTRASONIDO. Norma Técnica ASTM E164  AWS D.1.1</v>
          </cell>
          <cell r="E2719" t="str">
            <v>DIA</v>
          </cell>
          <cell r="F2719">
            <v>773500</v>
          </cell>
        </row>
        <row r="2720">
          <cell r="C2720">
            <v>12267</v>
          </cell>
          <cell r="D2720" t="str">
            <v>LAVAMANOS PORTATIL DE PEDAL TIPO MANOS LIBRES.</v>
          </cell>
          <cell r="E2720" t="str">
            <v>UN</v>
          </cell>
          <cell r="F2720">
            <v>1050000</v>
          </cell>
        </row>
        <row r="2721">
          <cell r="C2721">
            <v>12268</v>
          </cell>
          <cell r="D2721" t="str">
            <v>CALIBRACION TERMOMETRO DIGITAL</v>
          </cell>
          <cell r="E2721" t="str">
            <v>UN</v>
          </cell>
          <cell r="F2721">
            <v>196276</v>
          </cell>
        </row>
        <row r="2722">
          <cell r="C2722">
            <v>12269</v>
          </cell>
          <cell r="D2722" t="str">
            <v>TERMOMETRO DIGITAL INFRAROJO PARA USO EN HUMANOS, LIBRE DE CONTACTO, IMPERMEABLE</v>
          </cell>
          <cell r="E2722" t="str">
            <v>UN</v>
          </cell>
          <cell r="F2722">
            <v>110000</v>
          </cell>
        </row>
        <row r="2723">
          <cell r="C2723">
            <v>12270</v>
          </cell>
          <cell r="D2723" t="str">
            <v>DISPENSADOR DE JABÓN LÍQUIDO O GEL ANTIBACTERIAL - ALCOHOL, CON PEDAL METÁLICO</v>
          </cell>
          <cell r="E2723" t="str">
            <v>UN</v>
          </cell>
          <cell r="F2723">
            <v>129900</v>
          </cell>
        </row>
        <row r="2724">
          <cell r="C2724">
            <v>12271</v>
          </cell>
          <cell r="D2724" t="str">
            <v>RECOLECCION, TRANSPORTE Y DISPOSICION DE RESIDUOS LÍQUIDOS PROVENIENTES DE LAVAMANOS PORTATILES. (INCLUYE EQUIPO DE SUCCIÓN)</v>
          </cell>
          <cell r="E2724" t="str">
            <v>M3</v>
          </cell>
          <cell r="F2724">
            <v>323234</v>
          </cell>
        </row>
        <row r="2725">
          <cell r="C2725">
            <v>12272</v>
          </cell>
          <cell r="D2725" t="str">
            <v>BOTIQUIN TIPO B DOTADO PORTATIL</v>
          </cell>
          <cell r="E2725" t="str">
            <v>UN</v>
          </cell>
          <cell r="F2725">
            <v>349900</v>
          </cell>
        </row>
        <row r="2726">
          <cell r="C2726">
            <v>12276</v>
          </cell>
          <cell r="D2726" t="str">
            <v>Detección y Georreferenciación con equipos GPR (Radares de penetración terrestre) y de detección EM de tuberías enterradas bajo superficie - Incluye Equipos GNSS, Transporte, Mano de obra, informe, radargrama, planos y demás costos asociados a la actividad.</v>
          </cell>
          <cell r="E2726" t="str">
            <v>M2</v>
          </cell>
          <cell r="F2726">
            <v>5730</v>
          </cell>
        </row>
        <row r="2727">
          <cell r="C2727">
            <v>12277</v>
          </cell>
          <cell r="D2727" t="str">
            <v>AFOROS DE TRANSITO (MOTORIZADOS Y NO MOTORIZADOS) A PARTIR DE CAPTURA DE VIDEO. Incluye digitación y entrega de base de datos en archivo Excel. Captura día hábil y no hábil, con sus respectivos movimientos. Incluye todos los costos directos e indirectos</v>
          </cell>
          <cell r="E2727" t="str">
            <v>HR</v>
          </cell>
          <cell r="F2727">
            <v>251285</v>
          </cell>
        </row>
        <row r="2728">
          <cell r="C2728">
            <v>12278</v>
          </cell>
          <cell r="D2728" t="str">
            <v>Proyecto Av.Boyacá desde la AC 170 hasta la AC 183: LOSETA PREFABRICADA A51 (20x40x6cm) COLOR OCRE</v>
          </cell>
          <cell r="E2728" t="str">
            <v>M2</v>
          </cell>
          <cell r="F2728">
            <v>32474</v>
          </cell>
        </row>
        <row r="2729">
          <cell r="C2729">
            <v>12279</v>
          </cell>
          <cell r="D2729" t="str">
            <v>Proyecto Av.Boyacá desde la AC 170 hasta la AC 183: LOSETA PREFABRICADA A51 (20x40x6cm) COLOR ARENA</v>
          </cell>
          <cell r="E2729" t="str">
            <v>M2</v>
          </cell>
          <cell r="F2729">
            <v>32474</v>
          </cell>
        </row>
        <row r="2730">
          <cell r="C2730">
            <v>12280</v>
          </cell>
          <cell r="D2730" t="str">
            <v>Proyecto Av.Boyacá desde la AC 170 hasta la AC 183: LOSETA PREFABRICADA A51 (20x40x6cm) COLOR GRIS</v>
          </cell>
          <cell r="E2730" t="str">
            <v>M2</v>
          </cell>
          <cell r="F2730">
            <v>30213</v>
          </cell>
        </row>
        <row r="2731">
          <cell r="C2731">
            <v>12281</v>
          </cell>
          <cell r="D2731" t="str">
            <v>Proyecto Av.Boyacá desde la AC 170 hasta la AC 183: LOSETA PREFABRICADA A55 TACTIL ALERTA (40x40x6cm) COLOR AMARILLO</v>
          </cell>
          <cell r="E2731" t="str">
            <v>M2</v>
          </cell>
          <cell r="F2731">
            <v>46667</v>
          </cell>
        </row>
        <row r="2732">
          <cell r="C2732">
            <v>12282</v>
          </cell>
          <cell r="D2732" t="str">
            <v>Proyecto Av.Boyacá desde la AC 170 hasta la AC 183: GEOBLOQUE DE POLIESTIRENO EXPANDIDO  EPS DENSIDAD 29 a 30 Kg/m3</v>
          </cell>
          <cell r="E2732" t="str">
            <v>M3</v>
          </cell>
          <cell r="F2732">
            <v>535500</v>
          </cell>
        </row>
        <row r="2733">
          <cell r="C2733">
            <v>12283</v>
          </cell>
          <cell r="D2733" t="str">
            <v>Proyecto Av.Boyacá desde la AC 170 hasta la AC 183: COLLAR DERIVACIÓN DE 8" x 1"</v>
          </cell>
          <cell r="E2733" t="str">
            <v>UN</v>
          </cell>
          <cell r="F2733">
            <v>60036</v>
          </cell>
        </row>
        <row r="2734">
          <cell r="C2734">
            <v>12284</v>
          </cell>
          <cell r="D2734" t="str">
            <v>Proyecto Av.Boyacá desde la AC 170 hasta la AC 183_CAMARA PREFABRICADA PZ8  RECTA DIAMETRO INTERNO: 1.10m , ESPESOR DE PARED: 0.126 , INCLUYE AROTAPA Y TAPA</v>
          </cell>
          <cell r="E2734" t="str">
            <v>UN</v>
          </cell>
          <cell r="F2734">
            <v>9503816</v>
          </cell>
        </row>
        <row r="2735">
          <cell r="C2735">
            <v>12285</v>
          </cell>
          <cell r="D2735" t="str">
            <v>Proyecto Av.Boyacá desde la AC 170 hasta la AC 183: CAMARA PZ10 PREFABRICADA RECTA DIAMETRO INTERNO: 1.20m , ESPESOR DE PARED: 0.136 , INCLUYE AROTAPA Y TAPA</v>
          </cell>
          <cell r="E2735" t="str">
            <v>UN</v>
          </cell>
          <cell r="F2735">
            <v>10002712</v>
          </cell>
        </row>
        <row r="2736">
          <cell r="C2736">
            <v>12286</v>
          </cell>
          <cell r="D2736" t="str">
            <v>Proyecto Av.Boyacá desde la AC 170 hasta la AC 183: POSTE EN MADERA ESTRUCTURAL INMUNIZADA (EUCALIPTO) DIAMETRO 17 A 20cm</v>
          </cell>
          <cell r="E2736" t="str">
            <v>ML</v>
          </cell>
          <cell r="F2736">
            <v>68544</v>
          </cell>
        </row>
        <row r="2737">
          <cell r="C2737">
            <v>12287</v>
          </cell>
          <cell r="D2737" t="str">
            <v>Proyecto Intersección a Desnivel Autopista Sur (NQS) con Av. Bosa: SEÑAL INFORMATIVA SI-28, TABLERO 85.01cm x 26.00cm REFLECTIVO ALTA INTENSIDAD, PEDESTAL EN ÁNGULO DE 2"x2"x1/4" H= 2.60m EN PINTURA ELECTROSTÁTICA. (Incluye Suministro e Instalación).</v>
          </cell>
          <cell r="E2737" t="str">
            <v>UN</v>
          </cell>
          <cell r="F2737">
            <v>417896</v>
          </cell>
        </row>
        <row r="2738">
          <cell r="C2738">
            <v>12288</v>
          </cell>
          <cell r="D2738" t="str">
            <v>Proyecto Intersección a Desnivel Autopista Sur (NQS) con Av. Bosa: JUNTA DE DILATACIÓN ELASTOMÉRICA 230 MOVIMIENTO 230mm+/-115mm MODULOS 1.83 m</v>
          </cell>
          <cell r="E2738" t="str">
            <v>ML</v>
          </cell>
          <cell r="F2738">
            <v>3683191</v>
          </cell>
        </row>
        <row r="2739">
          <cell r="C2739">
            <v>12289</v>
          </cell>
          <cell r="D2739" t="str">
            <v>Proyecto Intersección a Desnivel Autopista Sur (NQS) con Av. Bosa: CEMENTO ASFÁLTICO 60-70</v>
          </cell>
          <cell r="E2739" t="str">
            <v>KG</v>
          </cell>
          <cell r="F2739">
            <v>1753</v>
          </cell>
        </row>
        <row r="2740">
          <cell r="C2740">
            <v>12290</v>
          </cell>
          <cell r="D2740" t="str">
            <v>Proyecto Intersección a Desnivel Autopista Sur (NQS) con Av. Bosa: TUBERÍA HD, ACUEDUCTO, PN 16, D=300 MM - 12"</v>
          </cell>
          <cell r="E2740" t="str">
            <v>ML</v>
          </cell>
          <cell r="F2740">
            <v>46433</v>
          </cell>
        </row>
        <row r="2741">
          <cell r="C2741">
            <v>12291</v>
          </cell>
          <cell r="D2741" t="str">
            <v>Proyecto Intersección a Desnivel Autopista Sur (NQS) con Av. Bosa: TUBERÍA HD, ACUEDUCTO, PN 16, D=150 MM - 6"</v>
          </cell>
          <cell r="E2741" t="str">
            <v>ML</v>
          </cell>
          <cell r="F2741">
            <v>20895</v>
          </cell>
        </row>
        <row r="2742">
          <cell r="C2742">
            <v>12292</v>
          </cell>
          <cell r="D2742" t="str">
            <v>Proyecto Intersección a Desnivel Autopista Sur (NQS) con Av. Bosa: TUBERÍA HD, ACUEDUCTO, PN 16, D=100 MM - 4"</v>
          </cell>
          <cell r="E2742" t="str">
            <v>ML</v>
          </cell>
          <cell r="F2742">
            <v>16040</v>
          </cell>
        </row>
        <row r="2743">
          <cell r="C2743">
            <v>12293</v>
          </cell>
          <cell r="D2743" t="str">
            <v>Proyecto Intersección a Desnivel Autopista Sur (NQS) con Av. Bosa: TUBERÍA HD, ACUEDUCTO, PN 16, D=200 mm - 8"</v>
          </cell>
          <cell r="E2743" t="str">
            <v>ML</v>
          </cell>
          <cell r="F2743">
            <v>27016</v>
          </cell>
        </row>
        <row r="2744">
          <cell r="C2744">
            <v>12294</v>
          </cell>
          <cell r="D2744" t="str">
            <v>Proyecto Intersección a Desnivel Autopista Sur (NQS) con Av. Bosa: TUBERÍA HD, ACUEDUCTO, PN 16, D=400 MM - 14"</v>
          </cell>
          <cell r="E2744" t="str">
            <v>ML</v>
          </cell>
          <cell r="F2744">
            <v>55930</v>
          </cell>
        </row>
        <row r="2745">
          <cell r="C2745">
            <v>12295</v>
          </cell>
          <cell r="D2745" t="str">
            <v>Proyecto Intersección a Desnivel Autopista Sur (NQS) con Av. Bosa: CENIZA</v>
          </cell>
          <cell r="E2745" t="str">
            <v>M3</v>
          </cell>
          <cell r="F2745">
            <v>46270</v>
          </cell>
        </row>
        <row r="2746">
          <cell r="C2746">
            <v>12296</v>
          </cell>
          <cell r="D2746" t="str">
            <v>Proyecto Intersección a Desnivel Autopista Sur (NQS) con Av. Bosa: JUNTA DE DILATACIÓN ELASTOMÉRICA 160 MOVIMIENTO 160mm+/-80mm MODULOS 2 m</v>
          </cell>
          <cell r="E2746" t="str">
            <v>ML</v>
          </cell>
          <cell r="F2746">
            <v>2562006</v>
          </cell>
        </row>
        <row r="2747">
          <cell r="C2747">
            <v>12297</v>
          </cell>
          <cell r="D2747" t="str">
            <v>Proyecto Intersección a Desnivel Autopista Sur (NQS) con Av. Bosa: BASE BG TIPO A ESTABILIZADA CON ASFALTO EN CALIENTE (ASFALTO 5% 80-100)_ENTREGADO EN PLANTA</v>
          </cell>
          <cell r="E2747" t="str">
            <v>M3</v>
          </cell>
          <cell r="F2747">
            <v>432261</v>
          </cell>
        </row>
        <row r="2748">
          <cell r="C2748">
            <v>12298</v>
          </cell>
          <cell r="D2748" t="str">
            <v>Proyecto Intersección a Desnivel Autopista Sur (NQS) con Av. Bosa: TAPA DE SEGURIDAD Ø0.60m SEGÚN NP-013 EAAB (TAPAS PARA ACUEDUCTO ANEXO NP-013-8 ANEXO H)</v>
          </cell>
          <cell r="E2748" t="str">
            <v>UN</v>
          </cell>
          <cell r="F2748">
            <v>2370480</v>
          </cell>
        </row>
        <row r="2749">
          <cell r="C2749">
            <v>12299</v>
          </cell>
          <cell r="D2749" t="str">
            <v>Proyecto Intersección a Desnivel Autopista Sur (NQS) con Av. Bosa: TANQUE + TAPA FILTRO ANAEROBICO 2000 LT NEGRO/TAPA ROJA</v>
          </cell>
          <cell r="E2749" t="str">
            <v>UN</v>
          </cell>
          <cell r="F2749">
            <v>1630879</v>
          </cell>
        </row>
        <row r="2750">
          <cell r="C2750">
            <v>12300</v>
          </cell>
          <cell r="D2750" t="str">
            <v>Proyecto Intersección a Desnivel Autopista Sur (NQS) con Av. Bosa: CODO 90° BRIDADO, D 3" (DN80), ASTM A126, GALVANIZADO ASTM A123, GR. 65-45-12 CONEXIONES BRIDADAS ASME B16.42, RF, CLASE 150 LB</v>
          </cell>
          <cell r="E2750" t="str">
            <v>UN</v>
          </cell>
          <cell r="F2750">
            <v>273532</v>
          </cell>
        </row>
        <row r="2751">
          <cell r="C2751">
            <v>12301</v>
          </cell>
          <cell r="D2751"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751" t="str">
            <v>ML</v>
          </cell>
          <cell r="F2751">
            <v>1612019</v>
          </cell>
        </row>
        <row r="2752">
          <cell r="C2752">
            <v>12302</v>
          </cell>
          <cell r="D2752" t="str">
            <v>Proyecto Intersección a Desnivel Autopista Sur (NQS) con Av. Bosa: AISLADOR SÍSMICO CON NÚCLEO DE PLOMO (DIÁMETRO 1.20 m, DESPLAZAMIENTO MÁXIMO 150 mm Y CARGA AXIAL MÁXIMA 10000 kN).  INCLUYE ENSAYO DE CALIDAD LRB AL 20%</v>
          </cell>
          <cell r="E2752" t="str">
            <v>UN</v>
          </cell>
          <cell r="F2752">
            <v>97620644</v>
          </cell>
        </row>
        <row r="2753">
          <cell r="C2753">
            <v>12303</v>
          </cell>
          <cell r="D2753" t="str">
            <v>Proyecto Intersección a Desnivel Autopista Sur (NQS) con Av. Bosa: CEMENTO EXPANSIVO</v>
          </cell>
          <cell r="E2753" t="str">
            <v>KG</v>
          </cell>
          <cell r="F2753">
            <v>4250</v>
          </cell>
        </row>
        <row r="2754">
          <cell r="C2754">
            <v>12304</v>
          </cell>
          <cell r="D2754" t="str">
            <v>Proyecto Intersección a Desnivel Autopista Sur (NQS) con Av. Bosa: ROBLE AUSTRALIANO H=1.5 (Incluye siembra, tierra, abono, transporte y tutor)</v>
          </cell>
          <cell r="E2754" t="str">
            <v>UN</v>
          </cell>
          <cell r="F2754">
            <v>74899</v>
          </cell>
        </row>
        <row r="2755">
          <cell r="C2755">
            <v>12305</v>
          </cell>
          <cell r="D2755" t="str">
            <v>Proyecto Intersección a Desnivel Autopista Sur (NQS) con Av. Bosa: CAUCHO TEQUENDAMA H=1.5 (Incluye siembra, tierra, abono, transporte y tutor)</v>
          </cell>
          <cell r="E2755" t="str">
            <v>UN</v>
          </cell>
          <cell r="F2755">
            <v>49365</v>
          </cell>
        </row>
        <row r="2756">
          <cell r="C2756">
            <v>12306</v>
          </cell>
          <cell r="D2756"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E2756" t="str">
            <v>ML</v>
          </cell>
          <cell r="F2756">
            <v>733561</v>
          </cell>
        </row>
        <row r="2757">
          <cell r="C2757">
            <v>12307</v>
          </cell>
          <cell r="D2757" t="str">
            <v>Proyecto Intersección a Desnivel Autopista Sur (NQS) con Av. Bosa: Cinturón de Cierre en Acero φ16" revestido con Pintura Anticorrosiva. L=0,30m. Fabricado a partir de Lámina ASTM A 36 de Espesor 6mm. Presión de Trabajo = 150 psi.</v>
          </cell>
          <cell r="E2757" t="str">
            <v>UN</v>
          </cell>
          <cell r="F2757">
            <v>307766</v>
          </cell>
        </row>
        <row r="2758">
          <cell r="C2758">
            <v>12308</v>
          </cell>
          <cell r="D2758"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E2758" t="str">
            <v>UN</v>
          </cell>
          <cell r="F2758">
            <v>3726821</v>
          </cell>
        </row>
        <row r="2759">
          <cell r="C2759">
            <v>12309</v>
          </cell>
          <cell r="D2759" t="str">
            <v>Proyecto Intersección a Desnivel Autopista Sur (NQS) con Av. Bosa: Cinturón de Cierre en Acero φ 24" revestido con Pintura Anticorrosiva. L=0,30m. Fabricado apartir de Lámina ASTM A 36 de Espesor 6mm. Presión de Trabajo = 150 psi.</v>
          </cell>
          <cell r="E2759" t="str">
            <v>UN</v>
          </cell>
          <cell r="F2759">
            <v>484809</v>
          </cell>
        </row>
        <row r="2760">
          <cell r="C2760">
            <v>12310</v>
          </cell>
          <cell r="D2760" t="str">
            <v>Proyecto Intersección a Desnivel Autopista Sur (NQS) con Av. Bosa: Cinturón de Cierre en Acero φ36" revestido con Pintura Anticorrosiva. L=0,30m. Fabricado apartir de Lámina ASTM A 36 de Espesor 6mm. Presión de Trabajo = 150 psi.</v>
          </cell>
          <cell r="E2760" t="str">
            <v>UN</v>
          </cell>
          <cell r="F2760">
            <v>659152</v>
          </cell>
        </row>
        <row r="2761">
          <cell r="C2761">
            <v>12311</v>
          </cell>
          <cell r="D2761"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E2761" t="str">
            <v>UN</v>
          </cell>
          <cell r="F2761">
            <v>11763854</v>
          </cell>
        </row>
        <row r="2762">
          <cell r="C2762">
            <v>12312</v>
          </cell>
          <cell r="D2762"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E2762" t="str">
            <v>UN</v>
          </cell>
          <cell r="F2762">
            <v>18008308</v>
          </cell>
        </row>
        <row r="2763">
          <cell r="C2763">
            <v>12313</v>
          </cell>
          <cell r="D2763"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E2763" t="str">
            <v>UN</v>
          </cell>
          <cell r="F2763">
            <v>540313</v>
          </cell>
        </row>
        <row r="2764">
          <cell r="C2764">
            <v>12314</v>
          </cell>
          <cell r="D2764" t="str">
            <v>Proyecto Intersección a Desnivel Autopista Sur (NQS) con Av. Bosa: Compensador de dilatación de goma DN-400 con cuerpo en EPDM y refuerzo de nylon; con bridas giratorias zincadas en acero carbono taladradas según ASA 150 lbs. L= 130 mm.</v>
          </cell>
          <cell r="E2764" t="str">
            <v>UN</v>
          </cell>
          <cell r="F2764">
            <v>4769936</v>
          </cell>
        </row>
        <row r="2765">
          <cell r="C2765">
            <v>12315</v>
          </cell>
          <cell r="D2765"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E2765" t="str">
            <v>UN</v>
          </cell>
          <cell r="F2765">
            <v>1904083</v>
          </cell>
        </row>
        <row r="2766">
          <cell r="C2766">
            <v>12316</v>
          </cell>
          <cell r="D2766" t="str">
            <v>Proyecto Intersección a Desnivel Autopista Sur (NQS) con Av. Bosa: ROBLE AUSTRALIANO H-1.5 (Incluye siembra, tierra, abono, transporte y tutor)</v>
          </cell>
          <cell r="E2766" t="str">
            <v>UN</v>
          </cell>
          <cell r="F2766">
            <v>74899</v>
          </cell>
        </row>
        <row r="2767">
          <cell r="C2767">
            <v>12317</v>
          </cell>
          <cell r="D2767" t="str">
            <v>Proyecto Intersección a Desnivel Autopista Sur (NQS) con Av. Bosa: CAUCHO TEQUENDAMA H- 1.5 (Incluye siembra, tierra, abono, transporte y tutor)</v>
          </cell>
          <cell r="E2767" t="str">
            <v>UN</v>
          </cell>
          <cell r="F2767">
            <v>49365</v>
          </cell>
        </row>
        <row r="2768">
          <cell r="C2768">
            <v>12318</v>
          </cell>
          <cell r="D2768" t="str">
            <v>Proyecto Intersección a Desnivel Autopista Sur (NQS) con Av. Bosa: VÁLVULA DE MARIPOSA Ø 16"A BRIDA - BRIDA (A) (150 PSI)</v>
          </cell>
          <cell r="E2768" t="str">
            <v>UN</v>
          </cell>
          <cell r="F2768">
            <v>4144916</v>
          </cell>
        </row>
        <row r="2769">
          <cell r="C2769">
            <v>12319</v>
          </cell>
          <cell r="D2769" t="str">
            <v>BARRENO MANUAL HASTA 10M.  Incluye descripcion visual de estratos encontrados, lecturas de campo, SPT, Veleta, tipo y prof. muestras recuperadas, datos nivel freático</v>
          </cell>
          <cell r="E2769" t="str">
            <v>ML</v>
          </cell>
          <cell r="F2769">
            <v>101745</v>
          </cell>
        </row>
        <row r="2770">
          <cell r="C2770">
            <v>12320</v>
          </cell>
          <cell r="D2770" t="str">
            <v>PERFORACION MECANICA EN SUELO BLANDO DE 0 a 30m. Incluye descripción visual de estratos encontrados, lecturas de campo, SPT, Veleta, tipo y profundidad de las muestras recuperadas, datos nivel freático, muestras inalteradas en tubo Shelby y/o muestreador de pistón</v>
          </cell>
          <cell r="E2770" t="str">
            <v>ML</v>
          </cell>
          <cell r="F2770">
            <v>242303</v>
          </cell>
        </row>
        <row r="2771">
          <cell r="C2771">
            <v>12321</v>
          </cell>
          <cell r="D2771" t="str">
            <v>PERFORACION MECANICA EN SUELO BLANDO DE 0 a 50m. Incluye descripción visual de estratos encontrados, lecturas de campo, SPT, Veleta, tipo y profundidad de las muestras recuperadas, datos nivel freático, muestras inalteradas en tubo Shelby y/o muestreador de pistón</v>
          </cell>
          <cell r="E2771" t="str">
            <v>ML</v>
          </cell>
          <cell r="F2771">
            <v>302879</v>
          </cell>
        </row>
        <row r="2772">
          <cell r="C2772">
            <v>12322</v>
          </cell>
          <cell r="D2772"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E2772" t="str">
            <v>ML</v>
          </cell>
          <cell r="F2772">
            <v>214200</v>
          </cell>
        </row>
        <row r="2773">
          <cell r="C2773">
            <v>12323</v>
          </cell>
          <cell r="D2773" t="str">
            <v>PERFORACION MECANICA EN SUELO DURO DE 0 a 10m.Incl recuperación continua muestras, descrip visual estratos encontrados, lecturas de campo, SPT, Veleta, tipo y profundidad de las muestras recuperadas, muestras inalteradas en tubo Shelby y/o muestreador de pistón.</v>
          </cell>
          <cell r="E2773" t="str">
            <v>ML</v>
          </cell>
          <cell r="F2773">
            <v>166600</v>
          </cell>
        </row>
        <row r="2774">
          <cell r="C2774">
            <v>12324</v>
          </cell>
          <cell r="D2774"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E2774" t="str">
            <v>ML</v>
          </cell>
          <cell r="F2774">
            <v>196350</v>
          </cell>
        </row>
        <row r="2775">
          <cell r="C2775">
            <v>12325</v>
          </cell>
          <cell r="D2775"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E2775" t="str">
            <v>ML</v>
          </cell>
          <cell r="F2775">
            <v>238000</v>
          </cell>
        </row>
        <row r="2776">
          <cell r="C2776">
            <v>12326</v>
          </cell>
          <cell r="D2776" t="str">
            <v>PERFORACION MECANICA EN SUELO DURO mayor de 50m.Incl recuperación continua muestras, descrip visual estratos encontrados, lecturas de campo, SPT, Veleta, tipo y profundidad de las muestras recuperadas, muestras inalteradas en tubo Shelby y/o muestreador de pistón.</v>
          </cell>
          <cell r="E2776" t="str">
            <v>ML</v>
          </cell>
          <cell r="F2776">
            <v>403838</v>
          </cell>
        </row>
        <row r="2777">
          <cell r="C2777">
            <v>12327</v>
          </cell>
          <cell r="D2777" t="str">
            <v>PERFORACION MECANICA EN COLUVIÓN/ALUVIÓN DE 0 a 50m. Incluye recuperación continua muestras, descrip visual estratos encontrados, lecturas de campo, SPT, Veleta, tipo y profundidad de las muestras recuperadas</v>
          </cell>
          <cell r="E2777" t="str">
            <v>ML</v>
          </cell>
          <cell r="F2777">
            <v>535500</v>
          </cell>
        </row>
        <row r="2778">
          <cell r="C2778">
            <v>12328</v>
          </cell>
          <cell r="D2778" t="str">
            <v>PERFORACION MECANICA EN COLUVIÓN/ALUVIÓN mayor de 50m. Incluye recuperación continua muestras, descrip visual estratos encontrados, lecturas de campo, SPT, Veleta, tipo y profundidad de las muestras recuperadas</v>
          </cell>
          <cell r="E2778" t="str">
            <v>ML</v>
          </cell>
          <cell r="F2778">
            <v>499800</v>
          </cell>
        </row>
        <row r="2779">
          <cell r="C2779">
            <v>12329</v>
          </cell>
          <cell r="D2779" t="str">
            <v>ENSAYO DE REFRACCIÓN SISMICA</v>
          </cell>
          <cell r="E2779" t="str">
            <v>UN</v>
          </cell>
          <cell r="F2779">
            <v>3451000</v>
          </cell>
        </row>
        <row r="2780">
          <cell r="C2780">
            <v>12330</v>
          </cell>
          <cell r="D2780" t="str">
            <v xml:space="preserve">ENSAYO REMI (Refraction Microtremors) </v>
          </cell>
          <cell r="E2780" t="str">
            <v>UN</v>
          </cell>
          <cell r="F2780">
            <v>3451000</v>
          </cell>
        </row>
        <row r="2781">
          <cell r="C2781">
            <v>12331</v>
          </cell>
          <cell r="D2781" t="str">
            <v>ENSAYO MASW (Multichanel Analysis of Surface Waves). Determinación espesores estratos y velocidad de onda de corte</v>
          </cell>
          <cell r="E2781" t="str">
            <v>UN</v>
          </cell>
          <cell r="F2781">
            <v>4760000</v>
          </cell>
        </row>
        <row r="2782">
          <cell r="C2782">
            <v>12332</v>
          </cell>
          <cell r="D2782" t="str">
            <v>ENSAYO DE COLUMNA RESONANTE</v>
          </cell>
          <cell r="E2782" t="str">
            <v>UN</v>
          </cell>
          <cell r="F2782">
            <v>1483000</v>
          </cell>
        </row>
        <row r="2783">
          <cell r="C2783">
            <v>12333</v>
          </cell>
          <cell r="D2783" t="str">
            <v>ENSAYO TRIAXIAL CICLICO</v>
          </cell>
          <cell r="E2783" t="str">
            <v>UN</v>
          </cell>
          <cell r="F2783">
            <v>1328250</v>
          </cell>
        </row>
        <row r="2784">
          <cell r="C2784">
            <v>12334</v>
          </cell>
          <cell r="D2784" t="str">
            <v>ENSAYO Piezoelectric Bender Element</v>
          </cell>
          <cell r="E2784" t="str">
            <v>UN</v>
          </cell>
          <cell r="F2784">
            <v>348003</v>
          </cell>
        </row>
        <row r="2785">
          <cell r="C2785">
            <v>12335</v>
          </cell>
          <cell r="D2785" t="str">
            <v>EXPANSIÓN CONTROLADA EN CONSOLIDOMETRO</v>
          </cell>
          <cell r="E2785" t="str">
            <v>UN</v>
          </cell>
          <cell r="F2785">
            <v>210000</v>
          </cell>
        </row>
        <row r="2786">
          <cell r="C2786">
            <v>12336</v>
          </cell>
          <cell r="D2786" t="str">
            <v>ENSAYO DE VELETA DE LABORATORIO</v>
          </cell>
          <cell r="E2786" t="str">
            <v>UN</v>
          </cell>
          <cell r="F2786">
            <v>49742</v>
          </cell>
        </row>
        <row r="2787">
          <cell r="C2787">
            <v>12337</v>
          </cell>
          <cell r="D2787" t="str">
            <v>PIEZOMETRO DE CABEZA ABIERTA TIPO CASAGRANDE, para medición de las fluctuaciones del nivel freático</v>
          </cell>
          <cell r="E2787" t="str">
            <v>ML</v>
          </cell>
          <cell r="F2787">
            <v>327042</v>
          </cell>
        </row>
        <row r="2788">
          <cell r="C2788">
            <v>12338</v>
          </cell>
          <cell r="D2788" t="str">
            <v>GEORADAR(GPR)- Ground Penetrating Radar. Señal electromagnética de alta frecuencia, barrido con antena. Detección de redes</v>
          </cell>
          <cell r="E2788" t="str">
            <v>UN</v>
          </cell>
          <cell r="F2788">
            <v>5355000</v>
          </cell>
        </row>
        <row r="2789">
          <cell r="C2789">
            <v>12339</v>
          </cell>
          <cell r="D2789" t="str">
            <v>Estudios y Diseños proyectos de Valorización: APIQUE MANUAL HASTA 1.50m DE 0.50m X 0.50m - (Relleno y adecuación del sitio - incluye transporte.)</v>
          </cell>
          <cell r="E2789" t="str">
            <v>UN</v>
          </cell>
          <cell r="F2789">
            <v>297500</v>
          </cell>
        </row>
        <row r="2790">
          <cell r="C2790">
            <v>12340</v>
          </cell>
          <cell r="D2790" t="str">
            <v>Estudios y Diseños proyectos de Valorización: APIQUE MANUAL EN ZONA DURA DE 0,65m x 0,65m x1,5m (Incluye demolición, excavación, recuperación de muestras alteradas e inalteradas, reparación con base granular y mezcla en frío e=0,10m) - Horario Nocturno</v>
          </cell>
          <cell r="E2790" t="str">
            <v>UN</v>
          </cell>
          <cell r="F2790">
            <v>678577</v>
          </cell>
        </row>
        <row r="2791">
          <cell r="C2791">
            <v>12341</v>
          </cell>
          <cell r="D2791" t="str">
            <v>MARCO Y TAPA PARA CAJA DE INSPECCION CODENSA CS290</v>
          </cell>
          <cell r="E2791" t="str">
            <v>UN</v>
          </cell>
          <cell r="F2791">
            <v>3519860</v>
          </cell>
        </row>
        <row r="2792">
          <cell r="C2792">
            <v>12342</v>
          </cell>
          <cell r="D2792" t="str">
            <v>PROYECTO CONSTRUCCIÓN DE LA AVENIDA BOYACÁ (AK 72) CÁMARA GRP P271 TIPO II (0°) DN ENTRADA 2000 DN SALIDA 2000 (BL1+BL2=2250 MM) DN CHIMENEA  1200 (H=1550 MM), INCLUYE ESCALERA Y ACCESORIOS, NO INCLUYE TRANSPORTE NI TUBERÍA. SUMINISTRO</v>
          </cell>
          <cell r="E2792" t="str">
            <v>UN</v>
          </cell>
          <cell r="F2792">
            <v>30681868</v>
          </cell>
        </row>
        <row r="2793">
          <cell r="C2793">
            <v>12343</v>
          </cell>
          <cell r="D2793" t="str">
            <v>PROYECTO CONSTRUCCIÓN DE LA AVENIDA BOYACÁ (AK 72) CÁMARA GRP P2 TIPO II (1°-30°) DN ENTRADA 2000 DN SALIDA 2000 (BL1+BL2=3200 MM) DN CHIMENEA  1200 (H=1550 MM), INCLUYE ESCALERA Y ACCESORIOS, NO  INCLUYE TRANSPORTE NI TUBERÍA. SUMINISTRO.</v>
          </cell>
          <cell r="E2793" t="str">
            <v>UN</v>
          </cell>
          <cell r="F2793">
            <v>37512370</v>
          </cell>
        </row>
        <row r="2794">
          <cell r="C2794">
            <v>12344</v>
          </cell>
          <cell r="D2794" t="str">
            <v>PROYECTO CONSTRUCCIÓN DE LA AVENIDA BOYACÁ (AK 72) CÁMARA GRP P70 TIPO II (31°-60°) DN ENTRADA 2000 DN SALIDA 2000 (BL1+BL2=3800 MM) DN CHIMENEA  1200 (H=1550 MM), INCLUYE ESCALERA Y ACCESORIOS, NO INCLUYE TRANSPORTE NI TUBERÍA. SUMINISTRO</v>
          </cell>
          <cell r="E2794" t="str">
            <v>UN</v>
          </cell>
          <cell r="F2794">
            <v>41716584</v>
          </cell>
        </row>
        <row r="2795">
          <cell r="C2795">
            <v>12345</v>
          </cell>
          <cell r="D2795" t="str">
            <v>ALQUILER SOPLETE GAS 2,5 CM BOQUILLA DIÁMETRO CON GATILLO QUEMADOR DISCOVER</v>
          </cell>
          <cell r="E2795" t="str">
            <v>UN/DIA</v>
          </cell>
          <cell r="F2795">
            <v>10863</v>
          </cell>
        </row>
        <row r="2796">
          <cell r="C2796">
            <v>12346</v>
          </cell>
          <cell r="D2796" t="str">
            <v>RECARGA DE CILINDRO DE GAS 40 LB</v>
          </cell>
          <cell r="E2796" t="str">
            <v>UN</v>
          </cell>
          <cell r="F2796">
            <v>92158</v>
          </cell>
        </row>
        <row r="2797">
          <cell r="C2797">
            <v>12347</v>
          </cell>
          <cell r="D2797" t="str">
            <v>MANTO ASFÁLTICO IMPERMEABILIZANTE HDPE + FP 250</v>
          </cell>
          <cell r="E2797" t="str">
            <v>ROLLO</v>
          </cell>
          <cell r="F2797">
            <v>285576</v>
          </cell>
        </row>
        <row r="2798">
          <cell r="C2798">
            <v>12348</v>
          </cell>
          <cell r="D2798" t="str">
            <v>EMULSIÓN ASFÁLTICA IMPERMEABILIZANTE ED-9 - Impermeabilización y reparación de humedad. (Tambor de 55 galones)</v>
          </cell>
          <cell r="E2798" t="str">
            <v>GLN</v>
          </cell>
          <cell r="F2798">
            <v>642600</v>
          </cell>
        </row>
        <row r="2799">
          <cell r="C2799">
            <v>12349</v>
          </cell>
          <cell r="D2799" t="str">
            <v>COPA T11 4X2 PULG GRAMOS 24 DESBASTE CARBONO</v>
          </cell>
          <cell r="E2799" t="str">
            <v>UN</v>
          </cell>
          <cell r="F2799">
            <v>45432</v>
          </cell>
        </row>
        <row r="2800">
          <cell r="C2800">
            <v>12350</v>
          </cell>
          <cell r="D2800" t="str">
            <v>ANDAMIO CERTIFICADO MULTIDIRECCIONAL, 1 TORRE, SECCIÓN  DE 1.4 X 1.4 M, ALTURA DE ANDAMIO 3 M</v>
          </cell>
          <cell r="E2800" t="str">
            <v>DIA</v>
          </cell>
          <cell r="F2800">
            <v>30127</v>
          </cell>
        </row>
        <row r="2801">
          <cell r="C2801">
            <v>12351</v>
          </cell>
          <cell r="D2801" t="str">
            <v>TEJIDO DE FIBRA DE CARBONO PARA REFORZAMIENTO ESTRUCTURAL. Rollo de 50cm x 100M</v>
          </cell>
          <cell r="E2801" t="str">
            <v>ROLLO</v>
          </cell>
          <cell r="F2801">
            <v>12252126</v>
          </cell>
        </row>
        <row r="2802">
          <cell r="C2802">
            <v>12352</v>
          </cell>
          <cell r="D2802" t="str">
            <v>MORTERO SIN CONTRACCIÓN PARA ANCLAJES Y RELLENOS DE PRECISIÓN</v>
          </cell>
          <cell r="E2802" t="str">
            <v>BULTO</v>
          </cell>
          <cell r="F2802">
            <v>211900</v>
          </cell>
        </row>
        <row r="2803">
          <cell r="C2803">
            <v>12353</v>
          </cell>
          <cell r="D2803" t="str">
            <v>APOYO ELASTOMÉRICO D60 400MM X 69MM CON 5 PLATINAS DE REFUERZO INTERNO</v>
          </cell>
          <cell r="E2803" t="str">
            <v>UN</v>
          </cell>
          <cell r="F2803">
            <v>963900</v>
          </cell>
        </row>
        <row r="2804">
          <cell r="C2804">
            <v>12355</v>
          </cell>
          <cell r="D2804" t="str">
            <v>ANDAMIO CERTIFICADO MULTIDIRECCIONAL, 1 TORRE, SECCIÓN  DE 1.4 X 1.4 M, ALTURA DE ANDAMIO 4 M</v>
          </cell>
          <cell r="E2804" t="str">
            <v>DIA</v>
          </cell>
          <cell r="F2804">
            <v>38698</v>
          </cell>
        </row>
        <row r="2805">
          <cell r="C2805">
            <v>12356</v>
          </cell>
          <cell r="D2805" t="str">
            <v>LÁMINA HR 8mm x 20"A588 GR B/A709 GR 50/W</v>
          </cell>
          <cell r="E2805" t="str">
            <v>KG</v>
          </cell>
          <cell r="F2805">
            <v>12149</v>
          </cell>
        </row>
        <row r="2806">
          <cell r="C2806">
            <v>12357</v>
          </cell>
          <cell r="D2806" t="str">
            <v>BOTIQUIN TIPO A DOTADO PORTATIL</v>
          </cell>
          <cell r="E2806" t="str">
            <v>UN</v>
          </cell>
          <cell r="F2806">
            <v>115990</v>
          </cell>
        </row>
        <row r="2807">
          <cell r="C2807">
            <v>12358</v>
          </cell>
          <cell r="D2807" t="str">
            <v xml:space="preserve">APOYOS DE NEOPRENO DE 500mm x 400mm x 50mm Dureza 60. Con refuerzo de 2 láminas de 1/4" </v>
          </cell>
          <cell r="E2807" t="str">
            <v>UN</v>
          </cell>
          <cell r="F2807">
            <v>493850</v>
          </cell>
        </row>
        <row r="2808">
          <cell r="C2808">
            <v>12359</v>
          </cell>
          <cell r="D2808" t="str">
            <v>Ejecución de las obras y actividades complementarias para el reforzamiento estructural de puentes vehiculares en Bogotá D.C. Grupo C - VÁLVULA TIPO MARIPOSA DOBLE EXCENTRICIDAD SIN ACTUADOR 150PSI DE Ø20"</v>
          </cell>
          <cell r="E2808" t="str">
            <v>UN</v>
          </cell>
          <cell r="F2808">
            <v>27206489</v>
          </cell>
        </row>
        <row r="2809">
          <cell r="C2809">
            <v>12360</v>
          </cell>
          <cell r="D2809"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E2809" t="str">
            <v>UN</v>
          </cell>
          <cell r="F2809">
            <v>6580224</v>
          </cell>
        </row>
        <row r="2810">
          <cell r="C2810">
            <v>12361</v>
          </cell>
          <cell r="D2810"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E2810" t="str">
            <v>UN</v>
          </cell>
          <cell r="F2810">
            <v>4401453</v>
          </cell>
        </row>
        <row r="2811">
          <cell r="C2811">
            <v>12362</v>
          </cell>
          <cell r="D2811" t="str">
            <v>Ejecución de las obras y actividades complementarias para el reforzamiento estructural de puentes vehiculares en Bogotá D.C. Grupo C: IZAJE DE VIGA PARA REEMPLAZO DE APOYOS DE NEOPRENO, CON SISTEMA HIDRÁULICO SINCRÓNICO</v>
          </cell>
          <cell r="E2811" t="str">
            <v>UN</v>
          </cell>
          <cell r="F2811">
            <v>4076000</v>
          </cell>
        </row>
        <row r="2812">
          <cell r="C2812">
            <v>12363</v>
          </cell>
          <cell r="D2812" t="str">
            <v>Pretil metálico PMH-13</v>
          </cell>
          <cell r="E2812" t="str">
            <v>ML</v>
          </cell>
          <cell r="F2812">
            <v>1551649</v>
          </cell>
        </row>
        <row r="2813">
          <cell r="C2813">
            <v>12364</v>
          </cell>
          <cell r="D2813" t="str">
            <v>REFORZAMIENTO PUENTES VEHICULARES SOBRE LA AV CIUDAD DE QUITO Y CENTENARIO -CTO 1436 DE 2017, SIKADUR - 35 Hi_Mod LV</v>
          </cell>
          <cell r="E2813" t="str">
            <v>KG</v>
          </cell>
          <cell r="F2813">
            <v>173712</v>
          </cell>
        </row>
        <row r="2814">
          <cell r="C2814">
            <v>12365</v>
          </cell>
          <cell r="D2814" t="str">
            <v>REFORZAMIENTO PUENTES VEHICULARES SOBRE LA AV CIUDAD DE QUITO Y CENTENARIO -CTO 1436 DE 2017, SIKACOLOR 555W</v>
          </cell>
          <cell r="E2814" t="str">
            <v>KG</v>
          </cell>
          <cell r="F2814">
            <v>40425</v>
          </cell>
        </row>
        <row r="2815">
          <cell r="C2815">
            <v>12366</v>
          </cell>
          <cell r="D2815"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E2815" t="str">
            <v>ML</v>
          </cell>
          <cell r="F2815">
            <v>1793167</v>
          </cell>
        </row>
        <row r="2816">
          <cell r="C2816">
            <v>12367</v>
          </cell>
          <cell r="D2816"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E2816" t="str">
            <v>ML</v>
          </cell>
          <cell r="F2816">
            <v>2069383</v>
          </cell>
        </row>
        <row r="2817">
          <cell r="C2817">
            <v>12368</v>
          </cell>
          <cell r="D2817" t="str">
            <v>REFORZAMIENTO PUENTES VEHICULARES SOBRE LA AV CIUDAD DE QUITO Y CENTENARIO -CTO 1436 DE 2017, CESPEDONES</v>
          </cell>
          <cell r="E2817" t="str">
            <v>M2</v>
          </cell>
          <cell r="F2817">
            <v>3100</v>
          </cell>
        </row>
        <row r="2818">
          <cell r="C2818">
            <v>12369</v>
          </cell>
          <cell r="D2818" t="str">
            <v>REFORZAMIENTO PUENTES VEHICULARES SOBRE LA AV CIUDAD DE QUITO Y CENTENARIO -CTO 1436 DE 2017, TORONES POSTENSADOS PARA REFORZAMIENTO EXTERNO DE 1/2" TENSIONADO 16,9 TON. SUMINISTRO E INSTALACIÓN, TENSIONAMIENTO, MANO DE OBRA, EQUIPOS EN GENERAL.</v>
          </cell>
          <cell r="E2818" t="str">
            <v>ML</v>
          </cell>
          <cell r="F2818">
            <v>17816</v>
          </cell>
        </row>
        <row r="2819">
          <cell r="C2819">
            <v>12370</v>
          </cell>
          <cell r="D2819" t="str">
            <v>REFORZAMIENTO PUENTES VEHICULARES SOBRE LA AV CIUDAD DE QUITO Y CENTENARIO -CTO 1436 DE 2017, TORON Ø 5/8" ADHERIDO ASTM 416, GRADO 270K, baja relación (vigas nuevas)</v>
          </cell>
          <cell r="E2819" t="str">
            <v>ML</v>
          </cell>
          <cell r="F2819">
            <v>11545</v>
          </cell>
        </row>
        <row r="2820">
          <cell r="C2820">
            <v>12371</v>
          </cell>
          <cell r="D2820" t="str">
            <v>REFORZAMIENTO PUENTES VEHICULARES SOBRE LA AV CIUDAD DE QUITO Y CENTENARIO -CTO 1436 DE 2017, TEE HD EXTREMO LISO 20" x 20" (500X500mm)</v>
          </cell>
          <cell r="E2820" t="str">
            <v>UN</v>
          </cell>
          <cell r="F2820">
            <v>8449000</v>
          </cell>
        </row>
        <row r="2821">
          <cell r="C2821">
            <v>12372</v>
          </cell>
          <cell r="D2821" t="str">
            <v>REFORZAMIENTO PUENTES VEHICULARES SOBRE LA AV CIUDAD DE QUITO Y CENTENARIO -CTO 1436 DE 2017, VALVULA PURGA D = 4"</v>
          </cell>
          <cell r="E2821" t="str">
            <v>UN</v>
          </cell>
          <cell r="F2821">
            <v>912580</v>
          </cell>
        </row>
        <row r="2822">
          <cell r="C2822">
            <v>12373</v>
          </cell>
          <cell r="D2822" t="str">
            <v>CONCRETO MR45 (350 Kg/cm2) ACELERADO 7 DÍAS</v>
          </cell>
          <cell r="E2822" t="str">
            <v>M3</v>
          </cell>
          <cell r="F2822">
            <v>618800</v>
          </cell>
        </row>
        <row r="2823">
          <cell r="C2823">
            <v>12374</v>
          </cell>
          <cell r="D2823" t="str">
            <v>MORTERO IMPERMEABLE PARA REPARACIONES ESTRUCTURALES MODIFICADO CON RESINA ACRÍLICA DE DOS COMPONENTES</v>
          </cell>
          <cell r="E2823" t="str">
            <v>KG</v>
          </cell>
          <cell r="F2823">
            <v>8613</v>
          </cell>
        </row>
        <row r="2824">
          <cell r="C2824">
            <v>12375</v>
          </cell>
          <cell r="D2824" t="str">
            <v>CODO EN ACERO Ø24" ENTRE 67 1/2° Y 90° JUNTA ESPIGO Y CAMPANA, CON EMPAQUE DE CAUCHO, CON REVEST.INT. Y RECUBR. EXT. EN MORTERO DE CEMENTO. L= 1.65m x 1.65m</v>
          </cell>
          <cell r="E2824" t="str">
            <v>UN</v>
          </cell>
          <cell r="F2824">
            <v>8994957</v>
          </cell>
        </row>
        <row r="2825">
          <cell r="C2825">
            <v>12376</v>
          </cell>
          <cell r="D2825" t="str">
            <v>TAPON DE ACERO 16" SOLDADO</v>
          </cell>
          <cell r="E2825" t="str">
            <v>UN</v>
          </cell>
          <cell r="F2825">
            <v>442014</v>
          </cell>
        </row>
        <row r="2826">
          <cell r="C2826">
            <v>12377</v>
          </cell>
          <cell r="D2826" t="str">
            <v>REDUCCIÓN EN ACERO Ø 20" x 16" CON ESPIGO Ø 20" Y CAMPANA Ø 16, REVESTIDA INTERIOR Y EXTERIOR CON MORTERO CEMENTO. L= 0.58m PRESIÓN DE TRABAJO= 150 PSI</v>
          </cell>
          <cell r="E2826" t="str">
            <v>UN</v>
          </cell>
          <cell r="F2826">
            <v>2935020</v>
          </cell>
        </row>
        <row r="2827">
          <cell r="C2827">
            <v>12378</v>
          </cell>
          <cell r="D2827" t="str">
            <v>Proyecto factibilidad, estudios y diseños para la construcción de los puntos inestables de la vía Bogotá - La Calera: CONCRETO CELULAR DE 1500 psi 28 días. Incluye servicio de Autobomba</v>
          </cell>
          <cell r="E2827" t="str">
            <v>M3</v>
          </cell>
          <cell r="F2827">
            <v>403609</v>
          </cell>
        </row>
        <row r="2828">
          <cell r="C2828">
            <v>12379</v>
          </cell>
          <cell r="D2828"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E2828" t="str">
            <v>GLB</v>
          </cell>
          <cell r="F2828">
            <v>53265610</v>
          </cell>
        </row>
        <row r="2829">
          <cell r="C2829">
            <v>12380</v>
          </cell>
          <cell r="D2829"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E2829" t="str">
            <v>UN</v>
          </cell>
          <cell r="F2829">
            <v>279888</v>
          </cell>
        </row>
        <row r="2830">
          <cell r="C2830">
            <v>12381</v>
          </cell>
          <cell r="D2830" t="str">
            <v>MEZCLA ASFÁLTICA EN CALIENTE TIPO MS 20 CON ADICIÓN DE FIBRA SINTÉTICA DE ALTA RESISTENCIA (ARAMIDA Y POLIOLEFINA). ENTREGADA EN PLANTA</v>
          </cell>
          <cell r="E2830" t="str">
            <v>M3</v>
          </cell>
          <cell r="F2830">
            <v>618464</v>
          </cell>
        </row>
        <row r="2831">
          <cell r="C2831">
            <v>12382</v>
          </cell>
          <cell r="D2831" t="str">
            <v>MICROFIBRA DE POLIPROPILENO PARA CONCRETO Y MORTERO CON PLASTIFICANTE EN POLVO</v>
          </cell>
          <cell r="E2831" t="str">
            <v>KG</v>
          </cell>
          <cell r="F2831">
            <v>29833</v>
          </cell>
        </row>
        <row r="2832">
          <cell r="C2832">
            <v>12383</v>
          </cell>
          <cell r="D2832" t="str">
            <v>JUNTA DE DILATACIÓN ELASTOMÉRICA 160 MOVIMIENTO 160mm+/-80mm</v>
          </cell>
          <cell r="E2832" t="str">
            <v>ML</v>
          </cell>
          <cell r="F2832">
            <v>2737000</v>
          </cell>
        </row>
        <row r="2833">
          <cell r="C2833">
            <v>12384</v>
          </cell>
          <cell r="D2833" t="str">
            <v>JUNTA DE DILATACIÓN ELASTOMÉRICA 230 MOVIMIENTO 230mm+/-115mm</v>
          </cell>
          <cell r="E2833" t="str">
            <v>ML</v>
          </cell>
          <cell r="F2833">
            <v>5771500</v>
          </cell>
        </row>
        <row r="2834">
          <cell r="C2834">
            <v>12386</v>
          </cell>
          <cell r="D2834"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834" t="str">
            <v>ML</v>
          </cell>
          <cell r="F2834">
            <v>2298790</v>
          </cell>
        </row>
        <row r="2835">
          <cell r="C2835">
            <v>12387</v>
          </cell>
          <cell r="D2835" t="str">
            <v>Ampliacion puente vehicular calle 153 por Autonorte - Ecomuro 40x40x20 cm Mamposteria</v>
          </cell>
          <cell r="E2835" t="str">
            <v>UN</v>
          </cell>
          <cell r="F2835">
            <v>10115</v>
          </cell>
        </row>
        <row r="2836">
          <cell r="C2836">
            <v>12388</v>
          </cell>
          <cell r="D2836" t="str">
            <v>Ampliacion puente vehicular calle 153 por Autonorte - Lamina súper T formaleta 1200 x 1600 x 15 mm</v>
          </cell>
          <cell r="E2836" t="str">
            <v>M2</v>
          </cell>
          <cell r="F2836">
            <v>22427</v>
          </cell>
        </row>
        <row r="2837">
          <cell r="C2837">
            <v>12389</v>
          </cell>
          <cell r="D2837" t="str">
            <v>Ampliacion puente vehicular calle 153 por Autonorte - Pruebas PIT a pilotes de 0.50-0.60m de diámetro</v>
          </cell>
          <cell r="E2837" t="str">
            <v>UN</v>
          </cell>
          <cell r="F2837">
            <v>160844</v>
          </cell>
        </row>
        <row r="2838">
          <cell r="C2838">
            <v>12390</v>
          </cell>
          <cell r="D2838" t="str">
            <v xml:space="preserve">Conteo cualitativo y cuantitativo de fitolitos en las muestras de suelo, interpretando y reconstruyendo el contexto arqueobótanico. </v>
          </cell>
          <cell r="E2838" t="str">
            <v>UN</v>
          </cell>
          <cell r="F2838">
            <v>2085475</v>
          </cell>
        </row>
        <row r="2839">
          <cell r="C2839">
            <v>12391</v>
          </cell>
          <cell r="D2839" t="str">
            <v>Datación por Carbono 14 y extracción de colageno oseo.</v>
          </cell>
          <cell r="E2839" t="str">
            <v>UN</v>
          </cell>
          <cell r="F2839">
            <v>3677336</v>
          </cell>
        </row>
        <row r="2840">
          <cell r="C2840">
            <v>12392</v>
          </cell>
          <cell r="D2840" t="str">
            <v>Transporte aereo , entrega más rapida, de una muestra de 5 kg, desde la ciudad de Bogota hasta Ciudad de Mexico</v>
          </cell>
          <cell r="E2840" t="str">
            <v>UN</v>
          </cell>
          <cell r="F2840">
            <v>1165825</v>
          </cell>
        </row>
        <row r="2841">
          <cell r="C2841">
            <v>12393</v>
          </cell>
          <cell r="D2841" t="str">
            <v>Elaboración, digitalización y descripción de sección delgada de fragmento ceramica.</v>
          </cell>
          <cell r="E2841" t="str">
            <v>MUESTRA</v>
          </cell>
          <cell r="F2841">
            <v>1332800</v>
          </cell>
        </row>
        <row r="2842">
          <cell r="C2842">
            <v>12394</v>
          </cell>
          <cell r="D2842" t="str">
            <v xml:space="preserve">Prueba de carga estatica en Pilote  hasta 100 Ton. ASTM D1143-07. Incluye Transporte de Equipos </v>
          </cell>
          <cell r="E2842" t="str">
            <v>UN</v>
          </cell>
          <cell r="F2842">
            <v>17262574</v>
          </cell>
        </row>
        <row r="2843">
          <cell r="C2843">
            <v>12396</v>
          </cell>
          <cell r="D2843" t="str">
            <v>Analisis Bioantropologico de  restos oseos humanos, cuarteta basica , informe y base de datos detallada. (Incluye limpieza y registro fotografico).</v>
          </cell>
          <cell r="E2843" t="str">
            <v>UN</v>
          </cell>
          <cell r="F2843">
            <v>2289000</v>
          </cell>
        </row>
        <row r="2844">
          <cell r="C2844">
            <v>12397</v>
          </cell>
          <cell r="D2844" t="str">
            <v>ASFALTO 60/70</v>
          </cell>
          <cell r="E2844" t="str">
            <v>M3</v>
          </cell>
          <cell r="F2844">
            <v>1753</v>
          </cell>
        </row>
        <row r="2845">
          <cell r="C2845">
            <v>12398</v>
          </cell>
          <cell r="D2845" t="str">
            <v>SUMINISTRO REFUERZO BARRA TITÁN 73-35, INCLUYE ACOPLES Y BROCA DE PERFORACIÓN</v>
          </cell>
          <cell r="E2845" t="str">
            <v>ML</v>
          </cell>
          <cell r="F2845">
            <v>576576</v>
          </cell>
        </row>
        <row r="2846">
          <cell r="C2846">
            <v>12399</v>
          </cell>
          <cell r="D2846" t="str">
            <v>TUBERÍA ESTRUCTURAL METÁLICA ASTM A-500 GRADO C PARA ENCAMISADO. DIÁMETRO EXTERIOR 220 MM Y ESPESOR DE PARED 8 mm</v>
          </cell>
          <cell r="E2846" t="str">
            <v>ML</v>
          </cell>
          <cell r="F2846">
            <v>380334</v>
          </cell>
        </row>
        <row r="2847">
          <cell r="C2847">
            <v>12400</v>
          </cell>
          <cell r="D2847" t="str">
            <v>Ejecución de Obras y actividades complementarias para el reforzamiento estructural de puentes vehiculares en Bogotá D.C. , EJECUCIÓN DE MICROPILOTES, INCLUYE PERFORACIÓN, LLENADO E INYECCIÓN HASTA 100 KG DE CEMENTO E INSTALACIÓN DE REFUERZO</v>
          </cell>
          <cell r="E2847" t="str">
            <v>ML</v>
          </cell>
          <cell r="F2847">
            <v>295270</v>
          </cell>
        </row>
        <row r="2848">
          <cell r="C2848">
            <v>12401</v>
          </cell>
          <cell r="D2848"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E2848" t="str">
            <v>UN</v>
          </cell>
          <cell r="F2848">
            <v>13875400</v>
          </cell>
        </row>
        <row r="2849">
          <cell r="C2849">
            <v>12402</v>
          </cell>
          <cell r="D2849"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E2849" t="str">
            <v>UN</v>
          </cell>
          <cell r="F2849">
            <v>4401453</v>
          </cell>
        </row>
        <row r="2850">
          <cell r="C2850">
            <v>12403</v>
          </cell>
          <cell r="D2850"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E2850" t="str">
            <v>UN</v>
          </cell>
          <cell r="F2850">
            <v>4684435</v>
          </cell>
        </row>
        <row r="2851">
          <cell r="C2851">
            <v>12404</v>
          </cell>
          <cell r="D2851" t="str">
            <v>FIBRA DE CARBONO UNIDIRECCIONAL DE ALTA RESISTENCIA. Rollos de 50 m2 / (Ancho: 0.50 m x Largo: 100 m) Peso por m2: 300 g.</v>
          </cell>
          <cell r="E2851" t="str">
            <v>ML</v>
          </cell>
          <cell r="F2851">
            <v>129185</v>
          </cell>
        </row>
        <row r="2852">
          <cell r="C2852">
            <v>12405</v>
          </cell>
          <cell r="D2852" t="str">
            <v>RESINA  DE IMPREGNACIÓN DE ALTO MÓDULO Y ALTA RESISTENCIA</v>
          </cell>
          <cell r="E2852" t="str">
            <v>KG</v>
          </cell>
          <cell r="F2852">
            <v>292218</v>
          </cell>
        </row>
        <row r="2853">
          <cell r="C2853">
            <v>12406</v>
          </cell>
          <cell r="D2853" t="str">
            <v>Ejecución de Obras y actividades complementarias para el reforzamiento estructural de puentes vehiculares en Bogotá D.C. , GEOBLOQUE EN POLIESTIRENO EXPANDIDO Densidad 30 Kg/M3 MEDIDAS 3,07m x 1,30m x 0,53m (2,12 M3).</v>
          </cell>
          <cell r="E2853" t="str">
            <v>M3</v>
          </cell>
          <cell r="F2853">
            <v>552160</v>
          </cell>
        </row>
        <row r="2854">
          <cell r="C2854">
            <v>12407</v>
          </cell>
          <cell r="D2854"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E2854" t="str">
            <v>UN</v>
          </cell>
          <cell r="F2854">
            <v>88298</v>
          </cell>
        </row>
        <row r="2855">
          <cell r="C2855">
            <v>12408</v>
          </cell>
          <cell r="D2855"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E2855" t="str">
            <v>UN</v>
          </cell>
          <cell r="F2855">
            <v>10056</v>
          </cell>
        </row>
        <row r="2856">
          <cell r="C2856">
            <v>12410</v>
          </cell>
          <cell r="D2856" t="str">
            <v>Ampliacion puente vehicular calle 153 por Autonorte - Prueba de carga para puente vehicular.  Incluye nivelación de precisión e informe.  No incluye señalización, vigilancia, permisos, cargas necesarias para la prueba ni el pesaje de las cargas.</v>
          </cell>
          <cell r="E2856" t="str">
            <v>UN</v>
          </cell>
          <cell r="F2856">
            <v>94129089</v>
          </cell>
        </row>
        <row r="2857">
          <cell r="C2857">
            <v>12411</v>
          </cell>
          <cell r="D2857" t="str">
            <v>Ampliacion puente vehicular calle 153 por Autonorte - Prueba dinámica PDA (dirección, instrumentación, toma de señales, análisis CAPWAP e informe)</v>
          </cell>
          <cell r="E2857" t="str">
            <v>UN</v>
          </cell>
          <cell r="F2857">
            <v>5355000</v>
          </cell>
        </row>
        <row r="2858">
          <cell r="C2858">
            <v>12412</v>
          </cell>
          <cell r="D2858" t="str">
            <v>Ampliacion puente vehicular calle 153 por Autonorte - CENIZA VOLANTE</v>
          </cell>
          <cell r="E2858" t="str">
            <v>M3</v>
          </cell>
          <cell r="F2858">
            <v>48195</v>
          </cell>
        </row>
        <row r="2859">
          <cell r="C2859">
            <v>12413</v>
          </cell>
          <cell r="D2859" t="str">
            <v>Ampliacion puente vehicular calle 153 por Autonorte - BASE ESTABILIZADA CON ASFALTO EN CALIENTE MGEA-A ENTREGADA EN PLANTA</v>
          </cell>
          <cell r="E2859" t="str">
            <v>M3</v>
          </cell>
          <cell r="F2859">
            <v>362950</v>
          </cell>
        </row>
        <row r="2860">
          <cell r="C2860">
            <v>12414</v>
          </cell>
          <cell r="D2860" t="str">
            <v>CONSTRUCCIÓN, TRANSPORTE Y SUMINISTRO DE BICICLETERO EN TUBO METÁLICO AGUA NEGRA DE 1 1/4" x 2,5 mm DESARROLLO 2,50m PLATINA DE ANCLAJE DE 4" x 4" x 1/4" TORNILLOS EXPANSIVO DE 3 1/4" x 1/4", PINTURA ELECTROSTÁTICA</v>
          </cell>
          <cell r="E2860" t="str">
            <v>UN</v>
          </cell>
          <cell r="F2860">
            <v>95903</v>
          </cell>
        </row>
        <row r="2861">
          <cell r="C2861">
            <v>12415</v>
          </cell>
          <cell r="D2861" t="str">
            <v>SUMINISTRO DE BICICLETERO EN TUBO DE 1 1/2” CAL 3mm. ACERO INOXIDABLE, TERMINACIÓN COLOR NATURAL</v>
          </cell>
          <cell r="E2861" t="str">
            <v>UN</v>
          </cell>
          <cell r="F2861">
            <v>261800</v>
          </cell>
        </row>
        <row r="2862">
          <cell r="C2862">
            <v>12416</v>
          </cell>
          <cell r="D2862"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E2862" t="str">
            <v>M2</v>
          </cell>
          <cell r="F2862">
            <v>20</v>
          </cell>
        </row>
        <row r="2863">
          <cell r="C2863">
            <v>12417</v>
          </cell>
          <cell r="D2863"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E2863" t="str">
            <v>M2</v>
          </cell>
          <cell r="F2863">
            <v>99</v>
          </cell>
        </row>
        <row r="2864">
          <cell r="C2864">
            <v>12418</v>
          </cell>
          <cell r="D2864"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E2864" t="str">
            <v>UN</v>
          </cell>
          <cell r="F2864">
            <v>12078500</v>
          </cell>
        </row>
        <row r="2865">
          <cell r="C2865">
            <v>12419</v>
          </cell>
          <cell r="D2865"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E2865" t="str">
            <v>UN</v>
          </cell>
          <cell r="F2865">
            <v>11387917</v>
          </cell>
        </row>
        <row r="2866">
          <cell r="C2866">
            <v>12420</v>
          </cell>
          <cell r="D2866" t="str">
            <v>Estudios y diseños de diagnostico estructural y actualización Sísmica puentes contrato IDU 1574. Monitoreo de Piezómetro de Hilo Vibrátil (Incluye visita e informe semanal y alerta cuando la presión sea superior a 6t/m2)</v>
          </cell>
          <cell r="E2866" t="str">
            <v>VISITA</v>
          </cell>
          <cell r="F2866">
            <v>297500</v>
          </cell>
        </row>
        <row r="2867">
          <cell r="C2867">
            <v>12421</v>
          </cell>
          <cell r="D2867"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E2867" t="str">
            <v>VISITA</v>
          </cell>
          <cell r="F2867">
            <v>218575</v>
          </cell>
        </row>
        <row r="2868">
          <cell r="C2868">
            <v>12422</v>
          </cell>
          <cell r="D2868" t="str">
            <v>AMPLIACION PUENTE VEHICULAR CALLE 153 POR AUTONORTE - ADITIVO PARA PUENTE DE ADHERENCIA DE CONCRETO FRESCO A ENDURECIDO</v>
          </cell>
          <cell r="E2868" t="str">
            <v>UN</v>
          </cell>
          <cell r="F2868">
            <v>85855</v>
          </cell>
        </row>
        <row r="2869">
          <cell r="C2869">
            <v>12423</v>
          </cell>
          <cell r="D2869" t="str">
            <v>AMPLIACION PUENTE VEHICULAR CALLE 153 POR AUTONORTE - SUMINISTRO E INSTALACION JUNTA DE DILATACIÓN MOVIMIENTO TOTAL 180mm (+/-90mm)</v>
          </cell>
          <cell r="E2869" t="str">
            <v>UN</v>
          </cell>
          <cell r="F2869">
            <v>3129450</v>
          </cell>
        </row>
        <row r="2870">
          <cell r="C2870">
            <v>12424</v>
          </cell>
          <cell r="D2870" t="str">
            <v>AMPLIACION PUENTE VEHICULAR CALLE 153 POR AUTONORTE - INCLINOMETRO EN TERRENO L=20 METROS (INCLUYE PERFORACION, SUMINISTRO E INSTALACION)</v>
          </cell>
          <cell r="E2870" t="str">
            <v>UN</v>
          </cell>
          <cell r="F2870">
            <v>4848333</v>
          </cell>
        </row>
        <row r="2871">
          <cell r="C2871">
            <v>12425</v>
          </cell>
          <cell r="D2871" t="str">
            <v>AMPLIACION PUENTE VEHICULAR CALLE 153 POR AUTONORTE - PIEZOMETROS DE TUBO ABIERTO TIPO CASAGRANDE L=20 METROS (INCLUYE PERFORACION, SUMINISTRO)</v>
          </cell>
          <cell r="E2871" t="str">
            <v>UN/MES</v>
          </cell>
          <cell r="F2871">
            <v>2796315</v>
          </cell>
        </row>
        <row r="2872">
          <cell r="C2872">
            <v>12426</v>
          </cell>
          <cell r="D2872" t="str">
            <v>AMPLIACION PUENTE VEHICULAR CALLE 153 POR AUTONORTE - EXTENSOMETROS FIJOS DE VARILLA DE 20 METROS CON PUNTO DE LECTURA MANUAL Y UNA SOLA POSICION (INCLUYE PERFORACION, LECTURA E INFORME; NO INCLUYE TOPOGRAFIA)</v>
          </cell>
          <cell r="E2872" t="str">
            <v>UN</v>
          </cell>
          <cell r="F2872">
            <v>5055603</v>
          </cell>
        </row>
        <row r="2873">
          <cell r="C2873">
            <v>12428</v>
          </cell>
          <cell r="D2873" t="str">
            <v>FUMIGADORA DE ESPALDA. ASPERSOR BOMBA MANUAL 20 LITROS. DESINFECCIÓN._(Según Apéndice Bioseguridad Covid 19_V1 y V2)</v>
          </cell>
          <cell r="E2873" t="str">
            <v>UN</v>
          </cell>
          <cell r="F2873">
            <v>109160</v>
          </cell>
        </row>
        <row r="2874">
          <cell r="C2874">
            <v>12429</v>
          </cell>
          <cell r="D2874" t="str">
            <v>TAPABOCAS N95 SIN FILTRO._(Según Apéndice Bioseguridad Covid 19_V1 y V2)</v>
          </cell>
          <cell r="E2874" t="str">
            <v>UN</v>
          </cell>
          <cell r="F2874">
            <v>2353</v>
          </cell>
        </row>
        <row r="2875">
          <cell r="C2875">
            <v>12430</v>
          </cell>
          <cell r="D2875" t="str">
            <v>GEL ANTIBACTERIAL Antiséptico para manos sin enjuague, a base de glicerina, alcohol antiséptico al 70%, contenido máx. de agua 30%._(Según Apéndice Bioseguridad Covid 19_V1 y V2)</v>
          </cell>
          <cell r="E2875" t="str">
            <v>LT</v>
          </cell>
          <cell r="F2875">
            <v>8403</v>
          </cell>
        </row>
        <row r="2876">
          <cell r="C2876">
            <v>12431</v>
          </cell>
          <cell r="D2876" t="str">
            <v>BOLSA PARA BASURA TIPO INDUSTRIAL NEGRA DE 60 x 90 Cm CALIBRE 2 (PAQUETE DE 30 UNIDADES)_(Según Apéndice Bioseguridad Covid 19_V2)</v>
          </cell>
          <cell r="E2876" t="str">
            <v>UN</v>
          </cell>
          <cell r="F2876">
            <v>10000</v>
          </cell>
        </row>
        <row r="2877">
          <cell r="C2877">
            <v>12432</v>
          </cell>
          <cell r="D2877" t="str">
            <v>RECOLECCION, TRANSPORTE Y DISPOSICION DE RESIDUOS LÍQUIDOS PROVENIENTES DE LAVAMANOS PORTATILES. (INCLUYE EQUIPO DE SUCCIÓN)_(Según Apéndice Bioseguridad Covid 19_V2)</v>
          </cell>
          <cell r="E2877" t="str">
            <v>M3</v>
          </cell>
          <cell r="F2877">
            <v>300000</v>
          </cell>
        </row>
        <row r="2878">
          <cell r="C2878">
            <v>12434</v>
          </cell>
          <cell r="D2878" t="str">
            <v>HIPOCLORITO AL 5%._(Según Apéndice Bioseguridad Covid 19_V1 y V2)</v>
          </cell>
          <cell r="E2878" t="str">
            <v>LT</v>
          </cell>
          <cell r="F2878">
            <v>2164</v>
          </cell>
        </row>
        <row r="2879">
          <cell r="C2879">
            <v>12435</v>
          </cell>
          <cell r="D2879" t="str">
            <v>BOTIQUIN TIPO A DOTADO PORTÁTIL_(Según Apéndice Bioseguridad Covid 19_V2)</v>
          </cell>
          <cell r="E2879" t="str">
            <v>UN</v>
          </cell>
          <cell r="F2879">
            <v>97471</v>
          </cell>
        </row>
        <row r="2880">
          <cell r="C2880">
            <v>12436</v>
          </cell>
          <cell r="D2880" t="str">
            <v>JABÓN LIQUIDO PARA MANOS._(Según Apéndice Bioseguridad Covid 19_V1 y V2)</v>
          </cell>
          <cell r="E2880" t="str">
            <v>GLN</v>
          </cell>
          <cell r="F2880">
            <v>18151</v>
          </cell>
        </row>
        <row r="2881">
          <cell r="C2881">
            <v>12437</v>
          </cell>
          <cell r="D2881" t="str">
            <v>RESPIRADOR ELASTOMÉRICO MEDIA CARA_(Según Apéndice Bioseguridad Covid 19)</v>
          </cell>
          <cell r="E2881" t="str">
            <v>UN</v>
          </cell>
          <cell r="F2881">
            <v>36891</v>
          </cell>
        </row>
        <row r="2882">
          <cell r="C2882">
            <v>12438</v>
          </cell>
          <cell r="D2882" t="str">
            <v>BOTIQUIN TIPO B DOTADO PORTÁTIL_(Según Apéndice Bioseguridad Covid 19_V1)</v>
          </cell>
          <cell r="E2882" t="str">
            <v>UN</v>
          </cell>
          <cell r="F2882">
            <v>294034</v>
          </cell>
        </row>
        <row r="2883">
          <cell r="C2883">
            <v>12439</v>
          </cell>
          <cell r="D2883" t="str">
            <v>LAVAMANOS PORTÁTIL EN ACERO INOXIDABLE CON DOS TANQUES PARA AGUA LIMPIA Y RESIDUAL DE 20 LT C/U. _(Según Apéndice Bioseguridad Covid 19_V1)</v>
          </cell>
          <cell r="E2883" t="str">
            <v>UN</v>
          </cell>
          <cell r="F2883">
            <v>882353</v>
          </cell>
        </row>
        <row r="2884">
          <cell r="C2884">
            <v>12440</v>
          </cell>
          <cell r="D2884" t="str">
            <v>CALIBRACION TERMOMETRO DIGITAL_(Según Apéndice Bioseguridad Covid 19_V2)</v>
          </cell>
          <cell r="E2884" t="str">
            <v>UN</v>
          </cell>
          <cell r="F2884">
            <v>164938</v>
          </cell>
        </row>
        <row r="2885">
          <cell r="C2885">
            <v>12441</v>
          </cell>
          <cell r="D2885" t="str">
            <v>CAMILLA EN FIBRA CON ARNÉS - INMOVILIZADOR Y SEÑAL ._(Según Apéndice Bioseguridad Covid 19_V1 y V2)</v>
          </cell>
          <cell r="E2885" t="str">
            <v>UN</v>
          </cell>
          <cell r="F2885">
            <v>126050</v>
          </cell>
        </row>
        <row r="2886">
          <cell r="C2886">
            <v>12442</v>
          </cell>
          <cell r="D2886" t="str">
            <v>CANECA PLÁSTICA CON TAPA 60 LTS_(Según Apéndice Bioseguridad Covid 19_V1 y V2)</v>
          </cell>
          <cell r="E2886" t="str">
            <v>UN</v>
          </cell>
          <cell r="F2886">
            <v>54622</v>
          </cell>
        </row>
        <row r="2887">
          <cell r="C2887">
            <v>12443</v>
          </cell>
          <cell r="D2887" t="str">
            <v>CARPA VESTIER 2.0m x 2.0m TECHO Y ESTRUCTURA CON LATERALES EN LONA._(Según Apéndice Bioseguridad Covid 19_V1 y V2)</v>
          </cell>
          <cell r="E2887" t="str">
            <v>UN</v>
          </cell>
          <cell r="F2887">
            <v>1410000</v>
          </cell>
        </row>
        <row r="2888">
          <cell r="C2888">
            <v>12444</v>
          </cell>
          <cell r="D2888" t="str">
            <v>CARROTANQUE IRRIGADOR DE AGUA-VIAJE._(Según Apéndice Bioseguridad Covid 19_V1 y V2)</v>
          </cell>
          <cell r="E2888" t="str">
            <v>VIAJE</v>
          </cell>
          <cell r="F2888">
            <v>234213</v>
          </cell>
        </row>
        <row r="2889">
          <cell r="C2889">
            <v>12445</v>
          </cell>
          <cell r="D2889" t="str">
            <v>CHALECO REFLECTIVO EN TELA._(Según Apéndice Bioseguridad Covid 19_V1 y V2)</v>
          </cell>
          <cell r="E2889" t="str">
            <v>UN</v>
          </cell>
          <cell r="F2889">
            <v>10900</v>
          </cell>
        </row>
        <row r="2890">
          <cell r="C2890">
            <v>12446</v>
          </cell>
          <cell r="D2890" t="str">
            <v>TERMOMETRO DIGITAL INFRAROJO PARA USO EN HUMANOS, LIBRE DE CONTACTO, IMPERMEABLE_(Según Apéndice Bioseguridad Covid 19_V2)</v>
          </cell>
          <cell r="E2890" t="str">
            <v>UN</v>
          </cell>
          <cell r="F2890">
            <v>92437</v>
          </cell>
        </row>
        <row r="2891">
          <cell r="C2891">
            <v>12447</v>
          </cell>
          <cell r="D2891" t="str">
            <v>TERMOMETRO INFRARROJO PARA USO EN HUMANOS, LIBRE DE CONTACTO, IMPERMEABLE._(Según Apéndice Bioseguridad Covid 19_V1)</v>
          </cell>
          <cell r="E2891" t="str">
            <v>UN</v>
          </cell>
          <cell r="F2891">
            <v>92437</v>
          </cell>
        </row>
        <row r="2892">
          <cell r="C2892">
            <v>12448</v>
          </cell>
          <cell r="D2892" t="str">
            <v>TOALLAS DE PAPEL PARA MANOS. TIPO Z. DOBLE HOJA. (PAQUETE 150 HOJAS)_(Según Apéndice Bioseguridad Covid 19_V1 y V2)</v>
          </cell>
          <cell r="E2892" t="str">
            <v>UN</v>
          </cell>
          <cell r="F2892">
            <v>5882</v>
          </cell>
        </row>
        <row r="2893">
          <cell r="C2893">
            <v>12450</v>
          </cell>
          <cell r="D2893" t="str">
            <v>PETO PVC - (Según Apéndice Bioseguridad Covid 19)</v>
          </cell>
          <cell r="E2893" t="str">
            <v>UN</v>
          </cell>
          <cell r="F2893">
            <v>16807</v>
          </cell>
        </row>
        <row r="2894">
          <cell r="C2894">
            <v>12451</v>
          </cell>
          <cell r="D2894" t="str">
            <v>MONOGAFAS CON VENTILACIÓN DIRECTA _(Según Apéndice Bioseguridad Covid 19)</v>
          </cell>
          <cell r="E2894" t="str">
            <v>PAR</v>
          </cell>
          <cell r="F2894">
            <v>8800</v>
          </cell>
        </row>
        <row r="2895">
          <cell r="C2895">
            <v>12452</v>
          </cell>
          <cell r="D2895" t="str">
            <v>APISONADOR MECÁNICO (CANGURO O SALTARÍN) - GOLPES POR MINUTO DE 585 A 808 - INCLUYE COMBUSTIBLE</v>
          </cell>
          <cell r="E2895" t="str">
            <v>DIA</v>
          </cell>
          <cell r="F2895">
            <v>79405</v>
          </cell>
        </row>
        <row r="2896">
          <cell r="C2896">
            <v>12453</v>
          </cell>
          <cell r="D2896" t="str">
            <v>VYNIPEL DE 50cm x 50cm CALIBRE 6 - (Según apéndice de Bioseguridad Covid 19)</v>
          </cell>
          <cell r="E2896" t="str">
            <v>ROLLO</v>
          </cell>
          <cell r="F2896">
            <v>26891</v>
          </cell>
        </row>
        <row r="2897">
          <cell r="C2897">
            <v>12454</v>
          </cell>
          <cell r="D2897" t="str">
            <v>MINICARGADOR CON MARTILLO HIDRÁULICO - GOLPES POR MINUTO DEL MARTILLO DE 700 A 944 - INCLUYE OPERARIO Y COMBUSTIBLE</v>
          </cell>
          <cell r="E2897" t="str">
            <v>HR</v>
          </cell>
          <cell r="F2897">
            <v>142937</v>
          </cell>
        </row>
        <row r="2898">
          <cell r="C2898">
            <v>12455</v>
          </cell>
          <cell r="D2898" t="str">
            <v>MOTOSOLDADOR - CORRIENTE DE SOLDADURA MÁXIMA DE 195 A 600 AMPERIOS - INCLUYE COMBUSTIBLE</v>
          </cell>
          <cell r="E2898" t="str">
            <v>DIA</v>
          </cell>
          <cell r="F2898">
            <v>118741</v>
          </cell>
        </row>
        <row r="2899">
          <cell r="C2899">
            <v>12456</v>
          </cell>
          <cell r="D2899" t="str">
            <v>LAVAMANOS PORTATIL DE PEDAL TIPO MANOS LIBRES._(Según Apéndice Bioseguridad Covid 19_V2)</v>
          </cell>
          <cell r="E2899" t="str">
            <v>UN</v>
          </cell>
          <cell r="F2899">
            <v>882353</v>
          </cell>
        </row>
        <row r="2900">
          <cell r="C2900">
            <v>12457</v>
          </cell>
          <cell r="D2900" t="str">
            <v>BIG BAG TELA POLIPROPILENO R220 GM/2 Rollo de 100m-100cm x 100cm x 160cm Solapa/Fondo Ciego. Reata 25/30 blancos (Según Apéndice Bioseguridad Covid 19)</v>
          </cell>
          <cell r="E2900" t="str">
            <v>UN</v>
          </cell>
          <cell r="F2900">
            <v>49930</v>
          </cell>
        </row>
        <row r="2901">
          <cell r="C2901">
            <v>12458</v>
          </cell>
          <cell r="D2901" t="str">
            <v>ROTOMARTILLO DEMOLEDOR - POTENCIA DE 1400 A 1600 WATTS</v>
          </cell>
          <cell r="E2901" t="str">
            <v>HR</v>
          </cell>
          <cell r="F2901">
            <v>10500</v>
          </cell>
        </row>
        <row r="2902">
          <cell r="C2902">
            <v>12459</v>
          </cell>
          <cell r="D2902" t="str">
            <v>BARREDORA MECÁNICA DE TIPO ROTATORIO AUTOPROPULSADA - VOLUMEN DE LA TOLVA DE 2 A 2.5 METROS CÚBICOS.</v>
          </cell>
          <cell r="E2902" t="str">
            <v>MES</v>
          </cell>
          <cell r="F2902">
            <v>55597552</v>
          </cell>
        </row>
        <row r="2903">
          <cell r="C2903">
            <v>12460</v>
          </cell>
          <cell r="D2903" t="str">
            <v>BULLDOZER MEDIANO - MASA DE 18 A 24 TONELADAS - INCLUYE OPERARIO Y COMBUSTIBLE</v>
          </cell>
          <cell r="E2903" t="str">
            <v>HR</v>
          </cell>
          <cell r="F2903">
            <v>255834</v>
          </cell>
        </row>
        <row r="2904">
          <cell r="C2904">
            <v>12461</v>
          </cell>
          <cell r="D2904" t="str">
            <v>CARGADOR FRONTAL - MASA DE 10 A 18 TONELADAS - VOLUMEN DEL BALDE DE 1.7 A 3.1 METROS CÚBICOS - INCLUYE OPERARIO Y COMBUSTIBLE</v>
          </cell>
          <cell r="E2904" t="str">
            <v>HR</v>
          </cell>
          <cell r="F2904">
            <v>266665</v>
          </cell>
        </row>
        <row r="2905">
          <cell r="C2905">
            <v>12462</v>
          </cell>
          <cell r="D2905" t="str">
            <v>VIBROCOMPACTADOR MIXTO (RODILLO + NEUMÁTICOS) MASA 2 A 3 TONELADAS - INCLUYE OPERARIO Y COMBUSTIBLE.</v>
          </cell>
          <cell r="E2905" t="str">
            <v>HR</v>
          </cell>
          <cell r="F2905">
            <v>174558</v>
          </cell>
        </row>
        <row r="2906">
          <cell r="C2906">
            <v>12463</v>
          </cell>
          <cell r="D2906" t="str">
            <v>CONCRETO DE TEMPERATURA CONTROLADA 44 MPa (420 Kg/cm2). Norma tecnica ET-2018 - 100</v>
          </cell>
          <cell r="E2906" t="str">
            <v>M3</v>
          </cell>
          <cell r="F2906">
            <v>585480</v>
          </cell>
        </row>
        <row r="2907">
          <cell r="C2907">
            <v>12464</v>
          </cell>
          <cell r="D2907" t="str">
            <v>CONCRETO DE TEMPERATURA CONTROLADA 28. Norma Tecnica ET-2018 - 99</v>
          </cell>
          <cell r="E2907" t="str">
            <v>M3</v>
          </cell>
          <cell r="F2907">
            <v>520030</v>
          </cell>
        </row>
        <row r="2908">
          <cell r="C2908">
            <v>12465</v>
          </cell>
          <cell r="D2908" t="str">
            <v>CONCRETO DE TEMPERATURA CONTROLADA 24 . Norma Tecnica ET-2018 - 98</v>
          </cell>
          <cell r="E2908" t="str">
            <v>M3</v>
          </cell>
          <cell r="F2908">
            <v>508130</v>
          </cell>
        </row>
        <row r="2909">
          <cell r="C2909">
            <v>12466</v>
          </cell>
          <cell r="D2909" t="str">
            <v>SUBBASE GRANULAR CLASE B  - SBG50 (SBGB_SBG50). Norma Tecnica ET-2018 - 122</v>
          </cell>
          <cell r="E2909" t="str">
            <v>M3</v>
          </cell>
          <cell r="F2909">
            <v>71400</v>
          </cell>
        </row>
        <row r="2910">
          <cell r="C2910">
            <v>12467</v>
          </cell>
          <cell r="D2910" t="str">
            <v>SUBBASE GRANULAR CLASE A  - SBG50 (SBGA_SBG50). Norma Tecnica ET-2018 - 123</v>
          </cell>
          <cell r="E2910" t="str">
            <v>M3</v>
          </cell>
          <cell r="F2910">
            <v>71400</v>
          </cell>
        </row>
        <row r="2911">
          <cell r="C2911">
            <v>12468</v>
          </cell>
          <cell r="D2911" t="str">
            <v>DETERMINACIÓN DE RESISTENCIA A HONGOS. Norma Técnica: ASTM G21</v>
          </cell>
          <cell r="E2911" t="str">
            <v>UN</v>
          </cell>
          <cell r="F2911">
            <v>1071000</v>
          </cell>
        </row>
        <row r="2912">
          <cell r="C2912">
            <v>12469</v>
          </cell>
          <cell r="D2912" t="str">
            <v>EFICIENCIA EN LA SOLDADURA. Norma Técnica: GRI-GS-13</v>
          </cell>
          <cell r="E2912" t="str">
            <v>UN</v>
          </cell>
          <cell r="F2912">
            <v>333200</v>
          </cell>
        </row>
        <row r="2913">
          <cell r="C2913">
            <v>12470</v>
          </cell>
          <cell r="D2913" t="str">
            <v>RESISTENCIA DE UNIONES O NODOS. Norma técnica: ASTM D7737 GRI GG2</v>
          </cell>
          <cell r="E2913" t="str">
            <v>UN</v>
          </cell>
          <cell r="F2913">
            <v>333200</v>
          </cell>
        </row>
        <row r="2914">
          <cell r="C2914">
            <v>12471</v>
          </cell>
          <cell r="D2914" t="str">
            <v>PRUEBA DE SANIDAD REALIZADA EN LABORATORIO (INCLUYE PROBETAS). Norma técnica: AWS D.1.1</v>
          </cell>
          <cell r="E2914" t="str">
            <v>UN</v>
          </cell>
          <cell r="F2914">
            <v>952000</v>
          </cell>
        </row>
        <row r="2915">
          <cell r="C2915">
            <v>12472</v>
          </cell>
          <cell r="D2915" t="str">
            <v>DESGASTE DE LAMINA EN ALUMINIO. Norma técnica: ASTM D3389</v>
          </cell>
          <cell r="E2915" t="str">
            <v>UN</v>
          </cell>
          <cell r="F2915">
            <v>1119304</v>
          </cell>
        </row>
        <row r="2916">
          <cell r="C2916">
            <v>12473</v>
          </cell>
          <cell r="D2916" t="str">
            <v>DISPOSICIÓN FINAL DE RESIDUOS PELIGROSOS(MATERIALES CON CARACTERÍSTICAS DE PELIGROSIDAD TÓXICA, CORROSIVO, INFLAMABLES, EXPLOSIVOS Y/O ESPECIALES (RESIDUOS APROVECHABLES MEZCLADOS, COLCHONES, SOFÁS, F_(Según Apéndice Bioseguridad Covid 19)</v>
          </cell>
          <cell r="E2916" t="str">
            <v>KG</v>
          </cell>
          <cell r="F2916">
            <v>1550</v>
          </cell>
        </row>
        <row r="2917">
          <cell r="C2917">
            <v>12474</v>
          </cell>
          <cell r="D2917" t="str">
            <v>EFECTOS DEL CALOR Y DEL AIRE SOBRE EL ASFALTO EN LÁMINA DELGADA. Norma técnica: INVE 721-13</v>
          </cell>
          <cell r="E2917" t="str">
            <v>UN</v>
          </cell>
          <cell r="F2917">
            <v>558467</v>
          </cell>
        </row>
        <row r="2918">
          <cell r="C2918">
            <v>12475</v>
          </cell>
          <cell r="D2918" t="str">
            <v>ANÁLISIS VOLUMÉTRICO DE MEZCLAS ASFÁLTICAS COMPACTADAS EN CALIENTE. Norma técnica: INVE 799-13</v>
          </cell>
          <cell r="E2918" t="str">
            <v>UN</v>
          </cell>
          <cell r="F2918">
            <v>117810</v>
          </cell>
        </row>
        <row r="2919">
          <cell r="C2919">
            <v>12476</v>
          </cell>
          <cell r="D2919" t="str">
            <v>MÉTODO DE PRUEBA ESTÁNDAR PARA SODIO EN AGUA POR ESPECTROFOTOMETRÍA DE ABSORCIÓN ATÓMICA. Norma técnica: ASTM D4191</v>
          </cell>
          <cell r="E2919" t="str">
            <v>UN</v>
          </cell>
          <cell r="F2919">
            <v>30940</v>
          </cell>
        </row>
        <row r="2920">
          <cell r="C2920">
            <v>12477</v>
          </cell>
          <cell r="D2920" t="str">
            <v>MÉTODO DE PRUEBA ESTÁNDAR PARA POTASIO EN AGUA POR ESPECTROFOTOMETRÍA DE ABSORCIÓN ATÓMICA. Norma técnica: ASTM D4192</v>
          </cell>
          <cell r="E2920" t="str">
            <v>UN</v>
          </cell>
          <cell r="F2920">
            <v>43078</v>
          </cell>
        </row>
        <row r="2921">
          <cell r="C2921">
            <v>12478</v>
          </cell>
          <cell r="D2921" t="str">
            <v>MÉTODOS DE PRUEBA ESTÁNDAR PARA IONES DE CLORURO EN AGUA. Norma técnica: ASTM D512</v>
          </cell>
          <cell r="E2921" t="str">
            <v>UN</v>
          </cell>
          <cell r="F2921">
            <v>11662</v>
          </cell>
        </row>
        <row r="2922">
          <cell r="C2922">
            <v>12479</v>
          </cell>
          <cell r="D2922" t="str">
            <v>FILTRO P-100 PARTÍCULAS S/ACEITE HUMOS METÁLICOS VAPORES_(Según Apéndice Bioseguridad Covid 19)</v>
          </cell>
          <cell r="E2922" t="str">
            <v>PAR</v>
          </cell>
          <cell r="F2922">
            <v>32017</v>
          </cell>
        </row>
        <row r="2923">
          <cell r="C2923">
            <v>12480</v>
          </cell>
          <cell r="D2923" t="str">
            <v>MÉTODO DE PRUEBA ESTÁNDAR PARA IONES SULFATO EN AGUA. Norma técnica: ASTM D516</v>
          </cell>
          <cell r="E2923" t="str">
            <v>UN</v>
          </cell>
          <cell r="F2923">
            <v>16136</v>
          </cell>
        </row>
        <row r="2924">
          <cell r="C2924">
            <v>12481</v>
          </cell>
          <cell r="D2924" t="str">
            <v>ESPESOR DE LA PELÍCULA DE ASFALTO EN MEZCLAS BITUMINOSAS. Norma técnica: INVE 741-13</v>
          </cell>
          <cell r="E2924" t="str">
            <v>UN</v>
          </cell>
          <cell r="F2924">
            <v>119000</v>
          </cell>
        </row>
        <row r="2925">
          <cell r="C2925">
            <v>12482</v>
          </cell>
          <cell r="D2925" t="str">
            <v>GORRO DESECHABLE COFIA BLANCO_(Según Apéndice Bioseguridad Covid 19)</v>
          </cell>
          <cell r="E2925" t="str">
            <v>UN</v>
          </cell>
          <cell r="F2925">
            <v>212</v>
          </cell>
        </row>
        <row r="2926">
          <cell r="C2926">
            <v>12483</v>
          </cell>
          <cell r="D2926" t="str">
            <v>FORMALETA CONCRETO AUTOCOMPACTANTE</v>
          </cell>
          <cell r="E2926" t="str">
            <v>DIA</v>
          </cell>
          <cell r="F2926">
            <v>863</v>
          </cell>
        </row>
        <row r="2927">
          <cell r="C2927">
            <v>12484</v>
          </cell>
          <cell r="D2927" t="str">
            <v>FORMALETA CONCRETO MASIVO</v>
          </cell>
          <cell r="E2927" t="str">
            <v>DIA</v>
          </cell>
          <cell r="F2927">
            <v>863</v>
          </cell>
        </row>
        <row r="2928">
          <cell r="C2928">
            <v>12485</v>
          </cell>
          <cell r="D2928" t="str">
            <v>TELEHANDLER - CARGA MÁXIMA DE 4 A 5 TONELADAS - INCLUYE OPERARIO Y COMBUSTIBLE</v>
          </cell>
          <cell r="E2928" t="str">
            <v>HR</v>
          </cell>
          <cell r="F2928">
            <v>231155</v>
          </cell>
        </row>
        <row r="2929">
          <cell r="C2929">
            <v>12486</v>
          </cell>
          <cell r="D2929" t="str">
            <v>FORMALETAS DESLIZANTES</v>
          </cell>
          <cell r="E2929" t="str">
            <v>DIA</v>
          </cell>
          <cell r="F2929">
            <v>876</v>
          </cell>
        </row>
        <row r="2930">
          <cell r="C2930">
            <v>12487</v>
          </cell>
          <cell r="D2930" t="str">
            <v>ADOQUIN RECTANGULAR RANURADO EN CONCRETO A28 200mm x 100mm. CARTILLA-003</v>
          </cell>
          <cell r="E2930" t="str">
            <v>UN</v>
          </cell>
          <cell r="F2930">
            <v>1679</v>
          </cell>
        </row>
        <row r="2931">
          <cell r="C2931">
            <v>12488</v>
          </cell>
          <cell r="D2931" t="str">
            <v>COMPACTADOR VIBRATORIO MONOCILÍNDRICO MANUAL (BENITIN) - POTENCIA DE 4.8 A 5.9 HP - INCLUYE OPERARIO Y COMBUSTIBLE</v>
          </cell>
          <cell r="E2931" t="str">
            <v>DIA</v>
          </cell>
          <cell r="F2931">
            <v>214198</v>
          </cell>
        </row>
        <row r="2932">
          <cell r="C2932">
            <v>12489</v>
          </cell>
          <cell r="D2932" t="str">
            <v>ADOQUIN TIPO I EN ARCILLA A29 210 mm x 145 mm.  CARTILLA-004</v>
          </cell>
          <cell r="E2932" t="str">
            <v>UN</v>
          </cell>
          <cell r="F2932">
            <v>1000</v>
          </cell>
        </row>
        <row r="2933">
          <cell r="C2933">
            <v>12490</v>
          </cell>
          <cell r="D2933" t="str">
            <v>PISOS DE ESCALERA EN MATERIAL SINTÉTICO (e= 25mm), EN PUENTES PEATONALES PROTOTIPO PARA BOGOTÁ D.C. Norma Tecnica ET-2018 - 118</v>
          </cell>
          <cell r="E2933" t="str">
            <v>M2</v>
          </cell>
          <cell r="F2933">
            <v>1240282</v>
          </cell>
        </row>
        <row r="2934">
          <cell r="C2934">
            <v>12491</v>
          </cell>
          <cell r="D2934" t="str">
            <v>COMPACTADOR VIBRATORIO BICILÍNDRICO MANUAL (BENITIN) - POTENCIA DE 7.5 A 8.6 HP - INCLUYE OPERARIO Y COMBUSTIBLE</v>
          </cell>
          <cell r="E2934" t="str">
            <v>DIA</v>
          </cell>
          <cell r="F2934">
            <v>219643</v>
          </cell>
        </row>
        <row r="2935">
          <cell r="C2935">
            <v>12492</v>
          </cell>
          <cell r="D2935" t="str">
            <v>EXCAVADORA MEDIANA SOBRE ORUGAS - MASA DE 18,5 A 23 TONELADAS - INCLUYE OPERARIO Y COMBUSTIBLE</v>
          </cell>
          <cell r="E2935" t="str">
            <v>HR</v>
          </cell>
          <cell r="F2935">
            <v>275559</v>
          </cell>
        </row>
        <row r="2936">
          <cell r="C2936">
            <v>12493</v>
          </cell>
          <cell r="D2936" t="str">
            <v>EXCAVADORA GRANDE SOBRE ORUGAS  - MASA DE 33 A 37 TONELADAS - INCLUYE OPERARIO Y COMBUSTIBLE</v>
          </cell>
          <cell r="E2936" t="str">
            <v>HR</v>
          </cell>
          <cell r="F2936">
            <v>288594</v>
          </cell>
        </row>
        <row r="2937">
          <cell r="C2937">
            <v>12494</v>
          </cell>
          <cell r="D2937" t="str">
            <v>EXCAVADORA PEQUEÑA SOBRE ORUGAS - MASA DE 13 A 17 TONELADAS - INCLUYE OPERARIO Y COMBUSTIBLE</v>
          </cell>
          <cell r="E2937" t="str">
            <v>HR</v>
          </cell>
          <cell r="F2937">
            <v>219169</v>
          </cell>
        </row>
        <row r="2938">
          <cell r="C2938">
            <v>12495</v>
          </cell>
          <cell r="D2938" t="str">
            <v>MINIEXCAVADORA SOBRE ORUGAS -  MASA DE 4 A 5 TONELADAS - INCLUYE OPERARIO Y COMBUSTIBLE</v>
          </cell>
          <cell r="E2938" t="str">
            <v>HR</v>
          </cell>
          <cell r="F2938">
            <v>76850</v>
          </cell>
        </row>
        <row r="2939">
          <cell r="C2939">
            <v>12496</v>
          </cell>
          <cell r="D2939" t="str">
            <v>TAPABOCAS DESECHABLE. _(Según Apéndice Bioseguridad Covid 19_V1 y V2)</v>
          </cell>
          <cell r="E2939" t="str">
            <v>UN</v>
          </cell>
          <cell r="F2939">
            <v>252</v>
          </cell>
        </row>
        <row r="2940">
          <cell r="C2940">
            <v>12497</v>
          </cell>
          <cell r="D2940" t="str">
            <v>DISPENSADOR DE JABÓN LÍQUIDO O GEL ANTIBACTERIAL - ALCOHOL, CON PEDAL METÁLICO_(Según Apéndice Bioseguridad Covid 19_V2)</v>
          </cell>
          <cell r="E2940" t="str">
            <v>UN</v>
          </cell>
          <cell r="F2940">
            <v>109160</v>
          </cell>
        </row>
        <row r="2941">
          <cell r="C2941">
            <v>12498</v>
          </cell>
          <cell r="D2941" t="str">
            <v>ALCOHOL ANTISÉPTICO (ALCOHOL AL 70%)._(Según Apéndice Bioseguridad Covid 19_V1 y V2)</v>
          </cell>
          <cell r="E2941" t="str">
            <v>GLN</v>
          </cell>
          <cell r="F2941">
            <v>20504</v>
          </cell>
        </row>
        <row r="2942">
          <cell r="C2942">
            <v>12499</v>
          </cell>
          <cell r="D2942" t="str">
            <v>DISPENSADOR DE JABÓN METÁLICO DE 1 LT_(Según Apéndice Bioseguridad Covid 19_V1)</v>
          </cell>
          <cell r="E2942" t="str">
            <v>UN</v>
          </cell>
          <cell r="F2942">
            <v>83950</v>
          </cell>
        </row>
        <row r="2943">
          <cell r="C2943">
            <v>12500</v>
          </cell>
          <cell r="D2943" t="str">
            <v>AGUA._(Según Apéndice Bioseguridad Covid 19_V1 y V2)</v>
          </cell>
          <cell r="E2943" t="str">
            <v>LT</v>
          </cell>
          <cell r="F2943">
            <v>23</v>
          </cell>
        </row>
        <row r="2944">
          <cell r="C2944">
            <v>12501</v>
          </cell>
          <cell r="D2944" t="str">
            <v>CHALECO SENCILLO EN DRIL SIN LOGO DOS BOLSILLOS._(Según Apéndice Bioseguridad Covid 19_V1 y V2)</v>
          </cell>
          <cell r="E2944" t="str">
            <v>UN</v>
          </cell>
          <cell r="F2944">
            <v>35294</v>
          </cell>
        </row>
        <row r="2945">
          <cell r="C2945">
            <v>12502</v>
          </cell>
          <cell r="D2945" t="str">
            <v>MASCARILLA DESECHABLE_(Según Apéndice Bioseguridad Covid 19_V1 y V2)</v>
          </cell>
          <cell r="E2945" t="str">
            <v>UN</v>
          </cell>
          <cell r="F2945">
            <v>521</v>
          </cell>
        </row>
        <row r="2946">
          <cell r="C2946">
            <v>12503</v>
          </cell>
          <cell r="D2946" t="str">
            <v>MESA PLÁSTICA DE 0.72m x 0.72m x 0.72m._(Según Apéndice Bioseguridad Covid 19_V1 y V2)</v>
          </cell>
          <cell r="E2946" t="str">
            <v>UN</v>
          </cell>
          <cell r="F2946">
            <v>75546</v>
          </cell>
        </row>
        <row r="2947">
          <cell r="C2947">
            <v>12504</v>
          </cell>
          <cell r="D2947" t="str">
            <v>SILLA PLÁSTICA SIN BRAZOS._(Según Apéndice Bioseguridad Covid 19_V1 y V2)</v>
          </cell>
          <cell r="E2947" t="str">
            <v>UN</v>
          </cell>
          <cell r="F2947">
            <v>29328</v>
          </cell>
        </row>
        <row r="2948">
          <cell r="C2948">
            <v>12505</v>
          </cell>
          <cell r="D2948" t="str">
            <v>DISPENSADOR PLÁSTICO DE TOALLAS TIPO Z_(Según Apéndice Bioseguridad Covid 19_V1 y V2)</v>
          </cell>
          <cell r="E2948" t="str">
            <v>UN</v>
          </cell>
          <cell r="F2948">
            <v>37731</v>
          </cell>
        </row>
        <row r="2949">
          <cell r="C2949">
            <v>12506</v>
          </cell>
          <cell r="D2949" t="str">
            <v>OVEROL EN DRILL DOS PIEZAS, CAMISA Y PANTALÓN._(Según Apéndice Bioseguridad Covid 19_V1 y V2)</v>
          </cell>
          <cell r="E2949" t="str">
            <v>UN</v>
          </cell>
          <cell r="F2949">
            <v>52101</v>
          </cell>
        </row>
        <row r="2950">
          <cell r="C2950">
            <v>12507</v>
          </cell>
          <cell r="D2950" t="str">
            <v>BAÑO TIPO FLUSHING - ALQUILER MANTENIMIENTO Y ASEO DE BAÑOS PORTÁTILES VIP MENSUAL_(Según Apéndice Bioseguridad Covid 19_V1 y V2)</v>
          </cell>
          <cell r="E2950" t="str">
            <v>UN/MES</v>
          </cell>
          <cell r="F2950">
            <v>467500</v>
          </cell>
        </row>
        <row r="2951">
          <cell r="C2951">
            <v>12508</v>
          </cell>
          <cell r="D2951" t="str">
            <v>OVEROL TYVEK BLANCO._(Según Apéndice Bioseguridad Covid 19_V1 y V2)</v>
          </cell>
          <cell r="E2951" t="str">
            <v>UN</v>
          </cell>
          <cell r="F2951">
            <v>19500</v>
          </cell>
        </row>
        <row r="2952">
          <cell r="C2952">
            <v>12509</v>
          </cell>
          <cell r="D2952" t="str">
            <v>ENTIBADO CONTINUO EN CAJONES DE ACERO (E1A - E1B), PROFUNDIDAD DE EXCAVACIÓN: H &lt;= 3.00 M</v>
          </cell>
          <cell r="E2952" t="str">
            <v>M2/MES</v>
          </cell>
          <cell r="F2952">
            <v>209440</v>
          </cell>
        </row>
        <row r="2953">
          <cell r="C2953">
            <v>12510</v>
          </cell>
          <cell r="D2953" t="str">
            <v>ALQUILER ENTIBADO DESLIZANTE E2, RANGO PROFUNDIDAD DE EXCAVACIÓN: 4.8 M &lt; H &lt;= 7.20 M</v>
          </cell>
          <cell r="E2953" t="str">
            <v>M2/MES</v>
          </cell>
          <cell r="F2953">
            <v>209440</v>
          </cell>
        </row>
        <row r="2954">
          <cell r="C2954">
            <v>12511</v>
          </cell>
          <cell r="D2954" t="str">
            <v>MALLA TEXTIL EN POLIESTER DE 2,8m X 7,0m CON SUBLIMACIÓN EN EL TOTAL DE LA SUPERFICIE Y REFUERZO EXTERNO EN REATA PARA TENSAR, Y OJALES EN REATA CADA 75cm, INCLUYE TRANSPORTE</v>
          </cell>
          <cell r="E2954" t="str">
            <v>UN</v>
          </cell>
          <cell r="F2954">
            <v>1080695</v>
          </cell>
        </row>
        <row r="2955">
          <cell r="C2955">
            <v>12512</v>
          </cell>
          <cell r="D2955" t="str">
            <v>FUMIGADORA DE ESPALDA. ASPERSOR BOMBA MANUAL 20 LITROS. DESINFECCIÓN._(Según Apéndice Bioseguridad Covid 19_V3)</v>
          </cell>
          <cell r="E2955" t="str">
            <v>UN</v>
          </cell>
          <cell r="F2955">
            <v>109160</v>
          </cell>
        </row>
        <row r="2956">
          <cell r="C2956">
            <v>12513</v>
          </cell>
          <cell r="D2956" t="str">
            <v>HIPOCLORITO AL 5%._(Según Apéndice Bioseguridad Covid 19_V3)</v>
          </cell>
          <cell r="E2956" t="str">
            <v>LT</v>
          </cell>
          <cell r="F2956">
            <v>2164</v>
          </cell>
        </row>
        <row r="2957">
          <cell r="C2957">
            <v>12514</v>
          </cell>
          <cell r="D2957" t="str">
            <v>JABÓN LIQUIDO PARA MANOS._(Según Apéndice Bioseguridad Covid 19_V3)</v>
          </cell>
          <cell r="E2957" t="str">
            <v>GLN</v>
          </cell>
          <cell r="F2957">
            <v>18151</v>
          </cell>
        </row>
        <row r="2958">
          <cell r="C2958">
            <v>12515</v>
          </cell>
          <cell r="D2958" t="str">
            <v>CARROTANQUE IRRIGADOR DE AGUA-VIAJE._(Según Apéndice Bioseguridad Covid 19_V3)</v>
          </cell>
          <cell r="E2958" t="str">
            <v>VIAJE</v>
          </cell>
          <cell r="F2958">
            <v>234213</v>
          </cell>
        </row>
        <row r="2959">
          <cell r="C2959">
            <v>12516</v>
          </cell>
          <cell r="D2959" t="str">
            <v>CHALECO REFLECTIVO EN TELA._(Según Apéndice Bioseguridad Covid 19_V3)</v>
          </cell>
          <cell r="E2959" t="str">
            <v>UN</v>
          </cell>
          <cell r="F2959">
            <v>10900</v>
          </cell>
        </row>
        <row r="2960">
          <cell r="C2960">
            <v>12517</v>
          </cell>
          <cell r="D2960" t="str">
            <v>TOALLAS DE PAPEL PARA MANOS. TIPO Z. DOBLE HOJA. (PAQUETE 150 HOJAS._(Según Apéndice Bioseguridad Covid 19_V3)</v>
          </cell>
          <cell r="E2960" t="str">
            <v>UN</v>
          </cell>
          <cell r="F2960">
            <v>5882</v>
          </cell>
        </row>
        <row r="2961">
          <cell r="C2961">
            <v>12518</v>
          </cell>
          <cell r="D2961" t="str">
            <v>LAVAMANOS PORTATIL DE PEDAL TIPO MANOS LIBRES._(Según Apéndice Bioseguridad Covid 19_V3)</v>
          </cell>
          <cell r="E2961" t="str">
            <v>UN</v>
          </cell>
          <cell r="F2961">
            <v>882353</v>
          </cell>
        </row>
        <row r="2962">
          <cell r="C2962">
            <v>12519</v>
          </cell>
          <cell r="D2962" t="str">
            <v>RECOLECCION, TRANSPORTE Y DISPOSICION DE RESIDUOS LÍQUIDOS PROVENIENTES DE LAVAMANOS PORTATILES. (INCLUYE EQUIPO DE SUCCIÓN)_(Según Apéndice Bioseguridad Covid 19_V3)</v>
          </cell>
          <cell r="E2962" t="str">
            <v>M3</v>
          </cell>
          <cell r="F2962">
            <v>300000</v>
          </cell>
        </row>
        <row r="2963">
          <cell r="C2963">
            <v>12520</v>
          </cell>
          <cell r="D2963" t="str">
            <v>TAPABOCAS DESECHABLE._(Según Apéndice Bioseguridad Covid 19_V3)</v>
          </cell>
          <cell r="E2963" t="str">
            <v>UN</v>
          </cell>
          <cell r="F2963">
            <v>252</v>
          </cell>
        </row>
        <row r="2964">
          <cell r="C2964">
            <v>12521</v>
          </cell>
          <cell r="D2964" t="str">
            <v>MASCARILLA DESECHABLE._(Según Apéndice Bioseguridad Covid 19_V3)</v>
          </cell>
          <cell r="E2964" t="str">
            <v>UN</v>
          </cell>
          <cell r="F2964">
            <v>521</v>
          </cell>
        </row>
        <row r="2965">
          <cell r="C2965">
            <v>12522</v>
          </cell>
          <cell r="D2965" t="str">
            <v>DISPENSADOR PLÁSTICO DE TOALLAS TIPO Z._(Según Apéndice Bioseguridad Covid 19_V3)</v>
          </cell>
          <cell r="E2965" t="str">
            <v>UN</v>
          </cell>
          <cell r="F2965">
            <v>37731</v>
          </cell>
        </row>
        <row r="2966">
          <cell r="C2966">
            <v>12523</v>
          </cell>
          <cell r="D2966" t="str">
            <v>OVEROL EN DRILL DOS PIEZAS, CAMISA Y PANTALÓN._(Según Apéndice Bioseguridad Covid 19_V3)</v>
          </cell>
          <cell r="E2966" t="str">
            <v>UN</v>
          </cell>
          <cell r="F2966">
            <v>52101</v>
          </cell>
        </row>
        <row r="2967">
          <cell r="C2967">
            <v>12524</v>
          </cell>
          <cell r="D2967" t="str">
            <v>ALCOHOL GLICERINADO 70%._(Según Apéndice Bioseguridad Covid 19_V3)</v>
          </cell>
          <cell r="E2967" t="str">
            <v>LT</v>
          </cell>
          <cell r="F2967">
            <v>8218</v>
          </cell>
        </row>
        <row r="2968">
          <cell r="C2968">
            <v>12525</v>
          </cell>
          <cell r="D2968" t="str">
            <v>DISPENSADOR DE JABÓN LÍQUIDO O ALCOHOL GLICERINADO, CON PEDAL METÁLICO._(Según Apéndice Bioseguridad Covid 19_V3)</v>
          </cell>
          <cell r="E2968" t="str">
            <v>UN</v>
          </cell>
          <cell r="F2968">
            <v>109160</v>
          </cell>
        </row>
        <row r="2969">
          <cell r="C2969">
            <v>12526</v>
          </cell>
          <cell r="D2969" t="str">
            <v>AGUA (Según Apéndice Bioseguridad Covid 19_V3)</v>
          </cell>
          <cell r="E2969" t="str">
            <v>LT</v>
          </cell>
          <cell r="F2969">
            <v>23</v>
          </cell>
        </row>
        <row r="2970">
          <cell r="C2970">
            <v>12529</v>
          </cell>
          <cell r="D2970" t="str">
            <v>CICLOPARQUEADERO PORTAL SUR Y PORTAL SUBA - SUMINISTRO Y PLANTACION DE ARBOL, ESPECIE MANO DE OSO H=1.5M. INCLUYE SIEMBRA, TIERRA, ABONO, TUTOR Y TRANSPORTE</v>
          </cell>
          <cell r="E2970" t="str">
            <v>UN</v>
          </cell>
          <cell r="F2970">
            <v>200000</v>
          </cell>
        </row>
        <row r="2971">
          <cell r="C2971">
            <v>12530</v>
          </cell>
          <cell r="D2971" t="str">
            <v>CICLOPARQUEADERO PORTAL SUR Y PORTAL SUBA - JUEGO DE FERULAS INMOVILIZADORAS CARTON PLAST ADULTO POR UNIDAD CON CORREAS DE SUJECION Y CIERRE EN VELCRO (INCLUYE VELCRO, CINCO PIEZAS, PIERNA, TOBILLO, BRAZO, MUÑECA Y CUELLO)</v>
          </cell>
          <cell r="E2971" t="str">
            <v>UN</v>
          </cell>
          <cell r="F2971">
            <v>17010</v>
          </cell>
        </row>
        <row r="2972">
          <cell r="C2972">
            <v>12531</v>
          </cell>
          <cell r="D2972"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E2972" t="str">
            <v>UN</v>
          </cell>
          <cell r="F2972">
            <v>6189637</v>
          </cell>
        </row>
        <row r="2973">
          <cell r="C2973">
            <v>12532</v>
          </cell>
          <cell r="D2973"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E2973" t="str">
            <v>UN</v>
          </cell>
          <cell r="F2973">
            <v>10001027</v>
          </cell>
        </row>
        <row r="2974">
          <cell r="C2974">
            <v>12533</v>
          </cell>
          <cell r="D2974" t="str">
            <v>CICLOPARQUEADERO PORTAL SUR Y PORTAL SUBA - CORTAFUEGO HORIZONTAL PUSH CON CERRADURA EXTERIOR</v>
          </cell>
          <cell r="E2974" t="str">
            <v>UN</v>
          </cell>
          <cell r="F2974">
            <v>574900</v>
          </cell>
        </row>
        <row r="2975">
          <cell r="C2975">
            <v>12534</v>
          </cell>
          <cell r="D2975" t="str">
            <v>CICLOPARQUEADERO PORTAL SUR Y PORTAL SUBA - CERRADURA BOWERY COLLIN POMO CROMO MATE</v>
          </cell>
          <cell r="E2975" t="str">
            <v>UN</v>
          </cell>
          <cell r="F2975">
            <v>45423</v>
          </cell>
        </row>
        <row r="2976">
          <cell r="C2976">
            <v>12535</v>
          </cell>
          <cell r="D2976" t="str">
            <v>CICLOPARQUEADERO PORTAL SUR Y PORTAL SUBA - ALFAJIA 16 CMS MATE (D1) 6 MTS</v>
          </cell>
          <cell r="E2976" t="str">
            <v>ML</v>
          </cell>
          <cell r="F2976">
            <v>18453</v>
          </cell>
        </row>
        <row r="2977">
          <cell r="C2977">
            <v>12536</v>
          </cell>
          <cell r="D2977" t="str">
            <v>CICLOPARQUEADERO PORTAL SUR Y PORTAL SUBA - DUPLICADOR VERTICAL DE PARQUEO PARA BICICLETAS</v>
          </cell>
          <cell r="E2977" t="str">
            <v>UN</v>
          </cell>
          <cell r="F2977">
            <v>2165800</v>
          </cell>
        </row>
        <row r="2978">
          <cell r="C2978">
            <v>12537</v>
          </cell>
          <cell r="D2978" t="str">
            <v>CICLOPARQUEADERO PORTAL SUR Y PORTAL SUBA - TUBO EMT DE 1/2"</v>
          </cell>
          <cell r="E2978" t="str">
            <v>UN</v>
          </cell>
          <cell r="F2978">
            <v>17000</v>
          </cell>
        </row>
        <row r="2979">
          <cell r="C2979">
            <v>12538</v>
          </cell>
          <cell r="D2979" t="str">
            <v>CICLOPARQUEADERO PORTAL SUR Y PORTAL SUBA - TERMINAL EMT DE 1/2"</v>
          </cell>
          <cell r="E2979" t="str">
            <v>UN</v>
          </cell>
          <cell r="F2979">
            <v>1006</v>
          </cell>
        </row>
        <row r="2980">
          <cell r="C2980">
            <v>12539</v>
          </cell>
          <cell r="D2980" t="str">
            <v>CICLOPARQUEADERO PORTAL SUR Y PORTAL SUBA - UNION EMT 1/2"</v>
          </cell>
          <cell r="E2980" t="str">
            <v>UN</v>
          </cell>
          <cell r="F2980">
            <v>1006</v>
          </cell>
        </row>
        <row r="2981">
          <cell r="C2981">
            <v>12540</v>
          </cell>
          <cell r="D2981" t="str">
            <v>CICLOPARQUEADERO PORTAL SUR Y PORTAL SUBA - SOPORTE PARA TUBO DE 1/2"</v>
          </cell>
          <cell r="E2981" t="str">
            <v>UN</v>
          </cell>
          <cell r="F2981">
            <v>357</v>
          </cell>
        </row>
        <row r="2982">
          <cell r="C2982">
            <v>12541</v>
          </cell>
          <cell r="D2982" t="str">
            <v>CICLOPARQUEADERO PORTAL SUR Y PORTAL SUBA - CONECTOR DE RESORTE</v>
          </cell>
          <cell r="E2982" t="str">
            <v>UN</v>
          </cell>
          <cell r="F2982">
            <v>480</v>
          </cell>
        </row>
        <row r="2983">
          <cell r="C2983">
            <v>12542</v>
          </cell>
          <cell r="D2983" t="str">
            <v>CICLOPARQUEADERO PORTAL SUR Y PORTAL SUBA - EXTRACTOR</v>
          </cell>
          <cell r="E2983" t="str">
            <v>UN</v>
          </cell>
          <cell r="F2983">
            <v>41650</v>
          </cell>
        </row>
        <row r="2984">
          <cell r="C2984">
            <v>12543</v>
          </cell>
          <cell r="D2984" t="str">
            <v xml:space="preserve">CICLOPARQUEADERO PORTAL SUR Y PORTAL SUBA - CAJA METALICA DE PASO 20CM X 20CM X 10CM </v>
          </cell>
          <cell r="E2984" t="str">
            <v>UN</v>
          </cell>
          <cell r="F2984">
            <v>22677</v>
          </cell>
        </row>
        <row r="2985">
          <cell r="C2985">
            <v>12544</v>
          </cell>
          <cell r="D2985" t="str">
            <v>CICLOPARQUEADERO PORTAL SUR Y PORTAL SUBA - TELERRUPTOR MONOPOLAR 16A</v>
          </cell>
          <cell r="E2985" t="str">
            <v>UN</v>
          </cell>
          <cell r="F2985">
            <v>17255</v>
          </cell>
        </row>
        <row r="2986">
          <cell r="C2986">
            <v>12545</v>
          </cell>
          <cell r="D2986" t="str">
            <v>CICLOPARQUEADERO PORTAL SUR Y PORTAL SUBA - LAMPARA ROTATIVA LED ROJA 110/220VAC</v>
          </cell>
          <cell r="E2986" t="str">
            <v>UN</v>
          </cell>
          <cell r="F2986">
            <v>118550</v>
          </cell>
        </row>
        <row r="2987">
          <cell r="C2987">
            <v>12546</v>
          </cell>
          <cell r="D2987" t="str">
            <v>CICLOPARQUEADERO PORTAL SUR Y PORTAL SUBA - REGLETA PLÁSTICA CONEXIÓN 15A</v>
          </cell>
          <cell r="E2987" t="str">
            <v>UN</v>
          </cell>
          <cell r="F2987">
            <v>6490</v>
          </cell>
        </row>
        <row r="2988">
          <cell r="C2988">
            <v>12547</v>
          </cell>
          <cell r="D2988" t="str">
            <v>CICLOPARQUEADERO PORTAL SUR Y PORTAL SUBA - SUICHE METÁLICO PULSADOR MOMENTÁNEO DE 12MM PARA EXTERIOR CON ILUMINACIÓN VERDE 12-24V</v>
          </cell>
          <cell r="E2988" t="str">
            <v>UN</v>
          </cell>
          <cell r="F2988">
            <v>6545</v>
          </cell>
        </row>
        <row r="2989">
          <cell r="C2989">
            <v>12548</v>
          </cell>
          <cell r="D2989" t="str">
            <v>CICLOPARQUEADERO PORTAL SUR Y PORTAL SUBA - BREAKER INDUSTRIAL TRIFASICO 100A</v>
          </cell>
          <cell r="E2989" t="str">
            <v>UN</v>
          </cell>
          <cell r="F2989">
            <v>130000</v>
          </cell>
        </row>
        <row r="2990">
          <cell r="C2990">
            <v>12549</v>
          </cell>
          <cell r="D2990" t="str">
            <v>CICLOPARQUEADERO PORTAL SUR Y PORTAL SUBA - CAJA PASO 40X40X20 C20</v>
          </cell>
          <cell r="E2990" t="str">
            <v>UN</v>
          </cell>
          <cell r="F2990">
            <v>81396</v>
          </cell>
        </row>
        <row r="2991">
          <cell r="C2991">
            <v>12550</v>
          </cell>
          <cell r="D2991" t="str">
            <v>CICLOPARQUEADERO PORTAL SUR Y PORTAL SUBA - INSPECCIÓN REGLAMENTARIA RETIE CICLOPARQUEADERO PORTAL SUR</v>
          </cell>
          <cell r="E2991" t="str">
            <v>UN</v>
          </cell>
          <cell r="F2991">
            <v>2499000</v>
          </cell>
        </row>
        <row r="2992">
          <cell r="C2992">
            <v>12551</v>
          </cell>
          <cell r="D2992" t="str">
            <v xml:space="preserve">CICLOPARQUEADERO PORTAL SUR Y PORTAL SUBA - INSPECCION RETILAP INTERNAS BASICAS CICLOPARQUEADERO </v>
          </cell>
          <cell r="E2992" t="str">
            <v>UN</v>
          </cell>
          <cell r="F2992">
            <v>1904000</v>
          </cell>
        </row>
        <row r="2993">
          <cell r="C2993">
            <v>12552</v>
          </cell>
          <cell r="D2993" t="str">
            <v xml:space="preserve">CICLOPARQUEADERO PORTAL SUR Y PORTAL SUBA - INSPECCION RETIE USO FINAL BASICAS CICLOPARQUEADERO </v>
          </cell>
          <cell r="E2993" t="str">
            <v>UN</v>
          </cell>
          <cell r="F2993">
            <v>1904000</v>
          </cell>
        </row>
        <row r="2994">
          <cell r="C2994">
            <v>12553</v>
          </cell>
          <cell r="D2994" t="str">
            <v>CICLOPARQUEADERO PORTAL SUR Y PORTAL SUBA - LAMPARA LED HERMETICA 50W LUZ BLANCA 100-277V5300</v>
          </cell>
          <cell r="E2994" t="str">
            <v>UN</v>
          </cell>
          <cell r="F2994">
            <v>157900</v>
          </cell>
        </row>
        <row r="2995">
          <cell r="C2995">
            <v>12554</v>
          </cell>
          <cell r="D2995" t="str">
            <v>CICLOPARQUEADERO PORTAL SUR Y PORTAL SUBA - PANEL LED DE INCRUSTAR 12W</v>
          </cell>
          <cell r="E2995" t="str">
            <v>UN</v>
          </cell>
          <cell r="F2995">
            <v>15000</v>
          </cell>
        </row>
        <row r="2996">
          <cell r="C2996">
            <v>12555</v>
          </cell>
          <cell r="D2996" t="str">
            <v>CICLOPARQUEADERO PORTAL SUR Y PORTAL SUBA - LUMINARIA EMERGENCIA 4W</v>
          </cell>
          <cell r="E2996" t="str">
            <v>UN</v>
          </cell>
          <cell r="F2996">
            <v>81432</v>
          </cell>
        </row>
        <row r="2997">
          <cell r="C2997">
            <v>12556</v>
          </cell>
          <cell r="D2997" t="str">
            <v>CICLOPARQUEADERO PORTAL SUR Y PORTAL SUBA - SOPORTE PARA TUBERIA DE 3/4"</v>
          </cell>
          <cell r="E2997" t="str">
            <v>UN</v>
          </cell>
          <cell r="F2997">
            <v>300</v>
          </cell>
        </row>
        <row r="2998">
          <cell r="C2998">
            <v>12557</v>
          </cell>
          <cell r="D2998" t="str">
            <v>CICLOPARQUEADERO PORTAL SUR Y PORTAL SUBA - PATCH PANEL 24 CAT 6A (ENSAMBLE HERRAJE + JACK) AMP</v>
          </cell>
          <cell r="E2998" t="str">
            <v>UN</v>
          </cell>
          <cell r="F2998">
            <v>380098</v>
          </cell>
        </row>
        <row r="2999">
          <cell r="C2999">
            <v>12558</v>
          </cell>
          <cell r="D2999" t="str">
            <v>CICLOPARQUEADERO PORTAL SUR Y PORTAL SUBA - CAJA PASO 15X15X10</v>
          </cell>
          <cell r="E2999" t="str">
            <v>UN</v>
          </cell>
          <cell r="F2999">
            <v>17993</v>
          </cell>
        </row>
        <row r="3000">
          <cell r="C3000">
            <v>12559</v>
          </cell>
          <cell r="D3000" t="str">
            <v>CICLOPARQUEADERO PORTAL SUR Y PORTAL SUBA - CAJA DE PASO DE 10X15X7 CM</v>
          </cell>
          <cell r="E3000" t="str">
            <v>UN</v>
          </cell>
          <cell r="F3000">
            <v>12400</v>
          </cell>
        </row>
        <row r="3001">
          <cell r="C3001">
            <v>12560</v>
          </cell>
          <cell r="D3001" t="str">
            <v>CICLOPARQUEADERO PORTAL SUR Y PORTAL SUBA - MULTITOMA PARA RACK 8 SALIDAS</v>
          </cell>
          <cell r="E3001" t="str">
            <v>UN</v>
          </cell>
          <cell r="F3001">
            <v>55000</v>
          </cell>
        </row>
        <row r="3002">
          <cell r="C3002">
            <v>12561</v>
          </cell>
          <cell r="D3002" t="str">
            <v>CICLOPARQUEADERO PORTAL SUR Y PORTAL SUBA - DERECHOS DE CONEXIÓN VANTI - INCLUYE MEDIDOR G16 (25M3/H)</v>
          </cell>
          <cell r="E3002" t="str">
            <v>UN</v>
          </cell>
          <cell r="F3002">
            <v>2597034</v>
          </cell>
        </row>
        <row r="3003">
          <cell r="C3003">
            <v>12562</v>
          </cell>
          <cell r="D3003" t="str">
            <v>CICLOPARQUEADERO PORTAL SUR Y PORTAL SUBA - TERMINAL PVC DE 1/2"</v>
          </cell>
          <cell r="E3003" t="str">
            <v>UN</v>
          </cell>
          <cell r="F3003">
            <v>298</v>
          </cell>
        </row>
        <row r="3004">
          <cell r="C3004">
            <v>12564</v>
          </cell>
          <cell r="D3004" t="str">
            <v xml:space="preserve"> PATIO ZONAL EL GACO: ADAPTADOR HEMBRA EN COBRE DE 1/2"</v>
          </cell>
          <cell r="E3004" t="str">
            <v>UN</v>
          </cell>
          <cell r="F3004">
            <v>3700</v>
          </cell>
        </row>
        <row r="3005">
          <cell r="C3005">
            <v>12565</v>
          </cell>
          <cell r="D3005" t="str">
            <v>PATIO ZONAL EL GACO: SELLANTE GAS DE FUERZA MEDIA</v>
          </cell>
          <cell r="E3005" t="str">
            <v>UN</v>
          </cell>
          <cell r="F3005">
            <v>6600</v>
          </cell>
        </row>
        <row r="3006">
          <cell r="C3006">
            <v>12566</v>
          </cell>
          <cell r="D3006" t="str">
            <v xml:space="preserve"> PATIO ZONAL EL GACO: SOLDADURA DE PLATA</v>
          </cell>
          <cell r="E3006" t="str">
            <v>UN</v>
          </cell>
          <cell r="F3006">
            <v>1401</v>
          </cell>
        </row>
        <row r="3007">
          <cell r="C3007">
            <v>12567</v>
          </cell>
          <cell r="D3007" t="str">
            <v xml:space="preserve"> PATIO ZONAL EL GACO: CONDUFLEX PLÁSTICO DE 3/4"</v>
          </cell>
          <cell r="E3007" t="str">
            <v>ML</v>
          </cell>
          <cell r="F3007">
            <v>2300</v>
          </cell>
        </row>
        <row r="3008">
          <cell r="C3008">
            <v>12568</v>
          </cell>
          <cell r="D3008" t="str">
            <v>PATIO ZONAL EL GACO: CONDUFLEX PLÁSTICO DE 1/2"</v>
          </cell>
          <cell r="E3008" t="str">
            <v>ML</v>
          </cell>
          <cell r="F3008">
            <v>1334</v>
          </cell>
        </row>
        <row r="3009">
          <cell r="C3009">
            <v>12569</v>
          </cell>
          <cell r="D3009" t="str">
            <v xml:space="preserve"> PATIO ZONAL EL GACO: ARBUSTO TIPO SIETE CUEROS/NAZARENO DE ALTURA 60-70CM</v>
          </cell>
          <cell r="E3009" t="str">
            <v>UN</v>
          </cell>
          <cell r="F3009">
            <v>29750</v>
          </cell>
        </row>
        <row r="3010">
          <cell r="C3010">
            <v>12570</v>
          </cell>
          <cell r="D3010" t="str">
            <v xml:space="preserve"> PATIO ZONAL EL GACO: LADRILLO BLOQUE ESTRUCTURAL NO. 12  ( 39 X 19 X 12)CM. (MATERIAL PUESTO EN OBRA)</v>
          </cell>
          <cell r="E3010" t="str">
            <v>UN</v>
          </cell>
          <cell r="F3010">
            <v>2011</v>
          </cell>
        </row>
        <row r="3011">
          <cell r="C3011">
            <v>12571</v>
          </cell>
          <cell r="D3011" t="str">
            <v xml:space="preserve"> PATIO ZONAL EL GACO: MORTERO SECO 40 KG (PARA AFINADO SIMPLE)</v>
          </cell>
          <cell r="E3011" t="str">
            <v>KG</v>
          </cell>
          <cell r="F3011">
            <v>388</v>
          </cell>
        </row>
        <row r="3012">
          <cell r="C3012">
            <v>12572</v>
          </cell>
          <cell r="D3012" t="str">
            <v xml:space="preserve"> PATIO ZONAL EL GACO: LUMINARIA LED EMERGENCIA R12 x 1.6W</v>
          </cell>
          <cell r="E3012" t="str">
            <v>UN</v>
          </cell>
          <cell r="F3012">
            <v>95179</v>
          </cell>
        </row>
        <row r="3013">
          <cell r="C3013">
            <v>12573</v>
          </cell>
          <cell r="D3013" t="str">
            <v xml:space="preserve"> PATIO ZONAL EL GACO: SILICONA ANTIHONGOS TRANSPARENTE </v>
          </cell>
          <cell r="E3013" t="str">
            <v>UN</v>
          </cell>
          <cell r="F3013">
            <v>10900</v>
          </cell>
        </row>
        <row r="3014">
          <cell r="C3014">
            <v>12574</v>
          </cell>
          <cell r="D3014" t="str">
            <v xml:space="preserve"> PATIO ZONAL EL GACO: CINTA AISLANTE 19mm</v>
          </cell>
          <cell r="E3014" t="str">
            <v>ML</v>
          </cell>
          <cell r="F3014">
            <v>895</v>
          </cell>
        </row>
        <row r="3015">
          <cell r="C3015">
            <v>12575</v>
          </cell>
          <cell r="D3015" t="str">
            <v>PATIO ZONAL EL GACO - TUBERIA ACERO SCH40 1 1/4"</v>
          </cell>
          <cell r="E3015" t="str">
            <v>ML</v>
          </cell>
          <cell r="F3015">
            <v>39626</v>
          </cell>
        </row>
        <row r="3016">
          <cell r="C3016">
            <v>12576</v>
          </cell>
          <cell r="D3016" t="str">
            <v xml:space="preserve"> PATIO ZONAL EL GACO: LUMINARIA LED HERMETICA 50W DL		</v>
          </cell>
          <cell r="E3016" t="str">
            <v>UN</v>
          </cell>
          <cell r="F3016">
            <v>132999</v>
          </cell>
        </row>
        <row r="3017">
          <cell r="C3017">
            <v>12577</v>
          </cell>
          <cell r="D3017" t="str">
            <v>PATIO ZONAL EL GACO - TUBERIA ACERO SCH40 2 1/2"</v>
          </cell>
          <cell r="E3017" t="str">
            <v>ML</v>
          </cell>
          <cell r="F3017">
            <v>81852</v>
          </cell>
        </row>
        <row r="3018">
          <cell r="C3018">
            <v>12578</v>
          </cell>
          <cell r="D3018" t="str">
            <v>PATIO ZONAL EL GACO - TUBERIA PVC C-900 DR-18 Ø=4", PRESIÓN DE TRABAJO=235 PSI.</v>
          </cell>
          <cell r="E3018" t="str">
            <v>ML</v>
          </cell>
          <cell r="F3018">
            <v>95315</v>
          </cell>
        </row>
        <row r="3019">
          <cell r="C3019">
            <v>12579</v>
          </cell>
          <cell r="D3019" t="str">
            <v>PATIO ZONAL EL GACO - TUBERIA PVC C-900 DR-18 Ø=6", PRESIÓN DE TRABAJO=235 PSI.</v>
          </cell>
          <cell r="E3019" t="str">
            <v>ML</v>
          </cell>
          <cell r="F3019">
            <v>205498</v>
          </cell>
        </row>
        <row r="3020">
          <cell r="C3020">
            <v>12580</v>
          </cell>
          <cell r="D3020" t="str">
            <v xml:space="preserve"> PATIO ZONAL EL GACO: TORNILLO CHAZO PUNTILLA 1/4"</v>
          </cell>
          <cell r="E3020" t="str">
            <v>UN</v>
          </cell>
          <cell r="F3020">
            <v>118</v>
          </cell>
        </row>
        <row r="3021">
          <cell r="C3021">
            <v>12581</v>
          </cell>
          <cell r="D3021" t="str">
            <v>PATIO ZONAL EL GACO - TEE HD EXTREMO JUNTA MECANICA 6"x6"x6", PARA PVC C-900.</v>
          </cell>
          <cell r="E3021" t="str">
            <v>UN</v>
          </cell>
          <cell r="F3021">
            <v>772629</v>
          </cell>
        </row>
        <row r="3022">
          <cell r="C3022">
            <v>12582</v>
          </cell>
          <cell r="D3022" t="str">
            <v xml:space="preserve"> PATIO ZONAL EL GACO: LISTÓN ESPARTA MULTICOLOR CARA UNICA 15 x 45 CM</v>
          </cell>
          <cell r="E3022" t="str">
            <v>UN</v>
          </cell>
          <cell r="F3022">
            <v>7800</v>
          </cell>
        </row>
        <row r="3023">
          <cell r="C3023">
            <v>12583</v>
          </cell>
          <cell r="D3023" t="str">
            <v>PATIO ZONAL EL GACO - TEE HD EXTREMO JUNTA MECANICA REDUCIDA 6"X6"X4", PARA PVC C-900.</v>
          </cell>
          <cell r="E3023" t="str">
            <v>UN</v>
          </cell>
          <cell r="F3023">
            <v>589050</v>
          </cell>
        </row>
        <row r="3024">
          <cell r="C3024">
            <v>12584</v>
          </cell>
          <cell r="D3024" t="str">
            <v>PATIO ZONAL EL GACO - TEE HD EXTREMO JUNTA MECANICA 4"X4"X4", PARA PVC C-900.</v>
          </cell>
          <cell r="E3024" t="str">
            <v>UN</v>
          </cell>
          <cell r="F3024">
            <v>425636</v>
          </cell>
        </row>
        <row r="3025">
          <cell r="C3025">
            <v>12585</v>
          </cell>
          <cell r="D3025" t="str">
            <v>PATIO ZONAL EL GACO - CODO HD EXTREMO JUNTA MECANICA  90°X6"</v>
          </cell>
          <cell r="E3025" t="str">
            <v>UN</v>
          </cell>
          <cell r="F3025">
            <v>531930</v>
          </cell>
        </row>
        <row r="3026">
          <cell r="C3026">
            <v>12586</v>
          </cell>
          <cell r="D3026" t="str">
            <v>PATIO ZONAL EL GACO - CODO HD EXTREMO JUNTA MECANICA 90°X4"</v>
          </cell>
          <cell r="E3026" t="str">
            <v>UN</v>
          </cell>
          <cell r="F3026">
            <v>372470</v>
          </cell>
        </row>
        <row r="3027">
          <cell r="C3027">
            <v>12587</v>
          </cell>
          <cell r="D3027" t="str">
            <v>PATIO ZONAL EL GACO - CODO HD EXTREMO JUNTA MECANICA 45°X6"</v>
          </cell>
          <cell r="E3027" t="str">
            <v>UN</v>
          </cell>
          <cell r="F3027">
            <v>355810</v>
          </cell>
        </row>
        <row r="3028">
          <cell r="C3028">
            <v>12588</v>
          </cell>
          <cell r="D3028" t="str">
            <v xml:space="preserve"> PATIO ZONAL EL GACO: LED REFLECTOR JETA 50W DL</v>
          </cell>
          <cell r="E3028" t="str">
            <v>UN</v>
          </cell>
          <cell r="F3028">
            <v>52000</v>
          </cell>
        </row>
        <row r="3029">
          <cell r="C3029">
            <v>12589</v>
          </cell>
          <cell r="D3029" t="str">
            <v>PATIO ZONAL EL GACO - REDUCCIÓN HD EXTREMO JUNTA MECANICA  Ø6"X4"</v>
          </cell>
          <cell r="E3029" t="str">
            <v>UN</v>
          </cell>
          <cell r="F3029">
            <v>177533</v>
          </cell>
        </row>
        <row r="3030">
          <cell r="C3030">
            <v>12590</v>
          </cell>
          <cell r="D3030" t="str">
            <v xml:space="preserve"> PATIO ZONAL EL GACO: PEGANTE PEGACOR MAX BLANCO</v>
          </cell>
          <cell r="E3030" t="str">
            <v>KG</v>
          </cell>
          <cell r="F3030">
            <v>2956</v>
          </cell>
        </row>
        <row r="3031">
          <cell r="C3031">
            <v>12591</v>
          </cell>
          <cell r="D3031" t="str">
            <v>PATIO ZONAL EL GACO - BRIDA RANURADA Ø4"</v>
          </cell>
          <cell r="E3031" t="str">
            <v>UN</v>
          </cell>
          <cell r="F3031">
            <v>82586</v>
          </cell>
        </row>
        <row r="3032">
          <cell r="C3032">
            <v>12592</v>
          </cell>
          <cell r="D3032" t="str">
            <v xml:space="preserve"> PATIO ZONAL EL GACO: PISO EN PORCELANATO BELFORT MIEL 24X120 CM</v>
          </cell>
          <cell r="E3032" t="str">
            <v>M2</v>
          </cell>
          <cell r="F3032">
            <v>80900</v>
          </cell>
        </row>
        <row r="3033">
          <cell r="C3033">
            <v>12593</v>
          </cell>
          <cell r="D3033" t="str">
            <v>PATIO ZONAL EL GACO - BRIDA RANURADA Ø6"</v>
          </cell>
          <cell r="E3033" t="str">
            <v>UN</v>
          </cell>
          <cell r="F3033">
            <v>80802</v>
          </cell>
        </row>
        <row r="3034">
          <cell r="C3034">
            <v>12594</v>
          </cell>
          <cell r="D3034" t="str">
            <v>PATIO ZONAL EL GACO - JUEGO EMPAQUES Y TORNILLERIA PARA BRIDA 4"</v>
          </cell>
          <cell r="E3034" t="str">
            <v>UN</v>
          </cell>
          <cell r="F3034">
            <v>31699</v>
          </cell>
        </row>
        <row r="3035">
          <cell r="C3035">
            <v>12595</v>
          </cell>
          <cell r="D3035" t="str">
            <v xml:space="preserve"> PATIO ZONAL EL GACO: VENTANA TIPO V-02 EN ALUMINIO MATE, VIDRIO TEMPLADO DE SEGURIDAD TRANSPARENTE 6MM, DE 60X100CM (Incluye suministro e instalación)</v>
          </cell>
          <cell r="E3035" t="str">
            <v>UN</v>
          </cell>
          <cell r="F3035">
            <v>278832</v>
          </cell>
        </row>
        <row r="3036">
          <cell r="C3036">
            <v>12596</v>
          </cell>
          <cell r="D3036" t="str">
            <v>PATIO ZONAL EL GACO - JUEGO EMPAQUES Y TORNILLERIA PARA BRIDA 6"</v>
          </cell>
          <cell r="E3036" t="str">
            <v>UN</v>
          </cell>
          <cell r="F3036">
            <v>34998</v>
          </cell>
        </row>
        <row r="3037">
          <cell r="C3037">
            <v>12597</v>
          </cell>
          <cell r="D3037" t="str">
            <v>PATIO ZONAL EL GACO - TAPÓN RANURADO Ø4"</v>
          </cell>
          <cell r="E3037" t="str">
            <v>UN</v>
          </cell>
          <cell r="F3037">
            <v>10353</v>
          </cell>
        </row>
        <row r="3038">
          <cell r="C3038">
            <v>12598</v>
          </cell>
          <cell r="D3038" t="str">
            <v>PATIO ZONAL EL GACO - TAPÓN RANURADO Ø6"</v>
          </cell>
          <cell r="E3038" t="str">
            <v>UN</v>
          </cell>
          <cell r="F3038">
            <v>29036</v>
          </cell>
        </row>
        <row r="3039">
          <cell r="C3039">
            <v>12599</v>
          </cell>
          <cell r="D3039" t="str">
            <v>PATIO ZONAL EL GACO - RESTRICTOR HEXAGONAL HD TUF GRIP Ø6"</v>
          </cell>
          <cell r="E3039" t="str">
            <v>UN</v>
          </cell>
          <cell r="F3039">
            <v>311931</v>
          </cell>
        </row>
        <row r="3040">
          <cell r="C3040">
            <v>12600</v>
          </cell>
          <cell r="D3040" t="str">
            <v>PATIO ZONAL EL GACO: VENTANA TIPO V-03 EN ALUMINIO MATE, VIDRIO TEMPLADO DE SEGURIDAD TRANSPARENTE 6MM, DE 220x100CM (Incluye suministro e instalación)</v>
          </cell>
          <cell r="E3040" t="str">
            <v>UN</v>
          </cell>
          <cell r="F3040">
            <v>1079345</v>
          </cell>
        </row>
        <row r="3041">
          <cell r="C3041">
            <v>12601</v>
          </cell>
          <cell r="D3041" t="str">
            <v>PATIO ZONAL EL GACO - RESTRICTOR HEXAGONAL HD TUF GRIP Ø4"</v>
          </cell>
          <cell r="E3041" t="str">
            <v>UN</v>
          </cell>
          <cell r="F3041">
            <v>261800</v>
          </cell>
        </row>
        <row r="3042">
          <cell r="C3042">
            <v>12602</v>
          </cell>
          <cell r="D3042" t="str">
            <v xml:space="preserve"> PATIO ZONAL EL GACO: LED HIGH BAY 200W DL GC015</v>
          </cell>
          <cell r="E3042" t="str">
            <v>UN</v>
          </cell>
          <cell r="F3042">
            <v>436031</v>
          </cell>
        </row>
        <row r="3043">
          <cell r="C3043">
            <v>12603</v>
          </cell>
          <cell r="D3043" t="str">
            <v>PATIO ZONAL EL GACO - KIT ADAPTADOR TRANSICIÓN HD 4200 Ø6"</v>
          </cell>
          <cell r="E3043" t="str">
            <v>UN</v>
          </cell>
          <cell r="F3043">
            <v>579557</v>
          </cell>
        </row>
        <row r="3044">
          <cell r="C3044">
            <v>12604</v>
          </cell>
          <cell r="D3044" t="str">
            <v>PATIO ZONAL EL GACO - KIT ADAPTADOR TRANSICIÓN HD 4200 Ø4"</v>
          </cell>
          <cell r="E3044" t="str">
            <v>UN</v>
          </cell>
          <cell r="F3044">
            <v>478380</v>
          </cell>
        </row>
        <row r="3045">
          <cell r="C3045">
            <v>12605</v>
          </cell>
          <cell r="D3045" t="str">
            <v>PATIO ZONAL EL GACO - RESTRICTOR HIERRO DÚCTIL SERIE 400 C-900 Ø6"</v>
          </cell>
          <cell r="E3045" t="str">
            <v>UN</v>
          </cell>
          <cell r="F3045">
            <v>327250</v>
          </cell>
        </row>
        <row r="3046">
          <cell r="C3046">
            <v>12606</v>
          </cell>
          <cell r="D3046" t="str">
            <v>PATIO ZONAL EL GACO - RESTRICTOR HIERRO DÚCTIL SERIE 400 C-900 Ø4"</v>
          </cell>
          <cell r="E3046" t="str">
            <v>UN</v>
          </cell>
          <cell r="F3046">
            <v>261800</v>
          </cell>
        </row>
        <row r="3047">
          <cell r="C3047">
            <v>12607</v>
          </cell>
          <cell r="D3047" t="str">
            <v>PATIO ZONAL EL GACO - VÁLVULA ANGULAR 2 1/2″ H/M ROSCADA 300 PSI BRONCE UL/FM</v>
          </cell>
          <cell r="E3047" t="str">
            <v>UN</v>
          </cell>
          <cell r="F3047">
            <v>294525</v>
          </cell>
        </row>
        <row r="3048">
          <cell r="C3048">
            <v>12608</v>
          </cell>
          <cell r="D3048" t="str">
            <v>PATIO ZONAL EL GACO - ACOPLE RIGIDO RANURADO 1-¼"</v>
          </cell>
          <cell r="E3048" t="str">
            <v>UN</v>
          </cell>
          <cell r="F3048">
            <v>11582</v>
          </cell>
        </row>
        <row r="3049">
          <cell r="C3049">
            <v>12609</v>
          </cell>
          <cell r="D3049" t="str">
            <v>PATIO ZONAL EL GACO - ACOPLE RIGIDO RANURADO 1-½"</v>
          </cell>
          <cell r="E3049" t="str">
            <v>UN</v>
          </cell>
          <cell r="F3049">
            <v>10710</v>
          </cell>
        </row>
        <row r="3050">
          <cell r="C3050">
            <v>12610</v>
          </cell>
          <cell r="D3050" t="str">
            <v>PATIO ZONAL EL GACO - ACOPLE RIGIDO RANURADO 2"</v>
          </cell>
          <cell r="E3050" t="str">
            <v>UN</v>
          </cell>
          <cell r="F3050">
            <v>11543</v>
          </cell>
        </row>
        <row r="3051">
          <cell r="C3051">
            <v>12611</v>
          </cell>
          <cell r="D3051" t="str">
            <v>PATIO ZONAL EL GACO - ACOPLE RIGIDO RANURADO 2-1/2"</v>
          </cell>
          <cell r="E3051" t="str">
            <v>UN</v>
          </cell>
          <cell r="F3051">
            <v>12733</v>
          </cell>
        </row>
        <row r="3052">
          <cell r="C3052">
            <v>12612</v>
          </cell>
          <cell r="D3052" t="str">
            <v>PATIO ZONAL EL GACO - ACOPLE RIGIDO RANURADO 3"</v>
          </cell>
          <cell r="E3052" t="str">
            <v>UN</v>
          </cell>
          <cell r="F3052">
            <v>14399</v>
          </cell>
        </row>
        <row r="3053">
          <cell r="C3053">
            <v>12613</v>
          </cell>
          <cell r="D3053" t="str">
            <v>PATIO ZONAL EL GACO - ACOPLE RIGIDO RANURADO 4"</v>
          </cell>
          <cell r="E3053" t="str">
            <v>UN</v>
          </cell>
          <cell r="F3053">
            <v>24106</v>
          </cell>
        </row>
        <row r="3054">
          <cell r="C3054">
            <v>12614</v>
          </cell>
          <cell r="D3054" t="str">
            <v>PATIO ZONAL EL GACO - MANÓMETRO GLICERINA CUBIERTA DE 2 1/2", 0 A 300 PSI Ø1/4"</v>
          </cell>
          <cell r="E3054" t="str">
            <v>UN</v>
          </cell>
          <cell r="F3054">
            <v>61880</v>
          </cell>
        </row>
        <row r="3055">
          <cell r="C3055">
            <v>12615</v>
          </cell>
          <cell r="D3055" t="str">
            <v>PATIO ZONAL EL GACO - ROCIADOR PENDIENTE, ORIFICIO 3/4", TEMPERATURA 165° F, BRONZE Ø 3/4" - K=8,0</v>
          </cell>
          <cell r="E3055" t="str">
            <v>UN</v>
          </cell>
          <cell r="F3055">
            <v>37891</v>
          </cell>
        </row>
        <row r="3056">
          <cell r="C3056">
            <v>12616</v>
          </cell>
          <cell r="D3056" t="str">
            <v>PATIO ZONAL EL GACO - ABRAZADERA TIPO PERA UL/FM 1"</v>
          </cell>
          <cell r="E3056" t="str">
            <v>UN</v>
          </cell>
          <cell r="F3056">
            <v>1607</v>
          </cell>
        </row>
        <row r="3057">
          <cell r="C3057">
            <v>12617</v>
          </cell>
          <cell r="D3057" t="str">
            <v xml:space="preserve"> PATIO ZONAL EL GACO: PLANTA ELÉCTRICA 400 kW CON CABINA. Voltaje 220 V. </v>
          </cell>
          <cell r="E3057" t="str">
            <v>UN</v>
          </cell>
          <cell r="F3057">
            <v>193970000</v>
          </cell>
        </row>
        <row r="3058">
          <cell r="C3058">
            <v>12618</v>
          </cell>
          <cell r="D3058" t="str">
            <v>PATIO ZONAL EL GACO - SOPORTES COLGANTES UL/FM 1-1/4"</v>
          </cell>
          <cell r="E3058" t="str">
            <v>UN</v>
          </cell>
          <cell r="F3058">
            <v>1726</v>
          </cell>
        </row>
        <row r="3059">
          <cell r="C3059">
            <v>12619</v>
          </cell>
          <cell r="D3059" t="str">
            <v>PATIO ZONAL EL GACO - SOPORTES COLGANTES UL/FM 1-1/2"</v>
          </cell>
          <cell r="E3059" t="str">
            <v>UN</v>
          </cell>
          <cell r="F3059">
            <v>1845</v>
          </cell>
        </row>
        <row r="3060">
          <cell r="C3060">
            <v>12620</v>
          </cell>
          <cell r="D3060" t="str">
            <v>PATIO ZONAL EL GACO - SOPORTES COLGANTES UL/FM 2"</v>
          </cell>
          <cell r="E3060" t="str">
            <v>UN</v>
          </cell>
          <cell r="F3060">
            <v>1964</v>
          </cell>
        </row>
        <row r="3061">
          <cell r="C3061">
            <v>12621</v>
          </cell>
          <cell r="D3061" t="str">
            <v>PATIO ZONAL EL GACO - SOPORTES COLGANTES UL/FM 3"</v>
          </cell>
          <cell r="E3061" t="str">
            <v>UN</v>
          </cell>
          <cell r="F3061">
            <v>3451</v>
          </cell>
        </row>
        <row r="3062">
          <cell r="C3062">
            <v>12622</v>
          </cell>
          <cell r="D3062" t="str">
            <v>PATIO ZONAL EL GACO - SOPORTES COLGANTES UL/FM 4"</v>
          </cell>
          <cell r="E3062" t="str">
            <v>UN</v>
          </cell>
          <cell r="F3062">
            <v>4701</v>
          </cell>
        </row>
        <row r="3063">
          <cell r="C3063">
            <v>12623</v>
          </cell>
          <cell r="D3063" t="str">
            <v>PATIO ZONAL EL GACO - SOPORTE ANTISÍSMICO 4 VÍAS</v>
          </cell>
          <cell r="E3063" t="str">
            <v>UN</v>
          </cell>
          <cell r="F3063">
            <v>39556</v>
          </cell>
        </row>
        <row r="3064">
          <cell r="C3064">
            <v>12624</v>
          </cell>
          <cell r="D3064" t="str">
            <v>PATIO ZONAL EL GACO - TEE 3" PVC (INCLUYE SUMINISTRO E INSTALACION)</v>
          </cell>
          <cell r="E3064" t="str">
            <v>UN</v>
          </cell>
          <cell r="F3064">
            <v>58800</v>
          </cell>
        </row>
        <row r="3065">
          <cell r="C3065">
            <v>12625</v>
          </cell>
          <cell r="D3065" t="str">
            <v>PATIO ZONAL EL GACO - SOPORTE AUTO-AJUSTABLE</v>
          </cell>
          <cell r="E3065" t="str">
            <v>UN</v>
          </cell>
          <cell r="F3065">
            <v>944</v>
          </cell>
        </row>
        <row r="3066">
          <cell r="C3066">
            <v>12626</v>
          </cell>
          <cell r="D3066" t="str">
            <v>PATIO ZONAL EL GACO - CHEQUE RANURADO Ø2"</v>
          </cell>
          <cell r="E3066" t="str">
            <v>UN</v>
          </cell>
          <cell r="F3066">
            <v>215033</v>
          </cell>
        </row>
        <row r="3067">
          <cell r="C3067">
            <v>12627</v>
          </cell>
          <cell r="D3067" t="str">
            <v>PATIO ZONAL EL GACO - VÁLVULA MARIPOSA Ø2"</v>
          </cell>
          <cell r="E3067" t="str">
            <v>UN</v>
          </cell>
          <cell r="F3067">
            <v>372463</v>
          </cell>
        </row>
        <row r="3068">
          <cell r="C3068">
            <v>12628</v>
          </cell>
          <cell r="D3068" t="str">
            <v>PATIO ZONAL EL GACO - CHEQUE RANURADO Ø2½"</v>
          </cell>
          <cell r="E3068" t="str">
            <v>UN</v>
          </cell>
          <cell r="F3068">
            <v>202678</v>
          </cell>
        </row>
        <row r="3069">
          <cell r="C3069">
            <v>12629</v>
          </cell>
          <cell r="D3069" t="str">
            <v>PATIO ZONAL EL GACO - CHEQUE RANURADO Ø3"</v>
          </cell>
          <cell r="E3069" t="str">
            <v>UN</v>
          </cell>
          <cell r="F3069">
            <v>234276</v>
          </cell>
        </row>
        <row r="3070">
          <cell r="C3070">
            <v>12630</v>
          </cell>
          <cell r="D3070" t="str">
            <v>PATIO ZONAL EL GACO - CHEQUE RANURADO Ø4"</v>
          </cell>
          <cell r="E3070" t="str">
            <v>UN</v>
          </cell>
          <cell r="F3070">
            <v>335104</v>
          </cell>
        </row>
        <row r="3071">
          <cell r="C3071">
            <v>12631</v>
          </cell>
          <cell r="D3071" t="str">
            <v>PATIO ZONAL EL GACO - VÁLVULA MARIPOSA Ø1½"</v>
          </cell>
          <cell r="E3071" t="str">
            <v>UN</v>
          </cell>
          <cell r="F3071">
            <v>292264</v>
          </cell>
        </row>
        <row r="3072">
          <cell r="C3072">
            <v>12632</v>
          </cell>
          <cell r="D3072" t="str">
            <v>PATIO ZONAL EL GACO - TEE 4" PVC (INCLUYE SUMINISTRO E INSTALACION)</v>
          </cell>
          <cell r="E3072" t="str">
            <v>UN</v>
          </cell>
          <cell r="F3072">
            <v>128000</v>
          </cell>
        </row>
        <row r="3073">
          <cell r="C3073">
            <v>12633</v>
          </cell>
          <cell r="D3073" t="str">
            <v>PATIO ZONAL EL GACO - CODO PVCP 90° 3/4"  (INCLUYE SUMINISTRO E INSTALACION)</v>
          </cell>
          <cell r="E3073" t="str">
            <v>UN</v>
          </cell>
          <cell r="F3073">
            <v>950</v>
          </cell>
        </row>
        <row r="3074">
          <cell r="C3074">
            <v>12634</v>
          </cell>
          <cell r="D3074" t="str">
            <v>PATIO ZONAL EL GACO - CODO PVCP 45° 1 1/4"  (INCLUYE SUMINISTRO E INSTALACION)</v>
          </cell>
          <cell r="E3074" t="str">
            <v>UN</v>
          </cell>
          <cell r="F3074">
            <v>5400</v>
          </cell>
        </row>
        <row r="3075">
          <cell r="C3075">
            <v>12635</v>
          </cell>
          <cell r="D3075" t="str">
            <v>PATIO ZONAL EL GACO - LUMINARIA LED PANEL SQ 40W DL 100-277V</v>
          </cell>
          <cell r="E3075" t="str">
            <v>UN</v>
          </cell>
          <cell r="F3075">
            <v>87204</v>
          </cell>
        </row>
        <row r="3076">
          <cell r="C3076">
            <v>12636</v>
          </cell>
          <cell r="D3076" t="str">
            <v>PATIO ZONAL EL GACO - LUMINARIA LED LINEAL COMERCIAL 40W DL UNV</v>
          </cell>
          <cell r="E3076" t="str">
            <v>UN</v>
          </cell>
          <cell r="F3076">
            <v>100374</v>
          </cell>
        </row>
        <row r="3077">
          <cell r="C3077">
            <v>12637</v>
          </cell>
          <cell r="D3077" t="str">
            <v xml:space="preserve"> PATIO ZONAL EL GACO: PANEL LED REDONDO 18 W LUZ BLANCA FRÍA 1080 LUMENES DE INCRUSTAR</v>
          </cell>
          <cell r="E3077" t="str">
            <v>UN</v>
          </cell>
          <cell r="F3077">
            <v>10800</v>
          </cell>
        </row>
        <row r="3078">
          <cell r="C3078">
            <v>12638</v>
          </cell>
          <cell r="D3078" t="str">
            <v>PATIO ZONAL EL GACO - TUBO DE COBRE 3/4"</v>
          </cell>
          <cell r="E3078" t="str">
            <v>ML</v>
          </cell>
          <cell r="F3078">
            <v>31817</v>
          </cell>
        </row>
        <row r="3079">
          <cell r="C3079">
            <v>12639</v>
          </cell>
          <cell r="D3079" t="str">
            <v xml:space="preserve">  PATIO ZONAL EL GACO: CABLE CU THHN No 10AWG</v>
          </cell>
          <cell r="E3079" t="str">
            <v>ML</v>
          </cell>
          <cell r="F3079">
            <v>2900</v>
          </cell>
        </row>
        <row r="3080">
          <cell r="C3080">
            <v>12640</v>
          </cell>
          <cell r="D3080" t="str">
            <v>PATIO ZONAL EL GACO - REGISTRO BOLA 3/4" PVC (INCLUYE SUMINISTRO E INSTALACION)</v>
          </cell>
          <cell r="E3080" t="str">
            <v>UN</v>
          </cell>
          <cell r="F3080">
            <v>11290</v>
          </cell>
        </row>
        <row r="3081">
          <cell r="C3081">
            <v>12641</v>
          </cell>
          <cell r="D3081" t="str">
            <v>PATIO ZONAL EL GACO - REGISTRO BOLA 1 1/2" PVC (INCLUYE SUMINISTRO E INSTALACION)</v>
          </cell>
          <cell r="E3081" t="str">
            <v>UN</v>
          </cell>
          <cell r="F3081">
            <v>26490</v>
          </cell>
        </row>
        <row r="3082">
          <cell r="C3082">
            <v>12642</v>
          </cell>
          <cell r="D3082" t="str">
            <v>PATIO ZONAL EL GACO - REGISTRO BOLA 2" PVC (INCLUYE SUMINISTRO E INSTALACION)</v>
          </cell>
          <cell r="E3082" t="str">
            <v>UN</v>
          </cell>
          <cell r="F3082">
            <v>36790</v>
          </cell>
        </row>
        <row r="3083">
          <cell r="C3083">
            <v>12643</v>
          </cell>
          <cell r="D3083" t="str">
            <v>PATIO ZONAL EL GACO - TEE 2 1/2" PVC (INCLUYE SUMINISTRO E INSTALACION)</v>
          </cell>
          <cell r="E3083" t="str">
            <v>UN</v>
          </cell>
          <cell r="F3083">
            <v>36800</v>
          </cell>
        </row>
        <row r="3084">
          <cell r="C3084">
            <v>12644</v>
          </cell>
          <cell r="D3084" t="str">
            <v xml:space="preserve">PATIO ZONAL EL GACO - GEOMEMBRANA LISA HDPE 40 MILS. </v>
          </cell>
          <cell r="E3084" t="str">
            <v>M2</v>
          </cell>
          <cell r="F3084">
            <v>13685</v>
          </cell>
        </row>
        <row r="3085">
          <cell r="C3085">
            <v>12645</v>
          </cell>
          <cell r="D3085" t="str">
            <v>PATIO ZONAL EL GACO - ACCESORIOS RANURADOS 150 LBS 1"</v>
          </cell>
          <cell r="E3085" t="str">
            <v>UN</v>
          </cell>
          <cell r="F3085">
            <v>4300</v>
          </cell>
        </row>
        <row r="3086">
          <cell r="C3086">
            <v>12646</v>
          </cell>
          <cell r="D3086" t="str">
            <v>PATIO ZONAL EL GACO - ACCESORIO RANURADO 1¼"</v>
          </cell>
          <cell r="E3086" t="str">
            <v>UN</v>
          </cell>
          <cell r="F3086">
            <v>6951</v>
          </cell>
        </row>
        <row r="3087">
          <cell r="C3087">
            <v>12647</v>
          </cell>
          <cell r="D3087" t="str">
            <v xml:space="preserve">  PATIO ZONAL EL GACO: LED PANEL RD 24W DL</v>
          </cell>
          <cell r="E3087" t="str">
            <v>UN</v>
          </cell>
          <cell r="F3087">
            <v>29117</v>
          </cell>
        </row>
        <row r="3088">
          <cell r="C3088">
            <v>12648</v>
          </cell>
          <cell r="D3088" t="str">
            <v xml:space="preserve">  PATIO ZONAL EL GACO: CODO CU 90° 3/4" </v>
          </cell>
          <cell r="E3088" t="str">
            <v>UN</v>
          </cell>
          <cell r="F3088">
            <v>4100</v>
          </cell>
        </row>
        <row r="3089">
          <cell r="C3089">
            <v>12649</v>
          </cell>
          <cell r="D3089" t="str">
            <v>PATIO ZONAL EL GACO - ACCESORIO RANURADO 1½"</v>
          </cell>
          <cell r="E3089" t="str">
            <v>UN</v>
          </cell>
          <cell r="F3089">
            <v>8100</v>
          </cell>
        </row>
        <row r="3090">
          <cell r="C3090">
            <v>12650</v>
          </cell>
          <cell r="D3090" t="str">
            <v xml:space="preserve">  PATIO ZONAL EL GACO: TUBERIA COBRE DE 1/2"	</v>
          </cell>
          <cell r="E3090" t="str">
            <v>ML</v>
          </cell>
          <cell r="F3090">
            <v>21933</v>
          </cell>
        </row>
        <row r="3091">
          <cell r="C3091">
            <v>12651</v>
          </cell>
          <cell r="D3091" t="str">
            <v>PATIO ZONAL EL GACO - ACCESORIO RANURADO 2"</v>
          </cell>
          <cell r="E3091" t="str">
            <v>UN</v>
          </cell>
          <cell r="F3091">
            <v>11500</v>
          </cell>
        </row>
        <row r="3092">
          <cell r="C3092">
            <v>12652</v>
          </cell>
          <cell r="D3092" t="str">
            <v>PATIO ZONAL EL GACO - PLUG TELEFONICO CONECTOR RJ 11</v>
          </cell>
          <cell r="E3092" t="str">
            <v>UN</v>
          </cell>
          <cell r="F3092">
            <v>100</v>
          </cell>
        </row>
        <row r="3093">
          <cell r="C3093">
            <v>12653</v>
          </cell>
          <cell r="D3093" t="str">
            <v xml:space="preserve">  PATIO ZONAL EL GACO: CODO 90° EN ACERO GALVANIZADO 1"</v>
          </cell>
          <cell r="E3093" t="str">
            <v>UN</v>
          </cell>
          <cell r="F3093">
            <v>4436</v>
          </cell>
        </row>
        <row r="3094">
          <cell r="C3094">
            <v>12654</v>
          </cell>
          <cell r="D3094" t="str">
            <v>PATIO ZONAL EL GACO - GABINETE 60 CM X 60 CM X 60 CM</v>
          </cell>
          <cell r="E3094" t="str">
            <v>UN</v>
          </cell>
          <cell r="F3094">
            <v>268966</v>
          </cell>
        </row>
        <row r="3095">
          <cell r="C3095">
            <v>12655</v>
          </cell>
          <cell r="D3095" t="str">
            <v>PATIO ZONAL EL GACO - GABINETE 60 CM X 60 CM X 210 CM</v>
          </cell>
          <cell r="E3095" t="str">
            <v>UN</v>
          </cell>
          <cell r="F3095">
            <v>777500</v>
          </cell>
        </row>
        <row r="3096">
          <cell r="C3096">
            <v>12656</v>
          </cell>
          <cell r="D3096" t="str">
            <v>PATIO ZONAL EL GACO - PATCH PANEL 24 PUNTOS</v>
          </cell>
          <cell r="E3096" t="str">
            <v>UN</v>
          </cell>
          <cell r="F3096">
            <v>179900</v>
          </cell>
        </row>
        <row r="3097">
          <cell r="C3097">
            <v>12657</v>
          </cell>
          <cell r="D3097" t="str">
            <v>PATIO ZONAL EL GACO - PATCHCORD CAT 6</v>
          </cell>
          <cell r="E3097" t="str">
            <v>ML</v>
          </cell>
          <cell r="F3097">
            <v>3200</v>
          </cell>
        </row>
        <row r="3098">
          <cell r="C3098">
            <v>12658</v>
          </cell>
          <cell r="D3098" t="str">
            <v xml:space="preserve"> PATIO ZONAL EL GACO - TABLERO TRIFÁSICO 3F-5H DE 12 CIRCUITOS</v>
          </cell>
          <cell r="E3098" t="str">
            <v>UN</v>
          </cell>
          <cell r="F3098">
            <v>240000</v>
          </cell>
        </row>
        <row r="3099">
          <cell r="C3099">
            <v>12659</v>
          </cell>
          <cell r="D3099" t="str">
            <v>PATIO ZONAL EL GACO - TABLERO TRIFÁSICO 3F-5H DE 36 CIRCUITOS</v>
          </cell>
          <cell r="E3099" t="str">
            <v>UN</v>
          </cell>
          <cell r="F3099">
            <v>340000</v>
          </cell>
        </row>
        <row r="3100">
          <cell r="C3100">
            <v>12660</v>
          </cell>
          <cell r="D3100" t="str">
            <v>PATIO ZONAL EL GACO - BREAKER ENCHUFABLE 2X20A</v>
          </cell>
          <cell r="E3100" t="str">
            <v>UN</v>
          </cell>
          <cell r="F3100">
            <v>24499</v>
          </cell>
        </row>
        <row r="3101">
          <cell r="C3101">
            <v>12661</v>
          </cell>
          <cell r="D3101" t="str">
            <v>PATIO ZONAL EL GACO - BREAKER ENCHUFABLE 3X20A</v>
          </cell>
          <cell r="E3101" t="str">
            <v>UN</v>
          </cell>
          <cell r="F3101">
            <v>45000</v>
          </cell>
        </row>
        <row r="3102">
          <cell r="C3102">
            <v>12662</v>
          </cell>
          <cell r="D3102" t="str">
            <v>PATIO ZONAL EL GACO - FACE PLATE SENCILLO</v>
          </cell>
          <cell r="E3102" t="str">
            <v>UN</v>
          </cell>
          <cell r="F3102">
            <v>2654</v>
          </cell>
        </row>
        <row r="3103">
          <cell r="C3103">
            <v>12663</v>
          </cell>
          <cell r="D3103" t="str">
            <v xml:space="preserve">  PATIO ZONAL EL GACO: VÁLVULA BOLA 3/4" PARA GAS</v>
          </cell>
          <cell r="E3103" t="str">
            <v>UN</v>
          </cell>
          <cell r="F3103">
            <v>12505</v>
          </cell>
        </row>
        <row r="3104">
          <cell r="C3104">
            <v>12664</v>
          </cell>
          <cell r="D3104" t="str">
            <v xml:space="preserve">  PATIO ZONAL EL GACO: REDUCCIÓN COBRE DE 3/4" A 1/2"		</v>
          </cell>
          <cell r="E3104" t="str">
            <v>UN</v>
          </cell>
          <cell r="F3104">
            <v>2500</v>
          </cell>
        </row>
        <row r="3105">
          <cell r="C3105">
            <v>12665</v>
          </cell>
          <cell r="D3105" t="str">
            <v xml:space="preserve">  PATIO ZONAL EL GACO: CODO CU 90° 1/2" </v>
          </cell>
          <cell r="E3105" t="str">
            <v>UN</v>
          </cell>
          <cell r="F3105">
            <v>1600</v>
          </cell>
        </row>
        <row r="3106">
          <cell r="C3106">
            <v>12666</v>
          </cell>
          <cell r="D3106" t="str">
            <v xml:space="preserve">  PATIO ZONAL EL GACO: ADAPTADOR MACHO COBRE DE 1/2"</v>
          </cell>
          <cell r="E3106" t="str">
            <v>UN</v>
          </cell>
          <cell r="F3106">
            <v>2500</v>
          </cell>
        </row>
        <row r="3107">
          <cell r="C3107">
            <v>12668</v>
          </cell>
          <cell r="D3107" t="str">
            <v>PISO EN POLIPROPILENO DE ALTO IMPACTO PARA PUENTES PEATONALES Y ESTACIONES DE TRANSMILENIO, e=25MM. INCLUYE TRANSPORTE.</v>
          </cell>
          <cell r="E3107" t="str">
            <v>M2</v>
          </cell>
          <cell r="F3107">
            <v>1441447</v>
          </cell>
        </row>
        <row r="3108">
          <cell r="C3108">
            <v>12669</v>
          </cell>
          <cell r="D3108" t="str">
            <v>PISO EN POLIPROPILENO DE ALTO IMPACTO PARA ESCALERA DE PUENTES PEATONALES, ANCHO 38cm e=2cm. INCLUYE TRANSPORTE.</v>
          </cell>
          <cell r="E3108" t="str">
            <v>ML</v>
          </cell>
          <cell r="F3108">
            <v>815150</v>
          </cell>
        </row>
        <row r="3109">
          <cell r="C3109">
            <v>12670</v>
          </cell>
          <cell r="D3109" t="str">
            <v xml:space="preserve">SOPORTE DE ANCLAJE EN POLIPROPILENO DE ALTO IMPACTO PARA ESCALERA DE PUENTES PEATONALES, LARGO:34CM, ANCHO:4,5CM Y e:2,5CM.INCLUYE TRANSPORTE. </v>
          </cell>
          <cell r="E3109" t="str">
            <v>ML</v>
          </cell>
          <cell r="F3109">
            <v>145436</v>
          </cell>
        </row>
        <row r="3110">
          <cell r="C3110">
            <v>12671</v>
          </cell>
          <cell r="D3110" t="str">
            <v>PATIO ZONAL EL GACO: RELLENO CON CENIZA - ESCORIA DE ALTO HORNO.</v>
          </cell>
          <cell r="E3110" t="str">
            <v>M3</v>
          </cell>
          <cell r="F3110">
            <v>12000</v>
          </cell>
        </row>
        <row r="3111">
          <cell r="C3111">
            <v>12672</v>
          </cell>
          <cell r="D3111" t="str">
            <v>PATIO ZONAL EL GACO:TRANSPORTE DE CENIZA - ESCORIA DE ALTO HORNO.</v>
          </cell>
          <cell r="E3111" t="str">
            <v>M3</v>
          </cell>
          <cell r="F3111">
            <v>15000</v>
          </cell>
        </row>
        <row r="3112">
          <cell r="C3112">
            <v>12673</v>
          </cell>
          <cell r="D3112" t="str">
            <v xml:space="preserve">PATIO ZONAL EL GACO: Tubería en acero SCH 40 1"		</v>
          </cell>
          <cell r="E3112" t="str">
            <v>ML</v>
          </cell>
          <cell r="F3112">
            <v>27568</v>
          </cell>
        </row>
        <row r="3113">
          <cell r="C3113">
            <v>12674</v>
          </cell>
          <cell r="D3113" t="str">
            <v>PATIO ZONAL EL GACO:  REDUCCCION DE COPA GALVANIZADA DE 1" A 3/4"</v>
          </cell>
          <cell r="E3113" t="str">
            <v>UN</v>
          </cell>
          <cell r="F3113">
            <v>3190</v>
          </cell>
        </row>
        <row r="3114">
          <cell r="C3114">
            <v>12675</v>
          </cell>
          <cell r="D3114" t="str">
            <v>PATIO ZONAL EL GACO:  Cheque ranurado Ø 1 1/2"</v>
          </cell>
          <cell r="E3114" t="str">
            <v>UN</v>
          </cell>
          <cell r="F3114">
            <v>254541</v>
          </cell>
        </row>
        <row r="3115">
          <cell r="C3115">
            <v>12676</v>
          </cell>
          <cell r="D3115" t="str">
            <v>PATIO ZONAL EL GACO:  Sensor de flujo Ø1½" (Reducción ranurada 2" a 1 1/2")</v>
          </cell>
          <cell r="E3115" t="str">
            <v>UN</v>
          </cell>
          <cell r="F3115">
            <v>8900</v>
          </cell>
        </row>
        <row r="3116">
          <cell r="C3116">
            <v>12677</v>
          </cell>
          <cell r="D3116" t="str">
            <v>PATIO ZONAL EL GACO:  BANDEJA PORTACABLE TIPO MALLA DE 40 CM DE ANCHO</v>
          </cell>
          <cell r="E3116" t="str">
            <v>ML</v>
          </cell>
          <cell r="F3116">
            <v>31066</v>
          </cell>
        </row>
        <row r="3117">
          <cell r="C3117">
            <v>12678</v>
          </cell>
          <cell r="D3117" t="str">
            <v>PATIO ZONAL EL GACO:  Cable aislado cobre 3x12 Trenzado Fase Azul</v>
          </cell>
          <cell r="E3117" t="str">
            <v>ML</v>
          </cell>
          <cell r="F3117">
            <v>6600</v>
          </cell>
        </row>
        <row r="3118">
          <cell r="C3118">
            <v>12679</v>
          </cell>
          <cell r="D3118" t="str">
            <v>PATIO ZONAL EL GACO:  Adaptador cambio de sección para canal de drenaje a sumidero fabricado en polietileno, de sección oval. Longitud total 800 mm, altura exterior 895 mm y ancho exterior 765 mm. Peso: 15,8 kg.</v>
          </cell>
          <cell r="E3118" t="str">
            <v>UN</v>
          </cell>
          <cell r="F3118">
            <v>3276296</v>
          </cell>
        </row>
        <row r="3119">
          <cell r="C3119">
            <v>12680</v>
          </cell>
          <cell r="D3119" t="str">
            <v>PATIO ZONAL EL GACO:  Cable aislado cobre 3x12 Trenzado Fase Roja</v>
          </cell>
          <cell r="E3119" t="str">
            <v>ML</v>
          </cell>
          <cell r="F3119">
            <v>6600</v>
          </cell>
        </row>
        <row r="3120">
          <cell r="C3120">
            <v>12681</v>
          </cell>
          <cell r="D3120" t="str">
            <v>PATIO ZONAL EL GACO: Cuerpo Base (Polipropileno) para Tanque para regulación de flujos pluviales (150 m3) 19,20x4,80</v>
          </cell>
          <cell r="E3120" t="str">
            <v>UN</v>
          </cell>
          <cell r="F3120">
            <v>483712</v>
          </cell>
        </row>
        <row r="3121">
          <cell r="C3121">
            <v>12682</v>
          </cell>
          <cell r="D3121" t="str">
            <v>PATIO ZONAL EL GACO:  Luminaria Led GDS 63.2W</v>
          </cell>
          <cell r="E3121" t="str">
            <v>UN</v>
          </cell>
          <cell r="F3121">
            <v>326695</v>
          </cell>
        </row>
        <row r="3122">
          <cell r="C3122">
            <v>12683</v>
          </cell>
          <cell r="D3122" t="str">
            <v>PATIO ZONAL EL GACO:  CABLE XLPE 15 KV 240 MM No.2 AL</v>
          </cell>
          <cell r="E3122" t="str">
            <v>ML</v>
          </cell>
          <cell r="F3122">
            <v>7833</v>
          </cell>
        </row>
        <row r="3123">
          <cell r="C3123">
            <v>12684</v>
          </cell>
          <cell r="D3123" t="str">
            <v>PATIO ZONAL EL GACO:  CABLE XLPE 35 KV 240 MM No.2 AL</v>
          </cell>
          <cell r="E3123" t="str">
            <v>ML</v>
          </cell>
          <cell r="F3123">
            <v>52500</v>
          </cell>
        </row>
        <row r="3124">
          <cell r="C3124">
            <v>12685</v>
          </cell>
          <cell r="D3124" t="str">
            <v>PATIO ZONAL EL GACO:  NIPLE DE 5cm EN ACERO GALVANIZADO DE 1"</v>
          </cell>
          <cell r="E3124" t="str">
            <v>UN</v>
          </cell>
          <cell r="F3124">
            <v>3500</v>
          </cell>
        </row>
        <row r="3125">
          <cell r="C3125">
            <v>12686</v>
          </cell>
          <cell r="D3125" t="str">
            <v>PATIO ZONAL EL GACO:  UNIÓN EN ACERO GALVANIZADO DE 1"</v>
          </cell>
          <cell r="E3125" t="str">
            <v>UN</v>
          </cell>
          <cell r="F3125">
            <v>2900</v>
          </cell>
        </row>
        <row r="3126">
          <cell r="C3126">
            <v>12687</v>
          </cell>
          <cell r="D3126" t="str">
            <v>PATIO ZONAL EL GACO:  UNIÓN EN COBRE DE 3/4"</v>
          </cell>
          <cell r="E3126" t="str">
            <v>UN</v>
          </cell>
          <cell r="F3126">
            <v>1601</v>
          </cell>
        </row>
        <row r="3127">
          <cell r="C3127">
            <v>12688</v>
          </cell>
          <cell r="D3127" t="str">
            <v>PATIO ZONAL EL GACO:  GEOTEXTIL TEJIDO TR6000 HF</v>
          </cell>
          <cell r="E3127" t="str">
            <v>M2</v>
          </cell>
          <cell r="F3127">
            <v>18753</v>
          </cell>
        </row>
        <row r="3128">
          <cell r="C3128">
            <v>12689</v>
          </cell>
          <cell r="D3128" t="str">
            <v>PATIO ZONAL EL GACO:  EQUIPO EYECTOR CON SWITCH FLOTADOR Y TABLERO ELÉCTRICO</v>
          </cell>
          <cell r="E3128" t="str">
            <v>GLB</v>
          </cell>
          <cell r="F3128">
            <v>2226490</v>
          </cell>
        </row>
        <row r="3129">
          <cell r="C3129">
            <v>12690</v>
          </cell>
          <cell r="D3129" t="str">
            <v>PATIO ZONAL EL GACO:  EQUIPO DE PRESIÓN CON TABLERO ELÉCTRICO, TANQUE HIDROACUMULADOR Y ACCESORIOS.</v>
          </cell>
          <cell r="E3129" t="str">
            <v>GLB</v>
          </cell>
          <cell r="F3129">
            <v>11578700</v>
          </cell>
        </row>
        <row r="3130">
          <cell r="C3130">
            <v>12691</v>
          </cell>
          <cell r="D3130" t="str">
            <v>PATIO ZONAL EL GACO:  EQUIPO DE BOMBEO PARA RCI (BOMBA DIESEL, MOTOR DIESEL, TABLERO CONTROLADOR, MOTOBOMBA JOCKEY Y ACCESORIOS)</v>
          </cell>
          <cell r="E3130" t="str">
            <v>UN</v>
          </cell>
          <cell r="F3130">
            <v>172357815</v>
          </cell>
        </row>
        <row r="3131">
          <cell r="C3131">
            <v>12692</v>
          </cell>
          <cell r="D3131" t="str">
            <v>PATIO ZONAL EL GACO:  Organizador de cables para RACK 80x80 2RU.</v>
          </cell>
          <cell r="E3131" t="str">
            <v>UN</v>
          </cell>
          <cell r="F3131">
            <v>57715</v>
          </cell>
        </row>
        <row r="3132">
          <cell r="C3132">
            <v>12693</v>
          </cell>
          <cell r="D3132" t="str">
            <v xml:space="preserve">PATIO ZONAL EL GACO: Pared pieza lateral (Polipropileno) para Tanque para regulación de flujos pluviales (150 m3) 19,20x4,80 </v>
          </cell>
          <cell r="E3132" t="str">
            <v>UN</v>
          </cell>
          <cell r="F3132">
            <v>160560</v>
          </cell>
        </row>
        <row r="3133">
          <cell r="C3133">
            <v>12694</v>
          </cell>
          <cell r="D3133" t="str">
            <v xml:space="preserve">PATIO ZONAL EL GACO: Tapas de columnas para Tanque para regulación de flujos pluviales (150 m3) 19,20x4,80 </v>
          </cell>
          <cell r="E3133" t="str">
            <v>UN</v>
          </cell>
          <cell r="F3133">
            <v>45729</v>
          </cell>
        </row>
        <row r="3134">
          <cell r="C3134">
            <v>12695</v>
          </cell>
          <cell r="D3134" t="str">
            <v xml:space="preserve">PATIO ZONAL EL GACO: Conectores para Tanque para regulación de flujos pluviales (150 m3) 19,20x4,80 </v>
          </cell>
          <cell r="E3134" t="str">
            <v>UN</v>
          </cell>
          <cell r="F3134">
            <v>7830</v>
          </cell>
        </row>
        <row r="3135">
          <cell r="C3135">
            <v>12696</v>
          </cell>
          <cell r="D3135" t="str">
            <v xml:space="preserve">PATIO ZONAL EL GACO: Placa de acceso para Tanque para regulación de flujos pluviales (150 m3) 19,20x4,80 </v>
          </cell>
          <cell r="E3135" t="str">
            <v>UN</v>
          </cell>
          <cell r="F3135">
            <v>235759</v>
          </cell>
        </row>
        <row r="3136">
          <cell r="C3136">
            <v>12697</v>
          </cell>
          <cell r="D3136" t="str">
            <v>PATIO ZONAL EL GACO: Elemento de inspección para Tanque para regulación de flujos pluviales (150 m3) 19,20x4,80</v>
          </cell>
          <cell r="E3136" t="str">
            <v>UN</v>
          </cell>
          <cell r="F3136">
            <v>404652</v>
          </cell>
        </row>
        <row r="3137">
          <cell r="C3137">
            <v>12698</v>
          </cell>
          <cell r="D3137" t="str">
            <v xml:space="preserve">PATIO ZONAL EL GACO: Tapa de fundición Ø 450mm tapa hierro dúctil para Tanque para regulación de flujos pluviales (150 m3) 19,20x4,80 </v>
          </cell>
          <cell r="E3137" t="str">
            <v>UN</v>
          </cell>
          <cell r="F3137">
            <v>1957207</v>
          </cell>
        </row>
        <row r="3138">
          <cell r="C3138">
            <v>12699</v>
          </cell>
          <cell r="D3138" t="str">
            <v>PATIO ZONAL EL GACO - JUEGO DE PRE MOLDEADOS TIPO EXTERIOR PARA CABLE XLPE 15KVA 240 MM2</v>
          </cell>
          <cell r="E3138" t="str">
            <v>JGO</v>
          </cell>
          <cell r="F3138">
            <v>134784</v>
          </cell>
        </row>
        <row r="3139">
          <cell r="C3139">
            <v>12700</v>
          </cell>
          <cell r="D3139" t="str">
            <v>PATIO ZONAL EL GACO - CABLE XLPE 15 KV 240MM2 AL</v>
          </cell>
          <cell r="E3139" t="str">
            <v>ML</v>
          </cell>
          <cell r="F3139">
            <v>7833</v>
          </cell>
        </row>
        <row r="3140">
          <cell r="C3140">
            <v>12701</v>
          </cell>
          <cell r="D3140" t="str">
            <v>PATIO ZONAL EL GACO - REDUCCCION DE COPA GALVANIZADA DE 1" A 3/4"</v>
          </cell>
          <cell r="E3140" t="str">
            <v>UN</v>
          </cell>
          <cell r="F3140">
            <v>3190</v>
          </cell>
        </row>
        <row r="3141">
          <cell r="C3141">
            <v>12702</v>
          </cell>
          <cell r="D3141" t="str">
            <v xml:space="preserve">PATIO ZONAL EL GACO - TEE EN COBRE DE 3/4" </v>
          </cell>
          <cell r="E3141" t="str">
            <v>UN</v>
          </cell>
          <cell r="F3141">
            <v>4401</v>
          </cell>
        </row>
        <row r="3142">
          <cell r="C3142">
            <v>12703</v>
          </cell>
          <cell r="D3142" t="str">
            <v>PATIO ZONAL EL GACO - ADAPTADOR MACHO EN COBRE DE 3/4"</v>
          </cell>
          <cell r="E3142" t="str">
            <v>UN</v>
          </cell>
          <cell r="F3142">
            <v>3800</v>
          </cell>
        </row>
        <row r="3143">
          <cell r="C3143">
            <v>12704</v>
          </cell>
          <cell r="D3143" t="str">
            <v>PATIO ZONAL EL GACO - PORCELANATO PARED PARA GRES NAVIA ACERO COLOR GRIS SIMILAR O EQUIVALENTE</v>
          </cell>
          <cell r="E3143" t="str">
            <v>M2</v>
          </cell>
          <cell r="F3143">
            <v>46500</v>
          </cell>
        </row>
        <row r="3144">
          <cell r="C3144">
            <v>12705</v>
          </cell>
          <cell r="D3144" t="str">
            <v>PATIO ZONAL EL GACO - PISO EN PORCELANATO ADOBERY COLOR WENGUE SIMILAR O EQUIVALENTE</v>
          </cell>
          <cell r="E3144" t="str">
            <v>M2</v>
          </cell>
          <cell r="F3144">
            <v>89900</v>
          </cell>
        </row>
        <row r="3145">
          <cell r="C3145">
            <v>12706</v>
          </cell>
          <cell r="D3145" t="str">
            <v xml:space="preserve">PATIO ZONAL EL GACO - POCETA EN ACERO INOXIDABLE </v>
          </cell>
          <cell r="E3145" t="str">
            <v>UN</v>
          </cell>
          <cell r="F3145">
            <v>66901</v>
          </cell>
        </row>
        <row r="3146">
          <cell r="C3146">
            <v>12707</v>
          </cell>
          <cell r="D3146"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E3146" t="str">
            <v>ML</v>
          </cell>
          <cell r="F3146">
            <v>763618</v>
          </cell>
        </row>
        <row r="3147">
          <cell r="C3147">
            <v>12708</v>
          </cell>
          <cell r="D3147" t="str">
            <v>PATIO ZONAL EL GACO - TEJA EN METACRILATO TRANSPARENTE DE 1,5 CM DE GROSOR</v>
          </cell>
          <cell r="E3147" t="str">
            <v>M2</v>
          </cell>
          <cell r="F3147">
            <v>19933</v>
          </cell>
        </row>
        <row r="3148">
          <cell r="C3148">
            <v>12709</v>
          </cell>
          <cell r="D3148" t="str">
            <v>PATIO ZONAL EL GACO: Tapa inicio ciega de hormigón polímero, para canales RD200V 0.0. Longitud de 84 mm, altura exterior de 330 mm y ancho exterior de 260 mm. Peso: 9 kg.</v>
          </cell>
          <cell r="E3148" t="str">
            <v>UN</v>
          </cell>
          <cell r="F3148">
            <v>314051</v>
          </cell>
        </row>
        <row r="3149">
          <cell r="C3149">
            <v>12710</v>
          </cell>
          <cell r="D3149" t="str">
            <v>PATIO ZONAL EL GACO - CABALLETE PARA TEJA</v>
          </cell>
          <cell r="E3149" t="str">
            <v>UN</v>
          </cell>
          <cell r="F3149">
            <v>55900</v>
          </cell>
        </row>
        <row r="3150">
          <cell r="C3150">
            <v>12711</v>
          </cell>
          <cell r="D3150" t="str">
            <v>PATIO ZONAL EL GACO: Tapa final ciega de hormigón polímero, para canales RD200V 0.0. Longitud de 70 mm, altura exterior de 330 mm y ancho exterior de 260 mm.</v>
          </cell>
          <cell r="E3150" t="str">
            <v>UN</v>
          </cell>
          <cell r="F3150">
            <v>344127</v>
          </cell>
        </row>
        <row r="3151">
          <cell r="C3151">
            <v>12712</v>
          </cell>
          <cell r="D3151"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E3151" t="str">
            <v>ML</v>
          </cell>
          <cell r="F3151">
            <v>1418425</v>
          </cell>
        </row>
        <row r="3152">
          <cell r="C3152">
            <v>12713</v>
          </cell>
          <cell r="D3152" t="str">
            <v>PATIO ZONAL EL GACO - MANTO PERMANENTE TRM 500</v>
          </cell>
          <cell r="E3152" t="str">
            <v>M2</v>
          </cell>
          <cell r="F3152">
            <v>11863</v>
          </cell>
        </row>
        <row r="3153">
          <cell r="C3153">
            <v>12714</v>
          </cell>
          <cell r="D3153" t="str">
            <v>PATIO ZONAL EL GACO - BANDEJA PORTAEQUIPOS 370 MM</v>
          </cell>
          <cell r="E3153" t="str">
            <v>UN</v>
          </cell>
          <cell r="F3153">
            <v>37001</v>
          </cell>
        </row>
        <row r="3154">
          <cell r="C3154">
            <v>12715</v>
          </cell>
          <cell r="D3154" t="str">
            <v>PATIO ZONAL EL GACO: Reja Passarela FF F400 50 cm S300 (incluye Marco)</v>
          </cell>
          <cell r="E3154" t="str">
            <v>ML</v>
          </cell>
          <cell r="F3154">
            <v>719405</v>
          </cell>
        </row>
        <row r="3155">
          <cell r="C3155">
            <v>12716</v>
          </cell>
          <cell r="D3155" t="str">
            <v>PATIO ZONAL EL GACO - BANDEJA DE FIBRA OPTICA 24 PUERTOS</v>
          </cell>
          <cell r="E3155" t="str">
            <v>UN</v>
          </cell>
          <cell r="F3155">
            <v>379029</v>
          </cell>
        </row>
        <row r="3156">
          <cell r="C3156">
            <v>12717</v>
          </cell>
          <cell r="D3156" t="str">
            <v>PATIO ZONAL EL GACO - CONECTORES LC</v>
          </cell>
          <cell r="E3156" t="str">
            <v>UN</v>
          </cell>
          <cell r="F3156">
            <v>72508</v>
          </cell>
        </row>
        <row r="3157">
          <cell r="C3157">
            <v>12718</v>
          </cell>
          <cell r="D3157" t="str">
            <v>PATIO ZONAL EL GACO - ADAPTADOR MACHO EN BRONCE O COBRE DE 1"</v>
          </cell>
          <cell r="E3157" t="str">
            <v>UN</v>
          </cell>
          <cell r="F3157">
            <v>6300</v>
          </cell>
        </row>
        <row r="3158">
          <cell r="C3158">
            <v>12719</v>
          </cell>
          <cell r="D3158" t="str">
            <v>VENTANA TIPO V-01  PIVOTE VERTICAL,  EN ALUMINIO, VIDRIO TEMPLADO DE SEGURIDAD INCOLORO 6MM,  CON BASCULANTE Y DEMAS ELEMENTOS PARA SU NORMAL FUNCIONAMIENTO. MEDIDA 100x 220CM (Incluye suministro en instalacion)</v>
          </cell>
          <cell r="E3158" t="str">
            <v>UN</v>
          </cell>
          <cell r="F3158">
            <v>833000</v>
          </cell>
        </row>
        <row r="3159">
          <cell r="C3159">
            <v>12720</v>
          </cell>
          <cell r="D3159" t="str">
            <v>PUERTA TIPO P-03 EN ALUMINIO CON VIDRIO, DE SEGURIDAD INCOLORO DE 6MM. Y DEMAS ELEMENTOS PARA SU NORMAL FUNCIONAMIENTO. MEDIDA 80x220 CM. (Incluye suministro e Instalacion)</v>
          </cell>
          <cell r="E3159" t="str">
            <v>UN</v>
          </cell>
          <cell r="F3159">
            <v>1130500</v>
          </cell>
        </row>
        <row r="3160">
          <cell r="C3160">
            <v>12721</v>
          </cell>
          <cell r="D3160" t="str">
            <v>PATIO ZONAL EL GACO - TEE HD RANURADA UL/HM 2½"</v>
          </cell>
          <cell r="E3160" t="str">
            <v>UN</v>
          </cell>
          <cell r="F3160">
            <v>20610</v>
          </cell>
        </row>
        <row r="3161">
          <cell r="C3161">
            <v>12722</v>
          </cell>
          <cell r="D3161" t="str">
            <v>PATIO ZONAL EL GACO - CODO HD RANURADO UL/HM 3"</v>
          </cell>
          <cell r="E3161" t="str">
            <v>UN</v>
          </cell>
          <cell r="F3161">
            <v>17612</v>
          </cell>
        </row>
        <row r="3162">
          <cell r="C3162">
            <v>12723</v>
          </cell>
          <cell r="D3162" t="str">
            <v>PATIO ZONAL EL GACO - SEMICODO HD RANURADO UL/HM  4"</v>
          </cell>
          <cell r="E3162" t="str">
            <v>UN</v>
          </cell>
          <cell r="F3162">
            <v>24930</v>
          </cell>
        </row>
        <row r="3163">
          <cell r="C3163">
            <v>12724</v>
          </cell>
          <cell r="D3163" t="str">
            <v>PATIO ZONAL EL GACO - Canal de drenaje Q max Neo 300 (1 m) por componentes ,1 cuerpo parte inferior, 1 cuerpo parte superior,2 rejillas en acero galvanizado Q flow. Incluye Guia de instalacion</v>
          </cell>
          <cell r="E3163" t="str">
            <v>ML</v>
          </cell>
          <cell r="F3163">
            <v>857221</v>
          </cell>
        </row>
        <row r="3164">
          <cell r="C3164">
            <v>12725</v>
          </cell>
          <cell r="D3164" t="str">
            <v xml:space="preserve">PATIO ZONAL EL GACO - Soporte pernado para instalacion para QMAX NEO 300 </v>
          </cell>
          <cell r="E3164" t="str">
            <v>UN</v>
          </cell>
          <cell r="F3164">
            <v>40086</v>
          </cell>
        </row>
        <row r="3165">
          <cell r="C3165">
            <v>12726</v>
          </cell>
          <cell r="D3165"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E3165" t="str">
            <v>UN</v>
          </cell>
          <cell r="F3165">
            <v>3085184</v>
          </cell>
        </row>
        <row r="3166">
          <cell r="C3166">
            <v>12727</v>
          </cell>
          <cell r="D3166"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E3166" t="str">
            <v>UN</v>
          </cell>
          <cell r="F3166">
            <v>58372262</v>
          </cell>
        </row>
        <row r="3167">
          <cell r="C3167">
            <v>12728</v>
          </cell>
          <cell r="D3167" t="str">
            <v xml:space="preserve">PATIO ZONAL EL GACO: Sep Hidro Ent. Oleopator G NST NS10 para Tanque Separador de Hidrocarburos		</v>
          </cell>
          <cell r="E3167" t="str">
            <v>UN</v>
          </cell>
          <cell r="F3167">
            <v>23849536</v>
          </cell>
        </row>
        <row r="3168">
          <cell r="C3168">
            <v>12729</v>
          </cell>
          <cell r="D3168" t="str">
            <v xml:space="preserve">PATIO ZONAL EL GACO - TOP SECTION D400 550-1130 PARA SEP DE HIDROCARBUROS </v>
          </cell>
          <cell r="E3168" t="str">
            <v>UN</v>
          </cell>
          <cell r="F3168">
            <v>9377457</v>
          </cell>
        </row>
        <row r="3169">
          <cell r="C3169">
            <v>12730</v>
          </cell>
          <cell r="D3169"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E3169" t="str">
            <v>UN</v>
          </cell>
          <cell r="F3169">
            <v>70696840</v>
          </cell>
        </row>
        <row r="3170">
          <cell r="C3170">
            <v>12731</v>
          </cell>
          <cell r="D3170"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E3170" t="str">
            <v>UN</v>
          </cell>
          <cell r="F3170">
            <v>36347945</v>
          </cell>
        </row>
        <row r="3171">
          <cell r="C3171">
            <v>12732</v>
          </cell>
          <cell r="D3171"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E3171" t="str">
            <v>ML</v>
          </cell>
          <cell r="F3171">
            <v>4273578</v>
          </cell>
        </row>
        <row r="3172">
          <cell r="C3172">
            <v>12733</v>
          </cell>
          <cell r="D3172"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172" t="str">
            <v>UN</v>
          </cell>
          <cell r="F3172">
            <v>7477321</v>
          </cell>
        </row>
        <row r="3173">
          <cell r="C3173">
            <v>12734</v>
          </cell>
          <cell r="D3173" t="str">
            <v>PATIO ZONAL EL GACO - Adaptador cambio de sección para canal de drenaje QMAX 550 a sumidero fabricado en polietileno, de sección oval. Longitud total 800 mm, altura exterior 740 mm y ancho exterior 665 mm. Peso: 11,8 kg.</v>
          </cell>
          <cell r="E3173" t="str">
            <v>UN</v>
          </cell>
          <cell r="F3173">
            <v>2938611</v>
          </cell>
        </row>
        <row r="3174">
          <cell r="C3174">
            <v>12735</v>
          </cell>
          <cell r="D3174" t="str">
            <v>PATIO ZONAL EL GACO: Top section capacidad de Carga D400 para Tanque Separador de Hidrocarburos</v>
          </cell>
          <cell r="E3174" t="str">
            <v>UN</v>
          </cell>
          <cell r="F3174">
            <v>6108402</v>
          </cell>
        </row>
        <row r="3175">
          <cell r="C3175">
            <v>12736</v>
          </cell>
          <cell r="D3175"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E3175" t="str">
            <v>ML</v>
          </cell>
          <cell r="F3175">
            <v>5341516</v>
          </cell>
        </row>
        <row r="3176">
          <cell r="C3176">
            <v>12737</v>
          </cell>
          <cell r="D3176" t="str">
            <v>PATIO ZONAL EL GACO: Tanque filtración Stormclean TF600 GRP Vertical</v>
          </cell>
          <cell r="E3176" t="str">
            <v>UN</v>
          </cell>
          <cell r="F3176">
            <v>55243314</v>
          </cell>
        </row>
        <row r="3177">
          <cell r="C3177">
            <v>12738</v>
          </cell>
          <cell r="D3177" t="str">
            <v>PATIO ZONAL EL GACO: Jack RJ-45 para incrustar categoría 6</v>
          </cell>
          <cell r="E3177" t="str">
            <v>UN</v>
          </cell>
          <cell r="F3177">
            <v>10900</v>
          </cell>
        </row>
        <row r="3178">
          <cell r="C3178">
            <v>12739</v>
          </cell>
          <cell r="D3178" t="str">
            <v xml:space="preserve">PATIO ZONAL EL GACO: KIT FAN OUT SC/LC PARA FIBRA MULTIMODO OM3	L=1m	</v>
          </cell>
          <cell r="E3178" t="str">
            <v>UN</v>
          </cell>
          <cell r="F3178">
            <v>15910</v>
          </cell>
        </row>
        <row r="3179">
          <cell r="C3179">
            <v>12740</v>
          </cell>
          <cell r="D3179" t="str">
            <v>PATIO ZONAL EL GACO: PDU VERTICAL PARA RACK</v>
          </cell>
          <cell r="E3179" t="str">
            <v>UN</v>
          </cell>
          <cell r="F3179">
            <v>295748</v>
          </cell>
        </row>
        <row r="3180">
          <cell r="C3180">
            <v>12741</v>
          </cell>
          <cell r="D3180" t="str">
            <v xml:space="preserve">PATIO ZONAL EL GACO: PATCH CORD DE FIBRA ÓPTICA SC/LC L=2m	</v>
          </cell>
          <cell r="E3180" t="str">
            <v>UN</v>
          </cell>
          <cell r="F3180">
            <v>29000</v>
          </cell>
        </row>
        <row r="3181">
          <cell r="C3181">
            <v>12742</v>
          </cell>
          <cell r="D3181" t="str">
            <v xml:space="preserve"> PATIO ZONAL EL GACO: Terminal Premoldeada Tipo Interior para 15 KV 2-250 KCM</v>
          </cell>
          <cell r="E3181" t="str">
            <v>ML</v>
          </cell>
          <cell r="F3181">
            <v>97899</v>
          </cell>
        </row>
        <row r="3182">
          <cell r="C3182">
            <v>12744</v>
          </cell>
          <cell r="D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182" t="str">
            <v>ML</v>
          </cell>
          <cell r="F3182">
            <v>743387</v>
          </cell>
        </row>
        <row r="3183">
          <cell r="C3183">
            <v>12745</v>
          </cell>
          <cell r="D318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E3183" t="str">
            <v>ML</v>
          </cell>
          <cell r="F3183">
            <v>743387</v>
          </cell>
        </row>
        <row r="3184">
          <cell r="C3184">
            <v>12746</v>
          </cell>
          <cell r="D318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E3184" t="str">
            <v>ML</v>
          </cell>
          <cell r="F3184">
            <v>810188</v>
          </cell>
        </row>
        <row r="3185">
          <cell r="C3185">
            <v>12747</v>
          </cell>
          <cell r="D3185"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E3185" t="str">
            <v>ML</v>
          </cell>
          <cell r="F3185">
            <v>1373519</v>
          </cell>
        </row>
        <row r="3186">
          <cell r="C3186">
            <v>12748</v>
          </cell>
          <cell r="D318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E3186" t="str">
            <v>ML</v>
          </cell>
          <cell r="F3186">
            <v>2165567</v>
          </cell>
        </row>
        <row r="3187">
          <cell r="C3187">
            <v>12749</v>
          </cell>
          <cell r="D3187" t="str">
            <v>PATIO ZONAL EL GACO: DRENES VERTICALES TIPO MECHA CON PERFORACION</v>
          </cell>
          <cell r="E3187" t="str">
            <v>ML</v>
          </cell>
          <cell r="F3187">
            <v>7448</v>
          </cell>
        </row>
        <row r="3188">
          <cell r="C3188">
            <v>12750</v>
          </cell>
          <cell r="D3188" t="str">
            <v>PATIO ZONAL EL GACO: Niples pasa-muros acero inoxidable ranurados 6" de 60cm de longitud-</v>
          </cell>
          <cell r="E3188" t="str">
            <v>UN</v>
          </cell>
          <cell r="F3188">
            <v>553000</v>
          </cell>
        </row>
        <row r="3189">
          <cell r="C3189">
            <v>12751</v>
          </cell>
          <cell r="D3189" t="str">
            <v>PATIO ZONAL EL GACO:  MOVILIZACIÓN Y LA DESMOVILIZACIÓN DE EQUIPOS PARA PERFORACION DE DRENES TIPO MECHA</v>
          </cell>
          <cell r="E3189" t="str">
            <v>UN</v>
          </cell>
          <cell r="F3189">
            <v>20687</v>
          </cell>
        </row>
        <row r="3190">
          <cell r="C3190">
            <v>12752</v>
          </cell>
          <cell r="D3190" t="str">
            <v>PATIO ZONAL EL GACO:  Niples pasa-muros acero inoxidable ranurados 1" de 60cm de longitud</v>
          </cell>
          <cell r="E3190" t="str">
            <v>UN</v>
          </cell>
          <cell r="F3190">
            <v>79001</v>
          </cell>
        </row>
        <row r="3191">
          <cell r="C3191">
            <v>12753</v>
          </cell>
          <cell r="D3191" t="str">
            <v>PATIO ZONAL EL GACO:  Niples pasa-muros acero inoxidable ranurados 1 1/4" de 60cm de longitud</v>
          </cell>
          <cell r="E3191" t="str">
            <v>UN</v>
          </cell>
          <cell r="F3191">
            <v>101000</v>
          </cell>
        </row>
        <row r="3192">
          <cell r="C3192">
            <v>12754</v>
          </cell>
          <cell r="D3192" t="str">
            <v>PATIO ZONAL EL GACO:  Válvula mariposa Ø2½"</v>
          </cell>
          <cell r="E3192" t="str">
            <v>UN</v>
          </cell>
          <cell r="F3192">
            <v>505036</v>
          </cell>
        </row>
        <row r="3193">
          <cell r="C3193">
            <v>12755</v>
          </cell>
          <cell r="D3193" t="str">
            <v>PATIO ZONAL EL GACO:  Válvula mariposa Ø3"</v>
          </cell>
          <cell r="E3193" t="str">
            <v>UN</v>
          </cell>
          <cell r="F3193">
            <v>526337</v>
          </cell>
        </row>
        <row r="3194">
          <cell r="C3194">
            <v>12756</v>
          </cell>
          <cell r="D3194" t="str">
            <v>PATIO ZONAL EL GACO:  Válvula mariposa Ø4"</v>
          </cell>
          <cell r="E3194" t="str">
            <v>UN</v>
          </cell>
          <cell r="F3194">
            <v>587027</v>
          </cell>
        </row>
        <row r="3195">
          <cell r="C3195">
            <v>12757</v>
          </cell>
          <cell r="D3195" t="str">
            <v>PATIO ZONAL EL GACO:  Sensor de flujo Ø2"</v>
          </cell>
          <cell r="E3195" t="str">
            <v>UN</v>
          </cell>
          <cell r="F3195">
            <v>433755</v>
          </cell>
        </row>
        <row r="3196">
          <cell r="C3196">
            <v>12758</v>
          </cell>
          <cell r="D3196" t="str">
            <v>PATIO ZONAL EL GACO:  Sensor de flujo Ø2½"</v>
          </cell>
          <cell r="E3196" t="str">
            <v>UN</v>
          </cell>
          <cell r="F3196">
            <v>405266</v>
          </cell>
        </row>
        <row r="3197">
          <cell r="C3197">
            <v>12759</v>
          </cell>
          <cell r="D3197" t="str">
            <v>PATIO ZONAL EL GACO:  Sensor de flujo Ø3"</v>
          </cell>
          <cell r="E3197" t="str">
            <v>UN</v>
          </cell>
          <cell r="F3197">
            <v>474572</v>
          </cell>
        </row>
        <row r="3198">
          <cell r="C3198">
            <v>12760</v>
          </cell>
          <cell r="D3198" t="str">
            <v>PATIO ZONAL EL GACO:  Sensor de flujo Ø4"</v>
          </cell>
          <cell r="E3198" t="str">
            <v>UN</v>
          </cell>
          <cell r="F3198">
            <v>433755</v>
          </cell>
        </row>
        <row r="3199">
          <cell r="C3199">
            <v>12761</v>
          </cell>
          <cell r="D3199" t="str">
            <v>PATIO ZONAL EL GACO:  Válvula desaireadora Ø ¾"</v>
          </cell>
          <cell r="E3199" t="str">
            <v>UN</v>
          </cell>
          <cell r="F3199">
            <v>375647</v>
          </cell>
        </row>
        <row r="3200">
          <cell r="C3200">
            <v>12762</v>
          </cell>
          <cell r="D3200" t="str">
            <v>PATIO ZONAL EL GACO:  Válvula desaireadora Ø 1"</v>
          </cell>
          <cell r="E3200" t="str">
            <v>UN</v>
          </cell>
          <cell r="F3200">
            <v>452200</v>
          </cell>
        </row>
        <row r="3201">
          <cell r="C3201">
            <v>12763</v>
          </cell>
          <cell r="D3201" t="str">
            <v>PATIO ZONAL EL GACO:  Válvula OS&amp;Y Flanchada 4" Supervisada</v>
          </cell>
          <cell r="E3201" t="str">
            <v>UN</v>
          </cell>
          <cell r="F3201">
            <v>1024352</v>
          </cell>
        </row>
        <row r="3202">
          <cell r="C3202">
            <v>12764</v>
          </cell>
          <cell r="D3202" t="str">
            <v>PATIO ZONAL EL GACO:  Válvula OS&amp;Y Flanchada 6" Supervisada</v>
          </cell>
          <cell r="E3202" t="str">
            <v>UN</v>
          </cell>
          <cell r="F3202">
            <v>2236009</v>
          </cell>
        </row>
        <row r="3203">
          <cell r="C3203">
            <v>12765</v>
          </cell>
          <cell r="D3203" t="str">
            <v>PATIO ZONAL EL GACO:  GABINETE RACK AÉREO DE 13 UR GABINETE RACK AÉREO TIPO 1 UR de alto 16 x ancho 40 x fondo 40cm</v>
          </cell>
          <cell r="E3203" t="str">
            <v>UN</v>
          </cell>
          <cell r="F3203">
            <v>67594</v>
          </cell>
        </row>
        <row r="3204">
          <cell r="C3204">
            <v>12766</v>
          </cell>
          <cell r="D3204" t="str">
            <v>PATIO ZONAL EL GACO:  Niples pasa-muros acero inoxidable ranurados 1 1/2" de 60cm de longitud</v>
          </cell>
          <cell r="E3204" t="str">
            <v>UN</v>
          </cell>
          <cell r="F3204">
            <v>116000</v>
          </cell>
        </row>
        <row r="3205">
          <cell r="C3205">
            <v>12767</v>
          </cell>
          <cell r="D3205" t="str">
            <v>PATIO ZONAL EL GACO:  Niples pasa-muros acero inoxidable ranurados 2" de 60cm de longitud</v>
          </cell>
          <cell r="E3205" t="str">
            <v>UN</v>
          </cell>
          <cell r="F3205">
            <v>138000</v>
          </cell>
        </row>
        <row r="3206">
          <cell r="C3206">
            <v>12768</v>
          </cell>
          <cell r="D3206" t="str">
            <v>PATIO ZONAL EL GACO:  Ajardinamiento tipo cerca viva con plantas trepadoras</v>
          </cell>
          <cell r="E3206" t="str">
            <v>M2</v>
          </cell>
          <cell r="F3206">
            <v>11603</v>
          </cell>
        </row>
        <row r="3207">
          <cell r="C3207">
            <v>12769</v>
          </cell>
          <cell r="D3207" t="str">
            <v>PATIO ZONAL EL GACO:  ASCENSOR HIDRÁULICO (SIN CUARTO DE MAQUINAS) CON PUERTAS AUTOMÁTICAS. Incluye Suministro, transporte e Instalación</v>
          </cell>
          <cell r="E3207" t="str">
            <v>GLB</v>
          </cell>
          <cell r="F3207">
            <v>77350000</v>
          </cell>
        </row>
        <row r="3208">
          <cell r="C3208">
            <v>12770</v>
          </cell>
          <cell r="D3208"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E3208" t="str">
            <v>UN</v>
          </cell>
          <cell r="F3208">
            <v>206661</v>
          </cell>
        </row>
        <row r="3209">
          <cell r="C3209">
            <v>12771</v>
          </cell>
          <cell r="D3209" t="str">
            <v>PATIO ZONAL EL GACO:  SILICONA ANTIHONGOS TRANSPARENTE</v>
          </cell>
          <cell r="E3209" t="str">
            <v>UN</v>
          </cell>
          <cell r="F3209">
            <v>12900</v>
          </cell>
        </row>
        <row r="3210">
          <cell r="C3210">
            <v>12772</v>
          </cell>
          <cell r="D3210" t="str">
            <v>PATIO ZONAL EL GACO:  TORNILLO CHAZO PUNTILLA 1/4"</v>
          </cell>
          <cell r="E3210" t="str">
            <v>UN</v>
          </cell>
          <cell r="F3210">
            <v>118</v>
          </cell>
        </row>
        <row r="3211">
          <cell r="C3211">
            <v>12773</v>
          </cell>
          <cell r="D3211"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E3211" t="str">
            <v>M2</v>
          </cell>
          <cell r="F3211">
            <v>658391</v>
          </cell>
        </row>
        <row r="3212">
          <cell r="C3212">
            <v>12774</v>
          </cell>
          <cell r="D3212" t="str">
            <v>PATIO ZONAL EL GACO:  Niples pasa-muros acero inoxidable ranurados 2 1/2" de 60cm de longitud</v>
          </cell>
          <cell r="E3212" t="str">
            <v>UN</v>
          </cell>
          <cell r="F3212">
            <v>207500</v>
          </cell>
        </row>
        <row r="3213">
          <cell r="C3213">
            <v>12775</v>
          </cell>
          <cell r="D3213" t="str">
            <v>PATIO ZONAL EL GACO:  Niples pasa-muros acero inoxidable ranurados 3" de 60cm de longitud</v>
          </cell>
          <cell r="E3213" t="str">
            <v>UN</v>
          </cell>
          <cell r="F3213">
            <v>255000</v>
          </cell>
        </row>
        <row r="3214">
          <cell r="C3214">
            <v>12776</v>
          </cell>
          <cell r="D3214" t="str">
            <v>PATIO ZONAL EL GACO:  Niples pasa-muros acero inoxidable ranurados 4" de 60cm de longitud</v>
          </cell>
          <cell r="E3214" t="str">
            <v>UN</v>
          </cell>
          <cell r="F3214">
            <v>341000</v>
          </cell>
        </row>
        <row r="3215">
          <cell r="C3215">
            <v>12778</v>
          </cell>
          <cell r="D3215"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215" t="str">
            <v>ML</v>
          </cell>
          <cell r="F3215">
            <v>2048267</v>
          </cell>
        </row>
        <row r="3216">
          <cell r="C3216">
            <v>12781</v>
          </cell>
          <cell r="D3216" t="str">
            <v>TARIFA DIA - ALQUILER DE VEHICULO: CAMPERO, PICK-UP, CAMIONETA, CAMION O SIMILAR DE 1300cc A 2000cc DE CILINDRADA, MODELO 2018 A 2015. 80% DE LA TARIFA ESTABLECIDA. INCLUYE TODOS LOS COSTOS DE OPERACIÓN Y MANTENIMIENTO EXCEPTO EL SALARIO DEL CONDUCTOR.</v>
          </cell>
          <cell r="E3216" t="str">
            <v>DIA</v>
          </cell>
          <cell r="F3216">
            <v>190000</v>
          </cell>
        </row>
        <row r="3217">
          <cell r="C3217">
            <v>12782</v>
          </cell>
          <cell r="D3217" t="str">
            <v>TARIFA MES - ALQUILER DE VEHICULO MES: CAMPERO, PICK-UP, CAMIONETA, CAMION O SIMILAR DE 1300cc A 2000cc DE CILINDRADA, MODELO 2018 A 2015. 80% DE LA TARIFA ESTABLECIDA. INCLUYE TODOS LOS COSTOS DE OPERACIÓN Y MANTENIMIENTO EXCEPTO EL SALARIO DEL CONDUCTOR.</v>
          </cell>
          <cell r="E3217" t="str">
            <v>MES</v>
          </cell>
          <cell r="F3217">
            <v>5791000</v>
          </cell>
        </row>
        <row r="3218">
          <cell r="C3218">
            <v>12783</v>
          </cell>
          <cell r="D3218" t="str">
            <v>TARIFA DIA - ALQUILER DE VEHICULO: CAMPERO, PICK-UP, CAMIONETA, CAMION O SIMILAR MAYOR A 2000cc DE CILINDRADA, MODELO 2018 A 2015. 80% DE LA TARIFA ESTABLECIDA. INCLUYE TODOS LOS COSTOS DE OPERACIÓN Y MANTENIMIENTO EXCEPTO EL SALARIO DEL CONDUCTOR.</v>
          </cell>
          <cell r="E3218" t="str">
            <v>DIA</v>
          </cell>
          <cell r="F3218">
            <v>274000</v>
          </cell>
        </row>
        <row r="3219">
          <cell r="C3219">
            <v>12784</v>
          </cell>
          <cell r="D3219" t="str">
            <v>TARIFA MES - ALQUILER DE VEHICULO MES: CAMPERO, PICK-UP, CAMIONETA, CAMION O SIMILAR MAYOR A 2000cc DE CILINDRADA, MODELO 2018 A 2015. 80% DE LA TARIFA ESTABLECIDA. INCLUYE TODOS LOS COSTOS DE OPERACIÓN Y MANTENIMIENTO EXCEPTO EL SALARIO DEL CONDUCTOR.</v>
          </cell>
          <cell r="E3219" t="str">
            <v>MES</v>
          </cell>
          <cell r="F3219">
            <v>8306000</v>
          </cell>
        </row>
        <row r="3220">
          <cell r="C3220">
            <v>12785</v>
          </cell>
          <cell r="D3220" t="str">
            <v>TARIFA DIA - ALQUILER DE VEHICULO: CAMPERO, PICK-UP, CAMIONETA, CAMION O SIMILAR MAYOR A 2000cc DE CILINDRADA, MODELO 2014 A 2011. 75% DE LA TARIFA ESTABLECIDA. INCLUYE TODOS LOS COSTOS DE OPERACIÓN Y MANTENIMIENTO EXCEPTO EL SALARIO DEL CONDUCTOR.</v>
          </cell>
          <cell r="E3220" t="str">
            <v>DIA</v>
          </cell>
          <cell r="F3220">
            <v>261000</v>
          </cell>
        </row>
        <row r="3221">
          <cell r="C3221">
            <v>12786</v>
          </cell>
          <cell r="D3221" t="str">
            <v>TARIFA MES - ALQUILER DE VEHICULO MES: CAMPERO, PICK-UP, CAMIONETA, CAMION O SIMILAR MAYOR A 2000cc DE CILINDRADA, MODELO 2014 A 2011. 75% DE LA TARIFA ESTABLECIDA. INCLUYE TODOS LOS COSTOS DE OPERACIÓN Y MANTENIMIENTO EXCEPTO EL SALARIO DEL CONDUCTOR.</v>
          </cell>
          <cell r="E3221" t="str">
            <v>MES</v>
          </cell>
          <cell r="F3221">
            <v>7785000</v>
          </cell>
        </row>
        <row r="3222">
          <cell r="C3222">
            <v>12787</v>
          </cell>
          <cell r="D3222" t="str">
            <v>TARIFA DIA - ALQUILER DE VEHICULO: CAMPERO, PICK-UP, CAMIONETA, CAMION O SIMILAR CON CAPACIDAD DE CARGA DE 3 TON O MAS, MODELO 2018 A 2015. 80% DE LA TARIFA ESTABLECIDA. INCLUYE TODOS LOS COSTOS DE OPERACIÓN Y MANTENIMIENTO EXCEPTO EL SALARIO DEL CONDUCTOR.</v>
          </cell>
          <cell r="E3222" t="str">
            <v>DIA</v>
          </cell>
          <cell r="F3222">
            <v>377000</v>
          </cell>
        </row>
        <row r="3223">
          <cell r="C3223">
            <v>12788</v>
          </cell>
          <cell r="D3223" t="str">
            <v>TARIFA MES - ALQUILER DE VEHICULO MES: CAMPERO, PICK-UP, CAMIONETA, CAMION O SIMILAR CON CAPACIDAD DE CARGA DE 3 TON O MAS, MODELO 2018 A 2015. 80% DE LA TARIFA ESTABLECIDA. INCLUYE TODOS LOS COSTOS DE OPERACIÓN Y MANTENIMIENTO EXCEPTO EL SALARIO DEL CONDUCTOR.</v>
          </cell>
          <cell r="E3223" t="str">
            <v>MES</v>
          </cell>
          <cell r="F3223">
            <v>11297000</v>
          </cell>
        </row>
        <row r="3224">
          <cell r="C3224">
            <v>12789</v>
          </cell>
          <cell r="D3224" t="str">
            <v>RECUPERACIÓN DEL ESPACIO PÚBLICO SOBRE LOS PREDIOS REMANENTES DEL IDU. GRUPOS 1 Y 2. VIGENCIA 2022 - M-13-A / BANCA RECTANGULAR / LARGA CON M-11-A ADOSADO.</v>
          </cell>
          <cell r="E3224" t="str">
            <v>UN</v>
          </cell>
          <cell r="F3224">
            <v>3260065</v>
          </cell>
        </row>
        <row r="3225">
          <cell r="C3225">
            <v>12790</v>
          </cell>
          <cell r="D3225" t="str">
            <v>RECUPERACIÓN DEL ESPACIO PÚBLICO SOBRE LOS PREDIOS REMANENTES DEL IDU. GRUPOS 1 Y 2. VIGENCIA 2022 - M-13-A / BANCA RECTANGULAR / MEDIANA CON M-11-A ADOSADO.</v>
          </cell>
          <cell r="E3225" t="str">
            <v>UN</v>
          </cell>
          <cell r="F3225">
            <v>1584961</v>
          </cell>
        </row>
        <row r="3226">
          <cell r="C3226">
            <v>12791</v>
          </cell>
          <cell r="D3226" t="str">
            <v>RECUPERACIÓN DEL ESPACIO PÚBLICO SOBRE LOS PREDIOS REMANENTES DEL IDU. GRUPOS 1 Y 2. VIGENCIA 2022 - M-30-A / ALCORQUE CUADRADO / EN U.</v>
          </cell>
          <cell r="E3226" t="str">
            <v>UN</v>
          </cell>
          <cell r="F3226">
            <v>1019711</v>
          </cell>
        </row>
        <row r="3227">
          <cell r="C3227">
            <v>12792</v>
          </cell>
          <cell r="D3227" t="str">
            <v>RECUPERACIÓN DEL ESPACIO PÚBLICO SOBRE LOS PREDIOS REMANENTES DEL IDU. GRUPOS 1 Y 2. VIGENCIA 2022 - M-16-A / BOLARDO ESFERA / 40 CM.</v>
          </cell>
          <cell r="E3227" t="str">
            <v>UN</v>
          </cell>
          <cell r="F3227">
            <v>492041</v>
          </cell>
        </row>
        <row r="3228">
          <cell r="C3228">
            <v>12793</v>
          </cell>
          <cell r="D3228"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E3228" t="str">
            <v>UN</v>
          </cell>
          <cell r="F3228">
            <v>20632458</v>
          </cell>
        </row>
        <row r="3229">
          <cell r="C3229">
            <v>12794</v>
          </cell>
          <cell r="D3229" t="str">
            <v>RECUPERACIÓN DEL ESPACIO PÚBLICO SOBRE LOS PREDIOS REMANENTES DEL IDU. GRUPOS 1 Y 2. VIGENCIA 2022 - Transporte e instalación de mobiliario importado (juego infantil).</v>
          </cell>
          <cell r="E3229" t="str">
            <v>UN</v>
          </cell>
          <cell r="F3229">
            <v>3500000</v>
          </cell>
        </row>
        <row r="3230">
          <cell r="C3230">
            <v>12795</v>
          </cell>
          <cell r="D3230"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E3230" t="str">
            <v>UN</v>
          </cell>
          <cell r="F3230">
            <v>56373904</v>
          </cell>
        </row>
        <row r="3231">
          <cell r="C3231">
            <v>12796</v>
          </cell>
          <cell r="D3231" t="str">
            <v>RECUPERACIÓN DEL ESPACIO PÚBLICO SOBRE LOS PREDIOS REMANENTES DEL IDU. GRUPOS 1 Y 2. VIGENCIA 2022 - Gimnasio al aire libre tipo BIOSALUDABLE "Caminador - Patinador aéreo"  (Garantía de 1 año).</v>
          </cell>
          <cell r="E3231" t="str">
            <v>UN</v>
          </cell>
          <cell r="F3231">
            <v>1754511</v>
          </cell>
        </row>
        <row r="3232">
          <cell r="C3232">
            <v>12797</v>
          </cell>
          <cell r="D3232" t="str">
            <v>RECUPERACIÓN DEL ESPACIO PÚBLICO SOBRE LOS PREDIOS REMANENTES DEL IDU. GRUPOS 1 Y 2. VIGENCIA 2022 - Transporte Gimnasio al aire libre.</v>
          </cell>
          <cell r="E3232" t="str">
            <v>UN</v>
          </cell>
          <cell r="F3232">
            <v>47506</v>
          </cell>
        </row>
        <row r="3233">
          <cell r="C3233">
            <v>12798</v>
          </cell>
          <cell r="D3233" t="str">
            <v>RECUPERACIÓN DEL ESPACIO PÚBLICO SOBRE LOS PREDIOS REMANENTES DEL IDU. GRUPOS 1 Y 2. VIGENCIA 2022 -  Armado y anclaje de equipo al aire libre (no incluye fundición del dado en concreto).</v>
          </cell>
          <cell r="E3233" t="str">
            <v>UN</v>
          </cell>
          <cell r="F3233">
            <v>151425</v>
          </cell>
        </row>
        <row r="3234">
          <cell r="C3234">
            <v>12799</v>
          </cell>
          <cell r="D3234" t="str">
            <v>RECUPERACIÓN DEL ESPACIO PÚBLICO SOBRE LOS PREDIOS REMANENTES DEL IDU. GRUPOS 1 Y 2. VIGENCIA 2022 - Gimnasio al aire libre tipo BIOSALUDABLE "Doble swinger -Surf" (Garantía de 1 año).</v>
          </cell>
          <cell r="E3234" t="str">
            <v>UN</v>
          </cell>
          <cell r="F3234">
            <v>1621257</v>
          </cell>
        </row>
        <row r="3235">
          <cell r="C3235">
            <v>12800</v>
          </cell>
          <cell r="D3235" t="str">
            <v>RECUPERACIÓN DEL ESPACIO PÚBLICO SOBRE LOS PREDIOS REMANENTES DEL IDU. GRUPOS 1 Y 2. VIGENCIA 2022 - Gimnasio al aire libre tipo BIOSALUDABLE "Elíptica - Esquí Sky" (Garantía de 1 año).</v>
          </cell>
          <cell r="E3235" t="str">
            <v>UN</v>
          </cell>
          <cell r="F3235">
            <v>1832243</v>
          </cell>
        </row>
        <row r="3236">
          <cell r="C3236">
            <v>12801</v>
          </cell>
          <cell r="D3236" t="str">
            <v>RECUPERACIÓN DEL ESPACIO PÚBLICO SOBRE LOS PREDIOS REMANENTES DEL IDU. GRUPOS 1 Y 2. VIGENCIA 2022 - Gimnasio al aire libre tipo PLUS "Bicicleta Recumbent". (Garantía de 1 año).</v>
          </cell>
          <cell r="E3236" t="str">
            <v>UN</v>
          </cell>
          <cell r="F3236">
            <v>4744650</v>
          </cell>
        </row>
        <row r="3237">
          <cell r="C3237">
            <v>12802</v>
          </cell>
          <cell r="D3237" t="str">
            <v>RECUPERACIÓN DEL ESPACIO PÚBLICO SOBRE LOS PREDIOS REMANENTES DEL IDU. GRUPOS 1 Y 2. VIGENCIA 2022 - Armado y anclaje de equipo al aire libre (no incluye fundición del dado en concreto).</v>
          </cell>
          <cell r="E3237" t="str">
            <v>UN</v>
          </cell>
          <cell r="F3237">
            <v>161520</v>
          </cell>
        </row>
        <row r="3238">
          <cell r="C3238">
            <v>12803</v>
          </cell>
          <cell r="D3238" t="str">
            <v>RECUPERACIÓN DEL ESPACIO PÚBLICO SOBRE LOS PREDIOS REMANENTES DEL IDU. GRUPOS 1 Y 2. VIGENCIA 2022 - Gimnasio al aire libre tipo BIOSALUDABLE "Pectoral Sentado Doble" (Garantía de 1 año).</v>
          </cell>
          <cell r="E3238" t="str">
            <v>UN</v>
          </cell>
          <cell r="F3238">
            <v>2927550</v>
          </cell>
        </row>
        <row r="3239">
          <cell r="C3239">
            <v>12804</v>
          </cell>
          <cell r="D3239" t="str">
            <v>RECUPERACIÓN DEL ESPACIO PÚBLICO SOBRE LOS PREDIOS REMANENTES DEL IDU. GRUPOS 1 Y 2. VIGENCIA 2022 - Gimnasio al aire libre tipo PLUS "Banco abdominal inclinada". (Garantía de 1 año).</v>
          </cell>
          <cell r="E3239" t="str">
            <v>UN</v>
          </cell>
          <cell r="F3239">
            <v>1922694</v>
          </cell>
        </row>
        <row r="3240">
          <cell r="C3240">
            <v>12805</v>
          </cell>
          <cell r="D3240" t="str">
            <v>RECUPERACIÓN DEL ESPACIO PÚBLICO SOBRE LOS PREDIOS REMANENTES DEL IDU. GRUPOS 1 Y 2. VIGENCIA 2022 - Gimnasio al aire libre tipo PLUS "Banco abdominal plana". (Garantía de 1 año).</v>
          </cell>
          <cell r="E3240" t="str">
            <v>UN</v>
          </cell>
          <cell r="F3240">
            <v>1922694</v>
          </cell>
        </row>
        <row r="3241">
          <cell r="C3241">
            <v>12806</v>
          </cell>
          <cell r="D3241" t="str">
            <v>RECUPERACIÓN DEL ESPACIO PÚBLICO SOBRE LOS PREDIOS REMANENTES DEL IDU. GRUPOS 1 Y 2. VIGENCIA 2022 - Gimnasio al aire libre tipo BIOSALUDABLE "Ascensor doble - dorsal ancho". (Garantía de 1 año).</v>
          </cell>
          <cell r="E3241" t="str">
            <v>UN</v>
          </cell>
          <cell r="F3241">
            <v>2523750</v>
          </cell>
        </row>
        <row r="3242">
          <cell r="C3242">
            <v>12807</v>
          </cell>
          <cell r="D3242" t="str">
            <v>RECUPERACIÓN DEL ESPACIO PÚBLICO SOBRE LOS PREDIOS REMANENTES DEL IDU. GRUPOS 1 Y 2. VIGENCIA 2022 - Gimnasio al aire libre tipo PLUS "Triple pecho espalda pierna". (Garantía de 1 año).</v>
          </cell>
          <cell r="E3242" t="str">
            <v>UN</v>
          </cell>
          <cell r="F3242">
            <v>9499395</v>
          </cell>
        </row>
        <row r="3243">
          <cell r="C3243">
            <v>12808</v>
          </cell>
          <cell r="D3243" t="str">
            <v>RECUPERACIÓN DEL ESPACIO PÚBLICO SOBRE LOS PREDIOS REMANENTES DEL IDU. GRUPOS 1 Y 2. VIGENCIA 2022 - Gimnasio al aire libre tipo PLUS "Multifuncional A4". (Garantía de 1 año).</v>
          </cell>
          <cell r="E3243" t="str">
            <v>UN</v>
          </cell>
          <cell r="F3243">
            <v>15122310</v>
          </cell>
        </row>
        <row r="3244">
          <cell r="C3244">
            <v>12809</v>
          </cell>
          <cell r="D3244" t="str">
            <v>RECUPERACIÓN DEL ESPACIO PÚBLICO SOBRE LOS PREDIOS REMANENTES DEL IDU. GRUPOS 1 Y 2. VIGENCIA 2022 - Gimnasio al aire libre tipo PLUS "Modulo Jinete". (Garantía de 1 año).</v>
          </cell>
          <cell r="E3244" t="str">
            <v>UN</v>
          </cell>
          <cell r="F3244">
            <v>3456653</v>
          </cell>
        </row>
        <row r="3245">
          <cell r="C3245">
            <v>12810</v>
          </cell>
          <cell r="D3245" t="str">
            <v>RECUPERACIÓN DEL ESPACIO PÚBLICO SOBRE LOS PREDIOS REMANENTES DEL IDU. GRUPOS 1 Y 2. VIGENCIA 2022 - Suministro, puesto en obra e instalación de gimnasio al aire libre tipo PLUS "Modulo GRX". (Garantía de 1 año).</v>
          </cell>
          <cell r="E3245" t="str">
            <v>UN</v>
          </cell>
          <cell r="F3245">
            <v>5508842</v>
          </cell>
        </row>
        <row r="3246">
          <cell r="C3246">
            <v>12811</v>
          </cell>
          <cell r="D3246"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E3246" t="str">
            <v>M2</v>
          </cell>
          <cell r="F3246">
            <v>408848</v>
          </cell>
        </row>
        <row r="3247">
          <cell r="C3247">
            <v>12812</v>
          </cell>
          <cell r="D3247" t="str">
            <v>PROYECTO CONSTRUCCION PUENTES SAN AGUSTIN Y LOS ANDES - PRUEBA DE CARGA ESTATICA PARA PUENTE VEHICULAR - CON SUPERESTRUCTURA EN CONCRETO.</v>
          </cell>
          <cell r="E3247" t="str">
            <v>UN</v>
          </cell>
          <cell r="F3247">
            <v>10710000</v>
          </cell>
        </row>
        <row r="3248">
          <cell r="C3248">
            <v>12813</v>
          </cell>
          <cell r="D3248" t="str">
            <v>PATIO ZONAL EL GACO: SUMINISTRO DE CERTIFICACION DE CONECTORIZACION DE FIBRA OPTICA (POR PAR)</v>
          </cell>
          <cell r="E3248" t="str">
            <v>UN</v>
          </cell>
          <cell r="F3248">
            <v>17850</v>
          </cell>
        </row>
        <row r="3249">
          <cell r="C3249">
            <v>12814</v>
          </cell>
          <cell r="D3249" t="str">
            <v>PATIO ZONAL EL GACO: SUMINISTRO E INSTALACION DE UPS 1 KVA MONOFASICA VIN 120V, VOUT120V</v>
          </cell>
          <cell r="E3249" t="str">
            <v>UN</v>
          </cell>
          <cell r="F3249">
            <v>1005000</v>
          </cell>
        </row>
        <row r="3250">
          <cell r="C3250">
            <v>12815</v>
          </cell>
          <cell r="D3250"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250" t="str">
            <v>UN</v>
          </cell>
          <cell r="F3250">
            <v>7553621</v>
          </cell>
        </row>
        <row r="3251">
          <cell r="C3251">
            <v>12816</v>
          </cell>
          <cell r="D3251" t="str">
            <v>PATIO ZONAL EL GACO: SUMINISTRO E INSTALACION DE FIBRA MULTIMODO 12 HILOS</v>
          </cell>
          <cell r="E3251" t="str">
            <v>ML</v>
          </cell>
          <cell r="F3251">
            <v>16966</v>
          </cell>
        </row>
        <row r="3252">
          <cell r="C3252">
            <v>12817</v>
          </cell>
          <cell r="D3252" t="str">
            <v>PATIO ZONAL EL GACO - TOPELLANTA T-60 EN CONCRETO.</v>
          </cell>
          <cell r="E3252" t="str">
            <v>UN</v>
          </cell>
          <cell r="F3252">
            <v>16065</v>
          </cell>
        </row>
        <row r="3253">
          <cell r="C3253">
            <v>12818</v>
          </cell>
          <cell r="D3253" t="str">
            <v>PATIO ZONAL EL GACO - PISO GRES PORCELANATO COLOR MARFIL MATE 60X60 CM O SIMILAR.</v>
          </cell>
          <cell r="E3253" t="str">
            <v>M2</v>
          </cell>
          <cell r="F3253">
            <v>45900</v>
          </cell>
        </row>
        <row r="3254">
          <cell r="C3254">
            <v>12819</v>
          </cell>
          <cell r="D3254" t="str">
            <v xml:space="preserve">PATIO ZONAL EL GACO: TAPA CIEGA PARA RACK </v>
          </cell>
          <cell r="E3254" t="str">
            <v>UN</v>
          </cell>
          <cell r="F3254">
            <v>19728</v>
          </cell>
        </row>
        <row r="3255">
          <cell r="C3255">
            <v>12820</v>
          </cell>
          <cell r="D3255" t="str">
            <v>PATIO ZONAL EL GACO - PEGACOR MAX BLANCO.</v>
          </cell>
          <cell r="E3255" t="str">
            <v>KG</v>
          </cell>
          <cell r="F3255">
            <v>2892</v>
          </cell>
        </row>
        <row r="3256">
          <cell r="C3256">
            <v>12821</v>
          </cell>
          <cell r="D3256" t="str">
            <v>PATIO ZONAL EL GACO - LÁMINA DE DRYWALL SUPÉRBORARD 6 MM X 2440 MM X 1220 MM.</v>
          </cell>
          <cell r="E3256" t="str">
            <v>M2</v>
          </cell>
          <cell r="F3256">
            <v>15544</v>
          </cell>
        </row>
        <row r="3257">
          <cell r="C3257">
            <v>12822</v>
          </cell>
          <cell r="D3257" t="str">
            <v>PATIO ZONAL EL GACO - TORNILLO PLACA DRYWALL 6X1".</v>
          </cell>
          <cell r="E3257" t="str">
            <v>UN</v>
          </cell>
          <cell r="F3257">
            <v>29</v>
          </cell>
        </row>
        <row r="3258">
          <cell r="C3258">
            <v>12823</v>
          </cell>
          <cell r="D3258" t="str">
            <v>PATIO ZONAL EL GACO - TORNILLO CHAZO PUNTILLA 1/4".</v>
          </cell>
          <cell r="E3258" t="str">
            <v>UN</v>
          </cell>
          <cell r="F3258">
            <v>118</v>
          </cell>
        </row>
        <row r="3259">
          <cell r="C3259">
            <v>12824</v>
          </cell>
          <cell r="D3259" t="str">
            <v>PATIO ZONAL EL GACO - OMEGA PARA DRYWALL 2,44 M.</v>
          </cell>
          <cell r="E3259" t="str">
            <v>UN</v>
          </cell>
          <cell r="F3259">
            <v>4000</v>
          </cell>
        </row>
        <row r="3260">
          <cell r="C3260">
            <v>12825</v>
          </cell>
          <cell r="D3260" t="str">
            <v>PATIO ZONAL EL GACO - VIGUETA PARA DRYWALL 2.44 M.</v>
          </cell>
          <cell r="E3260" t="str">
            <v>UN</v>
          </cell>
          <cell r="F3260">
            <v>4179</v>
          </cell>
        </row>
        <row r="3261">
          <cell r="C3261">
            <v>12826</v>
          </cell>
          <cell r="D3261" t="str">
            <v>PATIO ZONAL EL GACO - ANGULO PARA DRYWALL 2.44 M.</v>
          </cell>
          <cell r="E3261" t="str">
            <v>UN</v>
          </cell>
          <cell r="F3261">
            <v>2300</v>
          </cell>
        </row>
        <row r="3262">
          <cell r="C3262">
            <v>12827</v>
          </cell>
          <cell r="D3262" t="str">
            <v>VIGA PERFIL HEA 450 (L=12 METROS)</v>
          </cell>
          <cell r="E3262" t="str">
            <v>UN</v>
          </cell>
          <cell r="F3262">
            <v>9796080</v>
          </cell>
        </row>
        <row r="3263">
          <cell r="C3263">
            <v>12828</v>
          </cell>
          <cell r="D3263"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E3263" t="str">
            <v>UN</v>
          </cell>
          <cell r="F3263">
            <v>5593000</v>
          </cell>
        </row>
        <row r="3264">
          <cell r="C3264">
            <v>12829</v>
          </cell>
          <cell r="D3264"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E3264" t="str">
            <v>TON-M</v>
          </cell>
          <cell r="F3264">
            <v>2482</v>
          </cell>
        </row>
        <row r="3265">
          <cell r="C3265">
            <v>12830</v>
          </cell>
          <cell r="D3265" t="str">
            <v>TAPABOCAS DESECHABLE._(Según Apéndice Bioseguridad Covid 19_V4)</v>
          </cell>
          <cell r="E3265" t="str">
            <v>UN</v>
          </cell>
          <cell r="F3265">
            <v>252</v>
          </cell>
        </row>
        <row r="3266">
          <cell r="C3266">
            <v>12831</v>
          </cell>
          <cell r="D3266" t="str">
            <v>MASCARILLA DESECHABLE._(Según Apéndice Bioseguridad Covid 19_V4)</v>
          </cell>
          <cell r="E3266" t="str">
            <v>UN</v>
          </cell>
          <cell r="F3266">
            <v>521</v>
          </cell>
        </row>
        <row r="3267">
          <cell r="C3267">
            <v>12832</v>
          </cell>
          <cell r="D3267" t="str">
            <v>JABÓN LIQUIDO PARA MANOS._(Según Apéndice Bioseguridad Covid 19_V4)</v>
          </cell>
          <cell r="E3267" t="str">
            <v>GLN</v>
          </cell>
          <cell r="F3267">
            <v>18151</v>
          </cell>
        </row>
        <row r="3268">
          <cell r="C3268">
            <v>12833</v>
          </cell>
          <cell r="D3268" t="str">
            <v>CARROTANQUE IRRIGADOR DE AGUA-VIAJE._(Según Apéndice Bioseguridad Covid 19_V4)</v>
          </cell>
          <cell r="E3268" t="str">
            <v>VIAJE</v>
          </cell>
          <cell r="F3268">
            <v>234213</v>
          </cell>
        </row>
        <row r="3269">
          <cell r="C3269">
            <v>12834</v>
          </cell>
          <cell r="D3269" t="str">
            <v>TOALLAS DE PAPEL PARA MANOS. TIPO Z. DOBLE HOJA. (PAQUETE 150 HOJAS._(Según Apéndice Bioseguridad Covid 19_V4)</v>
          </cell>
          <cell r="E3269" t="str">
            <v>UN</v>
          </cell>
          <cell r="F3269">
            <v>6303</v>
          </cell>
        </row>
        <row r="3270">
          <cell r="C3270">
            <v>12835</v>
          </cell>
          <cell r="D3270" t="str">
            <v>DISPENSADOR DE JABÓN LÍQUIDO O ALCOHOL GLICERINADO, CON PEDAL METÁLICO._(Según Apéndice Bioseguridad Covid 19_V4)</v>
          </cell>
          <cell r="E3270" t="str">
            <v>UN</v>
          </cell>
          <cell r="F3270">
            <v>109160</v>
          </cell>
        </row>
        <row r="3271">
          <cell r="C3271">
            <v>12836</v>
          </cell>
          <cell r="D3271" t="str">
            <v>RECOLECCION, TRANSPORTE Y DISPOSICION DE RESIDUOS LÍQUIDOS PROVENIENTES DE LAVAMANOS PORTATILES. (INCLUYE EQUIPO DE SUCCIÓN)_(Según Apéndice Bioseguridad Covid 19_V4)</v>
          </cell>
          <cell r="E3271" t="str">
            <v>M3</v>
          </cell>
          <cell r="F3271">
            <v>300000</v>
          </cell>
        </row>
        <row r="3272">
          <cell r="C3272">
            <v>12837</v>
          </cell>
          <cell r="D3272" t="str">
            <v>LAVAMANOS PORTATIL DE PEDAL TIPO MANOS LIBRES._(Según Apéndice Bioseguridad Covid 19_V4)</v>
          </cell>
          <cell r="E3272" t="str">
            <v>UN</v>
          </cell>
          <cell r="F3272">
            <v>882353</v>
          </cell>
        </row>
        <row r="3273">
          <cell r="C3273">
            <v>12838</v>
          </cell>
          <cell r="D3273" t="str">
            <v>ALCOHOL GLICERINADO 70%._(Según Apéndice Bioseguridad Covid 19_V4)</v>
          </cell>
          <cell r="E3273" t="str">
            <v>LT</v>
          </cell>
          <cell r="F3273">
            <v>8218</v>
          </cell>
        </row>
        <row r="3274">
          <cell r="C3274">
            <v>12839</v>
          </cell>
          <cell r="D3274" t="str">
            <v>DISPENSADOR PLÁSTICO DE TOALLAS TIPO Z._(Según Apéndice Bioseguridad Covid 19_V4)</v>
          </cell>
          <cell r="E3274" t="str">
            <v>UN</v>
          </cell>
          <cell r="F3274">
            <v>37731</v>
          </cell>
        </row>
        <row r="3275">
          <cell r="C3275">
            <v>12840</v>
          </cell>
          <cell r="D3275"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E3275" t="str">
            <v>UN</v>
          </cell>
          <cell r="F3275">
            <v>8406636</v>
          </cell>
        </row>
        <row r="3276">
          <cell r="C3276">
            <v>12841</v>
          </cell>
          <cell r="D3276"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E3276" t="str">
            <v>UN</v>
          </cell>
          <cell r="F3276">
            <v>7397840</v>
          </cell>
        </row>
        <row r="3277">
          <cell r="C3277">
            <v>12842</v>
          </cell>
          <cell r="D3277"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E3277" t="str">
            <v>UN</v>
          </cell>
          <cell r="F3277">
            <v>7070612</v>
          </cell>
        </row>
        <row r="3278">
          <cell r="C3278">
            <v>12843</v>
          </cell>
          <cell r="D3278"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E3278" t="str">
            <v>UN</v>
          </cell>
          <cell r="F3278">
            <v>10194292</v>
          </cell>
        </row>
        <row r="3279">
          <cell r="C3279">
            <v>12844</v>
          </cell>
          <cell r="D3279"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E3279" t="str">
            <v>UN</v>
          </cell>
          <cell r="F3279">
            <v>9399483</v>
          </cell>
        </row>
        <row r="3280">
          <cell r="C3280">
            <v>12845</v>
          </cell>
          <cell r="D3280"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E3280" t="str">
            <v>UN</v>
          </cell>
          <cell r="F3280">
            <v>4250501</v>
          </cell>
        </row>
        <row r="3281">
          <cell r="C3281">
            <v>12846</v>
          </cell>
          <cell r="D3281"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E3281" t="str">
            <v>UN</v>
          </cell>
          <cell r="F3281">
            <v>4008603</v>
          </cell>
        </row>
        <row r="3282">
          <cell r="C3282">
            <v>12847</v>
          </cell>
          <cell r="D3282"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E3282" t="str">
            <v>UN</v>
          </cell>
          <cell r="F3282">
            <v>9503154</v>
          </cell>
        </row>
        <row r="3283">
          <cell r="C3283">
            <v>12848</v>
          </cell>
          <cell r="D3283"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E3283" t="str">
            <v>UN</v>
          </cell>
          <cell r="F3283">
            <v>9589546</v>
          </cell>
        </row>
        <row r="3284">
          <cell r="C3284">
            <v>12849</v>
          </cell>
          <cell r="D3284"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E3284" t="str">
            <v>UN</v>
          </cell>
          <cell r="F3284">
            <v>5252652</v>
          </cell>
        </row>
        <row r="3285">
          <cell r="C3285">
            <v>12850</v>
          </cell>
          <cell r="D3285"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E3285" t="str">
            <v>UN</v>
          </cell>
          <cell r="F3285">
            <v>5736449</v>
          </cell>
        </row>
        <row r="3286">
          <cell r="C3286">
            <v>12851</v>
          </cell>
          <cell r="D3286"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E3286" t="str">
            <v>UN</v>
          </cell>
          <cell r="F3286">
            <v>7239675</v>
          </cell>
        </row>
        <row r="3287">
          <cell r="C3287">
            <v>12852</v>
          </cell>
          <cell r="D3287"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E3287" t="str">
            <v>UN</v>
          </cell>
          <cell r="F3287">
            <v>5598221</v>
          </cell>
        </row>
        <row r="3288">
          <cell r="C3288">
            <v>12853</v>
          </cell>
          <cell r="D3288"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E3288" t="str">
            <v>UN</v>
          </cell>
          <cell r="F3288">
            <v>3369300</v>
          </cell>
        </row>
        <row r="3289">
          <cell r="C3289">
            <v>12854</v>
          </cell>
          <cell r="D3289"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E3289" t="str">
            <v>UN</v>
          </cell>
          <cell r="F3289">
            <v>13822769</v>
          </cell>
        </row>
        <row r="3290">
          <cell r="C3290">
            <v>12855</v>
          </cell>
          <cell r="D3290" t="str">
            <v xml:space="preserve"> PROYECTO ESPECÍFICO PATIO ZONAL ALAMEDA EL JARDIN: MORTERO SECO 40 KG (PARA AFINADO SIMPLE)</v>
          </cell>
          <cell r="E3290" t="str">
            <v>KG</v>
          </cell>
          <cell r="F3290">
            <v>388</v>
          </cell>
        </row>
        <row r="3291">
          <cell r="C3291">
            <v>12856</v>
          </cell>
          <cell r="D3291" t="str">
            <v>PROYECTO ESPECIFICO PATIO ZONAL ALAMEDA EL JARDIN - PEGACOR MAX BLANCO.</v>
          </cell>
          <cell r="E3291" t="str">
            <v>KG</v>
          </cell>
          <cell r="F3291">
            <v>2892</v>
          </cell>
        </row>
        <row r="3292">
          <cell r="C3292">
            <v>12857</v>
          </cell>
          <cell r="D3292" t="str">
            <v>PROYECTO ESPECIFICO PATIO ZONAL ALAMEDA EL JARDIN - BALDOSA HEXAGONAL PREPULIDA LISTONES GRIS. COLOR VERDE, PARA EXTERIORES 30 X 30 CM. ESPESOR 25 MM.</v>
          </cell>
          <cell r="E3292" t="str">
            <v>M2</v>
          </cell>
          <cell r="F3292">
            <v>38550</v>
          </cell>
        </row>
        <row r="3293">
          <cell r="C3293">
            <v>12858</v>
          </cell>
          <cell r="D3293" t="str">
            <v>PROYECTO ESPECIFICO PATIO ZONAL ALAMEDA EL JARDIN - PISO LAMINADO SPC (STONE PLASTIC COMPOSITE), TRAFICO COMERCIAL, ACABADO TEXTURA MATE, TONO CASTAÑO, CON DILATACION EN ALUMINIO.</v>
          </cell>
          <cell r="E3293" t="str">
            <v>M2</v>
          </cell>
          <cell r="F3293">
            <v>59600</v>
          </cell>
        </row>
        <row r="3294">
          <cell r="C3294">
            <v>12859</v>
          </cell>
          <cell r="D3294" t="str">
            <v>PROYECTO ESPECIFICO PATIO ZONAL ALAMEDA EL JARDIN - PISO EN PORCELANATO GRIS FORMATO 30 X 60</v>
          </cell>
          <cell r="E3294" t="str">
            <v>M2</v>
          </cell>
          <cell r="F3294">
            <v>46900</v>
          </cell>
        </row>
        <row r="3295">
          <cell r="C3295">
            <v>12860</v>
          </cell>
          <cell r="D3295" t="str">
            <v>PROYECTO ESPECIFICO PATIO ZONAL ALAMEDA EL JARDIN - BALDOSA EN MICROGRANO COLOR NEGRO AZABACHE FORMATO 30X30</v>
          </cell>
          <cell r="E3295" t="str">
            <v>M2</v>
          </cell>
          <cell r="F3295">
            <v>48000</v>
          </cell>
        </row>
        <row r="3296">
          <cell r="C3296">
            <v>12861</v>
          </cell>
          <cell r="D3296" t="str">
            <v>PROYECTO ESPECIFICO PATIO ZONAL ALAMEDA EL JARDIN - PORCELANATO PARA PARED COLOR BLANCO FORMATO 20.5 X 20.5</v>
          </cell>
          <cell r="E3296" t="str">
            <v>M2</v>
          </cell>
          <cell r="F3296">
            <v>17400</v>
          </cell>
        </row>
        <row r="3297">
          <cell r="C3297">
            <v>12862</v>
          </cell>
          <cell r="D3297" t="str">
            <v>PROYECTO ESPECIFICO PATIO ZONAL ALAMEDA EL JARDIN - PISO EN BALDOSAS DE VINILO CON REDUCCIÓN ACÚSTICA E.=3,5MM FORMATO 50X50CM</v>
          </cell>
          <cell r="E3297" t="str">
            <v>M2</v>
          </cell>
          <cell r="F3297">
            <v>60000</v>
          </cell>
        </row>
        <row r="3298">
          <cell r="C3298">
            <v>12863</v>
          </cell>
          <cell r="D3298" t="str">
            <v xml:space="preserve">PROYECTO ESPECIFICO PATIO ZONAL ALAMEDA EL JARDIN - ESPEJO EN CRISTAL FLOTADO DE 4MM SIN BISELAR, CON BORDE PULIDO ADHERIDO A MURO </v>
          </cell>
          <cell r="E3298" t="str">
            <v>M2</v>
          </cell>
          <cell r="F3298">
            <v>95920</v>
          </cell>
        </row>
        <row r="3299">
          <cell r="C3299">
            <v>12864</v>
          </cell>
          <cell r="D3299" t="str">
            <v>PROYECTO ESPECIFICO PATIO ZONAL ALAMEDA EL JARDIN - SILICONA ANTIHONGOS TRANSPARENTE</v>
          </cell>
          <cell r="E3299" t="str">
            <v>UN</v>
          </cell>
          <cell r="F3299">
            <v>12900</v>
          </cell>
        </row>
        <row r="3300">
          <cell r="C3300">
            <v>12865</v>
          </cell>
          <cell r="D3300" t="str">
            <v>PROYECTO ESPECIFICO PATIO ZONAL ALAMEDA EL JARDIN - PANEL SEPARADOR DE ORINALES DE 1,00 M X 0,50 M O APROXIMADO, ANCLADO A MURO EN LAMINA DE ACERO INOXIDABLE</v>
          </cell>
          <cell r="E3300" t="str">
            <v>UN</v>
          </cell>
          <cell r="F3300">
            <v>261800</v>
          </cell>
        </row>
        <row r="3301">
          <cell r="C3301">
            <v>12866</v>
          </cell>
          <cell r="D3301" t="str">
            <v xml:space="preserve">PROYECTO ESPECIFICO PATIO ZONAL ALAMEDA EL JARDIN - TAPA PARA REGISTRO 20 X 20 CM </v>
          </cell>
          <cell r="E3301" t="str">
            <v>UN</v>
          </cell>
          <cell r="F3301">
            <v>7069</v>
          </cell>
        </row>
        <row r="3302">
          <cell r="C3302">
            <v>12867</v>
          </cell>
          <cell r="D3302" t="str">
            <v xml:space="preserve">PROYECTO ESPECIFICO PATIO ZONAL ALAMEDA EL JARDIN - TUBERIA PVC - S8, D=10" NORMA NTC 3722-3 </v>
          </cell>
          <cell r="E3302" t="str">
            <v>ML</v>
          </cell>
          <cell r="F3302">
            <v>68680</v>
          </cell>
        </row>
        <row r="3303">
          <cell r="C3303">
            <v>12868</v>
          </cell>
          <cell r="D3303" t="str">
            <v>PROYECTO ESPECIFICO PATIO ZONAL ALAMEDA EL JARDIN - TUBERIA DE PRESION EN PVC 3/4" RDE 11</v>
          </cell>
          <cell r="E3303" t="str">
            <v>ML</v>
          </cell>
          <cell r="F3303">
            <v>3650</v>
          </cell>
        </row>
        <row r="3304">
          <cell r="C3304">
            <v>12869</v>
          </cell>
          <cell r="D3304" t="str">
            <v>PROYECTO ESPECIFICO PATIO ZONAL ALAMEDA EL JARDIN - REGISTRO EN BRONCE DE PASO DIRECTO ROSCADO DE 3/4"</v>
          </cell>
          <cell r="E3304" t="str">
            <v>UN</v>
          </cell>
          <cell r="F3304">
            <v>20230</v>
          </cell>
        </row>
        <row r="3305">
          <cell r="C3305">
            <v>12870</v>
          </cell>
          <cell r="D3305" t="str">
            <v>PROYECTO ESPECIFICO PATIO ZONAL ALAMEDA EL JARDIN - REGISTRO EN BRONCE DE PASO DIRECTO ROSCADO DE 1"</v>
          </cell>
          <cell r="E3305" t="str">
            <v>UN</v>
          </cell>
          <cell r="F3305">
            <v>31654</v>
          </cell>
        </row>
        <row r="3306">
          <cell r="C3306">
            <v>12871</v>
          </cell>
          <cell r="D3306" t="str">
            <v>PROYECTO ESPECIFICO PATIO ZONAL ALAMEDA EL JARDIN - REGISTRO EN BRONCE DE PASO DIRECTO ROSCADO DE 1 1/4"</v>
          </cell>
          <cell r="E3306" t="str">
            <v>UN</v>
          </cell>
          <cell r="F3306">
            <v>51765</v>
          </cell>
        </row>
        <row r="3307">
          <cell r="C3307">
            <v>12872</v>
          </cell>
          <cell r="D3307" t="str">
            <v>PROYECTO ESPECIFICO PATIO ZONAL ALAMEDA EL JARDIN - REGISTRO EN BRONCE DE PASO DIRECTO ROSCADO DE 1 1/2"</v>
          </cell>
          <cell r="E3307" t="str">
            <v>UN</v>
          </cell>
          <cell r="F3307">
            <v>58262</v>
          </cell>
        </row>
        <row r="3308">
          <cell r="C3308">
            <v>12873</v>
          </cell>
          <cell r="D3308" t="str">
            <v>PROYECTO ESPECIFICO PATIO ZONAL ALAMEDA EL JARDIN - REGISTRO EN BRONCE DE PASO DIRECTO ROSCADO DE 2"</v>
          </cell>
          <cell r="E3308" t="str">
            <v>UN</v>
          </cell>
          <cell r="F3308">
            <v>92772</v>
          </cell>
        </row>
        <row r="3309">
          <cell r="C3309">
            <v>12874</v>
          </cell>
          <cell r="D3309" t="str">
            <v>PROYECTO ESPECIFICO PATIO ZONAL ALAMEDA EL JARDIN - TUBERÍA DE ACERO AL CARBON SCH10 D=4"</v>
          </cell>
          <cell r="E3309" t="str">
            <v>ML</v>
          </cell>
          <cell r="F3309">
            <v>85283</v>
          </cell>
        </row>
        <row r="3310">
          <cell r="C3310">
            <v>12875</v>
          </cell>
          <cell r="D3310" t="str">
            <v>PROYECTO ESPECIFICO PATIO ZONAL ALAMEDA EL JARDIN - TUBERÍA DE ACERO AL CARBON SCH10 D=6"</v>
          </cell>
          <cell r="E3310" t="str">
            <v>ML</v>
          </cell>
          <cell r="F3310">
            <v>147724</v>
          </cell>
        </row>
        <row r="3311">
          <cell r="C3311">
            <v>12876</v>
          </cell>
          <cell r="D3311" t="str">
            <v>PROYECTO ESPECIFICO PATIO ZONAL ALAMEDA EL JARDIN - TUBERÍA DE ACERO AL CARBON SCH10 D=3"</v>
          </cell>
          <cell r="E3311" t="str">
            <v>ML</v>
          </cell>
          <cell r="F3311">
            <v>66441</v>
          </cell>
        </row>
        <row r="3312">
          <cell r="C3312">
            <v>12877</v>
          </cell>
          <cell r="D3312" t="str">
            <v>PROYECTO ESPECIFICO PATIO ZONAL ALAMEDA EL JARDIN - TUBERÍA DE ACERO AL CARBON SCH10 D=2"</v>
          </cell>
          <cell r="E3312" t="str">
            <v>ML</v>
          </cell>
          <cell r="F3312">
            <v>51000</v>
          </cell>
        </row>
        <row r="3313">
          <cell r="C3313">
            <v>12878</v>
          </cell>
          <cell r="D3313" t="str">
            <v>PROYECTO ESPECIFICO PATIO ZONAL ALAMEDA EL JARDIN - TUBERÍA DE ACERO AL CARBON SCH40 D=1"</v>
          </cell>
          <cell r="E3313" t="str">
            <v>ML</v>
          </cell>
          <cell r="F3313">
            <v>27568</v>
          </cell>
        </row>
        <row r="3314">
          <cell r="C3314">
            <v>12879</v>
          </cell>
          <cell r="D3314" t="str">
            <v>PROYECTO ESPECIFICO PATIO ZONAL ALAMEDA EL JARDIN: TRAMPA DE GRASAS DE 95 LT</v>
          </cell>
          <cell r="E3314" t="str">
            <v>UN</v>
          </cell>
          <cell r="F3314">
            <v>238900</v>
          </cell>
        </row>
        <row r="3315">
          <cell r="C3315">
            <v>12880</v>
          </cell>
          <cell r="D3315" t="str">
            <v>PROYECTO ESPECIFICO PATIO ZONAL ALAMEDA EL JARDIN - PRENSAESTOPA PVC DE 1/2"</v>
          </cell>
          <cell r="E3315" t="str">
            <v>UN</v>
          </cell>
          <cell r="F3315">
            <v>823</v>
          </cell>
        </row>
        <row r="3316">
          <cell r="C3316">
            <v>12881</v>
          </cell>
          <cell r="D3316" t="str">
            <v>PROYECTO ESPECIFICO PATIO ZONAL ALAMEDA EL JARDIN - CABLE DE CU THHN No 10AWG</v>
          </cell>
          <cell r="E3316" t="str">
            <v>ML</v>
          </cell>
          <cell r="F3316">
            <v>2900</v>
          </cell>
        </row>
        <row r="3317">
          <cell r="C3317">
            <v>12882</v>
          </cell>
          <cell r="D3317" t="str">
            <v>PROYECTO ESPECIFICO PATIO ZONAL ALAMEDA EL JARDIN - TN6-1 MODULO MANTENIMIENTO. TABLERO IP54 USO EXTERIOR, INCLUYE BREAKER TOTALIZADOR, INTERRUPTORES SEGÚN PLANO UNIFILAR, CABLEADO DE POTENCIA, CERTIFICADO RETIE.</v>
          </cell>
          <cell r="E3317" t="str">
            <v>UN</v>
          </cell>
          <cell r="F3317">
            <v>5533500</v>
          </cell>
        </row>
        <row r="3318">
          <cell r="C3318">
            <v>12883</v>
          </cell>
          <cell r="D3318" t="str">
            <v>PROYECTO ESPECIFICO PATIO ZONAL ALAMEDA EL JARDIN - TN3-1 MODULO PINTURA. TABLERO IP54 USO EXTERIOR, INCLUYE BREAKER TOTALIZADOR, INTERRUPTORES SEGÚN PLANO UNIFILAR, CABLEADO DE POTENCIA, CERTIFICADO RETIE.</v>
          </cell>
          <cell r="E3318" t="str">
            <v>UN</v>
          </cell>
          <cell r="F3318">
            <v>4641000</v>
          </cell>
        </row>
        <row r="3319">
          <cell r="C3319">
            <v>12884</v>
          </cell>
          <cell r="D3319" t="str">
            <v>PROYECTO ESPECIFICO PATIO ZONAL ALAMEDA EL JARDIN - TN3-1 MODULO LAVADO. TABLERO IP54 USO EXTERIOR, INCLUYE BREAKER TOTALIZADOR, INTERRUPTORES SEGÚN PLANO UNIFILAR, CABLEADO DE POTENCIA, CERTIFICADO RETIE.</v>
          </cell>
          <cell r="E3319" t="str">
            <v>UN</v>
          </cell>
          <cell r="F3319">
            <v>4414900</v>
          </cell>
        </row>
        <row r="3320">
          <cell r="C3320">
            <v>12885</v>
          </cell>
          <cell r="D3320" t="str">
            <v xml:space="preserve">PROYECTO ESPECIFICO PATIO ZONAL ALAMEDA EL JARDIN - ADAPTADOR MACHO PVC PRESION 1 1/4" </v>
          </cell>
          <cell r="E3320" t="str">
            <v>UN</v>
          </cell>
          <cell r="F3320">
            <v>2900</v>
          </cell>
        </row>
        <row r="3321">
          <cell r="C3321">
            <v>12886</v>
          </cell>
          <cell r="D3321" t="str">
            <v>PROYECTO ESPECIFICO PATIO ZONAL ALAMEDA EL JARDIN - ADAPTADOR MACHO PVC PRESION 1 1/2"</v>
          </cell>
          <cell r="E3321" t="str">
            <v>UN</v>
          </cell>
          <cell r="F3321">
            <v>3706</v>
          </cell>
        </row>
        <row r="3322">
          <cell r="C3322">
            <v>12887</v>
          </cell>
          <cell r="D3322" t="str">
            <v>PROYECTO ESPECIFICO PATIO ZONAL ALAMEDA EL JARDIN: MACROMEDIDOR PARA AGUA POTABLE DE 2". TIPO HELICE WOLTMANN, DIÁMETRO DE 2".</v>
          </cell>
          <cell r="E3322" t="str">
            <v>UN</v>
          </cell>
          <cell r="F3322">
            <v>1826055</v>
          </cell>
        </row>
        <row r="3323">
          <cell r="C3323">
            <v>12888</v>
          </cell>
          <cell r="D3323" t="str">
            <v xml:space="preserve">PROYECTO ESPECIFICO PATIO ZONAL ALAMEDA EL JARDIN: TANQUE 1000 HI-PRESS 1000 LITROS VERTICAL </v>
          </cell>
          <cell r="E3323" t="str">
            <v>UN</v>
          </cell>
          <cell r="F3323">
            <v>4619580</v>
          </cell>
        </row>
        <row r="3324">
          <cell r="C3324">
            <v>12889</v>
          </cell>
          <cell r="D3324" t="str">
            <v>PROYECTO ESPECIFICO PATIO ZONAL ALAMEDA EL JARDIN: JUEGO DE PRE MOLDEADOS TIPO EXTERIOR PARA CABLE XLPE 15KVA PARA CALIBRES ENTRE 2-4-0</v>
          </cell>
          <cell r="E3324" t="str">
            <v>JGO</v>
          </cell>
          <cell r="F3324">
            <v>254138</v>
          </cell>
        </row>
        <row r="3325">
          <cell r="C3325">
            <v>12890</v>
          </cell>
          <cell r="D3325" t="str">
            <v>PROYECTO ESPECIFICO PATIO ZONAL ALAMEDA EL JARDIN: PLANTA ELÉCTRICA DE 300 KVA. VOLTAJE 220V</v>
          </cell>
          <cell r="E3325" t="str">
            <v>UN</v>
          </cell>
          <cell r="F3325">
            <v>132801546</v>
          </cell>
        </row>
        <row r="3326">
          <cell r="C3326">
            <v>12891</v>
          </cell>
          <cell r="D3326" t="str">
            <v>PROYECTO ESPECIFICO PATIO ZONAL ALAMEDA EL JARDIN: BORDILLO ANTEPECHO POLIMERO TIPO B PARA VENTANAS, EN CONCRETO 0.40 x 0.25 MTS. (ALIGERADO)</v>
          </cell>
          <cell r="E3326" t="str">
            <v>ML</v>
          </cell>
          <cell r="F3326">
            <v>22000</v>
          </cell>
        </row>
        <row r="3327">
          <cell r="C3327">
            <v>12892</v>
          </cell>
          <cell r="D3327" t="str">
            <v>PROYECTO ESPECIFICO PATIO ZONAL ALAMEDA EL JARDIN: LAMPARA FLUORESCENTE COMPACTO - EXTERIORES</v>
          </cell>
          <cell r="E3327" t="str">
            <v>UN</v>
          </cell>
          <cell r="F3327">
            <v>23562</v>
          </cell>
        </row>
        <row r="3328">
          <cell r="C3328">
            <v>12893</v>
          </cell>
          <cell r="D3328" t="str">
            <v>PROYECTO ESPECIFICO PATIO ZONAL ALAMEDA EL JARDIN: LAMPARA HALOGENA DE INCRUSTAR EN PISO. Incluye Suministro e Instalación</v>
          </cell>
          <cell r="E3328" t="str">
            <v>UN</v>
          </cell>
          <cell r="F3328">
            <v>116375</v>
          </cell>
        </row>
        <row r="3329">
          <cell r="C3329">
            <v>12895</v>
          </cell>
          <cell r="D3329" t="str">
            <v xml:space="preserve">TUBERIA CONDUIT METALICA RMC D= 6'' </v>
          </cell>
          <cell r="E3329" t="str">
            <v>ML</v>
          </cell>
          <cell r="F3329">
            <v>455401</v>
          </cell>
        </row>
        <row r="3330">
          <cell r="C3330">
            <v>12896</v>
          </cell>
          <cell r="D3330" t="str">
            <v xml:space="preserve">TUBERÍA ALCANTARILLADO 1500 MM 60" HDPE </v>
          </cell>
          <cell r="E3330" t="str">
            <v>ML</v>
          </cell>
          <cell r="F3330">
            <v>4957999</v>
          </cell>
        </row>
        <row r="3331">
          <cell r="C3331">
            <v>12899</v>
          </cell>
          <cell r="D3331"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E3331" t="str">
            <v>UN</v>
          </cell>
          <cell r="F3331">
            <v>21411609</v>
          </cell>
        </row>
        <row r="3332">
          <cell r="C3332">
            <v>12900</v>
          </cell>
          <cell r="D3332" t="str">
            <v>AVENIDA CONTADOR (CL. 134) - BANCA EN CONCRETO M-01-A</v>
          </cell>
          <cell r="E3332" t="str">
            <v>UN</v>
          </cell>
          <cell r="F3332">
            <v>1368500</v>
          </cell>
        </row>
        <row r="3333">
          <cell r="C3333">
            <v>12901</v>
          </cell>
          <cell r="D3333" t="str">
            <v>AVENIDA CONTADOR (CL. 134) - TUERCAS 3/4" ASTM A194</v>
          </cell>
          <cell r="E3333" t="str">
            <v>UN</v>
          </cell>
          <cell r="F3333">
            <v>2391</v>
          </cell>
        </row>
        <row r="3334">
          <cell r="C3334">
            <v>12902</v>
          </cell>
          <cell r="D3334" t="str">
            <v>AVENIDA CONTADOR (CL. 134) - TUERCA 5/8" ASTM A194</v>
          </cell>
          <cell r="E3334" t="str">
            <v>UN</v>
          </cell>
          <cell r="F3334">
            <v>1432</v>
          </cell>
        </row>
        <row r="3335">
          <cell r="C3335">
            <v>12903</v>
          </cell>
          <cell r="D3335" t="str">
            <v>AVENIDA CONTADOR (CL. 134) - TUERCA 1/2" ASTM A194</v>
          </cell>
          <cell r="E3335" t="str">
            <v>UN</v>
          </cell>
          <cell r="F3335">
            <v>703</v>
          </cell>
        </row>
        <row r="3336">
          <cell r="C3336">
            <v>12904</v>
          </cell>
          <cell r="D3336" t="str">
            <v>AVENIDA CONTADOR (CL. 134) - BOLARDO METALICO M-15-A</v>
          </cell>
          <cell r="E3336" t="str">
            <v>UN</v>
          </cell>
          <cell r="F3336">
            <v>226100</v>
          </cell>
        </row>
        <row r="3337">
          <cell r="C3337">
            <v>12905</v>
          </cell>
          <cell r="D3337" t="str">
            <v>AVENIDA CONTADOR (CL. 134) - PAPELERA DOBLE EN ACERO M-121</v>
          </cell>
          <cell r="E3337" t="str">
            <v>UN</v>
          </cell>
          <cell r="F3337">
            <v>1414910</v>
          </cell>
        </row>
        <row r="3338">
          <cell r="C3338">
            <v>12906</v>
          </cell>
          <cell r="D3338" t="str">
            <v>AVENIDA CONTADOR (CL. 134) - GEOMEMBRANA LISA HDPE 40 MILS</v>
          </cell>
          <cell r="E3338" t="str">
            <v>M2</v>
          </cell>
          <cell r="F3338">
            <v>13983</v>
          </cell>
        </row>
        <row r="3339">
          <cell r="C3339">
            <v>12907</v>
          </cell>
          <cell r="D3339" t="str">
            <v>AVENIDA CONTADOR (CL. 134) - ADHESIVO EPÓXICO DE DOS COMPONENTES, LIBRE DE SOLVENTES</v>
          </cell>
          <cell r="E3339" t="str">
            <v>KG</v>
          </cell>
          <cell r="F3339">
            <v>159200</v>
          </cell>
        </row>
        <row r="3340">
          <cell r="C3340">
            <v>12908</v>
          </cell>
          <cell r="D3340" t="str">
            <v>ESTUDIOS Y DISEÑOS PARA SITIOS INESTABLES EN BOGOTÁ D.C - INMUNIZANTE Y PRESERVANTE DE MADERA</v>
          </cell>
          <cell r="E3340" t="str">
            <v>LT</v>
          </cell>
          <cell r="F3340">
            <v>32861</v>
          </cell>
        </row>
        <row r="3341">
          <cell r="C3341">
            <v>12909</v>
          </cell>
          <cell r="D3341" t="str">
            <v xml:space="preserve">ESTUDIOS Y DISEÑOS PARA SITIOS INESTABLES EN BOGOTÁ D.C - COSEDORA Y SELLADORA ELECTRICA DE SACOS </v>
          </cell>
          <cell r="E3341" t="str">
            <v>HR</v>
          </cell>
          <cell r="F3341">
            <v>220</v>
          </cell>
        </row>
        <row r="3342">
          <cell r="C3342">
            <v>12910</v>
          </cell>
          <cell r="D3342" t="str">
            <v>ESTUDIOS Y DISEÑOS PARA SITIOS INESTABLES EN BOGOTÁ D.C - MANTO PERMANENTE PARA CONTROL DE EROSIÓN - TERRATRAC TRM15 O SIMILAR</v>
          </cell>
          <cell r="E3342" t="str">
            <v>M2</v>
          </cell>
          <cell r="F3342">
            <v>8800</v>
          </cell>
        </row>
        <row r="3343">
          <cell r="C3343">
            <v>12911</v>
          </cell>
          <cell r="D3343" t="str">
            <v>ESTUDIOS Y DISEÑOS PARA SITIOS INESTABLES EN BOGOTÁ D.C - GEODREN PLANAR PERMADRAIN 70 DE 0,50M O SIMILAR</v>
          </cell>
          <cell r="E3343" t="str">
            <v>ML</v>
          </cell>
          <cell r="F3343">
            <v>10305</v>
          </cell>
        </row>
        <row r="3344">
          <cell r="C3344">
            <v>12912</v>
          </cell>
          <cell r="D3344"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E3344" t="str">
            <v>UN</v>
          </cell>
          <cell r="F3344">
            <v>71400000</v>
          </cell>
        </row>
        <row r="3345">
          <cell r="C3345">
            <v>12913</v>
          </cell>
          <cell r="D3345"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E3345" t="str">
            <v>UN</v>
          </cell>
          <cell r="F3345">
            <v>844601</v>
          </cell>
        </row>
        <row r="3346">
          <cell r="C3346">
            <v>12914</v>
          </cell>
          <cell r="D3346"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E3346" t="str">
            <v>UN</v>
          </cell>
          <cell r="F3346">
            <v>403800000</v>
          </cell>
        </row>
        <row r="3347">
          <cell r="C3347">
            <v>12915</v>
          </cell>
          <cell r="D3347"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E3347" t="str">
            <v>GLB</v>
          </cell>
          <cell r="F3347">
            <v>3555691184</v>
          </cell>
        </row>
        <row r="3348">
          <cell r="C3348">
            <v>12916</v>
          </cell>
          <cell r="D3348" t="str">
            <v>AUTOHORMIGONERA - VOLUMEN DE HORMIGÓN POR AMASADO DE 1 A 5.5 m3</v>
          </cell>
          <cell r="E3348" t="str">
            <v>HR</v>
          </cell>
          <cell r="F3348">
            <v>217649</v>
          </cell>
        </row>
        <row r="3349">
          <cell r="C3349">
            <v>12917</v>
          </cell>
          <cell r="D3349" t="str">
            <v xml:space="preserve">GRÚA HIDRÁULICA DE BRAZO ARTICULADO MONTADA SOBRE CAMIÓN - CARGA MÁXIMA DE 1 A 17 TONELADAS - INCLUYE OPERARIO </v>
          </cell>
          <cell r="E3349" t="str">
            <v>HR</v>
          </cell>
          <cell r="F3349">
            <v>227008</v>
          </cell>
        </row>
        <row r="3350">
          <cell r="C3350">
            <v>12918</v>
          </cell>
          <cell r="D3350" t="str">
            <v>PLANTA ELÉCTRICA - POTENCIA ELÉCTRICA GENERADA 11-13 kW INCLUYE COMBUSTIBLE</v>
          </cell>
          <cell r="E3350" t="str">
            <v>HR</v>
          </cell>
          <cell r="F3350">
            <v>15105</v>
          </cell>
        </row>
        <row r="3351">
          <cell r="C3351">
            <v>12919</v>
          </cell>
          <cell r="D3351" t="str">
            <v>PARAL METÁLICO CORTO DE 1.50 m A 2.7 m</v>
          </cell>
          <cell r="E3351" t="str">
            <v>MES</v>
          </cell>
          <cell r="F3351">
            <v>3403</v>
          </cell>
        </row>
        <row r="3352">
          <cell r="C3352">
            <v>12920</v>
          </cell>
          <cell r="D3352" t="str">
            <v>ANDAMIO MULTIDIRECCIONAL - ALTURA 9 m - ÁREA 4 m2</v>
          </cell>
          <cell r="E3352" t="str">
            <v>DIA</v>
          </cell>
          <cell r="F3352">
            <v>67285</v>
          </cell>
        </row>
        <row r="3353">
          <cell r="C3353">
            <v>12921</v>
          </cell>
          <cell r="D3353"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E3353" t="str">
            <v>M2</v>
          </cell>
          <cell r="F3353">
            <v>637</v>
          </cell>
        </row>
        <row r="3354">
          <cell r="C3354">
            <v>12922</v>
          </cell>
          <cell r="D3354"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E3354" t="str">
            <v>M2</v>
          </cell>
          <cell r="F3354">
            <v>1027</v>
          </cell>
        </row>
        <row r="3355">
          <cell r="C3355">
            <v>12923</v>
          </cell>
          <cell r="D3355"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E3355" t="str">
            <v>UN</v>
          </cell>
          <cell r="F3355">
            <v>65320061</v>
          </cell>
        </row>
        <row r="3356">
          <cell r="C3356">
            <v>12924</v>
          </cell>
          <cell r="D3356"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E3356" t="str">
            <v>UN</v>
          </cell>
          <cell r="F3356">
            <v>8562202</v>
          </cell>
        </row>
        <row r="3357">
          <cell r="C3357">
            <v>12925</v>
          </cell>
          <cell r="D3357" t="str">
            <v>MEDIDA DE LA IRREGULARIDAD SUPERFICIAL DE UN PAVIMENTO MEDIANTE LA REGLA DE TRES METROS, ESTÁTICA O RODANTE (Por unidad) - No Incluye Transporte</v>
          </cell>
          <cell r="E3357" t="str">
            <v>UN</v>
          </cell>
          <cell r="F3357">
            <v>85680</v>
          </cell>
        </row>
        <row r="3358">
          <cell r="C3358">
            <v>12926</v>
          </cell>
          <cell r="D3358" t="str">
            <v>MEDIDA DE SEGREGACIÓN TÉRMICA DE MEZCLAS ASFÁLTICAS MEDIANTE CÁMARA TERMOGRÁFICA (Por unidad) - No Incluye Transporte</v>
          </cell>
          <cell r="E3358" t="str">
            <v>UN</v>
          </cell>
          <cell r="F3358">
            <v>16422</v>
          </cell>
        </row>
        <row r="3359">
          <cell r="C3359">
            <v>12927</v>
          </cell>
          <cell r="D3359" t="str">
            <v>MEDIDA DE SEGREGACIÓN TÉRMICA DE MEZCLAS ASFÁLTICAS MEDIANTE CÁMARA TERMOGRÁFICA (Por jornada) - No Incluye Transporte</v>
          </cell>
          <cell r="E3359" t="str">
            <v>DIA</v>
          </cell>
          <cell r="F3359">
            <v>535500</v>
          </cell>
        </row>
        <row r="3360">
          <cell r="C3360">
            <v>12928</v>
          </cell>
          <cell r="D3360" t="str">
            <v>CONSTRUCCIÓN DE LA INTERSECCIÓN A DESNIVEL DE PUENTE ARANDA - TEE HD EXTREMO JUNTA HIDRÁULICA 12"x8" (300x200mm)</v>
          </cell>
          <cell r="E3360" t="str">
            <v>UN</v>
          </cell>
          <cell r="F3360">
            <v>3092810</v>
          </cell>
        </row>
        <row r="3361">
          <cell r="C3361">
            <v>12929</v>
          </cell>
          <cell r="D3361" t="str">
            <v>CONSTRUCCIÓN DE LA INTERSECCIÓN A DESNIVEL DE PUENTE ARANDA - TEE HD EXTREMO JUNTA HIDRÁULICA 12"x 6" (300 x 150 mm)</v>
          </cell>
          <cell r="E3361" t="str">
            <v>UN</v>
          </cell>
          <cell r="F3361">
            <v>2827440</v>
          </cell>
        </row>
        <row r="3362">
          <cell r="C3362">
            <v>12930</v>
          </cell>
          <cell r="D3362" t="str">
            <v>CONSTRUCCIÓN DE LA INTERSECCIÓN A DESNIVEL DE PUENTE ARANDA - TEE HD JUNTA HIDRÁULICA 6"x6" (150x150mm)</v>
          </cell>
          <cell r="E3362" t="str">
            <v>UN</v>
          </cell>
          <cell r="F3362">
            <v>708050</v>
          </cell>
        </row>
        <row r="3363">
          <cell r="C3363">
            <v>12931</v>
          </cell>
          <cell r="D3363" t="str">
            <v>CONSTRUCCIÓN DE LA INTERSECCIÓN A DESNIVEL DE PUENTE ARANDA - VÁLVULA TIPO MARIPOSA DISCO INOX. DE Ø 8" CLASE 300. EXTREMOS BRIDADOS</v>
          </cell>
          <cell r="E3363" t="str">
            <v>UN</v>
          </cell>
          <cell r="F3363">
            <v>9137739</v>
          </cell>
        </row>
        <row r="3364">
          <cell r="C3364">
            <v>12932</v>
          </cell>
          <cell r="D3364" t="str">
            <v>CONSTRUCCIÓN DE LA INTERSECCIÓN A DESNIVEL DE PUENTE ARANDA - TEE HD EXTREMO JUNTA HIDRÁULICA 8"x 8" (200x200mm)</v>
          </cell>
          <cell r="E3364" t="str">
            <v>UN</v>
          </cell>
          <cell r="F3364">
            <v>1237600</v>
          </cell>
        </row>
        <row r="3365">
          <cell r="C3365">
            <v>12933</v>
          </cell>
          <cell r="D3365"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E3365" t="str">
            <v>ML</v>
          </cell>
          <cell r="F3365">
            <v>4764021</v>
          </cell>
        </row>
        <row r="3366">
          <cell r="C3366">
            <v>12934</v>
          </cell>
          <cell r="D3366" t="str">
            <v>CONSTRUCCIÓN DE LA INTERSECCIÓN A DESNIVEL DE PUENTE ARANDA - VÁLVULA TIPO MARIPOSA DISCO INOX. DE Ø 4" CLASE 150. EXTREMOS BRIDADOS</v>
          </cell>
          <cell r="E3366" t="str">
            <v>UN</v>
          </cell>
          <cell r="F3366">
            <v>279650</v>
          </cell>
        </row>
        <row r="3367">
          <cell r="C3367">
            <v>12935</v>
          </cell>
          <cell r="D3367" t="str">
            <v>CONSTRUCCIÓN DE LA INTERSECCIÓN A DESNIVEL DE PUENTE ARANDA - VÁLVULA TIPO MARIPOSA DISCO INOX. DE Ø 6" CLASE 150. EXTREMOS BRIDADOS</v>
          </cell>
          <cell r="E3367" t="str">
            <v>UN</v>
          </cell>
          <cell r="F3367">
            <v>470050</v>
          </cell>
        </row>
        <row r="3368">
          <cell r="C3368">
            <v>12936</v>
          </cell>
          <cell r="D3368" t="str">
            <v>CONSTRUCCIÓN DE LA INTERSECCIÓN A DESNIVEL DE PUENTE ARANDA - CODO EN ACERO Ø 45" ENTRE 22 1/2° Y 45° CON JUNTA ESPIGO / CAMPANA CON EMPAQUE DE CAUCHO, CON REVESTIMIENTO INTERIOR Y RECUBRIMIENTO EXTERIOR EN MORTERO CEMENTO. L=0.95m x 0.95m PRESIÓN DE TRABAJO=150</v>
          </cell>
          <cell r="E3368" t="str">
            <v>UN</v>
          </cell>
          <cell r="F3368">
            <v>8108660</v>
          </cell>
        </row>
        <row r="3369">
          <cell r="C3369">
            <v>12937</v>
          </cell>
          <cell r="D3369" t="str">
            <v>CONSTRUCCIÓN DE LA INTERSECCIÓN A DESNIVEL DE PUENTE ARANDA - CODO EN ACERO Ø 27" ENTRE 22 1/2° Y 45° CON JUNTA ESPIGO / CAMPANA CON EMPAQUE DE CAUCHO, CON REVESTIMIENTO INTERIOR Y RECUBRIMIENTO EXTERIOR EN MORTERO CEMENTO. L=0.85m x 0.85m PRESIÓN TRABAJO 150PSI</v>
          </cell>
          <cell r="E3369" t="str">
            <v>UN</v>
          </cell>
          <cell r="F3369">
            <v>5346313</v>
          </cell>
        </row>
        <row r="3370">
          <cell r="C3370">
            <v>12938</v>
          </cell>
          <cell r="D3370" t="str">
            <v>CONSTRUCCIÓN DE LA INTERSECCIÓN A DESNIVEL DE PUENTE ARANDA - CODO HD JUNTA HIDRÁULICA PARA PVC 22.5°X6"</v>
          </cell>
          <cell r="E3370" t="str">
            <v>UN</v>
          </cell>
          <cell r="F3370">
            <v>461720</v>
          </cell>
        </row>
        <row r="3371">
          <cell r="C3371">
            <v>12939</v>
          </cell>
          <cell r="D3371" t="str">
            <v>CONSTRUCCIÓN DE LA INTERSECCIÓN A DESNIVEL DE PUENTE ARANDA - TEE HD EXTREMO JUNTA HIDRÁULICA 6"x 4" (160 x 100 mm)</v>
          </cell>
          <cell r="E3371" t="str">
            <v>UN</v>
          </cell>
          <cell r="F3371">
            <v>566440</v>
          </cell>
        </row>
        <row r="3372">
          <cell r="C3372">
            <v>12940</v>
          </cell>
          <cell r="D3372" t="str">
            <v>CONSTRUCCIÓN DE LA INTERSECCIÓN A DESNIVEL DE PUENTE ARANDA - TEE HD EXTREMO JUNTA HIDRÁULICA 12"x 4" (300 x 100 mm)</v>
          </cell>
          <cell r="E3372" t="str">
            <v>UN</v>
          </cell>
          <cell r="F3372">
            <v>2740570</v>
          </cell>
        </row>
        <row r="3373">
          <cell r="C3373">
            <v>12941</v>
          </cell>
          <cell r="D3373" t="str">
            <v>CONSTRUCCIÓN DE LA INTERSECCIÓN A DESNIVEL DE PUENTE ARANDA - REDUCCIÓN  EN ACERO 45° x 42° CON ESPIGO Ø=45" Y CAMPANA Ø=42", revestida interior y exteriormente con mortero de cemento. L=0.35m. Presión de trabajo=150 psi)</v>
          </cell>
          <cell r="E3373" t="str">
            <v>UN</v>
          </cell>
          <cell r="F3373">
            <v>6914019</v>
          </cell>
        </row>
        <row r="3374">
          <cell r="C3374">
            <v>12942</v>
          </cell>
          <cell r="D3374" t="str">
            <v>CONSTRUCCIÓN DE LA INTERSECCIÓN A DESNIVEL DE PUENTE ARANDA - REDUCCIÓN  EN ACERO Ø27° x Ø24° CON ESPIGO Ø=27" Y CAMPANA Ø=24", revestida interior y exteriormente con mortero de cemento. L=0.35m. Presión de trabajo=150 psi)</v>
          </cell>
          <cell r="E3374" t="str">
            <v>UN</v>
          </cell>
          <cell r="F3374">
            <v>3740170</v>
          </cell>
        </row>
        <row r="3375">
          <cell r="C3375">
            <v>12943</v>
          </cell>
          <cell r="D3375" t="str">
            <v>CONSTRUCCIÓN DE LA INTERSECCIÓN A DESNIVEL DE PUENTE ARANDA - TAPON HD EXTREMO JUNTA HIDRÁULICA D=4"</v>
          </cell>
          <cell r="E3375" t="str">
            <v>UN</v>
          </cell>
          <cell r="F3375">
            <v>130900</v>
          </cell>
        </row>
        <row r="3376">
          <cell r="C3376">
            <v>12944</v>
          </cell>
          <cell r="D3376" t="str">
            <v>CONSTRUCCIÓN DE LA INTERSECCIÓN A DESNIVEL DE PUENTE ARANDA - CODO HD JUNTA HIDRAULICA PARA PVC 22.5ºX8"</v>
          </cell>
          <cell r="E3376" t="str">
            <v>UN</v>
          </cell>
          <cell r="F3376">
            <v>717570</v>
          </cell>
        </row>
        <row r="3377">
          <cell r="C3377">
            <v>12945</v>
          </cell>
          <cell r="D3377" t="str">
            <v>CONSTRUCCIÓN DE LA INTERSECCIÓN A DESNIVEL DE PUENTE ARANDA - TUBO EN ACERO Ø 20" CON UNIONES ESPIGO/CAMPANA CON EMPAQUE DE CAUCHO. REVEST.INTERIOR Y RECUBR EXT. EN MORTERO CEMENTO. L= 6.00m PRESIÓN TRABAJO 150 PSI</v>
          </cell>
          <cell r="E3377" t="str">
            <v>ML</v>
          </cell>
          <cell r="F3377">
            <v>961401</v>
          </cell>
        </row>
        <row r="3378">
          <cell r="C3378">
            <v>12946</v>
          </cell>
          <cell r="D3378" t="str">
            <v>CONSTRUCCIÓN DE LA INTERSECCIÓN A DESNIVEL DE PUENTE ARANDA - CODO HD JUNTA HIDRAULICA PARA PVC 45ºX8"</v>
          </cell>
          <cell r="E3378" t="str">
            <v>UN</v>
          </cell>
          <cell r="F3378">
            <v>921060</v>
          </cell>
        </row>
        <row r="3379">
          <cell r="C3379">
            <v>12947</v>
          </cell>
          <cell r="D3379" t="str">
            <v>CONSTRUCCIÓN DE LA INTERSECCIÓN A DESNIVEL DE PUENTE ARANDA - TAPON HD EXTREMO JUNTA HIDRÁULICA D=6"</v>
          </cell>
          <cell r="E3379" t="str">
            <v>UN</v>
          </cell>
          <cell r="F3379">
            <v>360570</v>
          </cell>
        </row>
        <row r="3380">
          <cell r="C3380">
            <v>12948</v>
          </cell>
          <cell r="D3380" t="str">
            <v>CONSTRUCCIÓN DE LA INTERSECCIÓN A DESNIVEL DE PUENTE ARANDA - VÁLVULA TIPO MARIPOSA DISCO INOX. DE Ø 24" CLASE 150. EXTREMOS BRIDADOS</v>
          </cell>
          <cell r="E3380" t="str">
            <v>UN</v>
          </cell>
          <cell r="F3380">
            <v>25347000</v>
          </cell>
        </row>
        <row r="3381">
          <cell r="C3381">
            <v>12949</v>
          </cell>
          <cell r="D3381" t="str">
            <v>CONSTRUCCIÓN DE LA INTERSECCIÓN A DESNIVEL DE PUENTE ARANDA - TUBO EN ACERO Ø 27" CON UNIONES ESPIGO/CAMPANA CON EMPAQUE DE CAUCHO. REVEST.INTERIOR Y RECUBR EXT. EN MORTERO CEMENTO. L= 6.00m PRESIÓN TRABAJO 150 PSI</v>
          </cell>
          <cell r="E3381" t="str">
            <v>ML</v>
          </cell>
          <cell r="F3381">
            <v>1475719</v>
          </cell>
        </row>
        <row r="3382">
          <cell r="C3382">
            <v>12950</v>
          </cell>
          <cell r="D3382" t="str">
            <v>CONSTRUCCIÓN DE LA INTERSECCIÓN A DESNIVEL DE PUENTE ARANDA - VÁLVULA COMPUERTA ELÁSTICA VÁSTAGO NO ASCENDENTE JUNTA HIDRÁULICA D=6"</v>
          </cell>
          <cell r="E3382" t="str">
            <v>UN</v>
          </cell>
          <cell r="F3382">
            <v>1812370</v>
          </cell>
        </row>
        <row r="3383">
          <cell r="C3383">
            <v>12951</v>
          </cell>
          <cell r="D3383" t="str">
            <v>CONSTRUCCIÓN DE LA INTERSECCIÓN A DESNIVEL DE PUENTE ARANDA - CÁMARA PREFABRICADA TIPO I - CÁMARA RECTA. DIAMETRO 1800MM Y PROFUNDIDAD DE 6 A 9M</v>
          </cell>
          <cell r="E3383" t="str">
            <v>UN</v>
          </cell>
          <cell r="F3383">
            <v>39143382</v>
          </cell>
        </row>
        <row r="3384">
          <cell r="C3384">
            <v>12952</v>
          </cell>
          <cell r="D3384"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E3384" t="str">
            <v>UN</v>
          </cell>
          <cell r="F3384">
            <v>7343490</v>
          </cell>
        </row>
        <row r="3385">
          <cell r="C3385">
            <v>12953</v>
          </cell>
          <cell r="D3385" t="str">
            <v>CONSTRUCCIÓN DE LA INTERSECCIÓN A DESNIVEL DE PUENTE ARANDA - VÁLVULA COMPUERTA ELÁSTICA VNA (VÁSTAGO NO ASCENDENTE) D=4" EXTREMOS JUNTA HIDRÁULICA</v>
          </cell>
          <cell r="E3385" t="str">
            <v>UN</v>
          </cell>
          <cell r="F3385">
            <v>938910</v>
          </cell>
        </row>
        <row r="3386">
          <cell r="C3386">
            <v>12954</v>
          </cell>
          <cell r="D3386" t="str">
            <v>CONSTRUCCIÓN DE LA INTERSECCIÓN A DESNIVEL DE PUENTE ARANDA - CODO 45° PVC ALCANTARILLADO D=6"</v>
          </cell>
          <cell r="E3386" t="str">
            <v>UN</v>
          </cell>
          <cell r="F3386">
            <v>67290</v>
          </cell>
        </row>
        <row r="3387">
          <cell r="C3387">
            <v>12955</v>
          </cell>
          <cell r="D3387" t="str">
            <v>CONSTRUCCIÓN DE LA INTERSECCIÓN A DESNIVEL DE PUENTE ARANDA - SALIDA NORMAL EN ACERO Ø6" CON EXTREMO BRIDADO. REVESTIMIENTO INTERIOR Y EXTERIOR EN PINTURA EPÓXICA. L= 0.15m. INSTALADA EN FABRICA SOBRE TUBO O ACCESORIO HASTA Ø45". NO INCLUYE VALOR DEL TUBO.</v>
          </cell>
          <cell r="E3387" t="str">
            <v>UN</v>
          </cell>
          <cell r="F3387">
            <v>723996</v>
          </cell>
        </row>
        <row r="3388">
          <cell r="C3388">
            <v>12956</v>
          </cell>
          <cell r="D3388"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E3388" t="str">
            <v>ML</v>
          </cell>
          <cell r="F3388">
            <v>2254812</v>
          </cell>
        </row>
        <row r="3389">
          <cell r="C3389">
            <v>12957</v>
          </cell>
          <cell r="D3389"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E3389" t="str">
            <v>UN</v>
          </cell>
          <cell r="F3389">
            <v>5903828</v>
          </cell>
        </row>
        <row r="3390">
          <cell r="C3390">
            <v>12958</v>
          </cell>
          <cell r="D3390" t="str">
            <v>CONSTRUCCIÓN DE LA INTERSECCIÓN A DESNIVEL DE PUENTE ARANDA - REDUCCIÓN EN ACERO D=18" A D=8" CON ESPIGO EN D=18" Y CAMPANA EN D=8", CON REVESTIMIENTO INTERIOR Y RECUBIRMIENTO EXTERIOR EN MORTERO DE CEMENTO. L=0,20M. PRESIÓN DE TRABAJO 150 PSI.</v>
          </cell>
          <cell r="E3390" t="str">
            <v>UN</v>
          </cell>
          <cell r="F3390">
            <v>2634541</v>
          </cell>
        </row>
        <row r="3391">
          <cell r="C3391">
            <v>12959</v>
          </cell>
          <cell r="D3391"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E3391" t="str">
            <v>UN</v>
          </cell>
          <cell r="F3391">
            <v>2610265</v>
          </cell>
        </row>
        <row r="3392">
          <cell r="C3392">
            <v>12960</v>
          </cell>
          <cell r="D3392"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E3392" t="str">
            <v>UN</v>
          </cell>
          <cell r="F3392">
            <v>4455122</v>
          </cell>
        </row>
        <row r="3393">
          <cell r="C3393">
            <v>12961</v>
          </cell>
          <cell r="D3393" t="str">
            <v>CONSTRUCCIÓN DE LA INTERSECCIÓN A DESNIVEL DE PUENTE ARANDA - REDUCCIÓN EN ACERO D=18" A D=12" CON ESPIGO EN D=18" Y CAMPANA EN D=12", CON REVESTIMIENTO INTERIOR Y RECUBIRMIENTO EXTERIOR EN MORTERO DE CEMENTO. L=0,20M. PRESIÓN DE TRABAJO 150 PSI.</v>
          </cell>
          <cell r="E3393" t="str">
            <v>UN</v>
          </cell>
          <cell r="F3393">
            <v>2823870</v>
          </cell>
        </row>
        <row r="3394">
          <cell r="C3394">
            <v>12962</v>
          </cell>
          <cell r="D3394" t="str">
            <v>CONSTRUCCIÓN DE LA INTERSECCIÓN A DESNIVEL DE PUENTE ARANDA - REDUCCIÓN EN ACERO D=20" A D=18" CON ESPIGO EN D=20" Y CAMPANA EN D=18", CON REVESTIMIENTO INTERIOR Y RECUBIRMIENTO EXTERIOR EN MORTERO DE CEMENTO. L=0,20M. PRESIÓN DE TRABAJO 150 PSI.</v>
          </cell>
          <cell r="E3394" t="str">
            <v>UN</v>
          </cell>
          <cell r="F3394">
            <v>2806258</v>
          </cell>
        </row>
        <row r="3395">
          <cell r="C3395">
            <v>12963</v>
          </cell>
          <cell r="D3395" t="str">
            <v>CONSTRUCCIÓN DE LA INTERSECCIÓN A DESNIVEL DE PUENTE ARANDA - REDUCCIÓN EN ACERO D=24" A D=18" CON ESPIGO EN D=24" Y CAMPANA EN D=18", CON REVESTIMIENTO INTERIOR Y RECUBIRMIENTO EXTERIOR EN MORTERO DE CEMENTO. L=0,20M. PRESIÓN DE TRABAJO 150 PSI.</v>
          </cell>
          <cell r="E3395" t="str">
            <v>UN</v>
          </cell>
          <cell r="F3395">
            <v>3568929</v>
          </cell>
        </row>
        <row r="3396">
          <cell r="C3396">
            <v>12964</v>
          </cell>
          <cell r="D3396"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E3396" t="str">
            <v>UN</v>
          </cell>
          <cell r="F3396">
            <v>9819642</v>
          </cell>
        </row>
        <row r="3397">
          <cell r="C3397">
            <v>12965</v>
          </cell>
          <cell r="D3397"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E3397" t="str">
            <v>UN</v>
          </cell>
          <cell r="F3397">
            <v>10568628</v>
          </cell>
        </row>
        <row r="3398">
          <cell r="C3398">
            <v>12966</v>
          </cell>
          <cell r="D3398" t="str">
            <v>CONSTRUCCIÓN DE LA INTERSECCIÓN A DESNIVEL DE PUENTE ARANDA - REDUCCIÓN EN ACERO D=36" A D=30" CON ESPIGO EN D=36" Y CAMPANA EN D=30", CON REVESTIMIENTO INTERIOR Y RECUBIRMIENTO EXTERIOR EN MORTERO DE CEMENTO. L=0,20M. PRESIÓN DE TRABAJO 150 PSI.</v>
          </cell>
          <cell r="E3398" t="str">
            <v>UN</v>
          </cell>
          <cell r="F3398">
            <v>5584670</v>
          </cell>
        </row>
        <row r="3399">
          <cell r="C3399">
            <v>12967</v>
          </cell>
          <cell r="D3399" t="str">
            <v>CONSTRUCCIÓN DE LA INTERSECCIÓN A DESNIVEL DE PUENTE ARANDA - CODO 42" WSP ENTRE 5° Y 22.5° WSP ACERO CARBON NORMA AWWA C200 150 PSI, CON RECUBRIMIENTO SEGÚN NORMA AWWA C205, EXTREMO ESPIGO, CAMPANA. (Incluye suministro e instalación)</v>
          </cell>
          <cell r="E3399" t="str">
            <v>UN</v>
          </cell>
          <cell r="F3399">
            <v>7153090</v>
          </cell>
        </row>
        <row r="3400">
          <cell r="C3400">
            <v>12968</v>
          </cell>
          <cell r="D3400" t="str">
            <v>CONSTRUCCIÓN DE LA INTERSECCIÓN A DESNIVEL DE PUENTE ARANDA - CODO HD JUNTA HIDRÁULICA PARA PVC 45ºX6"</v>
          </cell>
          <cell r="E3400" t="str">
            <v>UN</v>
          </cell>
          <cell r="F3400">
            <v>504560</v>
          </cell>
        </row>
        <row r="3401">
          <cell r="C3401">
            <v>12969</v>
          </cell>
          <cell r="D3401" t="str">
            <v>CONSTRUCCIÓN DE LA INTERSECCIÓN A DESNIVEL DE PUENTE ARANDA - UNIÓN DE DESMONTAJE RÍGIDA D=36" CLASE 150</v>
          </cell>
          <cell r="E3401" t="str">
            <v>UN</v>
          </cell>
          <cell r="F3401">
            <v>12129849</v>
          </cell>
        </row>
        <row r="3402">
          <cell r="C3402">
            <v>12970</v>
          </cell>
          <cell r="D3402" t="str">
            <v>CONSTRUCCIÓN DE LA INTERSECCIÓN A DESNIVEL DE PUENTE ARANDA - VÁLVULA TIPO MARIPOSA DE Ø 36", ASTM A536, CL 150 #, CON EXTREMOS BRIDADOS ANSI/ASME B16.47</v>
          </cell>
          <cell r="E3402" t="str">
            <v>UN</v>
          </cell>
          <cell r="F3402">
            <v>53506349</v>
          </cell>
        </row>
        <row r="3403">
          <cell r="C3403">
            <v>12971</v>
          </cell>
          <cell r="D3403" t="str">
            <v>CONSTRUCCIÓN DE LA INTERSECCIÓN A DESNIVEL DE PUENTE ARANDA - ADAPTADOR PVC MACHO ROSCADO D=3/4"</v>
          </cell>
          <cell r="E3403" t="str">
            <v>UN</v>
          </cell>
          <cell r="F3403">
            <v>1050</v>
          </cell>
        </row>
        <row r="3404">
          <cell r="C3404">
            <v>12972</v>
          </cell>
          <cell r="D3404" t="str">
            <v>CONSTRUCCIÓN DE LA INTERSECCIÓN A DESNIVEL DE PUENTE ARANDA - REGISTRO DE CORTE 1"</v>
          </cell>
          <cell r="E3404" t="str">
            <v>UN</v>
          </cell>
          <cell r="F3404">
            <v>112327</v>
          </cell>
        </row>
        <row r="3405">
          <cell r="C3405">
            <v>12973</v>
          </cell>
          <cell r="D3405"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E3405" t="str">
            <v>UN</v>
          </cell>
          <cell r="F3405">
            <v>11907735</v>
          </cell>
        </row>
        <row r="3406">
          <cell r="C3406">
            <v>12974</v>
          </cell>
          <cell r="D3406" t="str">
            <v>CONSTRUCCIÓN DE LA INTERSECCIÓN A DESNIVEL DE PUENTE ARANDA - Reducción en Acero φ 45" x φ 36" con Campana φ 45" y Espigo φ 36" con revestimientos interior y Exterior en Mortero de Cemento. L=1,05m. Presión de Trabajo = 150 PSI</v>
          </cell>
          <cell r="E3406" t="str">
            <v>UN</v>
          </cell>
          <cell r="F3406">
            <v>6885340</v>
          </cell>
        </row>
        <row r="3407">
          <cell r="C3407">
            <v>12975</v>
          </cell>
          <cell r="D3407" t="str">
            <v>CONSTRUCCIÓN DE LA INTERSECCIÓN A DESNIVEL DE PUENTE ARANDA - NIPLE EN ACERO Ø=36" EXTREMOS ESPIGO/CAMPANA, REVESTIMIENTO INTERIOR Y RECUBRIMIENTO EXTERIOR EN MORTERO DE CEMENTO, CON SALIDA BRIDADA (ANSI B16.5) PARA VENTOSA 6" PRESIÓN DE DISEÑO 150 PSI</v>
          </cell>
          <cell r="E3407" t="str">
            <v>UN</v>
          </cell>
          <cell r="F3407">
            <v>4715970</v>
          </cell>
        </row>
        <row r="3408">
          <cell r="C3408">
            <v>12976</v>
          </cell>
          <cell r="D3408" t="str">
            <v>CONSTRUCCIÓN DE LA INTERSECCIÓN A DESNIVEL DE PUENTE ARANDA - NIPLE EN ACERO Ø=18" EXTREMOS ESPIGO/CAMPANA, REVESTIMIENTO INTERIOR Y RECUBRIMIENTO EXTERIOR EN MORTERO DE CEMENTO, CON SALIDA BRIDADA SEGÚN ANSI B16.5 PARA VENTOSA 3". PRESIÓN DE DISEÑO 150 PSI</v>
          </cell>
          <cell r="E3408" t="str">
            <v>UN</v>
          </cell>
          <cell r="F3408">
            <v>2329425</v>
          </cell>
        </row>
        <row r="3409">
          <cell r="C3409">
            <v>12977</v>
          </cell>
          <cell r="D3409"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E3409" t="str">
            <v>UN</v>
          </cell>
          <cell r="F3409">
            <v>950096</v>
          </cell>
        </row>
        <row r="3410">
          <cell r="C3410">
            <v>12978</v>
          </cell>
          <cell r="D3410"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E3410" t="str">
            <v>UN</v>
          </cell>
          <cell r="F3410">
            <v>686749</v>
          </cell>
        </row>
        <row r="3411">
          <cell r="C3411">
            <v>12979</v>
          </cell>
          <cell r="D3411"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E3411" t="str">
            <v>UN</v>
          </cell>
          <cell r="F3411">
            <v>510986</v>
          </cell>
        </row>
        <row r="3412">
          <cell r="C3412">
            <v>12980</v>
          </cell>
          <cell r="D3412" t="str">
            <v>CONSTRUCCIÓN DE LA INTERSECCIÓN A DESNIVEL DE PUENTE ARANDA - NIPLE EN ACERO Ø=30" EXTREMOS ESPIGO/CAMPANA, REVESTIMIENTO INTERIOR Y EXTERIOR EN MORTERO DE CEMENTO, CON SALIDA BRIDADA SEGÚN ANSI B16.5 PARA VENTOSA 6". PRESIÓN DE DISEÑO 350 PSI</v>
          </cell>
          <cell r="E3412" t="str">
            <v>UN</v>
          </cell>
          <cell r="F3412">
            <v>4163810</v>
          </cell>
        </row>
        <row r="3413">
          <cell r="C3413">
            <v>12981</v>
          </cell>
          <cell r="D3413" t="str">
            <v>CONSTRUCCIÓN DE LA INTERSECCIÓN A DESNIVEL DE PUENTE ARANDA - CODO HD EXTREMO JUNTA HIDRÁULICA PARA PVC 45ºX12"</v>
          </cell>
          <cell r="E3413" t="str">
            <v>UN</v>
          </cell>
          <cell r="F3413">
            <v>2033710</v>
          </cell>
        </row>
        <row r="3414">
          <cell r="C3414">
            <v>12982</v>
          </cell>
          <cell r="D3414" t="str">
            <v>CONSTRUCCIÓN DE LA INTERSECCIÓN A DESNIVEL DE PUENTE ARANDA - CODO HD EXTREMO JUNTA HIDRÁULICA PARA PVC 22.5ºX12"</v>
          </cell>
          <cell r="E3414" t="str">
            <v>UN</v>
          </cell>
          <cell r="F3414">
            <v>1980160</v>
          </cell>
        </row>
        <row r="3415">
          <cell r="C3415">
            <v>12983</v>
          </cell>
          <cell r="D3415" t="str">
            <v>CONSTRUCCIÓN DE LA INTERSECCIÓN A DESNIVEL DE PUENTE ARANDA - CODO HD EXTREMO JUNTA HIDRÁULICA PARA PVC 90ºX4"</v>
          </cell>
          <cell r="E3415" t="str">
            <v>UN</v>
          </cell>
          <cell r="F3415">
            <v>320110</v>
          </cell>
        </row>
        <row r="3416">
          <cell r="C3416">
            <v>12984</v>
          </cell>
          <cell r="D3416" t="str">
            <v>CONSTRUCCIÓN DE LA INTERSECCIÓN A DESNIVEL DE PUENTE ARANDA - CODO HD EXTREMO JUNTA HIDRÁULICA PARA PVC 90ºX12"</v>
          </cell>
          <cell r="E3416" t="str">
            <v>UN</v>
          </cell>
          <cell r="F3416">
            <v>2193170</v>
          </cell>
        </row>
        <row r="3417">
          <cell r="C3417">
            <v>12985</v>
          </cell>
          <cell r="D3417" t="str">
            <v>CONSTRUCCIÓN DE LA INTERSECCIÓN A DESNIVEL DE PUENTE ARANDA - CODO HD EXTREMO JUNTA HIDRÁULICA PARA PVC 45ºX4"</v>
          </cell>
          <cell r="E3417" t="str">
            <v>UN</v>
          </cell>
          <cell r="F3417">
            <v>232050</v>
          </cell>
        </row>
        <row r="3418">
          <cell r="C3418">
            <v>12986</v>
          </cell>
          <cell r="D3418" t="str">
            <v>CONSTRUCCIÓN DE LA INTERSECCIÓN A DESNIVEL DE PUENTE ARANDA - CODO HD EXTREMO JUNTA HIDRÁULICA PARA PVC 90ºX6"</v>
          </cell>
          <cell r="E3418" t="str">
            <v>UN</v>
          </cell>
          <cell r="F3418">
            <v>584290</v>
          </cell>
        </row>
        <row r="3419">
          <cell r="C3419">
            <v>12987</v>
          </cell>
          <cell r="D3419" t="str">
            <v>CONSTRUCCIÓN DE LA INTERSECCIÓN A DESNIVEL DE PUENTE ARANDA - CODO HD JUNTA HIDRAULICA PARA PVC 11.25º X 12"</v>
          </cell>
          <cell r="E3419" t="str">
            <v>UN</v>
          </cell>
          <cell r="F3419">
            <v>1750490</v>
          </cell>
        </row>
        <row r="3420">
          <cell r="C3420">
            <v>12988</v>
          </cell>
          <cell r="D3420" t="str">
            <v>CONSTRUCCIÓN DE LA INTERSECCIÓN A DESNIVEL DE PUENTE ARANDA - VÁLVULA COMPUERTA ELÁSTICA VÁSTAGO NO ASCENDENTE EXTREMO JUNTA HIDRÁULICA D=8"</v>
          </cell>
          <cell r="E3420" t="str">
            <v>UN</v>
          </cell>
          <cell r="F3420">
            <v>2651320</v>
          </cell>
        </row>
        <row r="3421">
          <cell r="C3421">
            <v>12989</v>
          </cell>
          <cell r="D3421" t="str">
            <v>CONSTRUCCIÓN DE LA INTERSECCIÓN A DESNIVEL DE PUENTE ARANDA - VÁLVULA COMPUERTA ELÁSTICA VÁSTAGO NO ASCENDENTE EXTREMO JUNTA HIDRÁULICA D=12"</v>
          </cell>
          <cell r="E3421" t="str">
            <v>UN</v>
          </cell>
          <cell r="F3421">
            <v>6185620</v>
          </cell>
        </row>
        <row r="3422">
          <cell r="C3422">
            <v>12990</v>
          </cell>
          <cell r="D3422" t="str">
            <v>CONSTRUCCIÓN DE LA INTERSECCIÓN A DESNIVEL DE PUENTE ARANDA - TEE EN ACERO Ø 16" x 12" CON EXTREMOS ESPIGO/CAMPANA Y BRIDA EN LA DERIVACIÓN (A)</v>
          </cell>
          <cell r="E3422" t="str">
            <v>UN</v>
          </cell>
          <cell r="F3422">
            <v>3079720</v>
          </cell>
        </row>
        <row r="3423">
          <cell r="C3423">
            <v>12991</v>
          </cell>
          <cell r="D3423" t="str">
            <v>CONSTRUCCIÓN DE LA INTERSECCIÓN A DESNIVEL DE PUENTE ARANDA - VÁLVULA CHEQUE DE 4" (A) (150 PSI)</v>
          </cell>
          <cell r="E3423" t="str">
            <v>UN</v>
          </cell>
          <cell r="F3423">
            <v>861882</v>
          </cell>
        </row>
        <row r="3424">
          <cell r="C3424">
            <v>12992</v>
          </cell>
          <cell r="D3424" t="str">
            <v>CONSTRUCCIÓN DE LA INTERSECCIÓN A DESNIVEL DE PUENTE ARANDA - CODO EN ACERO D=24" CON REVEST. INTER. Y EXT. EN MORTERO DE CEMENTO. ENTRE 22 1/2° Y 45° L=0.80M X 0.80M. INCLUYE JUNTA ESPIGO-CAMPANA CON EMPAQUES DE CAUCHO</v>
          </cell>
          <cell r="E3424" t="str">
            <v>UN</v>
          </cell>
          <cell r="F3424">
            <v>4759286</v>
          </cell>
        </row>
        <row r="3425">
          <cell r="C3425">
            <v>12993</v>
          </cell>
          <cell r="D3425" t="str">
            <v>CONSTRUCCIÓN DE LA INTERSECCIÓN A DESNIVEL DE PUENTE ARANDA - CODO EN ACERO Ø=24" ENTRE 67 1/2° Y 90° JUNTA ESPIGO Y CAMPANA, CON EMPAQUE DE CAUCHO, CON REVEST.INT. Y RECUBR. EXT. EN MORTERO DE CEMENTO. L= 1.75m x 1.75m PRESIÓN DE TRABAJO 150PSI.</v>
          </cell>
          <cell r="E3425" t="str">
            <v>UN</v>
          </cell>
          <cell r="F3425">
            <v>8257172</v>
          </cell>
        </row>
        <row r="3426">
          <cell r="C3426">
            <v>12994</v>
          </cell>
          <cell r="D3426" t="str">
            <v>CONSTRUCCIÓN DE LA INTERSECCIÓN A DESNIVEL DE PUENTE ARANDA - BRIDA FLANGLES SLIP-ON ACERO CARBÓN 150 D= 24"</v>
          </cell>
          <cell r="E3426" t="str">
            <v>UN</v>
          </cell>
          <cell r="F3426">
            <v>1730260</v>
          </cell>
        </row>
        <row r="3427">
          <cell r="C3427">
            <v>12995</v>
          </cell>
          <cell r="D3427"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E3427" t="str">
            <v>ML</v>
          </cell>
          <cell r="F3427">
            <v>1300789</v>
          </cell>
        </row>
        <row r="3428">
          <cell r="C3428">
            <v>12996</v>
          </cell>
          <cell r="D3428" t="str">
            <v>CONSTRUCCIÓN DE LA INTERSECCIÓN A DESNIVEL DE PUENTE ARANDA - TUBO EN ACERO F 18" CON UNIONES ESPIGO / CAMPANA CON EMPAQUE DE CAUCHO, CON REVESTIMIENTO INTERIOR Y RECUBRIMIENTO EXTERIOR EN MORTERO DE CEMENTO. FABRICADO DE CONFORMIDAD CON LA NORMA AWWA C 200 A PA</v>
          </cell>
          <cell r="E3428" t="str">
            <v>ML</v>
          </cell>
          <cell r="F3428">
            <v>871199</v>
          </cell>
        </row>
        <row r="3429">
          <cell r="C3429">
            <v>12997</v>
          </cell>
          <cell r="D3429" t="str">
            <v>CONSTRUCCIÓN DE LA INTERSECCIÓN A DESNIVEL DE PUENTE ARANDA - TEE PEAD U. M . 4" X 2"</v>
          </cell>
          <cell r="E3429" t="str">
            <v>UN</v>
          </cell>
          <cell r="F3429">
            <v>98436</v>
          </cell>
        </row>
        <row r="3430">
          <cell r="C3430">
            <v>12998</v>
          </cell>
          <cell r="D3430" t="str">
            <v>CONSTRUCCIÓN DE LA INTERSECCIÓN A DESNIVEL DE PUENTE ARANDA - NIPLE EN ACERO Ø=36" EXTREMOS ESPIGO/BRIDA, CON REVESTIMIENTO INTERIOR Y RECUBRIMIENTO EXTERIOR EN MORTERO CEMENTO, L=2000mm CON SALIDA PARA VENTOSA Ø4" Y BY-PASS Ø4" SUMINISTRO Y TRANSPORTE</v>
          </cell>
          <cell r="E3430" t="str">
            <v>UN</v>
          </cell>
          <cell r="F3430">
            <v>8935710</v>
          </cell>
        </row>
        <row r="3431">
          <cell r="C3431">
            <v>12999</v>
          </cell>
          <cell r="D3431" t="str">
            <v>CONSTRUCCIÓN DE LA INTERSECCIÓN A DESNIVEL DE PUENTE ARANDA - CODO EN ACERO D=30"  ENTRE 5° Y 22 1/2°, JUNTA ESPIGO CAMPANA CON EMPAQUE DE CAUHO, CON REVESTIMIENTO INTERIOR Y EXTERIOR EN MORTERO DE CEMENTO. L=0.45M X 0.45M. PRESIÓN DE TRABAJO 150 PSI. SUMINISTRO</v>
          </cell>
          <cell r="E3431" t="str">
            <v>UN</v>
          </cell>
          <cell r="F3431">
            <v>4564602</v>
          </cell>
        </row>
        <row r="3432">
          <cell r="C3432">
            <v>13000</v>
          </cell>
          <cell r="D3432" t="str">
            <v xml:space="preserve">CONSTRUCCIÓN DE LA INTERSECCIÓN A DESNIVEL DE PUENTE ARANDA - CEMENTO ASFÁLTICO 60-70 </v>
          </cell>
          <cell r="E3432" t="str">
            <v>KG</v>
          </cell>
          <cell r="F3432">
            <v>1753</v>
          </cell>
        </row>
        <row r="3433">
          <cell r="C3433">
            <v>13001</v>
          </cell>
          <cell r="D3433" t="str">
            <v>CONSTRUCCIÓN DE LA INTERSECCIÓN A DESNIVEL DE PUENTE ARANDA - APOYO ELASTOMÉRICO SLIDE-FLON 60x70x7,5 DESLIZANTE.</v>
          </cell>
          <cell r="E3433" t="str">
            <v>UN</v>
          </cell>
          <cell r="F3433">
            <v>7979250</v>
          </cell>
        </row>
        <row r="3434">
          <cell r="C3434">
            <v>13002</v>
          </cell>
          <cell r="D3434" t="str">
            <v>CONSTRUCCIÓN DE LA INTERSECCIÓN A DESNIVEL DE PUENTE ARANDA - JUNTA DE DILATACIÓN 330 MOVIMIENTO 330mm+/-165mm MODULOS 1.22 m</v>
          </cell>
          <cell r="E3434" t="str">
            <v>ML</v>
          </cell>
          <cell r="F3434">
            <v>7140000</v>
          </cell>
        </row>
        <row r="3435">
          <cell r="C3435">
            <v>13003</v>
          </cell>
          <cell r="D3435" t="str">
            <v>CONSTRUCCIÓN DE LA INTERSECCIÓN A DESNIVEL DE PUENTE ARANDA - TRANSPORTE DE EQUIPOS PARA PRUEBA DE CARGA ESTÁTICA POR VIAJE DIURNO SIN ESCOLTA (En la Avenida La Sirena (AC 153 desde Kr 9 a Kr 19)</v>
          </cell>
          <cell r="E3435" t="str">
            <v>VIAJE</v>
          </cell>
          <cell r="F3435">
            <v>2161459</v>
          </cell>
        </row>
        <row r="3436">
          <cell r="C3436">
            <v>13004</v>
          </cell>
          <cell r="D3436" t="str">
            <v>CONSTRUCCIÓN DE LA INTERSECCIÓN A DESNIVEL DE PUENTE ARANDA - PRUEBA DE CARGA ESTÁTICA PARA PUENTE VEHICULAR - Con superestructura en concreto. UBICADO EN LA AVENIDA LA SIRENA</v>
          </cell>
          <cell r="E3436" t="str">
            <v>UN</v>
          </cell>
          <cell r="F3436">
            <v>22765246</v>
          </cell>
        </row>
        <row r="3437">
          <cell r="C3437">
            <v>13005</v>
          </cell>
          <cell r="D3437" t="str">
            <v>ESTUDIOS Y DISEÑOS PARA SITIOS INESTABLES EN BOGOTÁ D.C - BIOROLL TIPO FILTER DRENCH ØPROM= 20CM. INCLUYE GEOCABLE PARA SUJECIÓN</v>
          </cell>
          <cell r="E3437" t="str">
            <v>ML</v>
          </cell>
          <cell r="F3437">
            <v>19040</v>
          </cell>
        </row>
        <row r="3438">
          <cell r="C3438">
            <v>13006</v>
          </cell>
          <cell r="D3438" t="str">
            <v>ESTUDIOS Y DISEÑOS PARA SITIOS INESTABLES EN BOGOTÁ D.C - GUADUA NATURAL SELECCIONADA LONGITUD DE 6.00 m DIÁMETRO ENTRE 8 A 15 cm, CONICIDAD - CURVATURA INTERIOR A 6 cm. Incluye suministro)</v>
          </cell>
          <cell r="E3438" t="str">
            <v>UN</v>
          </cell>
          <cell r="F3438">
            <v>17444</v>
          </cell>
        </row>
        <row r="3439">
          <cell r="C3439">
            <v>13007</v>
          </cell>
          <cell r="D3439" t="str">
            <v>ESTUDIOS Y DISEÑOS PARA SITIOS INESTABLES EN BOGOTÁ D.C - GEOCABLE</v>
          </cell>
          <cell r="E3439" t="str">
            <v>ML</v>
          </cell>
          <cell r="F3439">
            <v>286</v>
          </cell>
        </row>
        <row r="3440">
          <cell r="C3440">
            <v>13008</v>
          </cell>
          <cell r="D3440" t="str">
            <v>ESTUDIOS Y DISEÑOS PARA SITIOS INESTABLES EN BOGOTÁ D.C - GEOBIOMALLA SJ-HB-150 PARA CONTROL DE EROSIÓN EN TALUDES</v>
          </cell>
          <cell r="E3440" t="str">
            <v>M2</v>
          </cell>
          <cell r="F3440">
            <v>77350</v>
          </cell>
        </row>
        <row r="3441">
          <cell r="C3441">
            <v>13009</v>
          </cell>
          <cell r="D3441" t="str">
            <v>ESTUDIOS Y DISEÑOS PARA SITIOS INESTABLES EN BOGOTÁ D.C - BROCA SDS 1 1/4" X 36"</v>
          </cell>
          <cell r="E3441" t="str">
            <v>UN</v>
          </cell>
          <cell r="F3441">
            <v>493000</v>
          </cell>
        </row>
        <row r="3442">
          <cell r="C3442">
            <v>13010</v>
          </cell>
          <cell r="D3442" t="str">
            <v>ESTUDIOS Y DISEÑOS PARA SITIOS INESTABLES EN BOGOTÁ D.C - MALLA ROMBOIDAL SISTEMA TECCO® G45/2, TECCO® SPIKE PLATE P33/40, CLIP DE UNIÓN, SUJETACABLES, ANCLAJES DE CABEZA FLEXIBLE Y CABLE PERIMETRAL O SISTEMA EQUIVALENTE</v>
          </cell>
          <cell r="E3442" t="str">
            <v>M2</v>
          </cell>
          <cell r="F3442">
            <v>242175</v>
          </cell>
        </row>
        <row r="3443">
          <cell r="C3443">
            <v>13011</v>
          </cell>
          <cell r="D3443" t="str">
            <v>ESTUDIOS Y DISEÑOS PARA SITIOS INESTABLES EN BOGOTÁ D.C - MALLA ROMBOIDAL SISTEMA TECCO® G65/3, TECCO® SPIKE PLATE P33/40, CLIP DE UNIÓN, SUJETACABLES, ANCLAJES DE CABEZA FLEXIBLE Y CABLE PERIMETRAL O SISTEMA EQUIVALENTE</v>
          </cell>
          <cell r="E3443" t="str">
            <v>M2</v>
          </cell>
          <cell r="F3443">
            <v>276971</v>
          </cell>
        </row>
        <row r="3444">
          <cell r="C3444">
            <v>13012</v>
          </cell>
          <cell r="D3444" t="str">
            <v>ESTUDIOS Y DISEÑOS PARA SITIOS INESTABLES EN BOGOTÁ D.C - BARRA ROSCADA Ø=28MM, FY= 500N/MM2 (GEWI® PLUS 670/800 28MM  O EQUIVALENTE). INCLUYE ACOPLE GEWI® PLUS 28 MM, TUERCA CALOTA GEWI® PLUS 28 55°MM Y ESPACIADOR PARA BARRA DE 28 MM</v>
          </cell>
          <cell r="E3444" t="str">
            <v>ML</v>
          </cell>
          <cell r="F3444">
            <v>82308</v>
          </cell>
        </row>
        <row r="3445">
          <cell r="C3445">
            <v>13013</v>
          </cell>
          <cell r="D3445" t="str">
            <v>ESTUDIOS Y DISEÑOS PARA SITIOS INESTABLES EN BOGOTÁ D.C - BARRA ROSCADA Ø=18MM, FY= 500N/MM2 (BARRA DYWIDAG 18MM 950/1050). INCLUYE TUERCA HEXAGONAL DYWIDAG 18MM Y ACOPLE DYWIDAG 18MM 950/1050</v>
          </cell>
          <cell r="E3445" t="str">
            <v>ML</v>
          </cell>
          <cell r="F3445">
            <v>50566</v>
          </cell>
        </row>
        <row r="3446">
          <cell r="C3446">
            <v>13014</v>
          </cell>
          <cell r="D3446" t="str">
            <v>ESTUDIOS Y DISEÑOS PARA SITIOS INESTABLES EN BOGOTÁ D.C - TRITURADO 2"</v>
          </cell>
          <cell r="E3446" t="str">
            <v>M3</v>
          </cell>
          <cell r="F3446">
            <v>63000</v>
          </cell>
        </row>
        <row r="3447">
          <cell r="C3447">
            <v>13015</v>
          </cell>
          <cell r="D3447" t="str">
            <v>REFORZAMIENTO ESTRUCTURAL DEL PUENTE VEHICULAR AV. MEDELLÍN (CALLE 80) POR AV. NQS (Cra. 30) EN BOGOTÁ D.C - POLIESTIRENO LÁMINA DE 1,00X1,00X0,05 m, DENSIDAD 35 KG/M3</v>
          </cell>
          <cell r="E3447" t="str">
            <v>M2</v>
          </cell>
          <cell r="F3447">
            <v>55930</v>
          </cell>
        </row>
        <row r="3448">
          <cell r="C3448">
            <v>13016</v>
          </cell>
          <cell r="D3448" t="str">
            <v>REFORZAMIENTO ESTRUCTURAL DEL PUENTE VEHICULAR AV. MEDELLÍN (CALLE 80) POR AV. NQS (Cra. 30) EN BOGOTÁ D.C - NEOPRENO 35x25x5CM, D60 REFORZADO CON TRES PLATINAS 5 MM</v>
          </cell>
          <cell r="E3448" t="str">
            <v>UN</v>
          </cell>
          <cell r="F3448">
            <v>322371</v>
          </cell>
        </row>
        <row r="3449">
          <cell r="C3449">
            <v>13017</v>
          </cell>
          <cell r="D3449" t="str">
            <v>ESTUDIOS Y DISEÑOS PARA SITIOS INESTABLES EN BOGOTÁ D.C -TABLESTACADO METALICO EN ACERO ESTRUCTURAL HR A36</v>
          </cell>
          <cell r="E3449" t="str">
            <v>KG</v>
          </cell>
          <cell r="F3449">
            <v>6127</v>
          </cell>
        </row>
        <row r="3450">
          <cell r="C3450">
            <v>13018</v>
          </cell>
          <cell r="D3450" t="str">
            <v>ESTUDIOS Y DISEÑOS PARA SITIOS INESTABLES EN BOGOTÁ D.C -COSEDORA Y SELLADORA ELECTRICA DE SACOS</v>
          </cell>
          <cell r="E3450" t="str">
            <v>HR</v>
          </cell>
          <cell r="F3450">
            <v>220</v>
          </cell>
        </row>
        <row r="3451">
          <cell r="C3451">
            <v>13019</v>
          </cell>
          <cell r="D3451" t="str">
            <v>ESTUDIOS Y DISEÑOS PARA SITIOS INESTABLES EN BOGOTÁ D.C - SISTEMA DE ANCLAJE REFORZADO (INCLUYE PATA DE ANCLA, CABLE DE 1/8" Y PRENSA METÁLICA, CARGA MAXIMA 500KG)</v>
          </cell>
          <cell r="E3451" t="str">
            <v>M2</v>
          </cell>
          <cell r="F3451">
            <v>46053</v>
          </cell>
        </row>
        <row r="3452">
          <cell r="C3452">
            <v>13020</v>
          </cell>
          <cell r="D3452" t="str">
            <v>ESTUDIOS Y DISEÑOS PARA SITIOS INESTABLES EN BOGOTÁ D.C -GEOCABLE</v>
          </cell>
          <cell r="E3452" t="str">
            <v>ML</v>
          </cell>
          <cell r="F3452">
            <v>286</v>
          </cell>
        </row>
        <row r="3453">
          <cell r="C3453">
            <v>13021</v>
          </cell>
          <cell r="D3453" t="str">
            <v>ESTUDIOS Y DISEÑOS PARA SITIOS INESTABLES EN BOGOTÁ D.C -GEOBIOMALLA TIPO SJ HAND BAG O SIMILAR CON FINES DE GEOBIOPROTECCION Y REVEGETACION PARA CONTROL DE EROSIÓN Y ESTABILIZACION DE TALUDES</v>
          </cell>
          <cell r="E3453" t="str">
            <v>M2</v>
          </cell>
          <cell r="F3453">
            <v>77350</v>
          </cell>
        </row>
        <row r="3454">
          <cell r="C3454">
            <v>13022</v>
          </cell>
          <cell r="D3454" t="str">
            <v>ESTUDIOS Y DISEÑOS PARA SITIOS INESTABLES EN BOGOTÁ D.C -BROCA SDS 1 1/4" X 36"</v>
          </cell>
          <cell r="E3454" t="str">
            <v>UN</v>
          </cell>
          <cell r="F3454">
            <v>493000</v>
          </cell>
        </row>
        <row r="3455">
          <cell r="C3455">
            <v>13023</v>
          </cell>
          <cell r="D3455" t="str">
            <v>REFORZAMIENTO ESTRUCTURAL DEL PUENTE VEHICULAR AV. MEDELLÍN (CALLE 80) POR AV. NQS (Cra. 30) EN BOGOTÁ D.C - JUNTA ELASTOMÉRICA MOVIMIENTO 50 MM +/- 25 MM (INCLUYE SUMINISTRO E INSTALACIÓN Y TODOS LOS COSTOS DE SUMINISTRO E INSTALACIÓN DE MATERIAL PARA ANCLAJE)</v>
          </cell>
          <cell r="E3455" t="str">
            <v>ML</v>
          </cell>
          <cell r="F3455">
            <v>1809212</v>
          </cell>
        </row>
        <row r="3456">
          <cell r="C3456">
            <v>13024</v>
          </cell>
          <cell r="D3456" t="str">
            <v>REFORZAMIENTO ESTRUCTURAL DEL PUENTE VEHICULAR AV. MEDELLÍN (CALLE 80) POR AV. NQS (Cra. 30) EN BOGOTÁ D.C - CONSTRUCCIÓN DE MICROPILOTES, D=0,30M, L=21M, INYECCIÓN F´C=21 MPA. INCLUYE PERFORACIÓN E INYECCIÓN. CEMENTO SUMINISTRADO POR EL CLIENTE</v>
          </cell>
          <cell r="E3456" t="str">
            <v>ML</v>
          </cell>
          <cell r="F3456">
            <v>186075</v>
          </cell>
        </row>
        <row r="3457">
          <cell r="C3457">
            <v>13025</v>
          </cell>
          <cell r="D3457"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E3457" t="str">
            <v>UN</v>
          </cell>
          <cell r="F3457">
            <v>8076000</v>
          </cell>
        </row>
        <row r="3458">
          <cell r="C3458">
            <v>13026</v>
          </cell>
          <cell r="D3458" t="str">
            <v>REFORZAMIENTO ESTRUCTURAL DEL PUENTE VEHICULAR AV. MEDELLÍN (CALLE 80) POR AV. NQS (Cra. 30) EN BOGOTÁ D.C - CELDA DE PRESIÓN EN CUERDA VIBRANTE, DIÁMETRO 230 MM. TRANSDUCTOR EN CUERDA VIBRANTE, 350 KPA; INCLUYE 10 METROS DE CABLE POR CADA CELDA.</v>
          </cell>
          <cell r="E3458" t="str">
            <v>UN</v>
          </cell>
          <cell r="F3458">
            <v>4970928</v>
          </cell>
        </row>
        <row r="3459">
          <cell r="C3459">
            <v>13027</v>
          </cell>
          <cell r="D3459"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E3459" t="str">
            <v>UN</v>
          </cell>
          <cell r="F3459">
            <v>4543777</v>
          </cell>
        </row>
        <row r="3460">
          <cell r="C3460">
            <v>13028</v>
          </cell>
          <cell r="D3460" t="str">
            <v>REFORZAMIENTO ESTRUCTURAL DEL PUENTE VEHICULAR AV. MEDELLÍN (CALLE 80) POR AV. NQS (Cra. 30) EN BOGOTÁ D.C - TRANSPORTE DE EQUIPO Y PERSONAL PARA INSTRUMENTACIÓN REDES MATRICES DE ACUEDUCTO</v>
          </cell>
          <cell r="E3460" t="str">
            <v>GLB</v>
          </cell>
          <cell r="F3460">
            <v>833000</v>
          </cell>
        </row>
        <row r="3461">
          <cell r="C3461">
            <v>13029</v>
          </cell>
          <cell r="D3461"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E3461" t="str">
            <v>UN</v>
          </cell>
          <cell r="F3461">
            <v>604750</v>
          </cell>
        </row>
        <row r="3462">
          <cell r="C3462">
            <v>13030</v>
          </cell>
          <cell r="D3462" t="str">
            <v>REFORZAMIENTO ESTRUCTURAL DEL PUENTE VEHICULAR AV. MEDELLÍN (CALLE 80) POR AV. NQS (Cra. 30) EN BOGOTÁ D.C - IZAJE COMPUTARIZADO POR APOYO DE NEOPRENO, INCLUYE TRANSPORTES, EQUIPOS Y TÉCNICO. NO INCLUYE ESTRUCTURA DE APOYO</v>
          </cell>
          <cell r="E3462" t="str">
            <v>UN</v>
          </cell>
          <cell r="F3462">
            <v>3184542</v>
          </cell>
        </row>
        <row r="3463">
          <cell r="C3463">
            <v>13031</v>
          </cell>
          <cell r="D3463"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E3463" t="str">
            <v>ML</v>
          </cell>
          <cell r="F3463">
            <v>2230763</v>
          </cell>
        </row>
        <row r="3464">
          <cell r="C3464">
            <v>13032</v>
          </cell>
          <cell r="D3464"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E3464" t="str">
            <v>UN</v>
          </cell>
          <cell r="F3464">
            <v>36719794</v>
          </cell>
        </row>
        <row r="3465">
          <cell r="C3465">
            <v>13033</v>
          </cell>
          <cell r="D3465"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E3465" t="str">
            <v>UN</v>
          </cell>
          <cell r="F3465">
            <v>44710900</v>
          </cell>
        </row>
        <row r="3466">
          <cell r="C3466">
            <v>13035</v>
          </cell>
          <cell r="D3466" t="str">
            <v>CONSTRUCCIÓN INTERSECCIÓN A DESNIVEL PUENTE ARANDA Y DEMÁS OBRAS COMPLEMENTARIAS TRONCAL CALLE 13 -PUERTA METÁLICA ENTAMBORADA CAL 18 DE 4" INCLUYE PINTURA ELECTROSTÁTICA COLOR GRIS 7014 INCLUYE MARCO BISAGRAS REDONDAS Y CERRADURA. SUMINISTRO E INSTALACIÓN</v>
          </cell>
          <cell r="E3466" t="str">
            <v>UN</v>
          </cell>
          <cell r="F3466">
            <v>1413300</v>
          </cell>
        </row>
        <row r="3467">
          <cell r="C3467">
            <v>13036</v>
          </cell>
          <cell r="D3467"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E3467" t="str">
            <v>M2</v>
          </cell>
          <cell r="F3467">
            <v>800715</v>
          </cell>
        </row>
        <row r="3468">
          <cell r="C3468">
            <v>13037</v>
          </cell>
          <cell r="D3468"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E3468" t="str">
            <v>ML</v>
          </cell>
          <cell r="F3468">
            <v>130226</v>
          </cell>
        </row>
        <row r="3469">
          <cell r="C3469">
            <v>13038</v>
          </cell>
          <cell r="D3469" t="str">
            <v>CONSTRUCCIÓN INTERSECCIÓN A DESNIVEL PUENTE ARANDA Y DEMÁS OBRAS COMPLEMENTARIAS TRONCAL CALLE 13 - VÁLVULA TIPO MARIPOSA DISCO INOX. DE Ø 4" CLASE 150. EXTREMOS BRIDADOS</v>
          </cell>
          <cell r="E3469" t="str">
            <v>UN</v>
          </cell>
          <cell r="F3469">
            <v>279650</v>
          </cell>
        </row>
        <row r="3470">
          <cell r="C3470">
            <v>13039</v>
          </cell>
          <cell r="D3470" t="str">
            <v>CONSTRUCCIÓN INTERSECCIÓN A DESNIVEL PUENTE ARANDA Y DEMÁS OBRAS COMPLEMENTARIAS TRONCAL CALLE 13 - JUNTA DE DILATACIÓN ELASTOMÉRICA 230 MOVIMIENTO 230mm+/-115mm MODULOS 1.83 m</v>
          </cell>
          <cell r="E3470" t="str">
            <v>ML</v>
          </cell>
          <cell r="F3470">
            <v>4748100</v>
          </cell>
        </row>
        <row r="3471">
          <cell r="C3471">
            <v>13040</v>
          </cell>
          <cell r="D3471" t="str">
            <v>CONSTRUCCIÓN INTERSECCIÓN A DESNIVEL PUENTE ARANDA Y DEMÁS OBRAS COMPLEMENTARIAS TRONCAL CALLE 13 - VÁLVULA TIPO MARIPOSA DISCO INOX. DE Ø 6" CLASE 150. EXTREMOS BRIDADOS</v>
          </cell>
          <cell r="E3471" t="str">
            <v>UN</v>
          </cell>
          <cell r="F3471">
            <v>470050</v>
          </cell>
        </row>
        <row r="3472">
          <cell r="C3472">
            <v>13041</v>
          </cell>
          <cell r="D3472" t="str">
            <v>CONSTRUCCIÓN INTERSECCIÓN A DESNIVEL PUENTE ARANDA Y DEMÁS OBRAS COMPLEMENTARIAS TRONCAL CALLE 13 - TELERRUPTOR 1X16 AMP</v>
          </cell>
          <cell r="E3472" t="str">
            <v>UN</v>
          </cell>
          <cell r="F3472">
            <v>41055</v>
          </cell>
        </row>
        <row r="3473">
          <cell r="C3473">
            <v>13042</v>
          </cell>
          <cell r="D3473" t="str">
            <v>CONSTRUCCIÓN INTERSECCIÓN A DESNIVEL PUENTE ARANDA Y DEMÁS OBRAS COMPLEMENTARIAS TRONCAL CALLE 13 - UNIÓN JUNTA DESMONTAJE Ø 12" RÍGIDA CLASE 150 (Tipo BRIDA ANSI)</v>
          </cell>
          <cell r="E3473" t="str">
            <v>UN</v>
          </cell>
          <cell r="F3473">
            <v>3403400</v>
          </cell>
        </row>
        <row r="3474">
          <cell r="C3474">
            <v>13043</v>
          </cell>
          <cell r="D3474" t="str">
            <v>CONSTRUCCIÓN INTERSECCIÓN A DESNIVEL PUENTE ARANDA Y DEMÁS OBRAS COMPLEMENTARIAS TRONCAL CALLE 13 -JUNTA DE DILATACIÓN ELASTOMÉRICA 160 MOVIMIENTO 160mm+/-80mm MODULOS 2 m</v>
          </cell>
          <cell r="E3474" t="str">
            <v>ML</v>
          </cell>
          <cell r="F3474">
            <v>1606500</v>
          </cell>
        </row>
        <row r="3475">
          <cell r="C3475">
            <v>13044</v>
          </cell>
          <cell r="D3475" t="str">
            <v>CONSTRUCCIÓN INTERSECCIÓN A DESNIVEL PUENTE ARANDA Y DEMÁS OBRAS COMPLEMENTARIAS TRONCAL CALLE 13 - VALVULA COMPUERTA ELASTICA VNA (VÁSTAGO NO ASCENDENTE) EXTREMO BRIDADO. D=3"</v>
          </cell>
          <cell r="E3475" t="str">
            <v>UN</v>
          </cell>
          <cell r="F3475">
            <v>921060</v>
          </cell>
        </row>
        <row r="3476">
          <cell r="C3476">
            <v>13045</v>
          </cell>
          <cell r="D3476" t="str">
            <v>CONSTRUCCIÓN INTERSECCIÓN A DESNIVEL PUENTE ARANDA Y DEMÁS OBRAS COMPLEMENTARIAS TRONCAL CALLE 13- SUMIDERO PREFABRICADO PD200 REJA FUNDICIÓN PASARELA</v>
          </cell>
          <cell r="E3476" t="str">
            <v>UN</v>
          </cell>
          <cell r="F3476">
            <v>1610218</v>
          </cell>
        </row>
        <row r="3477">
          <cell r="C3477">
            <v>13046</v>
          </cell>
          <cell r="D3477" t="str">
            <v>CONSTRUCCIÓN INTERSECCIÓN A DESNIVEL PUENTE ARANDA Y DEMÁS OBRAS COMPLEMENTARIAS TRONCAL CALLE 13 - CANAL PD200 REJA FUNDICIÓN PASARELA D400</v>
          </cell>
          <cell r="E3477" t="str">
            <v>UN</v>
          </cell>
          <cell r="F3477">
            <v>797907</v>
          </cell>
        </row>
        <row r="3478">
          <cell r="C3478">
            <v>13047</v>
          </cell>
          <cell r="D3478" t="str">
            <v>CONSTRUCCIÓN INTERSECCIÓN A DESNIVEL PUENTE ARANDA Y DEMÁS OBRAS COMPLEMENTARIAS TRONCAL CALLE 13 - MACROMEDIDOR TIPO WOLTMAN DE 3"</v>
          </cell>
          <cell r="E3478" t="str">
            <v>UN</v>
          </cell>
          <cell r="F3478">
            <v>2600000</v>
          </cell>
        </row>
        <row r="3479">
          <cell r="C3479">
            <v>13048</v>
          </cell>
          <cell r="D3479"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E3479" t="str">
            <v>UN</v>
          </cell>
          <cell r="F3479">
            <v>2677500</v>
          </cell>
        </row>
        <row r="3480">
          <cell r="C3480">
            <v>13049</v>
          </cell>
          <cell r="D3480" t="str">
            <v>CONSTRUCCIÓN INTERSECCIÓN A DESNIVEL PUENTE ARANDA Y DEMÁS OBRAS COMPLEMENTARIAS TRONCAL CALLE 13 - VÁLVULA CONTROL DE NIVEL DE TANQUE DE BOLA DE 3"</v>
          </cell>
          <cell r="E3480" t="str">
            <v>UN</v>
          </cell>
          <cell r="F3480">
            <v>1368143</v>
          </cell>
        </row>
        <row r="3481">
          <cell r="C3481">
            <v>13050</v>
          </cell>
          <cell r="D3481" t="str">
            <v>CONSTRUCCIÓN INTERSECCIÓN A DESNIVEL PUENTE ARANDA Y DEMÁS OBRAS COMPLEMENTARIAS TRONCAL CALLE 13 - VÁLVULA VENTOSA HD CÁMARA DOBLE ACCIÓN (DOBLE EFECTO) D=6" EXTREMO EN BRIDA CLASE 150</v>
          </cell>
          <cell r="E3481" t="str">
            <v>UN</v>
          </cell>
          <cell r="F3481">
            <v>4960000</v>
          </cell>
        </row>
        <row r="3482">
          <cell r="C3482">
            <v>13051</v>
          </cell>
          <cell r="D3482" t="str">
            <v>CONSTRUCCIÓN INTERSECCIÓN A DESNIVEL PUENTE ARANDA Y DEMÁS OBRAS COMPLEMENTARIAS TRONCAL CALLE 13 - UNIÓN JUNTA DE MONTAJE D=4" RÍGIDA CLASE 150</v>
          </cell>
          <cell r="E3482" t="str">
            <v>UN</v>
          </cell>
          <cell r="F3482">
            <v>690200</v>
          </cell>
        </row>
        <row r="3483">
          <cell r="C3483">
            <v>13052</v>
          </cell>
          <cell r="D3483" t="str">
            <v>CONSTRUCCIÓN INTERSECCIÓN A DESNIVEL PUENTE ARANDA Y DEMÁS OBRAS COMPLEMENTARIAS TRONCAL CALLE 13 - CAJA VERTICAL PARA 3 MEDIDORES TRIFÁSICOS DE ENERGÍA. DIMENSIONES 1550 X 300 X 180MM</v>
          </cell>
          <cell r="E3483" t="str">
            <v>UN</v>
          </cell>
          <cell r="F3483">
            <v>447550</v>
          </cell>
        </row>
        <row r="3484">
          <cell r="C3484">
            <v>13053</v>
          </cell>
          <cell r="D3484" t="str">
            <v>CONSTRUCCIÓN INTERSECCIÓN A DESNIVEL PUENTE ARANDA Y DEMÁS OBRAS COMPLEMENTARIAS TRONCAL CALLE 13 - UNIÓN JUNTA DE MONTAJE D=8" RÍGIDA CLASE 300</v>
          </cell>
          <cell r="E3484" t="str">
            <v>UN</v>
          </cell>
          <cell r="F3484">
            <v>3781696</v>
          </cell>
        </row>
        <row r="3485">
          <cell r="C3485">
            <v>13054</v>
          </cell>
          <cell r="D3485" t="str">
            <v>CONSTRUCCIÓN INTERSECCIÓN A DESNIVEL PUENTE ARANDA Y DEMÁS OBRAS COMPLEMENTARIAS TRONCAL CALLE 13 -BREAKER INDUSTRIAL ABB 3 X 50 AMP</v>
          </cell>
          <cell r="E3485" t="str">
            <v>UN</v>
          </cell>
          <cell r="F3485">
            <v>384370</v>
          </cell>
        </row>
        <row r="3486">
          <cell r="C3486">
            <v>13055</v>
          </cell>
          <cell r="D3486" t="str">
            <v>CONSTRUCCIÓN INTERSECCIÓN A DESNIVEL PUENTE ARANDA Y DEMÁS OBRAS COMPLEMENTARIAS TRONCAL CALLE 13 - TEE PVC U.M. D=3" SCH 80</v>
          </cell>
          <cell r="E3486" t="str">
            <v>UN</v>
          </cell>
          <cell r="F3486">
            <v>140800</v>
          </cell>
        </row>
        <row r="3487">
          <cell r="C3487">
            <v>13056</v>
          </cell>
          <cell r="D3487" t="str">
            <v>CONSTRUCCIÓN INTERSECCIÓN A DESNIVEL PUENTE ARANDA Y DEMÁS OBRAS COMPLEMENTARIAS TRONCAL CALLE 13 - BREAKER INDUSTRIAL ABB 3 X 40 AMP</v>
          </cell>
          <cell r="E3487" t="str">
            <v>UN</v>
          </cell>
          <cell r="F3487">
            <v>384370</v>
          </cell>
        </row>
        <row r="3488">
          <cell r="C3488">
            <v>13057</v>
          </cell>
          <cell r="D3488" t="str">
            <v>CONSTRUCCIÓN INTERSECCIÓN A DESNIVEL PUENTE ARANDA Y DEMÁS OBRAS COMPLEMENTARIAS TRONCAL CALLE 13 -LAMINA ACERO INOXIDABLE 304 Cal. 18</v>
          </cell>
          <cell r="E3488" t="str">
            <v>M2</v>
          </cell>
          <cell r="F3488">
            <v>111865</v>
          </cell>
        </row>
        <row r="3489">
          <cell r="C3489">
            <v>13058</v>
          </cell>
          <cell r="D3489" t="str">
            <v>CONSTRUCCIÓN INTERSECCIÓN A DESNIVEL PUENTE ARANDA Y DEMÁS OBRAS COMPLEMENTARIAS TRONCAL CALLE 13 - VÁLVULA COMPUERTA ELÁSTICA VA (VÁSTAGO ASCENDENTE) D=4" CLASE 300 EXTREMOS BRIDADOS</v>
          </cell>
          <cell r="E3489" t="str">
            <v>UN</v>
          </cell>
          <cell r="F3489">
            <v>1011000</v>
          </cell>
        </row>
        <row r="3490">
          <cell r="C3490">
            <v>13059</v>
          </cell>
          <cell r="D3490" t="str">
            <v>CONSTRUCCIÓN INTERSECCIÓN A DESNIVEL PUENTE ARANDA Y DEMÁS OBRAS COMPLEMENTARIAS TRONCAL CALLE 13 - TABLERO DE 12 CIRCUITOS AUTOSOPORTADO EN LÁMINA COLD ROLLED IP44 A 120 VC.A, BARRAJE TRAIFÁSICO DE 100A, 5 HILOS, F+N+T.</v>
          </cell>
          <cell r="E3490" t="str">
            <v>UN</v>
          </cell>
          <cell r="F3490">
            <v>179450</v>
          </cell>
        </row>
        <row r="3491">
          <cell r="C3491">
            <v>13060</v>
          </cell>
          <cell r="D3491" t="str">
            <v>CONSTRUCCIÓN INTERSECCIÓN A DESNIVEL PUENTE ARANDA Y DEMÁS OBRAS COMPLEMENTARIAS TRONCAL CALLE 13 - UNION JUNTA DE MONTAJE D=4" RÍGIDA CLASE 300</v>
          </cell>
          <cell r="E3491" t="str">
            <v>UN</v>
          </cell>
          <cell r="F3491">
            <v>1584162</v>
          </cell>
        </row>
        <row r="3492">
          <cell r="C3492">
            <v>13061</v>
          </cell>
          <cell r="D3492" t="str">
            <v>CONSTRUCCIÓN INTERSECCIÓN A DESNIVEL PUENTE ARANDA Y DEMÁS OBRAS COMPLEMENTARIAS TRONCAL CALLE 13 - TABLETA TACTIL EN LAMINA METALICA, ANCHO 0.20M INSTALADA ALINEADA CON LA SUPERFICIE DEL PISO (INCLUYE SUMINISTRO E INSTALACIÓN).</v>
          </cell>
          <cell r="E3492" t="str">
            <v>ML</v>
          </cell>
          <cell r="F3492">
            <v>1201707</v>
          </cell>
        </row>
        <row r="3493">
          <cell r="C3493">
            <v>13062</v>
          </cell>
          <cell r="D3493" t="str">
            <v>CONSTRUCCIÓN INTERSECCIÓN A DESNIVEL PUENTE ARANDA Y DEMÁS OBRAS COMPLEMENTARIAS TRONCAL CALLE 13 - CABLE 10 AWG THHN-600V EN COBRE</v>
          </cell>
          <cell r="E3493" t="str">
            <v>ML</v>
          </cell>
          <cell r="F3493">
            <v>11016</v>
          </cell>
        </row>
        <row r="3494">
          <cell r="C3494">
            <v>13063</v>
          </cell>
          <cell r="D3494" t="str">
            <v>CONSTRUCCIÓN INTERSECCIÓN A DESNIVEL PUENTE ARANDA Y DEMÁS OBRAS COMPLEMENTARIAS TRONCAL CALLE 13 - VÁLVULA CHEQUE DE 4" (A) (150 PSI)</v>
          </cell>
          <cell r="E3494" t="str">
            <v>UN</v>
          </cell>
          <cell r="F3494">
            <v>861883</v>
          </cell>
        </row>
        <row r="3495">
          <cell r="C3495">
            <v>13064</v>
          </cell>
          <cell r="D3495" t="str">
            <v>CONSTRUCCIÓN INTERSECCIÓN A DESNIVEL PUENTE ARANDA Y DEMÁS OBRAS COMPLEMENTARIAS TRONCAL CALLE 13 - NIPLE EN ACERO Ø 8" CON BRIDA Y EXTREMO LISO L= 150mm, REVESTIMIENTO INTERIOR Y EXTERIOR EN PINTURA EXPOXICA. SUMINISTRO Y TRANSPORTE</v>
          </cell>
          <cell r="E3495" t="str">
            <v>UN</v>
          </cell>
          <cell r="F3495">
            <v>609280</v>
          </cell>
        </row>
        <row r="3496">
          <cell r="C3496">
            <v>13065</v>
          </cell>
          <cell r="D3496" t="str">
            <v>CONSTRUCCIÓN INTERSECCIÓN A DESNIVEL PUENTE ARANDA Y DEMÁS OBRAS COMPLEMENTARIAS TRONCAL CALLE 13- BREAKER INDUSTRIAL ABB 3 X 40 AMP</v>
          </cell>
          <cell r="E3496" t="str">
            <v>UN</v>
          </cell>
          <cell r="F3496">
            <v>384370</v>
          </cell>
        </row>
        <row r="3497">
          <cell r="C3497">
            <v>13066</v>
          </cell>
          <cell r="D3497" t="str">
            <v>CONSTRUCCIÓN INTERSECCIÓN A DESNIVEL PUENTE ARANDA Y DEMÁS OBRAS COMPLEMENTARIAS TRONCAL CALLE 13 - MEDIDOR PARA AGUA DE 3/4" NPT, 20 mm DN</v>
          </cell>
          <cell r="E3497" t="str">
            <v>UN</v>
          </cell>
          <cell r="F3497">
            <v>261317</v>
          </cell>
        </row>
        <row r="3498">
          <cell r="C3498">
            <v>13067</v>
          </cell>
          <cell r="D3498" t="str">
            <v>CONSTRUCCIÓN INTERSECCIÓN A DESNIVEL PUENTE ARANDA Y DEMÁS OBRAS COMPLEMENTARIAS TRONCAL CALLE 13 - TABLERO DE 6 CIRCUITOS THR1 AUTOSOPORTADO , EN LÁMINA COL ROLLED IP44 A 208/120 VC.A. BARRAJE TRIFÁSICO 5 HILOS, 3F+N+T.</v>
          </cell>
          <cell r="E3498" t="str">
            <v>UN</v>
          </cell>
          <cell r="F3498">
            <v>105250</v>
          </cell>
        </row>
        <row r="3499">
          <cell r="C3499">
            <v>13068</v>
          </cell>
          <cell r="D3499"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E3499" t="str">
            <v>ML</v>
          </cell>
          <cell r="F3499">
            <v>35991</v>
          </cell>
        </row>
        <row r="3500">
          <cell r="C3500">
            <v>13069</v>
          </cell>
          <cell r="D3500" t="str">
            <v>CONSTRUCCIÓN INTERSECCIÓN A DESNIVEL PUENTE ARANDA Y DEMÁS OBRAS COMPLEMENTARIAS TRONCAL CALLE 13 - REDUCCION PVC U.M. NORMA NTC 382 3"x2"</v>
          </cell>
          <cell r="E3500" t="str">
            <v>UN</v>
          </cell>
          <cell r="F3500">
            <v>6440</v>
          </cell>
        </row>
        <row r="3501">
          <cell r="C3501">
            <v>13070</v>
          </cell>
          <cell r="D3501" t="str">
            <v>CONSTRUCCIÓN INTERSECCIÓN A DESNIVEL PUENTE ARANDA Y DEMÁS OBRAS COMPLEMENTARIAS TRONCAL CALLE 13 - TUBERÍA HD, ACUEDUCTO,  3"</v>
          </cell>
          <cell r="E3501" t="str">
            <v>ML</v>
          </cell>
          <cell r="F3501">
            <v>85617</v>
          </cell>
        </row>
        <row r="3502">
          <cell r="C3502">
            <v>13071</v>
          </cell>
          <cell r="D3502" t="str">
            <v>CONSTRUCCIÓN INTERSECCIÓN A DESNIVEL PUENTE ARANDA Y DEMÁS OBRAS COMPLEMENTARIAS TRONCAL CALLE 13 - VÁLVULA CHEQUE DE 6" CLASE # 150</v>
          </cell>
          <cell r="E3502" t="str">
            <v>UN</v>
          </cell>
          <cell r="F3502">
            <v>1624071</v>
          </cell>
        </row>
        <row r="3503">
          <cell r="C3503">
            <v>13072</v>
          </cell>
          <cell r="D3503" t="str">
            <v>CONSTRUCCIÓN INTERSECCIÓN A DESNIVEL PUENTE ARANDA Y DEMÁS OBRAS COMPLEMENTARIAS TRONCAL CALLE 13 - VÁLVULA VENTOSA HD DE DOBLE EFECTO  D=4" CLASE 150 EXTREMO EN BRIDA</v>
          </cell>
          <cell r="E3503" t="str">
            <v>UN</v>
          </cell>
          <cell r="F3503">
            <v>1606500</v>
          </cell>
        </row>
        <row r="3504">
          <cell r="C3504">
            <v>13073</v>
          </cell>
          <cell r="D3504" t="str">
            <v>CONSTRUCCIÓN INTERSECCIÓN A DESNIVEL PUENTE ARANDA Y DEMÁS OBRAS COMPLEMENTARIAS TRONCAL CALLE 13 - TUBERIA CONDUIT GALVANIZADA IMC D=2 1/2"</v>
          </cell>
          <cell r="E3504" t="str">
            <v>ML</v>
          </cell>
          <cell r="F3504">
            <v>63267</v>
          </cell>
        </row>
        <row r="3505">
          <cell r="C3505">
            <v>13074</v>
          </cell>
          <cell r="D3505" t="str">
            <v>CONSTRUCCIÓN INTERSECCIÓN A DESNIVEL PUENTE ARANDA Y DEMÁS OBRAS COMPLEMENTARIAS TRONCAL CALLE 13 - REGISTRO BOLA 3/4" TIPO PESADO</v>
          </cell>
          <cell r="E3505" t="str">
            <v>UN</v>
          </cell>
          <cell r="F3505">
            <v>9800</v>
          </cell>
        </row>
        <row r="3506">
          <cell r="C3506">
            <v>13075</v>
          </cell>
          <cell r="D3506" t="str">
            <v>CONSTRUCCIÓN INTERSECCIÓN A DESNIVEL PUENTE ARANDA Y DEMÁS OBRAS COMPLEMENTARIAS TRONCAL CALLE 13 - TEE EN ACERO Ø 16" x 12" CON EXTREMOS ESPIGO/CAMPANA Y BRIDA EN LA DERIVACIÓN (A)</v>
          </cell>
          <cell r="E3506" t="str">
            <v>UN</v>
          </cell>
          <cell r="F3506">
            <v>3079720</v>
          </cell>
        </row>
        <row r="3507">
          <cell r="C3507">
            <v>13076</v>
          </cell>
          <cell r="D3507" t="str">
            <v>CONSTRUCCIÓN INTERSECCIÓN A DESNIVEL PUENTE ARANDA Y DEMÁS OBRAS COMPLEMENTARIAS TRONCAL CALLE 13 - UNIÓN JUNTA DE MONTAJE D=8" RÍGIDA CLASE 150</v>
          </cell>
          <cell r="E3507" t="str">
            <v>UN</v>
          </cell>
          <cell r="F3507">
            <v>1594600</v>
          </cell>
        </row>
        <row r="3508">
          <cell r="C3508">
            <v>13077</v>
          </cell>
          <cell r="D3508"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E3508" t="str">
            <v>UN</v>
          </cell>
          <cell r="F3508">
            <v>29870184</v>
          </cell>
        </row>
        <row r="3509">
          <cell r="C3509">
            <v>13078</v>
          </cell>
          <cell r="D3509"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E3509" t="str">
            <v>UN</v>
          </cell>
          <cell r="F3509">
            <v>1874250</v>
          </cell>
        </row>
        <row r="3510">
          <cell r="C3510">
            <v>13079</v>
          </cell>
          <cell r="D3510"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E3510" t="str">
            <v>UN</v>
          </cell>
          <cell r="F3510">
            <v>42266807</v>
          </cell>
        </row>
        <row r="3511">
          <cell r="C3511">
            <v>13080</v>
          </cell>
          <cell r="D3511" t="str">
            <v>CONSTRUCCIÓN INTERSECCIÓN A DESNIVEL PUENTE ARANDA Y DEMÁS OBRAS COMPLEMENTARIAS TRONCAL CALLE 13 - VÁLVULA TIPO MARIPOSA DISCO INOX. DE Ø 16" CLASE 150. EXTREMOS BRIDADOS</v>
          </cell>
          <cell r="E3511" t="str">
            <v>UN</v>
          </cell>
          <cell r="F3511">
            <v>11662000</v>
          </cell>
        </row>
        <row r="3512">
          <cell r="C3512">
            <v>13081</v>
          </cell>
          <cell r="D3512"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E3512" t="str">
            <v>UN</v>
          </cell>
          <cell r="F3512">
            <v>11907140</v>
          </cell>
        </row>
        <row r="3513">
          <cell r="C3513">
            <v>13082</v>
          </cell>
          <cell r="D3513" t="str">
            <v>CONSTRUCCIÓN INTERSECCIÓN A DESNIVEL PUENTE ARANDA Y DEMÁS OBRAS COMPLEMENTARIAS TRONCAL CALLE 13 - UNIÓN JUNTA DE MONTAJE D=6" RÍGIDA CLASE 150</v>
          </cell>
          <cell r="E3513" t="str">
            <v>UN</v>
          </cell>
          <cell r="F3513">
            <v>1427762</v>
          </cell>
        </row>
        <row r="3514">
          <cell r="C3514">
            <v>13083</v>
          </cell>
          <cell r="D3514" t="str">
            <v>CONSTRUCCIÓN INTERSECCIÓN A DESNIVEL PUENTE ARANDA Y DEMÁS OBRAS COMPLEMENTARIAS TRONCAL CALLE 13 - TAPÓN HEMBRA HA ROSCA NPT Ø2"</v>
          </cell>
          <cell r="E3514" t="str">
            <v>UN</v>
          </cell>
          <cell r="F3514">
            <v>9639</v>
          </cell>
        </row>
        <row r="3515">
          <cell r="C3515">
            <v>13084</v>
          </cell>
          <cell r="D3515" t="str">
            <v>CONSTRUCCIÓN INTERSECCIÓN A DESNIVEL PUENTE ARANDA Y DEMÁS OBRAS COMPLEMENTARIAS TRONCAL CALLE 13 - UNION DE DESMONTAJE AUTOPORTANTE HD Ø18" BRIDA B16.5 (*)</v>
          </cell>
          <cell r="E3515" t="str">
            <v>UN</v>
          </cell>
          <cell r="F3515">
            <v>7080500</v>
          </cell>
        </row>
        <row r="3516">
          <cell r="C3516">
            <v>13085</v>
          </cell>
          <cell r="D3516"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E3516" t="str">
            <v>UN</v>
          </cell>
          <cell r="F3516">
            <v>8009890</v>
          </cell>
        </row>
        <row r="3517">
          <cell r="C3517">
            <v>13086</v>
          </cell>
          <cell r="D3517" t="str">
            <v>CONSTRUCCIÓN INTERSECCIÓN A DESNIVEL PUENTE ARANDA Y DEMÁS OBRAS COMPLEMENTARIAS TRONCAL CALLE 13 -  VALVULA DE COMPUERTA VNA HD Ø4" BRIDA B.16.5 CL300 SELLO DE BRONCE DE MANIOBRA "</v>
          </cell>
          <cell r="E3517" t="str">
            <v>UN</v>
          </cell>
          <cell r="F3517">
            <v>818125</v>
          </cell>
        </row>
        <row r="3518">
          <cell r="C3518">
            <v>13087</v>
          </cell>
          <cell r="D3518" t="str">
            <v>CONSTRUCCIÓN INTERSECCIÓN A DESNIVEL PUENTE ARANDA Y DEMÁS OBRAS COMPLEMENTARIAS TRONCAL CALLE 13 - VÁLVULA COMPUERTA VNA Ø2" HD B16.5 CL 300 CON VOLANTE MANIOBRA</v>
          </cell>
          <cell r="E3518" t="str">
            <v>UN</v>
          </cell>
          <cell r="F3518">
            <v>1025071</v>
          </cell>
        </row>
        <row r="3519">
          <cell r="C3519">
            <v>13088</v>
          </cell>
          <cell r="D3519" t="str">
            <v>CONSTRUCCIÓN INTERSECCIÓN A DESNIVEL PUENTE ARANDA Y DEMÁS OBRAS COMPLEMENTARIAS TRONCAL CALLE 13 -TUBERIA EN ACERO GALVANIZADA D= 2" (NO INCLUYE RELLENOS). SUMINISTRO E INSTALACIÓN.</v>
          </cell>
          <cell r="E3519" t="str">
            <v>ML</v>
          </cell>
          <cell r="F3519">
            <v>58599</v>
          </cell>
        </row>
        <row r="3520">
          <cell r="C3520">
            <v>13089</v>
          </cell>
          <cell r="D3520"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E3520" t="str">
            <v>ML</v>
          </cell>
          <cell r="F3520">
            <v>52371</v>
          </cell>
        </row>
        <row r="3521">
          <cell r="C3521">
            <v>13090</v>
          </cell>
          <cell r="D3521" t="str">
            <v>CONSTRUCCIÓN INTERSECCIÓN A DESNIVEL PUENTE ARANDA Y DEMÁS OBRAS COMPLEMENTARIAS TRONCAL CALLE 13 - VALVULA DE COMPUERTA VNA HD Ø8" BRIDA B.16.5 CL300 SELLO DE BORNCE DE MANIOBRA</v>
          </cell>
          <cell r="E3521" t="str">
            <v>UN</v>
          </cell>
          <cell r="F3521">
            <v>5271492</v>
          </cell>
        </row>
        <row r="3522">
          <cell r="C3522">
            <v>13091</v>
          </cell>
          <cell r="D3522" t="str">
            <v>"CONSTRUCCIÓN INTERSECCIÓN A DESNIVEL PUENTE ARANDA Y DEMÁS OBRAS COMPLEMENTARIAS TRONCAL CALLE 13 -  VALVULA DE COMPUERTA VNA HD Ø4"" BRIDA B.16.5 CL300 SELLO DE BRONCE DE MANIOBRA "</v>
          </cell>
          <cell r="E3522" t="str">
            <v>UN</v>
          </cell>
          <cell r="F3522">
            <v>818125</v>
          </cell>
        </row>
        <row r="3523">
          <cell r="C3523">
            <v>13092</v>
          </cell>
          <cell r="D3523" t="str">
            <v>CONSTRUCCIÓN INTERSECCIÓN A DESNIVEL PUENTE ARANDA Y DEMÁS OBRAS COMPLEMENTARIAS TRONCAL CALLE 13 - PANELES EN VIDRIO LAMINADO Y DE SEGURIDAD PARA PASAMANOS EXTERIOR, FIJACIÓN CON BUJES. (SUMINISTRO E INSTALACIÓN)</v>
          </cell>
          <cell r="E3523" t="str">
            <v>M2</v>
          </cell>
          <cell r="F3523">
            <v>290240</v>
          </cell>
        </row>
        <row r="3524">
          <cell r="C3524">
            <v>13093</v>
          </cell>
          <cell r="D3524"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E3524" t="str">
            <v>UN</v>
          </cell>
          <cell r="F3524">
            <v>3059490</v>
          </cell>
        </row>
        <row r="3525">
          <cell r="C3525">
            <v>13094</v>
          </cell>
          <cell r="D3525" t="str">
            <v>CONSTRUCCIÓN INTERSECCIÓN A DESNIVEL PUENTE ARANDA Y DEMÁS OBRAS COMPLEMENTARIAS TRONCAL CALLE 13 - PASAMANOS EXTERIOR EN PLATINAS VERTICALES 2" X 5/8" + TOPE, PIE EN LONGITUDINAL, EN TUBULAR DE ACERO D=2" SOLDADO A PLATINAS (SUMINISTRO E INSTALACIÓN)</v>
          </cell>
          <cell r="E3525" t="str">
            <v>ML</v>
          </cell>
          <cell r="F3525">
            <v>406335</v>
          </cell>
        </row>
        <row r="3526">
          <cell r="C3526">
            <v>13095</v>
          </cell>
          <cell r="D3526"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E3526" t="str">
            <v>M2</v>
          </cell>
          <cell r="F3526">
            <v>345075</v>
          </cell>
        </row>
        <row r="3527">
          <cell r="C3527">
            <v>13096</v>
          </cell>
          <cell r="D3527"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E3527" t="str">
            <v>M2</v>
          </cell>
          <cell r="F3527">
            <v>302513</v>
          </cell>
        </row>
        <row r="3528">
          <cell r="C3528">
            <v>13097</v>
          </cell>
          <cell r="D3528" t="str">
            <v>CONSTRUCCIÓN INTERSECCIÓN A DESNIVEL PUENTE ARANDA Y DEMÁS OBRAS COMPLEMENTARIAS TRONCAL CALLE 13 - CABLE MONOPOLAR DE ALUMINIO, THHW PARA 600 V C.A., CALIBRE No 6 AWG. (Suministro e Instalación)</v>
          </cell>
          <cell r="E3528" t="str">
            <v>ML</v>
          </cell>
          <cell r="F3528">
            <v>3211</v>
          </cell>
        </row>
        <row r="3529">
          <cell r="C3529">
            <v>13098</v>
          </cell>
          <cell r="D3529" t="str">
            <v>CONSTRUCCIÓN INTERSECCIÓN A DESNIVEL PUENTE ARANDA Y DEMÁS OBRAS COMPLEMENTARIAS TRONCAL CALLE 13 - BARANDA EN VIDRIO TEMPLADO 6 MM, H=1.0M Y PASAMANOS CILÍNDRICO EN ACERO INOXIDABLE MATE DE D= 2" TORNIQUETES PLATAFORMAS. (SUMINISTRO E INSTALACIÓN)</v>
          </cell>
          <cell r="E3529" t="str">
            <v>ML</v>
          </cell>
          <cell r="F3529">
            <v>174620</v>
          </cell>
        </row>
        <row r="3530">
          <cell r="C3530">
            <v>13099</v>
          </cell>
          <cell r="D3530"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E3530" t="str">
            <v>M2</v>
          </cell>
          <cell r="F3530">
            <v>378132</v>
          </cell>
        </row>
        <row r="3531">
          <cell r="C3531">
            <v>13100</v>
          </cell>
          <cell r="D3531" t="str">
            <v>CONSTRUCCIÓN INTERSECCIÓN A DESNIVEL PUENTE ARANDA Y DEMÁS OBRAS COMPLEMENTARIAS TRONCAL CALLE 13 - Breaker industrial 3 X 20 AMP (Suministro e instalación)</v>
          </cell>
          <cell r="E3531" t="str">
            <v>UN</v>
          </cell>
          <cell r="F3531">
            <v>134368</v>
          </cell>
        </row>
        <row r="3532">
          <cell r="C3532">
            <v>13101</v>
          </cell>
          <cell r="D3532" t="str">
            <v>CONSTRUCCIÓN INTERSECCIÓN A DESNIVEL PUENTE ARANDA Y DEMÁS OBRAS COMPLEMENTARIAS TRONCAL CALLE 13 - Breaker industrial 3 X 30 AMP (Suministro e instalación)</v>
          </cell>
          <cell r="E3532" t="str">
            <v>UN</v>
          </cell>
          <cell r="F3532">
            <v>136252</v>
          </cell>
        </row>
        <row r="3533">
          <cell r="C3533">
            <v>13102</v>
          </cell>
          <cell r="D3533"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E3533" t="str">
            <v>ML</v>
          </cell>
          <cell r="F3533">
            <v>1728300</v>
          </cell>
        </row>
        <row r="3534">
          <cell r="C3534">
            <v>13103</v>
          </cell>
          <cell r="D3534" t="str">
            <v>CONSTRUCCIÓN INTERSECCIÓN A DESNIVEL PUENTE ARANDA Y DEMÁS OBRAS COMPLEMENTARIAS TRONCAL CALLE 13 - Breaker industrial 3 X 40 AMP (Suministro e instalación)</v>
          </cell>
          <cell r="E3534" t="str">
            <v>UN</v>
          </cell>
          <cell r="F3534">
            <v>136252</v>
          </cell>
        </row>
        <row r="3535">
          <cell r="C3535">
            <v>13104</v>
          </cell>
          <cell r="D3535" t="str">
            <v>CONSTRUCCIÓN INTERSECCIÓN A DESNIVEL PUENTE ARANDA Y DEMÁS OBRAS COMPLEMENTARIAS TRONCAL CALLE 13 - CICLOPARQUEADERO METÁLICO SENCILLO, SEGÚN DETALLE ESPECÍFICO</v>
          </cell>
          <cell r="E3535" t="str">
            <v>UN</v>
          </cell>
          <cell r="F3535">
            <v>350258</v>
          </cell>
        </row>
        <row r="3536">
          <cell r="C3536">
            <v>13105</v>
          </cell>
          <cell r="D3536"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E3536" t="str">
            <v>UN</v>
          </cell>
          <cell r="F3536">
            <v>561681</v>
          </cell>
        </row>
        <row r="3537">
          <cell r="C3537">
            <v>13106</v>
          </cell>
          <cell r="D3537" t="str">
            <v>CONSTRUCCIÓN INTERSECCIÓN A DESNIVEL PUENTE ARANDA Y DEMÁS OBRAS COMPLEMENTARIAS TRONCAL CALLE 13 - BREAKER ENCHUFABLE 1x20A (suministro e instalación)</v>
          </cell>
          <cell r="E3537" t="str">
            <v>UN</v>
          </cell>
          <cell r="F3537">
            <v>11524</v>
          </cell>
        </row>
        <row r="3538">
          <cell r="C3538">
            <v>13107</v>
          </cell>
          <cell r="D3538" t="str">
            <v>CONSTRUCCIÓN INTERSECCIÓN A DESNIVEL PUENTE ARANDA Y DEMÁS OBRAS COMPLEMENTARIAS TRONCAL CALLE 13 - Breaker industrial graduable de 40A hasta 100A (Suministro e instalación)</v>
          </cell>
          <cell r="E3538" t="str">
            <v>UN</v>
          </cell>
          <cell r="F3538">
            <v>202446</v>
          </cell>
        </row>
        <row r="3539">
          <cell r="C3539">
            <v>13108</v>
          </cell>
          <cell r="D3539"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E3539" t="str">
            <v>UN</v>
          </cell>
          <cell r="F3539">
            <v>22690766</v>
          </cell>
        </row>
        <row r="3540">
          <cell r="C3540">
            <v>13109</v>
          </cell>
          <cell r="D3540" t="str">
            <v>CONSTRUCCIÓN INTERSECCIÓN A DESNIVEL PUENTE ARANDA Y DEMÁS OBRAS COMPLEMENTARIAS TRONCAL CALLE 13 - Tablero de 42 circuitos autosoportado en lámina cold rolled IP44 A 208/120 VC.A. barraje trifásico de  225 A, 5 hilos, 3F+N+T, ( suministro e instalación)</v>
          </cell>
          <cell r="E3540" t="str">
            <v>UN</v>
          </cell>
          <cell r="F3540">
            <v>395067</v>
          </cell>
        </row>
        <row r="3541">
          <cell r="C3541">
            <v>13110</v>
          </cell>
          <cell r="D3541"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E3541" t="str">
            <v>UN</v>
          </cell>
          <cell r="F3541">
            <v>109690</v>
          </cell>
        </row>
        <row r="3542">
          <cell r="C3542">
            <v>13111</v>
          </cell>
          <cell r="D3542"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E3542" t="str">
            <v>UN</v>
          </cell>
          <cell r="F3542">
            <v>4140304</v>
          </cell>
        </row>
        <row r="3543">
          <cell r="C3543">
            <v>13112</v>
          </cell>
          <cell r="D3543" t="str">
            <v>CONSTRUCCIÓN INTERSECCIÓN A DESNIVEL PUENTE ARANDA Y DEMÁS OBRAS COMPLEMENTARIAS TRONCAL CALLE 13 - MODULO INSTITUCIONAL CAFÉ PARA TRONCAL CARRERA SÉPTIMA DE ACUERDO A PLANOS DE DISEÑO. (INCLUYE FABRICACIÓN, SUMINISTRO E INSTALACIÓN)</v>
          </cell>
          <cell r="E3543" t="str">
            <v>UN</v>
          </cell>
          <cell r="F3543">
            <v>116120592</v>
          </cell>
        </row>
        <row r="3544">
          <cell r="C3544">
            <v>13113</v>
          </cell>
          <cell r="D3544" t="str">
            <v>CONSTRUCCIÓN INTERSECCIÓN A DESNIVEL PUENTE ARANDA Y DEMÁS OBRAS COMPLEMENTARIAS TRONCAL CALLE 13 -JUNTA DE DILATACIÓN 80 MOVIMIENTO 80mm+/-40mm MODULOS 2 m</v>
          </cell>
          <cell r="E3544" t="str">
            <v>ML</v>
          </cell>
          <cell r="F3544">
            <v>674730</v>
          </cell>
        </row>
        <row r="3545">
          <cell r="C3545">
            <v>13114</v>
          </cell>
          <cell r="D3545"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E3545" t="str">
            <v>UN</v>
          </cell>
          <cell r="F3545">
            <v>5940627</v>
          </cell>
        </row>
        <row r="3546">
          <cell r="C3546">
            <v>13115</v>
          </cell>
          <cell r="D3546"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E3546" t="str">
            <v>UN</v>
          </cell>
          <cell r="F3546">
            <v>5538407</v>
          </cell>
        </row>
        <row r="3547">
          <cell r="C3547">
            <v>13116</v>
          </cell>
          <cell r="D3547" t="str">
            <v>CONSTRUCCIÓN INTERSECCIÓN A DESNIVEL PUENTE ARANDA Y DEMÁS OBRAS COMPLEMENTARIAS TRONCAL CALLE 13 - MESON INTERIOR TAQUILLAS CON ESTRUCTURA METÁLICA DE SOPORTE Y ACABADO EN ACERO INOXIDABLE MATE, CON APOYO PISO, DE A=40CM. (SUMINISTRO E INSTALACIÓN)</v>
          </cell>
          <cell r="E3547" t="str">
            <v>ML</v>
          </cell>
          <cell r="F3547">
            <v>291048</v>
          </cell>
        </row>
        <row r="3548">
          <cell r="C3548">
            <v>13117</v>
          </cell>
          <cell r="D3548"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E3548" t="str">
            <v>UN</v>
          </cell>
          <cell r="F3548">
            <v>6609407</v>
          </cell>
        </row>
        <row r="3549">
          <cell r="C3549">
            <v>13118</v>
          </cell>
          <cell r="D3549" t="str">
            <v>CONSTRUCCIÓN INTERSECCIÓN A DESNIVEL PUENTE ARANDA Y DEMÁS OBRAS COMPLEMENTARIAS TRONCAL CALLE 13 - VIDRIO TEMPLADO DE 10 MM CON PELÍCULA SAND BLASTING</v>
          </cell>
          <cell r="E3549" t="str">
            <v>M2</v>
          </cell>
          <cell r="F3549">
            <v>277102</v>
          </cell>
        </row>
        <row r="3550">
          <cell r="C3550">
            <v>13119</v>
          </cell>
          <cell r="D3550"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E3550" t="str">
            <v>M2</v>
          </cell>
          <cell r="F3550">
            <v>408634</v>
          </cell>
        </row>
        <row r="3551">
          <cell r="C3551">
            <v>13120</v>
          </cell>
          <cell r="D3551"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E3551" t="str">
            <v>UN</v>
          </cell>
          <cell r="F3551">
            <v>200158</v>
          </cell>
        </row>
        <row r="3552">
          <cell r="C3552">
            <v>13121</v>
          </cell>
          <cell r="D3552"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E3552" t="str">
            <v>UN</v>
          </cell>
          <cell r="F3552">
            <v>5676368</v>
          </cell>
        </row>
        <row r="3553">
          <cell r="C3553">
            <v>13122</v>
          </cell>
          <cell r="D3553" t="str">
            <v>CONSTRUCCIÓN INTERSECCIÓN A DESNIVEL PUENTE ARANDA Y DEMÁS OBRAS COMPLEMENTARIAS TRONCAL CALLE 13 - VÁLVULA COMPUERTA ELÁSTICA VA (VÁSTAGO ASCENDENTE) D=6" DN (DIÁMETRO NOMINAL) 150 MM CON EXTREMOS BRIDADOS (SUMINISTRO E INSTALACIÓN)</v>
          </cell>
          <cell r="E3553" t="str">
            <v>UN</v>
          </cell>
          <cell r="F3553">
            <v>1933543</v>
          </cell>
        </row>
        <row r="3554">
          <cell r="C3554">
            <v>13123</v>
          </cell>
          <cell r="D3554" t="str">
            <v>CONSTRUCCIÓN INTERSECCIÓN A DESNIVEL PUENTE ARANDA Y DEMÁS OBRAS COMPLEMENTARIAS TRONCAL CALLE 13 - QUIEBRA SOL METÁLICO</v>
          </cell>
          <cell r="E3554" t="str">
            <v>M2</v>
          </cell>
          <cell r="F3554">
            <v>354591</v>
          </cell>
        </row>
        <row r="3555">
          <cell r="C3555">
            <v>13124</v>
          </cell>
          <cell r="D3555" t="str">
            <v>CONSTRUCCIÓN INTERSECCIÓN A DESNIVEL PUENTE ARANDA Y DEMÁS OBRAS COMPLEMENTARIAS TRONCAL CALLE 13 -CABLE MONOPOLAR DE ALUMINIO, HF FR PARA 600V C.A. CALIBRE NO. 8 AWG (INCLUYE SUMINISTRO E INSTALACIÓN)</v>
          </cell>
          <cell r="E3555" t="str">
            <v>ML</v>
          </cell>
          <cell r="F3555">
            <v>28110</v>
          </cell>
        </row>
        <row r="3556">
          <cell r="C3556">
            <v>13126</v>
          </cell>
          <cell r="D3556"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E3556" t="str">
            <v>UN</v>
          </cell>
          <cell r="F3556">
            <v>3246388</v>
          </cell>
        </row>
        <row r="3557">
          <cell r="C3557">
            <v>13127</v>
          </cell>
          <cell r="D3557" t="str">
            <v>CONSTRUCCIÓN INTERSECCIÓN A DESNIVEL PUENTE ARANDA Y DEMÁS OBRAS COMPLEMENTARIAS TRONCAL CALLE 13 - LUMINARIA LED 15W, 120 V, 60 HZ</v>
          </cell>
          <cell r="E3557" t="str">
            <v>UN</v>
          </cell>
          <cell r="F3557">
            <v>2070600</v>
          </cell>
        </row>
        <row r="3558">
          <cell r="C3558">
            <v>13128</v>
          </cell>
          <cell r="D3558"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E3558" t="str">
            <v>UN</v>
          </cell>
          <cell r="F3558">
            <v>2396896</v>
          </cell>
        </row>
        <row r="3559">
          <cell r="C3559">
            <v>13129</v>
          </cell>
          <cell r="D3559"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E3559" t="str">
            <v>UN</v>
          </cell>
          <cell r="F3559">
            <v>4267408</v>
          </cell>
        </row>
        <row r="3560">
          <cell r="C3560">
            <v>13130</v>
          </cell>
          <cell r="D3560"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E3560" t="str">
            <v>UN</v>
          </cell>
          <cell r="F3560">
            <v>3960388</v>
          </cell>
        </row>
        <row r="3561">
          <cell r="C3561">
            <v>13131</v>
          </cell>
          <cell r="D3561"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E3561" t="str">
            <v>UN</v>
          </cell>
          <cell r="F3561">
            <v>346231</v>
          </cell>
        </row>
        <row r="3562">
          <cell r="C3562">
            <v>13132</v>
          </cell>
          <cell r="D3562" t="str">
            <v>CONSTRUCCIÓN INTERSECCIÓN A DESNIVEL PUENTE ARANDA Y DEMÁS OBRAS COMPLEMENTARIAS TRONCAL CALLE 13 - PUERTA EN ALUMINIO Y VIDRIO DE 4 MM DE ESPESOR DE 1.00 M X 3.00 M. (INCLUYE SUMINISTRO E INSTALACIÓN)</v>
          </cell>
          <cell r="E3562" t="str">
            <v>UN/DIA</v>
          </cell>
          <cell r="F3562">
            <v>1863118</v>
          </cell>
        </row>
        <row r="3563">
          <cell r="C3563">
            <v>13133</v>
          </cell>
          <cell r="D3563" t="str">
            <v xml:space="preserve"> CONSTRUCCIÓN INTERSECCIÓN A DESNIVEL PUENTE ARANDA Y DEMÁS OBRAS COMPLEMENTARIAS TRONCAL CALLE 13 -TABLERO DE CONTROL ILUMINACIÓN. INCLUYE INTERRUPTOR HORARIO PROGRAMABLE, REGLETAS, RIELES Y DEMÁS ACCESORIOS DE MONTAJE.</v>
          </cell>
          <cell r="E3563" t="str">
            <v>ML</v>
          </cell>
          <cell r="F3563">
            <v>18041087</v>
          </cell>
        </row>
        <row r="3564">
          <cell r="C3564">
            <v>13134</v>
          </cell>
          <cell r="D3564" t="str">
            <v>CONSTRUCCIÓN INTERSECCIÓN A DESNIVEL PUENTE ARANDA Y DEMÁS OBRAS COMPLEMENTARIAS TRONCAL CALLE 13 - CODO D=30" ENTRE 5° y 22.5° WSP ACERO AL CARBONO NORMA AWWA C200 350 PSI, CON RECUBRIMIENTO SEGÚN NORMA AWWA C205, EXTREMOS ESPIGO/CAMPANA. (Suminisro e instalación)</v>
          </cell>
          <cell r="E3564" t="str">
            <v>UN</v>
          </cell>
          <cell r="F3564">
            <v>5464301</v>
          </cell>
        </row>
        <row r="3565">
          <cell r="C3565">
            <v>13135</v>
          </cell>
          <cell r="D3565" t="str">
            <v>CONSTRUCCIÓN INTERSECCIÓN A DESNIVEL PUENTE ARANDA Y DEMÁS OBRAS COMPLEMENTARIAS TRONCAL CALLE 13 - BANDEJA PORTACABLES METÁLICA 200MM X 100MM. INCLUYE SOPORTES E INSTALACIONES</v>
          </cell>
          <cell r="E3565" t="str">
            <v>ML</v>
          </cell>
          <cell r="F3565">
            <v>58658</v>
          </cell>
        </row>
        <row r="3566">
          <cell r="C3566">
            <v>13136</v>
          </cell>
          <cell r="D3566"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E3566" t="str">
            <v>UN</v>
          </cell>
          <cell r="F3566">
            <v>9732831</v>
          </cell>
        </row>
        <row r="3567">
          <cell r="C3567">
            <v>13137</v>
          </cell>
          <cell r="D3567"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E3567" t="str">
            <v>UN</v>
          </cell>
          <cell r="F3567">
            <v>15187791</v>
          </cell>
        </row>
        <row r="3568">
          <cell r="C3568">
            <v>13138</v>
          </cell>
          <cell r="D3568"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E3568" t="str">
            <v>UN</v>
          </cell>
          <cell r="F3568">
            <v>6430416</v>
          </cell>
        </row>
        <row r="3569">
          <cell r="C3569">
            <v>13139</v>
          </cell>
          <cell r="D3569"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E3569" t="str">
            <v>UN</v>
          </cell>
          <cell r="F3569">
            <v>10339566</v>
          </cell>
        </row>
        <row r="3570">
          <cell r="C3570">
            <v>13140</v>
          </cell>
          <cell r="D3570"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E3570" t="str">
            <v>UN</v>
          </cell>
          <cell r="F3570">
            <v>21136436</v>
          </cell>
        </row>
        <row r="3571">
          <cell r="C3571">
            <v>13141</v>
          </cell>
          <cell r="D3571" t="str">
            <v xml:space="preserve"> CONSTRUCCIÓN INTERSECCIÓN A DESNIVEL PUENTE ARANDA Y DEMÁS OBRAS COMPLEMENTARIAS TRONCAL CALLE 13 -CABLE CONDUCTOR DE COBRE DESNUDO, CALIBRE NO. 10 AWG. (INCLUYE SUMINISTRO E INSTALACIÓN)</v>
          </cell>
          <cell r="E3571" t="str">
            <v>ML</v>
          </cell>
          <cell r="F3571">
            <v>4594</v>
          </cell>
        </row>
        <row r="3572">
          <cell r="C3572">
            <v>13142</v>
          </cell>
          <cell r="D3572"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E3572" t="str">
            <v>UN</v>
          </cell>
          <cell r="F3572">
            <v>2374274</v>
          </cell>
        </row>
        <row r="3573">
          <cell r="C3573">
            <v>13143</v>
          </cell>
          <cell r="D3573"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E3573" t="str">
            <v>UN</v>
          </cell>
          <cell r="F3573">
            <v>30692136</v>
          </cell>
        </row>
        <row r="3574">
          <cell r="C3574">
            <v>13144</v>
          </cell>
          <cell r="D3574" t="str">
            <v>CONSTRUCCIÓN INTERSECCIÓN A DESNIVEL PUENTE ARANDA Y DEMÁS OBRAS COMPLEMENTARIAS TRONCAL CALLE 13 - PANEL SEPARADOR DE ORINALES 0.50M X 1.50M ANCLADO A MURO EN LÁMINA DE ACERO INOXIDABLE MATE CAL, 18</v>
          </cell>
          <cell r="E3574" t="str">
            <v>UN</v>
          </cell>
          <cell r="F3574">
            <v>679756</v>
          </cell>
        </row>
        <row r="3575">
          <cell r="C3575">
            <v>13145</v>
          </cell>
          <cell r="D3575"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E3575" t="str">
            <v>UN</v>
          </cell>
          <cell r="F3575">
            <v>33794466</v>
          </cell>
        </row>
        <row r="3576">
          <cell r="C3576">
            <v>13146</v>
          </cell>
          <cell r="D3576"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E3576" t="str">
            <v>UN</v>
          </cell>
          <cell r="F3576">
            <v>5872306</v>
          </cell>
        </row>
        <row r="3577">
          <cell r="C3577">
            <v>13147</v>
          </cell>
          <cell r="D3577"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E3577" t="str">
            <v>M2</v>
          </cell>
          <cell r="F3577">
            <v>210155</v>
          </cell>
        </row>
        <row r="3578">
          <cell r="C3578">
            <v>13148</v>
          </cell>
          <cell r="D3578" t="str">
            <v>CONSTRUCCIÓN INTERSECCIÓN A DESNIVEL PUENTE ARANDA Y DEMÁS OBRAS COMPLEMENTARIAS TRONCAL CALLE 13 - UNIÓN DE DESMONTAJE RÍGIDA Ø=10" CLASE 150 (Suministro e instalación)</v>
          </cell>
          <cell r="E3578" t="str">
            <v>UN</v>
          </cell>
          <cell r="F3578">
            <v>2493432</v>
          </cell>
        </row>
        <row r="3579">
          <cell r="C3579">
            <v>13149</v>
          </cell>
          <cell r="D3579" t="str">
            <v>CONSTRUCCIÓN INTERSECCIÓN A DESNIVEL PUENTE ARANDA Y DEMÁS OBRAS COMPLEMENTARIAS TRONCAL CALLE 13 - UNIÓN DE DESMONTAJE RÍGIDA D=12" CLASE 300 (Suministro e instalación)</v>
          </cell>
          <cell r="E3579" t="str">
            <v>UN</v>
          </cell>
          <cell r="F3579">
            <v>6605690</v>
          </cell>
        </row>
        <row r="3580">
          <cell r="C3580">
            <v>13150</v>
          </cell>
          <cell r="D3580" t="str">
            <v>CONSTRUCCIÓN INTERSECCIÓN A DESNIVEL PUENTE ARANDA Y DEMÁS OBRAS COMPLEMENTARIAS TRONCAL CALLE 13 - UNIÓN DE DESMONTAJE RÍGIDA Ø 30" CLASE 300 (Suministro e instalación)</v>
          </cell>
          <cell r="E3580" t="str">
            <v>UN</v>
          </cell>
          <cell r="F3580">
            <v>40568286</v>
          </cell>
        </row>
        <row r="3581">
          <cell r="C3581">
            <v>13151</v>
          </cell>
          <cell r="D3581"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E3581" t="str">
            <v>M2</v>
          </cell>
          <cell r="F3581">
            <v>319002</v>
          </cell>
        </row>
        <row r="3582">
          <cell r="C3582">
            <v>13152</v>
          </cell>
          <cell r="D3582" t="str">
            <v>CONSTRUCCIÓN INTERSECCIÓN A DESNIVEL PUENTE ARANDA Y DEMÁS OBRAS COMPLEMENTARIAS TRONCAL CALLE 13 - UNIÓN DE DESMONTAJE RÍGIDA D=36" CLASE 300 (Suministro e instalación)</v>
          </cell>
          <cell r="E3582" t="str">
            <v>UN</v>
          </cell>
          <cell r="F3582">
            <v>44887345</v>
          </cell>
        </row>
        <row r="3583">
          <cell r="C3583">
            <v>13153</v>
          </cell>
          <cell r="D3583" t="str">
            <v>CONSTRUCCIÓN INTERSECCIÓN A DESNIVEL PUENTE ARANDA Y DEMÁS OBRAS COMPLEMENTARIAS TRONCAL CALLE 13 - VÁLVULA MARIPOSA DE Ø 8", ASTM A536, CL 300 #, CON EXTREMOS BRIDADOS ANSI/ASME B16.5 (Suministro e instalación)</v>
          </cell>
          <cell r="E3583" t="str">
            <v>UN</v>
          </cell>
          <cell r="F3583">
            <v>9248257</v>
          </cell>
        </row>
        <row r="3584">
          <cell r="C3584">
            <v>13154</v>
          </cell>
          <cell r="D3584" t="str">
            <v>CONSTRUCCIÓN INTERSECCIÓN A DESNIVEL PUENTE ARANDA Y DEMÁS OBRAS COMPLEMENTARIAS TRONCAL CALLE 13 - VÁLVULA MARIPOSA DE Ø 10", ASTM A536, CL 300 #, CON EXTREMOS BRIDADOS ANSI/ASME B16.5 (Suministro e instalación)</v>
          </cell>
          <cell r="E3584" t="str">
            <v>UN</v>
          </cell>
          <cell r="F3584">
            <v>12059418</v>
          </cell>
        </row>
        <row r="3585">
          <cell r="C3585">
            <v>13155</v>
          </cell>
          <cell r="D3585" t="str">
            <v>CONSTRUCCIÓN INTERSECCIÓN A DESNIVEL PUENTE ARANDA Y DEMÁS OBRAS COMPLEMENTARIAS TRONCAL CALLE 13 - VÁLVULA TIPO MARIPOSA DE Ø 12", ASTM A536, CL 300 #, CON EXTREMOS BRIDADOS ANSI/ASME B16.5 (Suministro e instalación)</v>
          </cell>
          <cell r="E3585" t="str">
            <v>UN</v>
          </cell>
          <cell r="F3585">
            <v>16707880</v>
          </cell>
        </row>
        <row r="3586">
          <cell r="C3586">
            <v>13156</v>
          </cell>
          <cell r="D3586"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E3586" t="str">
            <v>UN</v>
          </cell>
          <cell r="F3586">
            <v>573968</v>
          </cell>
        </row>
        <row r="3587">
          <cell r="C3587">
            <v>13157</v>
          </cell>
          <cell r="D3587" t="str">
            <v>CONSTRUCCIÓN INTERSECCIÓN A DESNIVEL PUENTE ARANDA Y DEMÁS OBRAS COMPLEMENTARIAS TRONCAL CALLE 13 - VÁLVULA TIPO MARIPOSA DE Ø 18", ASTM A536, CL 300 #, CON EXTREMOS BRIDADOS ANSI/ASME B16.5 (Suministro e instalación)</v>
          </cell>
          <cell r="E3587" t="str">
            <v>UN</v>
          </cell>
          <cell r="F3587">
            <v>32388967</v>
          </cell>
        </row>
        <row r="3588">
          <cell r="C3588">
            <v>13158</v>
          </cell>
          <cell r="D3588" t="str">
            <v xml:space="preserve"> CONSTRUCCIÓN INTERSECCIÓN A DESNIVEL PUENTE ARANDA Y DEMÁS OBRAS COMPLEMENTARIAS TRONCAL CALLE 13 -REDUCCION PVC SOLDAR D=2X1 (Suministro e Instalación)</v>
          </cell>
          <cell r="E3588" t="str">
            <v>UN</v>
          </cell>
          <cell r="F3588">
            <v>14596</v>
          </cell>
        </row>
        <row r="3589">
          <cell r="C3589">
            <v>13159</v>
          </cell>
          <cell r="D3589" t="str">
            <v>CONSTRUCCIÓN INTERSECCIÓN A DESNIVEL PUENTE ARANDA Y DEMÁS OBRAS COMPLEMENTARIAS TRONCAL CALLE 13 - VÁLVULA TIPO MARIPOSA DE Ø 30", ASTM A536, CL 300 #, CON EXTREMOS BRIDADOS ANSI/ASME B16.47 (SUMINISTRO E INSTALACIÓN)</v>
          </cell>
          <cell r="E3589" t="str">
            <v>UN</v>
          </cell>
          <cell r="F3589">
            <v>74253438</v>
          </cell>
        </row>
        <row r="3590">
          <cell r="C3590">
            <v>13160</v>
          </cell>
          <cell r="D3590" t="str">
            <v xml:space="preserve"> CONSTRUCCIÓN INTERSECCIÓN A DESNIVEL PUENTE ARANDA Y DEMÁS OBRAS COMPLEMENTARIAS TRONCAL CALLE 13 -Bomba electrica de 1HP,  Caudal 4.86 Gpm, presión 36.75 psi. (Suministro e instalación)</v>
          </cell>
          <cell r="E3590" t="str">
            <v>UN</v>
          </cell>
          <cell r="F3590">
            <v>1578578</v>
          </cell>
        </row>
        <row r="3591">
          <cell r="C3591">
            <v>13161</v>
          </cell>
          <cell r="D3591" t="str">
            <v>CONSTRUCCIÓN INTERSECCIÓN A DESNIVEL PUENTE ARANDA Y DEMÁS OBRAS COMPLEMENTARIAS TRONCAL CALLE 13 - VÁLVULA TIPO MARIPOSA DE Ø 36", ASTM A536, CL 300 #, CON EXTREMOS BRIDADOS ANSI/ASME B16.47 (Suministro e instalación)</v>
          </cell>
          <cell r="E3591" t="str">
            <v>UN</v>
          </cell>
          <cell r="F3591">
            <v>50494470</v>
          </cell>
        </row>
        <row r="3592">
          <cell r="C3592">
            <v>13162</v>
          </cell>
          <cell r="D3592" t="str">
            <v xml:space="preserve"> CONSTRUCCIÓN INTERSECCIÓN A DESNIVEL PUENTE ARANDA Y DEMÁS OBRAS COMPLEMENTARIAS TRONCAL CALLE 13 -UNION HG 3/4". Suministro e instalaciòn</v>
          </cell>
          <cell r="E3592" t="str">
            <v>UN</v>
          </cell>
          <cell r="F3592">
            <v>2770</v>
          </cell>
        </row>
        <row r="3593">
          <cell r="C3593">
            <v>13163</v>
          </cell>
          <cell r="D3593" t="str">
            <v>CONSTRUCCIÓN INTERSECCIÓN A DESNIVEL PUENTE ARANDA Y DEMÁS OBRAS COMPLEMENTARIAS TRONCAL CALLE 13 - Válvula ventosa HD de doble efecto D=4" Clase 300 extremos bridados ANSI B16.5 (Suministro e instalación)</v>
          </cell>
          <cell r="E3593" t="str">
            <v>UN</v>
          </cell>
          <cell r="F3593">
            <v>2321781</v>
          </cell>
        </row>
        <row r="3594">
          <cell r="C3594">
            <v>13164</v>
          </cell>
          <cell r="D3594" t="str">
            <v>CONSTRUCCIÓN INTERSECCIÓN A DESNIVEL PUENTE ARANDA Y DEMÁS OBRAS COMPLEMENTARIAS TRONCAL CALLE 13 - BRIDA SLIP ON D=4"  CLASE 300, ANSI/ASME B16.5 (SUMINISTRO E INSTALACIÓN)</v>
          </cell>
          <cell r="E3594" t="str">
            <v>UN</v>
          </cell>
          <cell r="F3594">
            <v>230644</v>
          </cell>
        </row>
        <row r="3595">
          <cell r="C3595">
            <v>13165</v>
          </cell>
          <cell r="D3595" t="str">
            <v xml:space="preserve"> CONSTRUCCIÓN INTERSECCIÓN A DESNIVEL PUENTE ARANDA Y DEMÁS OBRAS COMPLEMENTARIAS TRONCAL CALLE 13 -VÁLVULA DE CHEQUE Ø 8", 300#, EXTREMOS BRIDADOS ANSI/ASME B16.5 (SUMINISTRO E INSTALACIÓN)</v>
          </cell>
          <cell r="E3595" t="str">
            <v>UN</v>
          </cell>
          <cell r="F3595">
            <v>2310207</v>
          </cell>
        </row>
        <row r="3596">
          <cell r="C3596">
            <v>13166</v>
          </cell>
          <cell r="D3596"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E3596" t="str">
            <v>UN</v>
          </cell>
          <cell r="F3596">
            <v>316087</v>
          </cell>
        </row>
        <row r="3597">
          <cell r="C3597">
            <v>13167</v>
          </cell>
          <cell r="D3597" t="str">
            <v>CONSTRUCCIÓN INTERSECCIÓN A DESNIVEL PUENTE ARANDA Y DEMÁS OBRAS COMPLEMENTARIAS TRONCAL CALLE 13 - CODO 90° D=4" LR, ASTM A234, WPB D=4" CLASE 150 (Suministro e instalación)</v>
          </cell>
          <cell r="E3597" t="str">
            <v>UN</v>
          </cell>
          <cell r="F3597">
            <v>468022</v>
          </cell>
        </row>
        <row r="3598">
          <cell r="C3598">
            <v>13168</v>
          </cell>
          <cell r="D3598"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E3598" t="str">
            <v>UN</v>
          </cell>
          <cell r="F3598">
            <v>414571</v>
          </cell>
        </row>
        <row r="3599">
          <cell r="C3599">
            <v>13169</v>
          </cell>
          <cell r="D3599"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E3599" t="str">
            <v>UN</v>
          </cell>
          <cell r="F3599">
            <v>755723</v>
          </cell>
        </row>
        <row r="3600">
          <cell r="C3600">
            <v>13170</v>
          </cell>
          <cell r="D3600"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0" t="str">
            <v>ML</v>
          </cell>
          <cell r="F3600">
            <v>8275333</v>
          </cell>
        </row>
        <row r="3601">
          <cell r="C3601">
            <v>13171</v>
          </cell>
          <cell r="D3601"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E3601" t="str">
            <v>UN</v>
          </cell>
          <cell r="F3601">
            <v>622186</v>
          </cell>
        </row>
        <row r="3602">
          <cell r="C3602">
            <v>13172</v>
          </cell>
          <cell r="D3602" t="str">
            <v>CONSTRUCCIÓN INTERSECCIÓN A DESNIVEL PUENTE ARANDA Y DEMÁS OBRAS COMPLEMENTARIAS TRONCAL CALLE 13 - TUBERIA HG D= 1/2`` (INCLUYE SUMINISTRO E INSTALACIÓN, SOLDADURA).</v>
          </cell>
          <cell r="E3602" t="str">
            <v>UN</v>
          </cell>
          <cell r="F3602">
            <v>11522</v>
          </cell>
        </row>
        <row r="3603">
          <cell r="C3603">
            <v>13173</v>
          </cell>
          <cell r="D3603"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E3603" t="str">
            <v>ML</v>
          </cell>
          <cell r="F3603">
            <v>5315803</v>
          </cell>
        </row>
        <row r="3604">
          <cell r="C3604">
            <v>13174</v>
          </cell>
          <cell r="D3604" t="str">
            <v>CONSTRUCCIÓN INTERSECCIÓN A DESNIVEL PUENTE ARANDA Y DEMÁS OBRAS COMPLEMENTARIAS TRONCAL CALLE 13 - TUBERIA HG D= 3/4`` (INCLUYE SUMINISTRO E INSTALACIÓN, SOLDADURA).</v>
          </cell>
          <cell r="E3604" t="str">
            <v>UN</v>
          </cell>
          <cell r="F3604">
            <v>14464</v>
          </cell>
        </row>
        <row r="3605">
          <cell r="C3605">
            <v>13175</v>
          </cell>
          <cell r="D3605"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5" t="str">
            <v>ML</v>
          </cell>
          <cell r="F3605">
            <v>2858453</v>
          </cell>
        </row>
        <row r="3606">
          <cell r="C3606">
            <v>13176</v>
          </cell>
          <cell r="D3606" t="str">
            <v>CONSTRUCCIÓN INTERSECCIÓN A DESNIVEL PUENTE ARANDA Y DEMÁS OBRAS COMPLEMENTARIAS TRONCAL CALLE 13 - CODO 90° HG DE 1/2". Suministro en instalación.</v>
          </cell>
          <cell r="E3606" t="str">
            <v>UN</v>
          </cell>
          <cell r="F3606">
            <v>10488</v>
          </cell>
        </row>
        <row r="3607">
          <cell r="C3607">
            <v>13177</v>
          </cell>
          <cell r="D3607" t="str">
            <v>CONSTRUCCIÓN INTERSECCIÓN A DESNIVEL PUENTE ARANDA Y DEMÁS OBRAS COMPLEMENTARIAS TRONCAL CALLE 13 - CODO 90° HG DE ¾". Suministro en instalación.</v>
          </cell>
          <cell r="E3607" t="str">
            <v>UN</v>
          </cell>
          <cell r="F3607">
            <v>12788</v>
          </cell>
        </row>
        <row r="3608">
          <cell r="C3608">
            <v>13178</v>
          </cell>
          <cell r="D3608"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E3608" t="str">
            <v>UN</v>
          </cell>
          <cell r="F3608">
            <v>2848097</v>
          </cell>
        </row>
        <row r="3609">
          <cell r="C3609">
            <v>13179</v>
          </cell>
          <cell r="D3609" t="str">
            <v>CONSTRUCCIÓN INTERSECCIÓN A DESNIVEL PUENTE ARANDA Y DEMÁS OBRAS COMPLEMENTARIAS TRONCAL CALLE 13 - TEE HG DE 3/4". Suministro en instalación</v>
          </cell>
          <cell r="E3609" t="str">
            <v>UN</v>
          </cell>
          <cell r="F3609">
            <v>11488</v>
          </cell>
        </row>
        <row r="3610">
          <cell r="C3610">
            <v>13180</v>
          </cell>
          <cell r="D3610" t="str">
            <v>CONSTRUCCIÓN INTERSECCIÓN A DESNIVEL PUENTE ARANDA Y DEMÁS OBRAS COMPLEMENTARIAS TRONCAL CALLE 13 - REDUCCION HG E.L. D=3/4" A  1/2" (Incluye suministro e instalación).</v>
          </cell>
          <cell r="E3610" t="str">
            <v>UN</v>
          </cell>
          <cell r="F3610">
            <v>13738</v>
          </cell>
        </row>
        <row r="3611">
          <cell r="C3611">
            <v>13181</v>
          </cell>
          <cell r="D3611"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E3611" t="str">
            <v>UN</v>
          </cell>
          <cell r="F3611">
            <v>1916869</v>
          </cell>
        </row>
        <row r="3612">
          <cell r="C3612">
            <v>13182</v>
          </cell>
          <cell r="D3612" t="str">
            <v>CONSTRUCCIÓN INTERSECCIÓN A DESNIVEL PUENTE ARANDA Y DEMÁS OBRAS COMPLEMENTARIAS TRONCAL CALLE 13 - Válvula ventosa HD de doble efecto D=6" Clase 300 extremos bridados ANSI B16.5 (Suministro e instalación)</v>
          </cell>
          <cell r="E3612" t="str">
            <v>UN</v>
          </cell>
          <cell r="F3612">
            <v>14109256</v>
          </cell>
        </row>
        <row r="3613">
          <cell r="C3613">
            <v>13183</v>
          </cell>
          <cell r="D3613" t="str">
            <v>CONSTRUCCIÓN INTERSECCIÓN A DESNIVEL PUENTE ARANDA Y DEMÁS OBRAS COMPLEMENTARIAS TRONCAL CALLE 13 -BRIDA SLIP ON RF D=8" CLASE 300, ANSI B16.5 (suministro e instalación, no incluye equipo de soldadura)</v>
          </cell>
          <cell r="E3613" t="str">
            <v>UN</v>
          </cell>
          <cell r="F3613">
            <v>234489</v>
          </cell>
        </row>
        <row r="3614">
          <cell r="C3614">
            <v>13184</v>
          </cell>
          <cell r="D3614" t="str">
            <v>CONSTRUCCIÓN INTERSECCIÓN A DESNIVEL PUENTE ARANDA Y DEMÁS OBRAS COMPLEMENTARIAS TRONCAL CALLE 13 - Válvula ventosa HD de doble efecto D=3" Clase 300 extremos bridados ANSI B16.5 (Suministro e instalación)</v>
          </cell>
          <cell r="E3614" t="str">
            <v>UN</v>
          </cell>
          <cell r="F3614">
            <v>6315921</v>
          </cell>
        </row>
        <row r="3615">
          <cell r="C3615">
            <v>13185</v>
          </cell>
          <cell r="D3615"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E3615" t="str">
            <v>UN</v>
          </cell>
          <cell r="F3615">
            <v>12814760</v>
          </cell>
        </row>
        <row r="3616">
          <cell r="C3616">
            <v>13186</v>
          </cell>
          <cell r="D3616"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E3616" t="str">
            <v>UN</v>
          </cell>
          <cell r="F3616">
            <v>2384678</v>
          </cell>
        </row>
        <row r="3617">
          <cell r="C3617">
            <v>13187</v>
          </cell>
          <cell r="D3617"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E3617" t="str">
            <v>UN</v>
          </cell>
          <cell r="F3617">
            <v>5082326</v>
          </cell>
        </row>
        <row r="3618">
          <cell r="C3618">
            <v>13188</v>
          </cell>
          <cell r="D3618"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E3618" t="str">
            <v>PUNTO</v>
          </cell>
          <cell r="F3618">
            <v>368424</v>
          </cell>
        </row>
        <row r="3619">
          <cell r="C3619">
            <v>13189</v>
          </cell>
          <cell r="D3619"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E3619" t="str">
            <v>ESTACION</v>
          </cell>
          <cell r="F3619">
            <v>25395747</v>
          </cell>
        </row>
        <row r="3620">
          <cell r="C3620">
            <v>13190</v>
          </cell>
          <cell r="D3620" t="str">
            <v>LOGÍSTICA MONITOREOS (Incluye unidad móvil, técnico de campo, comisión de campo y desplazamiento unidades móviles y transporte (máx 4 puntos monitoreo ruido y 4 estaciones calidad del aire)</v>
          </cell>
          <cell r="E3620" t="str">
            <v>UN</v>
          </cell>
          <cell r="F3620">
            <v>10317300</v>
          </cell>
        </row>
        <row r="3621">
          <cell r="C3621">
            <v>13191</v>
          </cell>
          <cell r="D3621" t="str">
            <v>MODELO DE CALIDAD DEL AIRE (Incluye modelo de dispersión de contaminantes atmosféricos con un (01) escenario, donde se simularán los aportes del contaminante PM10, PM2.5 y gases (CO, SOx y NOx))</v>
          </cell>
          <cell r="E3621" t="str">
            <v>UN</v>
          </cell>
          <cell r="F3621">
            <v>11900000</v>
          </cell>
        </row>
        <row r="3622">
          <cell r="C3622">
            <v>13192</v>
          </cell>
          <cell r="D3622" t="str">
            <v>PROYECTO CONSTRUCCION PUENTES SAN AGUSTIN Y LOS ANDES - CAPA DE REY</v>
          </cell>
          <cell r="E3622" t="str">
            <v>UN</v>
          </cell>
          <cell r="F3622">
            <v>3000</v>
          </cell>
        </row>
        <row r="3623">
          <cell r="C3623">
            <v>13193</v>
          </cell>
          <cell r="D3623" t="str">
            <v>PROYECTO CONSTRUCCION PUENTES SAN AGUSTIN Y LOS ANDES - PERNO ROSCADO EN U REF. PEU58AG600 DIAMETRO PERNO R 5/8-11 UNC. DIAMETRO NOMINAL DE TUBERIA 6"</v>
          </cell>
          <cell r="E3623" t="str">
            <v>UN</v>
          </cell>
          <cell r="F3623">
            <v>7961</v>
          </cell>
        </row>
        <row r="3624">
          <cell r="C3624">
            <v>13194</v>
          </cell>
          <cell r="D3624" t="str">
            <v>PROYECTO CONSTRUCCION PUENTES SAN AGUSTIN Y LOS ANDES - PERNOS DE ANCLAJE - ACERO ASTM A193 GR B7 (INCLUYE SUMINISTRO E INSTALACION)</v>
          </cell>
          <cell r="E3624" t="str">
            <v>ML</v>
          </cell>
          <cell r="F3624">
            <v>88358</v>
          </cell>
        </row>
        <row r="3625">
          <cell r="C3625">
            <v>13195</v>
          </cell>
          <cell r="D3625" t="str">
            <v>PROYECTO CONSTRUCCION PUENTES SAN AGUSTIN Y LOS ANDES - ACERO ESTRUCTURAL A588 PARA PLATINAS (INCLUYE SUMINISTRO E INSTALACION)</v>
          </cell>
          <cell r="E3625" t="str">
            <v>KG</v>
          </cell>
          <cell r="F3625">
            <v>20409</v>
          </cell>
        </row>
        <row r="3626">
          <cell r="C3626">
            <v>13196</v>
          </cell>
          <cell r="D3626" t="str">
            <v>PROYECTO CONSTRUCCION PUENTES SAN AGUSTIN Y LOS ANDES - ACERO ESTRUCTURAL A500 GR C PARA ESTRUCTURA (INCLUYE SIMINISTRO E INSTALACION)</v>
          </cell>
          <cell r="E3626" t="str">
            <v>KG</v>
          </cell>
          <cell r="F3626">
            <v>21480</v>
          </cell>
        </row>
        <row r="3627">
          <cell r="C3627">
            <v>13197</v>
          </cell>
          <cell r="D3627" t="str">
            <v>PROYECTO CONSTRUCCION PUENTES SAN AGUSTIN Y LOS ANDES - EJECUCIÓN DE MICROPILOTES, INCLUYE PERFORACIÓN, LLENADO E INYECCIÓN HASTA 100 KG DE CEMENTO E INSTALACIÓN DE REFUERZO</v>
          </cell>
          <cell r="E3627" t="str">
            <v>ML</v>
          </cell>
          <cell r="F3627">
            <v>233240</v>
          </cell>
        </row>
        <row r="3628">
          <cell r="C3628">
            <v>13198</v>
          </cell>
          <cell r="D3628" t="str">
            <v>PROYECTO CONSTRUCCION PUENTES SAN AGUSTIN Y LOS ANDES - LUMINARIA RALED II 32 RA02SII 44W COMPLETA PARA ALUMBRADO PÚBLICO (INCLUYE SUMINISTRO Y TRANSPORTE)</v>
          </cell>
          <cell r="E3628" t="str">
            <v>UN</v>
          </cell>
          <cell r="F3628">
            <v>1142162</v>
          </cell>
        </row>
        <row r="3629">
          <cell r="C3629">
            <v>13199</v>
          </cell>
          <cell r="D3629" t="str">
            <v>PROYECTO CONSTRUCCION PUENTES SAN AGUSTIN Y LOS ANDES - LUMINARIA RALED II 48 RA02SII 74W COMPLETA PARA ALUMBRADO PÚBLICO (INCLUYE SUMINISTRO Y TRANSPORTE)</v>
          </cell>
          <cell r="E3629" t="str">
            <v>UN</v>
          </cell>
          <cell r="F3629">
            <v>1353506</v>
          </cell>
        </row>
        <row r="3630">
          <cell r="C3630">
            <v>13200</v>
          </cell>
          <cell r="D3630" t="str">
            <v>PROYECTO CONSTRUCCION PUENTES SAN AGUSTIN Y LOS ANDES - LUMINARIA RALED I 16. RA02SII 45W Y ACCESORIOS COMPLETA PARA ALUMBRADO PÚBLICO</v>
          </cell>
          <cell r="E3630" t="str">
            <v>UN</v>
          </cell>
          <cell r="F3630">
            <v>775166</v>
          </cell>
        </row>
        <row r="3631">
          <cell r="C3631">
            <v>13201</v>
          </cell>
          <cell r="D3631" t="str">
            <v>PROYECTO CONSTRUCCION PUENTES SAN AGUSTIN Y LOS ANDES - CABLE ALUMINIO AISLADO NO.2</v>
          </cell>
          <cell r="E3631" t="str">
            <v>ML</v>
          </cell>
          <cell r="F3631">
            <v>6177</v>
          </cell>
        </row>
        <row r="3632">
          <cell r="C3632">
            <v>13202</v>
          </cell>
          <cell r="D3632" t="str">
            <v>PROYECTO CONSTRUCCION PUENTES SAN AGUSTIN Y LOS ANDES - MEDIDOR AGUA FRIA 4"</v>
          </cell>
          <cell r="E3632" t="str">
            <v>UN</v>
          </cell>
          <cell r="F3632">
            <v>1811894</v>
          </cell>
        </row>
        <row r="3633">
          <cell r="C3633">
            <v>13203</v>
          </cell>
          <cell r="D3633" t="str">
            <v>PROYECTO CONSTRUCCION PUENTES SAN AGUSTIN Y LOS ANDES - TEE HG 4"X2" EXTREMO LISO</v>
          </cell>
          <cell r="E3633" t="str">
            <v>UN</v>
          </cell>
          <cell r="F3633">
            <v>93177</v>
          </cell>
        </row>
        <row r="3634">
          <cell r="C3634">
            <v>13204</v>
          </cell>
          <cell r="D3634" t="str">
            <v>PROYECTO CONSTRUCCION PUENTES SAN AGUSTIN Y LOS ANDES - TAPON MACHO GALVANIZADO 2"</v>
          </cell>
          <cell r="E3634" t="str">
            <v>UN</v>
          </cell>
          <cell r="F3634">
            <v>6188</v>
          </cell>
        </row>
        <row r="3635">
          <cell r="C3635">
            <v>13205</v>
          </cell>
          <cell r="D3635" t="str">
            <v>REVITALIZACIÓN DEL EJE AMBIENTAL EN BOGOTA D.C. FASE II - ADOQUÍN ENCHAPE CON PATAS DE ARCILLA DE 1/4x26 TIPO SALMONA</v>
          </cell>
          <cell r="E3635" t="str">
            <v>UN</v>
          </cell>
          <cell r="F3635">
            <v>1150</v>
          </cell>
        </row>
        <row r="3636">
          <cell r="C3636">
            <v>13206</v>
          </cell>
          <cell r="D3636" t="str">
            <v>PROYECTO CONSTRUCCION PUENTES SAN AGUSTIN Y LOS ANDES - CURVA CONDUIT GALVANIZADA IMC 3"</v>
          </cell>
          <cell r="E3636" t="str">
            <v>UN</v>
          </cell>
          <cell r="F3636">
            <v>137029</v>
          </cell>
        </row>
        <row r="3637">
          <cell r="C3637">
            <v>13207</v>
          </cell>
          <cell r="D3637" t="str">
            <v>PROYECTO CONSTRUCCION PUENTES SAN AGUSTIN Y LOS ANDES - UNIÓN CONDUIT GALVANIZADO IMC 3"</v>
          </cell>
          <cell r="E3637" t="str">
            <v>UN</v>
          </cell>
          <cell r="F3637">
            <v>29869</v>
          </cell>
        </row>
        <row r="3638">
          <cell r="C3638">
            <v>13208</v>
          </cell>
          <cell r="D3638" t="str">
            <v>PROYECTO CONSTRUCCION PUENTES SAN AGUSTIN Y LOS ANDES -TUBERIA ESTRUCTURAL ACERO AL CARBONO DE 5" BARRAS DE PERFORACION COMPLETA (DIÁMETRO 127 MM Y ESPESOR 9MM)</v>
          </cell>
          <cell r="E3638" t="str">
            <v>ML</v>
          </cell>
          <cell r="F3638">
            <v>281435</v>
          </cell>
        </row>
        <row r="3639">
          <cell r="C3639">
            <v>13209</v>
          </cell>
          <cell r="D3639"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E3639" t="str">
            <v>UN</v>
          </cell>
          <cell r="F3639">
            <v>90685309</v>
          </cell>
        </row>
        <row r="3640">
          <cell r="C3640">
            <v>13210</v>
          </cell>
          <cell r="D3640"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E3640" t="str">
            <v>UN</v>
          </cell>
          <cell r="F3640">
            <v>58342996</v>
          </cell>
        </row>
        <row r="3641">
          <cell r="C3641">
            <v>13211</v>
          </cell>
          <cell r="D3641" t="str">
            <v>CONSTRUCCIÓN INTERSECCIÓN A DESNIVEL PUENTE ARANDA Y DEMÁS OBRAS COMPLEMENTARIAS TRONCAL CALLE 13 - SUMINISTRO E INSTALACIÓN DE RECEPTOR INTELIGENTE 'DSSAdvanced'' PARA UNA PARADA DE BUS EN ESTACIÓN ' - INCLUYE LECTORA UHF - DRIVER RFID - MODULOS TESTIGOS</v>
          </cell>
          <cell r="E3641" t="str">
            <v>UN</v>
          </cell>
          <cell r="F3641">
            <v>4185476</v>
          </cell>
        </row>
        <row r="3642">
          <cell r="C3642">
            <v>13212</v>
          </cell>
          <cell r="D3642" t="str">
            <v>CONSTRUCCIÓN INTERSECCIÓN A DESNIVEL PUENTE ARANDA Y DEMÁS OBRAS COMPLEMENTARIAS TRONCAL CALLE 13 - SUMINISTRO E INSTALACIÓN DE MASTER LOGGER - LAN ''DSSAdvanced'' PARA UN VAGON ESTRUCTURAL</v>
          </cell>
          <cell r="E3642" t="str">
            <v>UN</v>
          </cell>
          <cell r="F3642">
            <v>13380480</v>
          </cell>
        </row>
        <row r="3643">
          <cell r="C3643">
            <v>13213</v>
          </cell>
          <cell r="D3643" t="str">
            <v>CONSTRUCCIÓN INTERSECCIÓN A DESNIVEL PUENTE ARANDA Y DEMÁS OBRAS COMPLEMENTARIAS TRONCAL CALLE 13 - SUMINISTRO E INSTALACIÓN DE POWER SUPPLY 12-16 VCC, 1,5-2.0 A-DSS CON MÓDULO BACK UP ELD 001-DSS DE RECARGA AUTOMÁTICA.</v>
          </cell>
          <cell r="E3643" t="str">
            <v>UN</v>
          </cell>
          <cell r="F3643">
            <v>2029322</v>
          </cell>
        </row>
        <row r="3644">
          <cell r="C3644">
            <v>13214</v>
          </cell>
          <cell r="D3644" t="str">
            <v>AVENIDA CONTADOR (CL. 134) - BANCA EN CONCRETO M-02-A, (INCLUYE TRANSPORTE DEL ELEMENTO)</v>
          </cell>
          <cell r="E3644" t="str">
            <v>UN</v>
          </cell>
          <cell r="F3644">
            <v>2268250</v>
          </cell>
        </row>
        <row r="3645">
          <cell r="C3645">
            <v>13215</v>
          </cell>
          <cell r="D3645" t="str">
            <v>AVENIDA CONTADOR (CL. 134) - BLOQUEO Y TRANSPLANTE DE ARBOLES 15 - 20 MT (INCLUYE TRANSPORTE, RECOLECCIÓN,ALISTAMIENTO DE ZONA, PREBLOQUEO, BLOQUEO, PRUEBAS DE INFILTRACIÓN Y PH DEL SUELO, TRASLADO Y UBICACIÓN FINAL, ENDOTERAPIAS, INFORME ACTIVIDADES REALIZADAS).</v>
          </cell>
          <cell r="E3645" t="str">
            <v>UN</v>
          </cell>
          <cell r="F3645">
            <v>3403313</v>
          </cell>
        </row>
        <row r="3646">
          <cell r="C3646">
            <v>13216</v>
          </cell>
          <cell r="D3646" t="str">
            <v>AVENIDA CONTADOR (CL. 134) - rejilla de piso metalica cuadrado 10 x 10 cm para desague de 3"</v>
          </cell>
          <cell r="E3646" t="str">
            <v>UN</v>
          </cell>
          <cell r="F3646">
            <v>31900</v>
          </cell>
        </row>
        <row r="3647">
          <cell r="C3647">
            <v>13217</v>
          </cell>
          <cell r="D3647" t="str">
            <v>AVENIDA CONTADOR (CL. 134) - BENTONITA SODICA</v>
          </cell>
          <cell r="E3647" t="str">
            <v>KG</v>
          </cell>
          <cell r="F3647">
            <v>4192</v>
          </cell>
        </row>
        <row r="3648">
          <cell r="C3648">
            <v>13218</v>
          </cell>
          <cell r="D3648" t="str">
            <v>AVENIDA CONTADOR (CL. 134) - Cinta tipo Hypalon H-20</v>
          </cell>
          <cell r="E3648" t="str">
            <v>ML</v>
          </cell>
          <cell r="F3648">
            <v>188085</v>
          </cell>
        </row>
        <row r="3649">
          <cell r="C3649">
            <v>13219</v>
          </cell>
          <cell r="D3649" t="str">
            <v>AVENIDA CONTADOR (CL. 134) - POLIESTIRENO DE ALTA DENSIDAD 9 e=2cm</v>
          </cell>
          <cell r="E3649" t="str">
            <v>M3</v>
          </cell>
          <cell r="F3649">
            <v>194554</v>
          </cell>
        </row>
        <row r="3650">
          <cell r="C3650">
            <v>13220</v>
          </cell>
          <cell r="D3650" t="str">
            <v>AVENIDA CONTADOR (CL. 134) - MANGUERA DE POLIETILENO DE BAJA DENSIDAD 1"</v>
          </cell>
          <cell r="E3650" t="str">
            <v>ML</v>
          </cell>
          <cell r="F3650">
            <v>1278</v>
          </cell>
        </row>
        <row r="3651">
          <cell r="C3651">
            <v>13221</v>
          </cell>
          <cell r="D3651" t="str">
            <v xml:space="preserve">LOSETA PULIDA DE MICROGRANO DE MARMOL FORMATO 40 cm * 40 cm * 4,5 cm </v>
          </cell>
          <cell r="E3651" t="str">
            <v>M2</v>
          </cell>
          <cell r="F3651">
            <v>136138</v>
          </cell>
        </row>
        <row r="3652">
          <cell r="C3652">
            <v>13222</v>
          </cell>
          <cell r="D3652" t="str">
            <v>LEVANTAMIENTO CON TECNOLOGIA GEORADAR(GPR)- Ground Penetrating Radar. Señal electromagnética de alta frecuencia, barrido con antena. Detección de redes. Incluye informe y radargramas</v>
          </cell>
          <cell r="E3652" t="str">
            <v>KM</v>
          </cell>
          <cell r="F3652">
            <v>5355000</v>
          </cell>
        </row>
        <row r="3653">
          <cell r="C3653">
            <v>13223</v>
          </cell>
          <cell r="D3653" t="str">
            <v>PROYECTO CONSTRUCCION PUENTES SAN AGUSTIN Y LOS ANDES -ACOMETIDA EN BAJA TENSIÓN EN CONDUCTORES CU 2X6 AWG, 600 V (INCLUYE SUMINISTRO E INSTALACIÓN TUBERIA PVC 2" Y CABLES)</v>
          </cell>
          <cell r="E3653" t="str">
            <v>ML</v>
          </cell>
          <cell r="F3653">
            <v>46624</v>
          </cell>
        </row>
        <row r="3654">
          <cell r="C3654">
            <v>13224</v>
          </cell>
          <cell r="D3654" t="str">
            <v>PROYECTO CONSTRUCCION PUENTES SAN AGUSTIN Y LOS ANDES - Hebilla de acero inoxidable 5/8”</v>
          </cell>
          <cell r="E3654" t="str">
            <v>UN</v>
          </cell>
          <cell r="F3654">
            <v>750</v>
          </cell>
        </row>
        <row r="3655">
          <cell r="C3655">
            <v>13225</v>
          </cell>
          <cell r="D3655" t="str">
            <v>PROYECTO CONSTRUCCION PUENTES SAN AGUSTIN Y LOS ANDES - Metros de cinta de acero inoxidable 5/8”x 0,03”</v>
          </cell>
          <cell r="E3655" t="str">
            <v>ML</v>
          </cell>
          <cell r="F3655">
            <v>3200</v>
          </cell>
        </row>
        <row r="3656">
          <cell r="C3656">
            <v>13226</v>
          </cell>
          <cell r="D3656" t="str">
            <v>PROYECTO CONSTRUCCION PUENTES SAN AGUSTIN Y LOS ANDES - Boquilla galvanizada 3"</v>
          </cell>
          <cell r="E3656" t="str">
            <v>UN</v>
          </cell>
          <cell r="F3656">
            <v>12900</v>
          </cell>
        </row>
        <row r="3657">
          <cell r="C3657">
            <v>13227</v>
          </cell>
          <cell r="D3657" t="str">
            <v>PROYECTO CONSTRUCCION PUENTES SAN AGUSTIN Y LOS ANDES - Codo galvanizado 3" x 90</v>
          </cell>
          <cell r="E3657" t="str">
            <v>UN</v>
          </cell>
          <cell r="F3657">
            <v>16540</v>
          </cell>
        </row>
        <row r="3658">
          <cell r="C3658">
            <v>13229</v>
          </cell>
          <cell r="D3658" t="str">
            <v>PROYECTO CONSTRUCCION PUENTES SAN AGUSTIN Y LOS ANDES - CABLE ALUMINIO AISLADO NO.4</v>
          </cell>
          <cell r="E3658" t="str">
            <v>ML</v>
          </cell>
          <cell r="F3658">
            <v>3300</v>
          </cell>
        </row>
        <row r="3659">
          <cell r="C3659">
            <v>13234</v>
          </cell>
          <cell r="D3659" t="str">
            <v xml:space="preserve">PROYECTO PATIO ZONAL ALAMEDA EL JARDIN: CODO 90° CXE PVC SANITARIA D=3" </v>
          </cell>
          <cell r="E3659" t="str">
            <v>UN</v>
          </cell>
          <cell r="F3659">
            <v>8200</v>
          </cell>
        </row>
        <row r="3660">
          <cell r="C3660">
            <v>13240</v>
          </cell>
          <cell r="D3660" t="str">
            <v>PROYECTO CONSTRUCCION PUENTES SAN AGUSTIN Y LOS ANDES:  RIEL CHANEL PERFORADO 4x4cm x 3m</v>
          </cell>
          <cell r="E3660" t="str">
            <v>UN</v>
          </cell>
          <cell r="F3660">
            <v>51300</v>
          </cell>
        </row>
        <row r="3661">
          <cell r="C3661">
            <v>13241</v>
          </cell>
          <cell r="D3661" t="str">
            <v>PROYECTO CONSTRUCCION PUENTES SAN AGUSTIN Y LOS ANDES:  VARILLA ROSCADA 3/8” x 3m ZINCADA</v>
          </cell>
          <cell r="E3661" t="str">
            <v>UN</v>
          </cell>
          <cell r="F3661">
            <v>13899</v>
          </cell>
        </row>
        <row r="3662">
          <cell r="C3662">
            <v>13245</v>
          </cell>
          <cell r="D3662" t="str">
            <v>PROYECTO CONSTRUCCION PUENTES SAN AGUSTIN Y LOS ANDES:  TUERCA HEXAGONAL 3/8" ZINCADA</v>
          </cell>
          <cell r="E3662" t="str">
            <v>UN</v>
          </cell>
          <cell r="F3662">
            <v>150</v>
          </cell>
        </row>
        <row r="3663">
          <cell r="C3663">
            <v>13248</v>
          </cell>
          <cell r="D3663" t="str">
            <v xml:space="preserve">PROYECTO CONSTRUCCION PUENTES SAN AGUSTIN Y LOS ANDES:  ARANDELA PLANA 3/8" ZINCADA </v>
          </cell>
          <cell r="E3663" t="str">
            <v>UN</v>
          </cell>
          <cell r="F3663">
            <v>150</v>
          </cell>
        </row>
        <row r="3664">
          <cell r="C3664">
            <v>13249</v>
          </cell>
          <cell r="D3664" t="str">
            <v>MEZCLA ASFÁLTICA EN CALIENTE DENSA MD19 CON CEMENTO ASFÁLTICO CA 14</v>
          </cell>
          <cell r="E3664" t="str">
            <v>M3</v>
          </cell>
          <cell r="F3664">
            <v>776266</v>
          </cell>
        </row>
        <row r="3665">
          <cell r="C3665">
            <v>13250</v>
          </cell>
          <cell r="D3665" t="str">
            <v>MEZCLA ASFÁLTICA EN CALIENTE DENSA MD25 CON CEMENTO ASFÁLTICO CA 14</v>
          </cell>
          <cell r="E3665" t="str">
            <v>M3</v>
          </cell>
          <cell r="F3665">
            <v>758679</v>
          </cell>
        </row>
        <row r="3666">
          <cell r="C3666">
            <v>13251</v>
          </cell>
          <cell r="D3666" t="str">
            <v>MEZCLA ASFÁLTICA EN CALIENTE MCCh25-A CON CEMENTO ASFÁLTICO MODIFICADO CON CAUCHO</v>
          </cell>
          <cell r="E3666" t="str">
            <v>M3</v>
          </cell>
          <cell r="F3666">
            <v>1109142</v>
          </cell>
        </row>
        <row r="3667">
          <cell r="C3667">
            <v>13252</v>
          </cell>
          <cell r="D3667" t="str">
            <v>AVENIDA CONTADOR (CL. 134) - Línea de vida vertical 13mm x 20m certificada, con gancho</v>
          </cell>
          <cell r="E3667" t="str">
            <v>UN</v>
          </cell>
          <cell r="F3667">
            <v>357067</v>
          </cell>
        </row>
        <row r="3668">
          <cell r="C3668">
            <v>13253</v>
          </cell>
          <cell r="D3668" t="str">
            <v>AVENIDA CONTADOR (CL. 134) - Mortero de reparación estructural con f'c de 7.850 psi (55 MPa) a los 28 días. Presentación 30 Kg</v>
          </cell>
          <cell r="E3668" t="str">
            <v>M3</v>
          </cell>
          <cell r="F3668">
            <v>177697</v>
          </cell>
        </row>
        <row r="3669">
          <cell r="C3669">
            <v>13254</v>
          </cell>
          <cell r="D3669" t="str">
            <v>AVENIDA CONTADOR (CL. 134) - Varilla Ø=3/4"x 0.635m  ASTM F1554 Gr.55</v>
          </cell>
          <cell r="E3669" t="str">
            <v>UN</v>
          </cell>
          <cell r="F3669">
            <v>75263</v>
          </cell>
        </row>
        <row r="3670">
          <cell r="C3670">
            <v>13255</v>
          </cell>
          <cell r="D3670" t="str">
            <v>AVENIDA CONTADOR (CL. 134) - Arandela Plana Galvanizada en caliente Ø=3/4" ASTM F-436</v>
          </cell>
          <cell r="E3670" t="str">
            <v>UN</v>
          </cell>
          <cell r="F3670">
            <v>529</v>
          </cell>
        </row>
        <row r="3671">
          <cell r="C3671">
            <v>13256</v>
          </cell>
          <cell r="D3671" t="str">
            <v xml:space="preserve">AVENIDA CONTADOR (CL. 134) - Varilla Ø=5/8"x 0.432m  ASTM F1554 Gr.55 </v>
          </cell>
          <cell r="E3671" t="str">
            <v>UN</v>
          </cell>
          <cell r="F3671">
            <v>39545</v>
          </cell>
        </row>
        <row r="3672">
          <cell r="C3672">
            <v>13257</v>
          </cell>
          <cell r="D3672" t="str">
            <v xml:space="preserve">AVENIDA CONTADOR (CL. 134) - Arandela Plana Galvanizada en caliente Ø=5/8" ASTM F-436 </v>
          </cell>
          <cell r="E3672" t="str">
            <v>UN</v>
          </cell>
          <cell r="F3672">
            <v>428</v>
          </cell>
        </row>
        <row r="3673">
          <cell r="C3673">
            <v>13258</v>
          </cell>
          <cell r="D3673" t="str">
            <v xml:space="preserve">AVENIDA CONTADOR (CL. 134) - Varilla Ø=1/2"x 0.300m  ASTM F1554 Gr.55  </v>
          </cell>
          <cell r="E3673" t="str">
            <v>UN</v>
          </cell>
          <cell r="F3673">
            <v>17029</v>
          </cell>
        </row>
        <row r="3674">
          <cell r="C3674">
            <v>13259</v>
          </cell>
          <cell r="D3674" t="str">
            <v xml:space="preserve">AVENIDA CONTADOR (CL. 134) - Arandela Plana Galvanizada en caliente Ø=1/2" ASTM F-436  </v>
          </cell>
          <cell r="E3674" t="str">
            <v>UN</v>
          </cell>
          <cell r="F3674">
            <v>209</v>
          </cell>
        </row>
        <row r="3675">
          <cell r="C3675">
            <v>13260</v>
          </cell>
          <cell r="D3675" t="str">
            <v>ESTUDIOS Y DISEÑOS DE LA CALZADA NORTE DE LA AVENIDA LA SIRENA (CALLE 153) ENTRE LA AUTOPISTA NORTE Y LA AVENIDA BOYACÁ - SIETE CUERO MEXICANO (POR M2 Y TRANSPORTE Y DISPOSICIÓN FINAL DE ESCOMBROS A 28 KM). SUMINISTRO Y PLANTACIÓN.</v>
          </cell>
          <cell r="E3675" t="str">
            <v>M2</v>
          </cell>
          <cell r="F3675">
            <v>60690</v>
          </cell>
        </row>
        <row r="3676">
          <cell r="C3676">
            <v>13261</v>
          </cell>
          <cell r="D3676" t="str">
            <v>ESTUDIOS Y DISEÑOS DE LA CALZADA NORTE DE LA AVENIDA LA SIRENA (CALLE 153) ENTRE LA AUTOPISTA NORTE Y LA AVENIDA BOYACÁ - LECTURAS DE INSTRUMENTACIÓN POR SEMANA Y ANALISIS DE INFORMACIÓN (INCLUYE PRESENTACIÓN DE INFORME)</v>
          </cell>
          <cell r="E3676" t="str">
            <v>UN</v>
          </cell>
          <cell r="F3676">
            <v>2382380</v>
          </cell>
        </row>
        <row r="3677">
          <cell r="C3677">
            <v>13262</v>
          </cell>
          <cell r="D3677"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v>
          </cell>
          <cell r="E3677" t="str">
            <v>Km-Car</v>
          </cell>
          <cell r="F3677">
            <v>366520</v>
          </cell>
        </row>
        <row r="3678">
          <cell r="C3678">
            <v>13263</v>
          </cell>
          <cell r="D3678"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v>
          </cell>
          <cell r="E3678" t="str">
            <v>Km-Car</v>
          </cell>
          <cell r="F3678">
            <v>418880</v>
          </cell>
        </row>
        <row r="3679">
          <cell r="C3679">
            <v>13264</v>
          </cell>
          <cell r="D3679" t="str">
            <v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v>
          </cell>
          <cell r="E3679" t="str">
            <v>M2</v>
          </cell>
          <cell r="F3679">
            <v>86</v>
          </cell>
        </row>
        <row r="3680">
          <cell r="C3680">
            <v>13265</v>
          </cell>
          <cell r="D3680" t="str">
            <v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v>
          </cell>
          <cell r="E3680" t="str">
            <v>M2</v>
          </cell>
          <cell r="F3680">
            <v>62</v>
          </cell>
        </row>
        <row r="3681">
          <cell r="C3681">
            <v>13266</v>
          </cell>
          <cell r="D3681" t="str">
            <v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v>
          </cell>
          <cell r="E3681" t="str">
            <v>M2</v>
          </cell>
          <cell r="F3681">
            <v>19935</v>
          </cell>
        </row>
        <row r="3682">
          <cell r="C3682">
            <v>13267</v>
          </cell>
          <cell r="D3682" t="str">
            <v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v>
          </cell>
          <cell r="E3682" t="str">
            <v>M2</v>
          </cell>
          <cell r="F3682">
            <v>15074</v>
          </cell>
        </row>
        <row r="3683">
          <cell r="C3683">
            <v>13268</v>
          </cell>
          <cell r="D3683" t="str">
            <v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v>
          </cell>
          <cell r="E3683" t="str">
            <v>M2</v>
          </cell>
          <cell r="F3683">
            <v>17850</v>
          </cell>
        </row>
        <row r="3684">
          <cell r="C3684">
            <v>13269</v>
          </cell>
          <cell r="D3684" t="str">
            <v>REPISA EN MADERA PARA CAMILLA, DE 0,08X0,04x1.40 m</v>
          </cell>
          <cell r="E3684" t="str">
            <v>UN</v>
          </cell>
          <cell r="F3684">
            <v>7378</v>
          </cell>
        </row>
        <row r="3685">
          <cell r="C3685">
            <v>13270</v>
          </cell>
          <cell r="D3685" t="str">
            <v>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E3685" t="str">
            <v>UN</v>
          </cell>
          <cell r="F3685">
            <v>90685309</v>
          </cell>
        </row>
        <row r="3686">
          <cell r="C3686">
            <v>13271</v>
          </cell>
          <cell r="D3686" t="str">
            <v>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E3686" t="str">
            <v>UN</v>
          </cell>
          <cell r="F3686">
            <v>58342996</v>
          </cell>
        </row>
        <row r="3687">
          <cell r="C3687">
            <v>13272</v>
          </cell>
          <cell r="D3687" t="str">
            <v>TRONCALES AV. CIUDAD DE CALI, AV. CARRERA 68 Y AV. EXTENSION CARACAS - SUMINISTRO E INSTALACIÓN DE RECEPTOR INTELIGENTE 'DSSAdvanced'' PARA UNA PARADA DE BUS EN ESTACIÓN ' - INCLUYE LECTORA UHF - DRIVER RFID - MODULOS TESTIGOS</v>
          </cell>
          <cell r="E3687" t="str">
            <v>UN</v>
          </cell>
          <cell r="F3687">
            <v>4185476</v>
          </cell>
        </row>
        <row r="3688">
          <cell r="C3688">
            <v>13273</v>
          </cell>
          <cell r="D3688" t="str">
            <v>TRONCALES AV. CIUDAD DE CALI, AV. CARRERA 68 Y AV. EXTENSION CARACAS - SUMINISTRO E INSTALACIÓN DE POWER SUPPLY 12-16 VCC, 1,5-2.0 A-DSS CON MÓDULO BACK UP ELD 001-DSS DE RECARGA AUTOMÁTICA</v>
          </cell>
          <cell r="E3688" t="str">
            <v>UN</v>
          </cell>
          <cell r="F3688">
            <v>2029322</v>
          </cell>
        </row>
        <row r="3689">
          <cell r="C3689">
            <v>13274</v>
          </cell>
          <cell r="D3689" t="str">
            <v>TRONCALES AV. CIUDAD DE CALI, AV. CARRERA 68 Y AV. EXTENSION CARACAS - SUMINISTRO E INSTALACIÓN DE MASTER LOGGER - LAN ''DSSAdvanced'' PARA UN VAGON ESTRUCTURAL</v>
          </cell>
          <cell r="E3689" t="str">
            <v>UN</v>
          </cell>
          <cell r="F3689">
            <v>13380480</v>
          </cell>
        </row>
        <row r="3690">
          <cell r="C3690">
            <v>13275</v>
          </cell>
          <cell r="D3690" t="str">
            <v>ESTUDIOS Y DISEÑOS DE LA CALZADA NORTE DE LA AVENIDA LA SIRENA (CALLE 153) ENTRE LA AUTOPISTA NORTE Y LA AVENIDA BOYACÁ - METROSIDERO  (H: 0.8m a 1 m)</v>
          </cell>
          <cell r="E3690" t="str">
            <v>UN</v>
          </cell>
          <cell r="F3690">
            <v>47000</v>
          </cell>
        </row>
        <row r="3691">
          <cell r="C3691">
            <v>13276</v>
          </cell>
          <cell r="D3691" t="str">
            <v>ESTUDIOS Y DISEÑOS DE LA CALZADA NORTE DE LA AVENIDA LA SIRENA (CALLE 153) ENTRE LA AUTOPISTA NORTE Y LA AVENIDA BOYACÁ – ABUTILON (H: 1,20 m a 1.50 m)</v>
          </cell>
          <cell r="E3691" t="str">
            <v>UN</v>
          </cell>
          <cell r="F3691">
            <v>47600</v>
          </cell>
        </row>
        <row r="3692">
          <cell r="C3692">
            <v>13277</v>
          </cell>
          <cell r="D3692" t="str">
            <v>ESTUDIOS Y DISEÑOS DE LA CALZADA NORTE DE LA AVENIDA LA SIRENA (CALLE 153) ENTRE LA AUTOPISTA NORTE Y LA AVENIDA BOYACÁ – LAUREL (H: 1,20 m a 1.50 m)</v>
          </cell>
          <cell r="E3692" t="str">
            <v>UN</v>
          </cell>
          <cell r="F3692">
            <v>45000</v>
          </cell>
        </row>
        <row r="3693">
          <cell r="C3693">
            <v>13278</v>
          </cell>
          <cell r="D3693" t="str">
            <v>ESTUDIOS Y DISEÑOS DE LA CALZADA NORTE DE LA AVENIDA LA SIRENA (CALLE 153) ENTRE LA AUTOPISTA NORTE Y LA AVENIDA BOYACÁ – CAJETO (H: 1,20 m a 1.50 m)</v>
          </cell>
          <cell r="E3693" t="str">
            <v>UN</v>
          </cell>
          <cell r="F3693">
            <v>53550</v>
          </cell>
        </row>
        <row r="3694">
          <cell r="C3694">
            <v>13279</v>
          </cell>
          <cell r="D3694" t="str">
            <v>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v>
          </cell>
          <cell r="E3694" t="str">
            <v>M2</v>
          </cell>
          <cell r="F3694">
            <v>57715</v>
          </cell>
        </row>
        <row r="3695">
          <cell r="C3695">
            <v>13280</v>
          </cell>
          <cell r="D3695" t="str">
            <v>ESTUDIOS Y DISEÑOS DE LA CALZADA NORTE DE LA AVENIDA LA SIRENA (CALLE 153) ENTRE LA AUTOPISTA NORTE Y LA AVENIDA BOYACÁ – TUBERIA EN ACERO AL CARBONO DE 12" (300 MM) SCH STD C/C (9,53 mm) NORMAS ASTM A 53 EN TRAMOS DE 5.90 MTS, PARA RED MATRIZ ACUEDUCTO</v>
          </cell>
          <cell r="E3695" t="str">
            <v>ML</v>
          </cell>
          <cell r="F3695">
            <v>749700</v>
          </cell>
        </row>
        <row r="3696">
          <cell r="C3696">
            <v>13281</v>
          </cell>
          <cell r="D3696" t="str">
            <v>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v>
          </cell>
          <cell r="E3696" t="str">
            <v>M2</v>
          </cell>
          <cell r="F3696">
            <v>897822</v>
          </cell>
        </row>
        <row r="3697">
          <cell r="C3697">
            <v>13282</v>
          </cell>
          <cell r="D3697" t="str">
            <v>ESTUDIOS Y DISEÑOS PARA LA CONEXIÓN DE LA ALAMEDA EL PORVENIR CON AV. TERREROS – BICIPUENTE SOBRE LA QUEBRADA TIBANICA:  BANCA MOBILIARIA PARA URBANISMO DE 40x23x60cm e=5cm , GRIS, CONCRETO LISO, INCLUYE TRANSPORTE.</v>
          </cell>
          <cell r="E3697" t="str">
            <v>UN</v>
          </cell>
          <cell r="F3697">
            <v>202181</v>
          </cell>
        </row>
        <row r="3698">
          <cell r="C3698">
            <v>13283</v>
          </cell>
          <cell r="D3698" t="str">
            <v>ESTUDIOS Y DISEÑOS PARA LA CONEXIÓN DE LA ALAMEDA EL PORVENIR CON AV. TERREROS – BICIPUENTE SOBRE LA QUEBRADA TIBANICA:  LAUREL HOJA PEQUEÑO h=1.5m.  (Incluye siembra, tierra, abono, transporte)</v>
          </cell>
          <cell r="E3698" t="str">
            <v>UN</v>
          </cell>
          <cell r="F3698">
            <v>60000</v>
          </cell>
        </row>
        <row r="3699">
          <cell r="C3699">
            <v>13284</v>
          </cell>
          <cell r="D3699" t="str">
            <v xml:space="preserve">ESTUDIOS Y DISEÑOS PARA LA CONEXIÓN DE LA ALAMEDA EL PORVENIR CON AV. TERREROS – BICIPUENTE SOBRE LA QUEBRADA TIBANICA:  TREBOL (Incluye siembra, tierra, abono, transporte) </v>
          </cell>
          <cell r="E3699" t="str">
            <v>M2</v>
          </cell>
          <cell r="F3699">
            <v>30002</v>
          </cell>
        </row>
        <row r="3700">
          <cell r="C3700">
            <v>13285</v>
          </cell>
          <cell r="D3700" t="str">
            <v xml:space="preserve">ESTUDIOS Y DISEÑOS PARA LA CONEXIÓN DE LA ALAMEDA EL PORVENIR CON AV. TERREROS – BICIPUENTE SOBRE LA QUEBRADA TIBANICA:  CALISTEMO LLORON h=1.5m.  (Incluye siembra, tierra, abono, transporte) </v>
          </cell>
          <cell r="E3700" t="str">
            <v>UN</v>
          </cell>
          <cell r="F3700">
            <v>60000</v>
          </cell>
        </row>
        <row r="3701">
          <cell r="C3701">
            <v>13286</v>
          </cell>
          <cell r="D3701" t="str">
            <v xml:space="preserve">ESTUDIOS Y DISEÑOS PARA LA CONEXIÓN DE LA ALAMEDA EL PORVENIR CON AV. TERREROS – BICIPUENTE SOBRE LA QUEBRADA TIBANICA:  HAYUELOS h=1.5m.  (Incluye siembra, tierra, abono, transporte)  </v>
          </cell>
          <cell r="E3701" t="str">
            <v>UN</v>
          </cell>
          <cell r="F3701">
            <v>60000</v>
          </cell>
        </row>
        <row r="3702">
          <cell r="C3702">
            <v>13287</v>
          </cell>
          <cell r="D3702" t="str">
            <v>ESTUDIOS Y DISEÑOS PARA LA CONEXIÓN DE LA ALAMEDA EL PORVENIR CON AV. TERREROS – BICIPUENTE SOBRE LA QUEBRADA TIBANICA:  DIVIDIVI DE TIERRA FRIA h=1.5m.  (Incluye siembra, tierra, abono, transporte)</v>
          </cell>
          <cell r="E3702" t="str">
            <v>UN</v>
          </cell>
          <cell r="F3702">
            <v>65000</v>
          </cell>
        </row>
        <row r="3703">
          <cell r="C3703">
            <v>13288</v>
          </cell>
          <cell r="D3703" t="str">
            <v>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v>
          </cell>
          <cell r="E3703" t="str">
            <v>ML</v>
          </cell>
          <cell r="F3703">
            <v>136665</v>
          </cell>
        </row>
        <row r="3704">
          <cell r="C3704">
            <v>13289</v>
          </cell>
          <cell r="D3704" t="str">
            <v>AVENIDA CONTADOR (CL. 134) - Junta de neopreno Tipo Jeene JJ3550W ó equivalente</v>
          </cell>
          <cell r="E3704" t="str">
            <v>ML</v>
          </cell>
          <cell r="F3704">
            <v>969505</v>
          </cell>
        </row>
        <row r="3705">
          <cell r="C3705">
            <v>13290</v>
          </cell>
          <cell r="D3705" t="str">
            <v>AVENIDA CONTADOR (CL. 134) - Labio polimérico 3cm x 2 cm</v>
          </cell>
          <cell r="E3705" t="str">
            <v>ML</v>
          </cell>
          <cell r="F3705">
            <v>3395753</v>
          </cell>
        </row>
        <row r="3706">
          <cell r="C3706">
            <v>13291</v>
          </cell>
          <cell r="D3706" t="str">
            <v>AVENIDA CONTADOR (CL. 134) - Concreto fluido sin retracción para reparaciones estructurales. Resistencia f ́c=5.000 psi - Bicomponente.</v>
          </cell>
          <cell r="E3706" t="str">
            <v>KG</v>
          </cell>
          <cell r="F3706">
            <v>3815</v>
          </cell>
        </row>
        <row r="3707">
          <cell r="C3707">
            <v>13292</v>
          </cell>
          <cell r="D3707" t="str">
            <v>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v>
          </cell>
          <cell r="E3707" t="str">
            <v>GLB</v>
          </cell>
          <cell r="F3707">
            <v>92106000</v>
          </cell>
        </row>
        <row r="3708">
          <cell r="C3708">
            <v>13295</v>
          </cell>
          <cell r="D3708" t="str">
            <v>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v>
          </cell>
          <cell r="E3708" t="str">
            <v>M2</v>
          </cell>
          <cell r="F3708">
            <v>651834</v>
          </cell>
        </row>
        <row r="3709">
          <cell r="C3709">
            <v>13296</v>
          </cell>
          <cell r="D3709" t="str">
            <v>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v>
          </cell>
          <cell r="E3709" t="str">
            <v>ML</v>
          </cell>
          <cell r="F3709">
            <v>832300</v>
          </cell>
        </row>
        <row r="3710">
          <cell r="C3710">
            <v>13297</v>
          </cell>
          <cell r="D3710" t="str">
            <v>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v>
          </cell>
          <cell r="E3710" t="str">
            <v>ML</v>
          </cell>
          <cell r="F3710">
            <v>898500</v>
          </cell>
        </row>
        <row r="3711">
          <cell r="C3711">
            <v>13298</v>
          </cell>
          <cell r="D3711" t="str">
            <v>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v>
          </cell>
          <cell r="E3711" t="str">
            <v>ML</v>
          </cell>
          <cell r="F3711">
            <v>2634594</v>
          </cell>
        </row>
        <row r="3712">
          <cell r="C3712">
            <v>13299</v>
          </cell>
          <cell r="D3712" t="str">
            <v>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v>
          </cell>
          <cell r="E3712" t="str">
            <v>ML</v>
          </cell>
          <cell r="F3712">
            <v>672996</v>
          </cell>
        </row>
        <row r="3713">
          <cell r="C3713">
            <v>13300</v>
          </cell>
          <cell r="D3713" t="str">
            <v>ARENA DE PEÑA NORMA NP-040 (EAB)</v>
          </cell>
          <cell r="E3713" t="str">
            <v>M3</v>
          </cell>
          <cell r="F3713">
            <v>69020</v>
          </cell>
        </row>
        <row r="3714">
          <cell r="C3714">
            <v>13301</v>
          </cell>
          <cell r="D3714" t="str">
            <v>AVENIDA CONTADOR (CL. 134) - Pasador de  Acero ∅=3" (SAE 4041) Fy=690 MPa, Long.=1m.</v>
          </cell>
          <cell r="E3714" t="str">
            <v>UN</v>
          </cell>
          <cell r="F3714">
            <v>780467</v>
          </cell>
        </row>
        <row r="3715">
          <cell r="C3715">
            <v>13302</v>
          </cell>
          <cell r="D3715" t="str">
            <v>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v>
          </cell>
          <cell r="E3715" t="str">
            <v>UN</v>
          </cell>
          <cell r="F3715">
            <v>6723500</v>
          </cell>
        </row>
        <row r="3716">
          <cell r="C3716">
            <v>13303</v>
          </cell>
          <cell r="D3716" t="str">
            <v>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v>
          </cell>
          <cell r="E3716" t="str">
            <v>UN</v>
          </cell>
          <cell r="F3716">
            <v>9163000</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PY-PPTO"/>
      <sheetName val="1 PY-CANT"/>
      <sheetName val="1 PY-AIU"/>
      <sheetName val="1 PY-PPTO (2)"/>
      <sheetName val="CONSOLIDADO"/>
      <sheetName val="AIU puentes 2026"/>
      <sheetName val="1 PY-PMA mod-1"/>
      <sheetName val="PMT-1"/>
      <sheetName val="P-003-1"/>
      <sheetName val="P-004"/>
      <sheetName val="P-005"/>
      <sheetName val="P-007"/>
      <sheetName val="P-012"/>
    </sheetNames>
    <sheetDataSet>
      <sheetData sheetId="0"/>
      <sheetData sheetId="1"/>
      <sheetData sheetId="2"/>
      <sheetData sheetId="3">
        <row r="22">
          <cell r="K22">
            <v>532058090.64999998</v>
          </cell>
        </row>
      </sheetData>
      <sheetData sheetId="4"/>
      <sheetData sheetId="5"/>
      <sheetData sheetId="6"/>
      <sheetData sheetId="7"/>
      <sheetData sheetId="8"/>
      <sheetData sheetId="9"/>
      <sheetData sheetId="10"/>
      <sheetData sheetId="11"/>
      <sheetData sheetId="1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MA GENERAL"/>
      <sheetName val="MANEJO DE EPIFITAS "/>
      <sheetName val="PLANTACIÓN"/>
      <sheetName val="MANTENIMIENTO "/>
      <sheetName val="Tala San José"/>
      <sheetName val="Tala La Playa"/>
      <sheetName val="Tala Nazareth"/>
      <sheetName val="Tala Las Palmas"/>
      <sheetName val="Tala Betania_Peñaliza"/>
      <sheetName val="Tala Peñaliza"/>
    </sheetNames>
    <sheetDataSet>
      <sheetData sheetId="0"/>
      <sheetData sheetId="1">
        <row r="17">
          <cell r="E17">
            <v>24357000</v>
          </cell>
        </row>
      </sheetData>
      <sheetData sheetId="2">
        <row r="77">
          <cell r="I77">
            <v>2521384.809027778</v>
          </cell>
        </row>
      </sheetData>
      <sheetData sheetId="3">
        <row r="55">
          <cell r="I55">
            <v>14229425</v>
          </cell>
        </row>
      </sheetData>
      <sheetData sheetId="4">
        <row r="29">
          <cell r="B29">
            <v>2712704.166666666</v>
          </cell>
        </row>
      </sheetData>
      <sheetData sheetId="5">
        <row r="29">
          <cell r="B29">
            <v>2712704.166666666</v>
          </cell>
        </row>
      </sheetData>
      <sheetData sheetId="6">
        <row r="29">
          <cell r="B29">
            <v>2712704.166666666</v>
          </cell>
        </row>
      </sheetData>
      <sheetData sheetId="7">
        <row r="29">
          <cell r="B29">
            <v>2712704.166666666</v>
          </cell>
        </row>
      </sheetData>
      <sheetData sheetId="8">
        <row r="29">
          <cell r="B29">
            <v>2375537.5</v>
          </cell>
        </row>
      </sheetData>
      <sheetData sheetId="9">
        <row r="29">
          <cell r="B29">
            <v>2197037.5</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ENTRADA"/>
      <sheetName val="PPTO OBRA"/>
      <sheetName val="CONSULTORIA"/>
      <sheetName val="ANEXO-SUM-ENSAYOS-CONSULT"/>
      <sheetName val="ENSAYOS-OBRA"/>
      <sheetName val="PAGO PROD- IMP-EYD-TOTAL"/>
      <sheetName val="AIU"/>
      <sheetName val="AMBIENTAL"/>
      <sheetName val="AIU AMBIENTAL"/>
      <sheetName val="PGS"/>
      <sheetName val="AIU PGS"/>
      <sheetName val="PMT"/>
      <sheetName val="AIU PMT"/>
      <sheetName val="AJUSTES"/>
      <sheetName val="TABLAS"/>
      <sheetName val="F.P"/>
      <sheetName val="INSUMOS"/>
      <sheetName val="ITEMS"/>
    </sheetNames>
    <sheetDataSet>
      <sheetData sheetId="0" refreshError="1">
        <row r="2">
          <cell r="C2" t="str">
            <v>INSTITUTO DE DESARROLLO URBANO</v>
          </cell>
        </row>
        <row r="7">
          <cell r="B7" t="str">
            <v>OBJETO DE LA LICITACIÓN: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3">
          <cell r="B3">
            <v>322</v>
          </cell>
          <cell r="C3" t="str">
            <v>CONCRETO GRAVA COMÚN 2000 PSI 14 MPa (140 Kg/m2)</v>
          </cell>
          <cell r="D3" t="str">
            <v>M3</v>
          </cell>
          <cell r="E3">
            <v>337072</v>
          </cell>
          <cell r="F3">
            <v>43455</v>
          </cell>
        </row>
        <row r="4">
          <cell r="B4">
            <v>323</v>
          </cell>
          <cell r="C4" t="str">
            <v>CONCRETO GRAVA COMÚN 2500 PSI 17 MPa (175 Kg/cm2)</v>
          </cell>
          <cell r="D4" t="str">
            <v>M3</v>
          </cell>
          <cell r="E4">
            <v>351380</v>
          </cell>
          <cell r="F4">
            <v>43455</v>
          </cell>
        </row>
        <row r="5">
          <cell r="B5">
            <v>324</v>
          </cell>
          <cell r="C5" t="str">
            <v>CONCRETO GRAVA COMÚN 3000 PSI  21 MPa (210 Kg/cm2)</v>
          </cell>
          <cell r="D5" t="str">
            <v>M3</v>
          </cell>
          <cell r="E5">
            <v>361980</v>
          </cell>
          <cell r="F5">
            <v>43455</v>
          </cell>
        </row>
        <row r="6">
          <cell r="B6">
            <v>325</v>
          </cell>
          <cell r="C6" t="str">
            <v>CONCRETO GRAVA COMÚN 3500 PSI 24 MPa (245 Kg/cm2)</v>
          </cell>
          <cell r="D6" t="str">
            <v>M3</v>
          </cell>
          <cell r="E6">
            <v>379848</v>
          </cell>
          <cell r="F6">
            <v>43455</v>
          </cell>
        </row>
        <row r="7">
          <cell r="B7">
            <v>326</v>
          </cell>
          <cell r="C7" t="str">
            <v>CONCRETO GRAVA COMÚN 4000 PSI 28 MPa (280 Kg/cm2)</v>
          </cell>
          <cell r="D7" t="str">
            <v>M3</v>
          </cell>
          <cell r="E7">
            <v>393593</v>
          </cell>
          <cell r="F7">
            <v>43455</v>
          </cell>
        </row>
        <row r="8">
          <cell r="B8">
            <v>328</v>
          </cell>
          <cell r="C8" t="str">
            <v>CONCRETO GRAVA COMÚN 5000 PSI 34 MPa (350 Kg/cm2)</v>
          </cell>
          <cell r="D8" t="str">
            <v>M3</v>
          </cell>
          <cell r="E8">
            <v>415863</v>
          </cell>
          <cell r="F8">
            <v>43455</v>
          </cell>
        </row>
        <row r="9">
          <cell r="B9">
            <v>333</v>
          </cell>
          <cell r="C9" t="str">
            <v>CONCRETO GRAVA FINA 3000 PSI 21 MPa (210 Kg/cm2)</v>
          </cell>
          <cell r="D9" t="str">
            <v>M3</v>
          </cell>
          <cell r="E9">
            <v>374850</v>
          </cell>
          <cell r="F9">
            <v>43455</v>
          </cell>
        </row>
        <row r="10">
          <cell r="B10">
            <v>366</v>
          </cell>
          <cell r="C10" t="str">
            <v>MORTERO 2000 PSI 14 MPa (140 Kg/cm2)</v>
          </cell>
          <cell r="D10" t="str">
            <v>M3</v>
          </cell>
          <cell r="E10">
            <v>343613</v>
          </cell>
          <cell r="F10">
            <v>43455</v>
          </cell>
        </row>
        <row r="11">
          <cell r="B11">
            <v>1505</v>
          </cell>
          <cell r="C11" t="str">
            <v>COMPACTADOR DE LLANTAS - INCLUYE OPERARIO Y COMBUSTIBLE</v>
          </cell>
          <cell r="D11" t="str">
            <v>HR</v>
          </cell>
          <cell r="E11">
            <v>126823</v>
          </cell>
          <cell r="F11">
            <v>43455</v>
          </cell>
        </row>
        <row r="12">
          <cell r="B12">
            <v>1512</v>
          </cell>
          <cell r="C12" t="str">
            <v>GRAMA</v>
          </cell>
          <cell r="D12" t="str">
            <v>M2</v>
          </cell>
          <cell r="E12">
            <v>5000</v>
          </cell>
          <cell r="F12">
            <v>43455</v>
          </cell>
        </row>
        <row r="13">
          <cell r="B13">
            <v>1515</v>
          </cell>
          <cell r="C13" t="str">
            <v>FORMALETA METÁLICA SARDINEL</v>
          </cell>
          <cell r="D13" t="str">
            <v>DIA</v>
          </cell>
          <cell r="E13">
            <v>167</v>
          </cell>
          <cell r="F13">
            <v>43455</v>
          </cell>
        </row>
        <row r="14">
          <cell r="B14">
            <v>1794</v>
          </cell>
          <cell r="C14" t="str">
            <v>ALAMBRE RECOCIDO No.18</v>
          </cell>
          <cell r="D14" t="str">
            <v>KG</v>
          </cell>
          <cell r="E14">
            <v>3707</v>
          </cell>
          <cell r="F14">
            <v>43455</v>
          </cell>
        </row>
        <row r="15">
          <cell r="B15">
            <v>2273</v>
          </cell>
          <cell r="C15" t="str">
            <v>LADRILLO TOLETE RECOCIDO 24x12x6</v>
          </cell>
          <cell r="D15" t="str">
            <v>UN</v>
          </cell>
          <cell r="E15">
            <v>450</v>
          </cell>
          <cell r="F15">
            <v>43455</v>
          </cell>
        </row>
        <row r="16">
          <cell r="B16">
            <v>2307</v>
          </cell>
          <cell r="C16" t="str">
            <v>ARENA DE PEÑA</v>
          </cell>
          <cell r="D16" t="str">
            <v>M3</v>
          </cell>
          <cell r="E16">
            <v>40401</v>
          </cell>
          <cell r="F16">
            <v>43455</v>
          </cell>
        </row>
        <row r="17">
          <cell r="B17">
            <v>2308</v>
          </cell>
          <cell r="C17" t="str">
            <v>ARENA DE RIO</v>
          </cell>
          <cell r="D17" t="str">
            <v>M3</v>
          </cell>
          <cell r="E17">
            <v>45220</v>
          </cell>
          <cell r="F17">
            <v>43455</v>
          </cell>
        </row>
        <row r="18">
          <cell r="B18">
            <v>2551</v>
          </cell>
          <cell r="C18" t="str">
            <v>MARCO Y TAPA PARA CAJA DE INSPECCIÓN 0.5x0.5m</v>
          </cell>
          <cell r="D18" t="str">
            <v>UN</v>
          </cell>
          <cell r="E18">
            <v>99960</v>
          </cell>
          <cell r="F18">
            <v>43455</v>
          </cell>
        </row>
        <row r="19">
          <cell r="B19">
            <v>2798</v>
          </cell>
          <cell r="C19" t="str">
            <v>LADRILLO TOLETE COMUN</v>
          </cell>
          <cell r="D19" t="str">
            <v>UN</v>
          </cell>
          <cell r="E19">
            <v>390</v>
          </cell>
          <cell r="F19">
            <v>43455</v>
          </cell>
        </row>
        <row r="20">
          <cell r="B20">
            <v>2910</v>
          </cell>
          <cell r="C20" t="str">
            <v>RECEBO COMUN</v>
          </cell>
          <cell r="D20" t="str">
            <v>M3</v>
          </cell>
          <cell r="E20">
            <v>4760</v>
          </cell>
          <cell r="F20">
            <v>43455</v>
          </cell>
        </row>
        <row r="21">
          <cell r="B21">
            <v>3386</v>
          </cell>
          <cell r="C21" t="str">
            <v>FORMALETA PARAL CORTO-CAMILLA  0.73x1.4m (M2)</v>
          </cell>
          <cell r="D21" t="str">
            <v>MES</v>
          </cell>
          <cell r="E21">
            <v>5498</v>
          </cell>
          <cell r="F21">
            <v>43455</v>
          </cell>
        </row>
        <row r="22">
          <cell r="B22">
            <v>3995</v>
          </cell>
          <cell r="C22" t="str">
            <v>FORMALETA MADERA PARA TAPAS-CAJAS Y CAMARAS</v>
          </cell>
          <cell r="D22" t="str">
            <v>M2</v>
          </cell>
          <cell r="E22">
            <v>17034</v>
          </cell>
          <cell r="F22">
            <v>43455</v>
          </cell>
        </row>
        <row r="23">
          <cell r="B23">
            <v>4513</v>
          </cell>
          <cell r="C23" t="str">
            <v>DUCTO TELEFONICO LIVIANO PVC TIPO EB D=3"</v>
          </cell>
          <cell r="D23" t="str">
            <v>ML</v>
          </cell>
          <cell r="E23">
            <v>8160</v>
          </cell>
          <cell r="F23">
            <v>43455</v>
          </cell>
        </row>
        <row r="24">
          <cell r="B24">
            <v>4514</v>
          </cell>
          <cell r="C24" t="str">
            <v>DUCTO TELEFONICO LIVIANO PVC TIPO EB D=4"</v>
          </cell>
          <cell r="D24" t="str">
            <v>ML</v>
          </cell>
          <cell r="E24">
            <v>14048</v>
          </cell>
          <cell r="F24">
            <v>43455</v>
          </cell>
        </row>
        <row r="25">
          <cell r="B25">
            <v>4520</v>
          </cell>
          <cell r="C25" t="str">
            <v>DUCTO PVC TIPO TDP D=3"</v>
          </cell>
          <cell r="D25" t="str">
            <v>ML</v>
          </cell>
          <cell r="E25">
            <v>10428</v>
          </cell>
          <cell r="F25">
            <v>43455</v>
          </cell>
        </row>
        <row r="26">
          <cell r="B26">
            <v>4521</v>
          </cell>
          <cell r="C26" t="str">
            <v>DUCTO PVC TIPO TDP D=4"</v>
          </cell>
          <cell r="D26" t="str">
            <v>ML</v>
          </cell>
          <cell r="E26">
            <v>12917</v>
          </cell>
          <cell r="F26">
            <v>43455</v>
          </cell>
        </row>
        <row r="27">
          <cell r="B27">
            <v>4594</v>
          </cell>
          <cell r="C27" t="str">
            <v>CODO G.RAD. PVC U.M. NORMA NTC 382 90° D=2" RDE 21</v>
          </cell>
          <cell r="D27" t="str">
            <v>UN</v>
          </cell>
          <cell r="E27">
            <v>19075</v>
          </cell>
          <cell r="F27">
            <v>43455</v>
          </cell>
        </row>
        <row r="28">
          <cell r="B28">
            <v>4596</v>
          </cell>
          <cell r="C28" t="str">
            <v>CODO G.RAD. PVC U.M. NORMA NTC 382 90° D=4" RDE 21</v>
          </cell>
          <cell r="D28" t="str">
            <v>UN</v>
          </cell>
          <cell r="E28">
            <v>85413</v>
          </cell>
          <cell r="F28">
            <v>43455</v>
          </cell>
        </row>
        <row r="29">
          <cell r="B29">
            <v>4598</v>
          </cell>
          <cell r="C29" t="str">
            <v>CODO G.RAD. PVC U.M. NORMA NTC 382 90° D=8" RDE 21</v>
          </cell>
          <cell r="D29" t="str">
            <v>UN</v>
          </cell>
          <cell r="E29">
            <v>661248</v>
          </cell>
          <cell r="F29">
            <v>43455</v>
          </cell>
        </row>
        <row r="30">
          <cell r="B30">
            <v>4600</v>
          </cell>
          <cell r="C30" t="str">
            <v>CODO G.RAD. PVC U.M. NORMA NTC 382 90° D=12" RDE 21</v>
          </cell>
          <cell r="D30" t="str">
            <v>UN</v>
          </cell>
          <cell r="E30">
            <v>1600934</v>
          </cell>
          <cell r="F30">
            <v>43455</v>
          </cell>
        </row>
        <row r="31">
          <cell r="B31">
            <v>4608</v>
          </cell>
          <cell r="C31" t="str">
            <v>UNION PVC U.M. NORMA NTC 382 D=2"</v>
          </cell>
          <cell r="D31" t="str">
            <v>UN</v>
          </cell>
          <cell r="E31">
            <v>17542</v>
          </cell>
          <cell r="F31">
            <v>43455</v>
          </cell>
        </row>
        <row r="32">
          <cell r="B32">
            <v>4609</v>
          </cell>
          <cell r="C32" t="str">
            <v>UNION PVC U.M. NORMA NTC 382 D=3"</v>
          </cell>
          <cell r="D32" t="str">
            <v>UN</v>
          </cell>
          <cell r="E32">
            <v>30037</v>
          </cell>
          <cell r="F32">
            <v>43455</v>
          </cell>
        </row>
        <row r="33">
          <cell r="B33">
            <v>4610</v>
          </cell>
          <cell r="C33" t="str">
            <v>UNION PVC U.M. NORMA NTC 382 D=4"</v>
          </cell>
          <cell r="D33" t="str">
            <v>UN</v>
          </cell>
          <cell r="E33">
            <v>48848</v>
          </cell>
          <cell r="F33">
            <v>43455</v>
          </cell>
        </row>
        <row r="34">
          <cell r="B34">
            <v>4611</v>
          </cell>
          <cell r="C34" t="str">
            <v>UNION PVC U.M. NORMA NTC 382 D=6"</v>
          </cell>
          <cell r="D34" t="str">
            <v>UN</v>
          </cell>
          <cell r="E34">
            <v>114056</v>
          </cell>
          <cell r="F34">
            <v>43455</v>
          </cell>
        </row>
        <row r="35">
          <cell r="B35">
            <v>4612</v>
          </cell>
          <cell r="C35" t="str">
            <v>UNION PVC U.M. NORMA NTC 382 D=8"</v>
          </cell>
          <cell r="D35" t="str">
            <v>UN</v>
          </cell>
          <cell r="E35">
            <v>209548</v>
          </cell>
          <cell r="F35">
            <v>43455</v>
          </cell>
        </row>
        <row r="36">
          <cell r="B36">
            <v>4613</v>
          </cell>
          <cell r="C36" t="str">
            <v>UNION PVC U.M. NORMA NTC 382 D=10"</v>
          </cell>
          <cell r="D36" t="str">
            <v>UN</v>
          </cell>
          <cell r="E36">
            <v>374397</v>
          </cell>
          <cell r="F36">
            <v>43455</v>
          </cell>
        </row>
        <row r="37">
          <cell r="B37">
            <v>4614</v>
          </cell>
          <cell r="C37" t="str">
            <v>UNION PVC U.M. NORMA NTC 382 D=12"</v>
          </cell>
          <cell r="D37" t="str">
            <v>UN</v>
          </cell>
          <cell r="E37">
            <v>580233</v>
          </cell>
          <cell r="F37">
            <v>43455</v>
          </cell>
        </row>
        <row r="38">
          <cell r="B38">
            <v>4675</v>
          </cell>
          <cell r="C38" t="str">
            <v>CEMENTO GRIS TIPO III (Bulto x 50 Kg)</v>
          </cell>
          <cell r="D38" t="str">
            <v>UN</v>
          </cell>
          <cell r="E38">
            <v>21000</v>
          </cell>
          <cell r="F38">
            <v>43455</v>
          </cell>
        </row>
        <row r="39">
          <cell r="B39">
            <v>4694</v>
          </cell>
          <cell r="C39" t="str">
            <v>TUBERIA CONDUIT GALVANIZADA RMC D=1"</v>
          </cell>
          <cell r="D39" t="str">
            <v>ML</v>
          </cell>
          <cell r="E39">
            <v>23417</v>
          </cell>
          <cell r="F39">
            <v>43455</v>
          </cell>
        </row>
        <row r="40">
          <cell r="B40">
            <v>4697</v>
          </cell>
          <cell r="C40" t="str">
            <v>TUBERIA CONDUIT GALVANIZADA RMC D=1 1/2"</v>
          </cell>
          <cell r="D40" t="str">
            <v>ML</v>
          </cell>
          <cell r="E40">
            <v>39083</v>
          </cell>
          <cell r="F40">
            <v>43455</v>
          </cell>
        </row>
        <row r="41">
          <cell r="B41">
            <v>5038</v>
          </cell>
          <cell r="C41" t="str">
            <v>ACERO FIGURADO No. 3 (Ø 3/8") F'y=60000 PSI</v>
          </cell>
          <cell r="D41" t="str">
            <v>KG</v>
          </cell>
          <cell r="E41">
            <v>2419</v>
          </cell>
          <cell r="F41">
            <v>43455</v>
          </cell>
        </row>
        <row r="42">
          <cell r="B42">
            <v>5041</v>
          </cell>
          <cell r="C42" t="str">
            <v>ACERO FIGURADO No. 5 (Ø 5/8") F'y=60000 PSI</v>
          </cell>
          <cell r="D42" t="str">
            <v>KG</v>
          </cell>
          <cell r="E42">
            <v>2419</v>
          </cell>
          <cell r="F42">
            <v>43455</v>
          </cell>
        </row>
        <row r="43">
          <cell r="B43">
            <v>5042</v>
          </cell>
          <cell r="C43" t="str">
            <v>ACERO FIGURADO No. 6 (Ø 3/4") F'y=60000 PSI</v>
          </cell>
          <cell r="D43" t="str">
            <v>KG</v>
          </cell>
          <cell r="E43">
            <v>2419</v>
          </cell>
          <cell r="F43">
            <v>43455</v>
          </cell>
        </row>
        <row r="44">
          <cell r="B44">
            <v>5056</v>
          </cell>
          <cell r="C44" t="str">
            <v>MORTERO 1500 PSI 10,5 MPa (105 Kg/cm2)</v>
          </cell>
          <cell r="D44" t="str">
            <v>M3</v>
          </cell>
          <cell r="E44">
            <v>325745</v>
          </cell>
          <cell r="F44">
            <v>43455</v>
          </cell>
        </row>
        <row r="45">
          <cell r="B45">
            <v>5115</v>
          </cell>
          <cell r="C45" t="str">
            <v>A.C.P.M.</v>
          </cell>
          <cell r="D45" t="str">
            <v>GLN</v>
          </cell>
          <cell r="E45">
            <v>8715</v>
          </cell>
          <cell r="F45">
            <v>43455</v>
          </cell>
        </row>
        <row r="46">
          <cell r="B46">
            <v>5481</v>
          </cell>
          <cell r="C46" t="str">
            <v>BLOQUE PARA CAMARA TELEFONICA ETB</v>
          </cell>
          <cell r="D46" t="str">
            <v>UN</v>
          </cell>
          <cell r="E46">
            <v>4300</v>
          </cell>
          <cell r="F46">
            <v>43455</v>
          </cell>
        </row>
        <row r="47">
          <cell r="B47">
            <v>5661</v>
          </cell>
          <cell r="C47" t="str">
            <v>RANA - INCLUYE COMBUSTIBLE</v>
          </cell>
          <cell r="D47" t="str">
            <v>DIA</v>
          </cell>
          <cell r="E47">
            <v>45080</v>
          </cell>
          <cell r="F47">
            <v>43455</v>
          </cell>
        </row>
        <row r="48">
          <cell r="B48">
            <v>5890</v>
          </cell>
          <cell r="C48" t="str">
            <v>GRUA EXTENSION PARA POSTES. INCLUYE OPERARIO Y COMBUSTIBLE</v>
          </cell>
          <cell r="D48" t="str">
            <v>HR</v>
          </cell>
          <cell r="E48">
            <v>89766</v>
          </cell>
          <cell r="F48">
            <v>43455</v>
          </cell>
        </row>
        <row r="49">
          <cell r="B49">
            <v>5915</v>
          </cell>
          <cell r="C49" t="str">
            <v>GRAVILLA 1/2"</v>
          </cell>
          <cell r="D49" t="str">
            <v>M3</v>
          </cell>
          <cell r="E49">
            <v>42017</v>
          </cell>
          <cell r="F49">
            <v>43455</v>
          </cell>
        </row>
        <row r="50">
          <cell r="B50">
            <v>6013</v>
          </cell>
          <cell r="C50" t="str">
            <v>MOTONIVELADORA - INCLUYE OPERARIO Y COMBUSTIBLE</v>
          </cell>
          <cell r="D50" t="str">
            <v>HR</v>
          </cell>
          <cell r="E50">
            <v>228565</v>
          </cell>
          <cell r="F50">
            <v>43455</v>
          </cell>
        </row>
        <row r="51">
          <cell r="B51">
            <v>6017</v>
          </cell>
          <cell r="C51" t="str">
            <v>RETROEXCAVADORA SOBRE ORUGAS - INCLUYE OPERARIO Y COMBUSTIBLE</v>
          </cell>
          <cell r="D51" t="str">
            <v>HR</v>
          </cell>
          <cell r="E51">
            <v>212598</v>
          </cell>
          <cell r="F51">
            <v>43455</v>
          </cell>
        </row>
        <row r="52">
          <cell r="B52">
            <v>6026</v>
          </cell>
          <cell r="C52" t="str">
            <v>RETROCARGADOR - INCLUYE OPERARIO Y COMBUSTIBLE</v>
          </cell>
          <cell r="D52" t="str">
            <v>HR</v>
          </cell>
          <cell r="E52">
            <v>128468</v>
          </cell>
          <cell r="F52">
            <v>43455</v>
          </cell>
        </row>
        <row r="53">
          <cell r="B53">
            <v>6062</v>
          </cell>
          <cell r="C53" t="str">
            <v>VIBROCOMPACTADOR - INCLUYE OPERARIO Y COMBUSTIBLE</v>
          </cell>
          <cell r="D53" t="str">
            <v>HR</v>
          </cell>
          <cell r="E53">
            <v>92177</v>
          </cell>
          <cell r="F53">
            <v>43455</v>
          </cell>
        </row>
        <row r="54">
          <cell r="B54">
            <v>6072</v>
          </cell>
          <cell r="C54" t="str">
            <v>CONCRETO MR41</v>
          </cell>
          <cell r="D54" t="str">
            <v>M3</v>
          </cell>
          <cell r="E54">
            <v>411086</v>
          </cell>
          <cell r="F54">
            <v>43455</v>
          </cell>
        </row>
        <row r="55">
          <cell r="B55">
            <v>6073</v>
          </cell>
          <cell r="C55" t="str">
            <v>CONCRETO MR43</v>
          </cell>
          <cell r="D55" t="str">
            <v>M3</v>
          </cell>
          <cell r="E55">
            <v>418583</v>
          </cell>
          <cell r="F55">
            <v>43455</v>
          </cell>
        </row>
        <row r="56">
          <cell r="B56">
            <v>6087</v>
          </cell>
          <cell r="C56" t="str">
            <v>TARIFA JORNAL - PERSONAL DE OBRA - AYUDANTE (Incluye Factor de Prestaciones)</v>
          </cell>
          <cell r="D56" t="str">
            <v>JR</v>
          </cell>
          <cell r="E56">
            <v>45439</v>
          </cell>
          <cell r="F56">
            <v>43487</v>
          </cell>
        </row>
        <row r="57">
          <cell r="B57">
            <v>6088</v>
          </cell>
          <cell r="C57" t="str">
            <v>TARIFA JORNAL - PERSONAL DE OBRA - OFICIAL (Incluye Factor de Prestaciones)</v>
          </cell>
          <cell r="D57" t="str">
            <v>JR</v>
          </cell>
          <cell r="E57">
            <v>65471</v>
          </cell>
          <cell r="F57">
            <v>43487</v>
          </cell>
        </row>
        <row r="58">
          <cell r="B58">
            <v>6092</v>
          </cell>
          <cell r="C58" t="str">
            <v>HERRAMIENTA MENOR</v>
          </cell>
          <cell r="D58" t="str">
            <v>GLB</v>
          </cell>
          <cell r="E58">
            <v>2000</v>
          </cell>
          <cell r="F58">
            <v>43455</v>
          </cell>
        </row>
        <row r="59">
          <cell r="B59">
            <v>6098</v>
          </cell>
          <cell r="C59" t="str">
            <v>AGUA</v>
          </cell>
          <cell r="D59" t="str">
            <v>LT</v>
          </cell>
          <cell r="E59">
            <v>16</v>
          </cell>
          <cell r="F59">
            <v>43455</v>
          </cell>
        </row>
        <row r="60">
          <cell r="B60">
            <v>6107</v>
          </cell>
          <cell r="C60" t="str">
            <v>MORTERO 4000 PSI 28 MPa (280 Kg/cm2)</v>
          </cell>
          <cell r="D60" t="str">
            <v>M3</v>
          </cell>
          <cell r="E60">
            <v>422158</v>
          </cell>
          <cell r="F60">
            <v>43455</v>
          </cell>
        </row>
        <row r="61">
          <cell r="B61">
            <v>6109</v>
          </cell>
          <cell r="C61" t="str">
            <v>SARDINEL PREFABRICADO A10 (800x200x500mm)</v>
          </cell>
          <cell r="D61" t="str">
            <v>UN</v>
          </cell>
          <cell r="E61">
            <v>29900</v>
          </cell>
          <cell r="F61">
            <v>43456</v>
          </cell>
        </row>
        <row r="62">
          <cell r="B62">
            <v>6111</v>
          </cell>
          <cell r="C62" t="str">
            <v>LOSETA PREFABRICADA A30 (600x400x60mm)</v>
          </cell>
          <cell r="D62" t="str">
            <v>M2</v>
          </cell>
          <cell r="E62">
            <v>42900</v>
          </cell>
          <cell r="F62">
            <v>43455</v>
          </cell>
        </row>
        <row r="63">
          <cell r="B63">
            <v>6115</v>
          </cell>
          <cell r="C63" t="str">
            <v>LOSETA PREFABRICADA A60 (400x200x60mm)</v>
          </cell>
          <cell r="D63" t="str">
            <v>M2</v>
          </cell>
          <cell r="E63">
            <v>52500</v>
          </cell>
          <cell r="F63">
            <v>43455</v>
          </cell>
        </row>
        <row r="64">
          <cell r="B64">
            <v>6116</v>
          </cell>
          <cell r="C64" t="str">
            <v>BORDILLO PREFABRICADO A80 (800x200x350mm)</v>
          </cell>
          <cell r="D64" t="str">
            <v>UN</v>
          </cell>
          <cell r="E64">
            <v>24000</v>
          </cell>
          <cell r="F64">
            <v>43455</v>
          </cell>
        </row>
        <row r="65">
          <cell r="B65">
            <v>6117</v>
          </cell>
          <cell r="C65" t="str">
            <v>PIEZA REMATE A105 - RAMPA A (800x400x275mm)</v>
          </cell>
          <cell r="D65" t="str">
            <v>UN</v>
          </cell>
          <cell r="E65">
            <v>46800</v>
          </cell>
          <cell r="F65">
            <v>43455</v>
          </cell>
        </row>
        <row r="66">
          <cell r="B66">
            <v>6118</v>
          </cell>
          <cell r="C66" t="str">
            <v>SARDINEL ESPECIAL A100 - RAMPA A (600x200x500mm)</v>
          </cell>
          <cell r="D66" t="str">
            <v>UN</v>
          </cell>
          <cell r="E66">
            <v>25000</v>
          </cell>
          <cell r="F66">
            <v>43455</v>
          </cell>
        </row>
        <row r="67">
          <cell r="B67">
            <v>6122</v>
          </cell>
          <cell r="C67" t="str">
            <v>BORDE SEPARADOR VERDE A170 (800x300x820mm)</v>
          </cell>
          <cell r="D67" t="str">
            <v>UN</v>
          </cell>
          <cell r="E67">
            <v>111648</v>
          </cell>
          <cell r="F67">
            <v>43455</v>
          </cell>
        </row>
        <row r="68">
          <cell r="B68">
            <v>6126</v>
          </cell>
          <cell r="C68" t="str">
            <v>TUBERIA PVC U.M.  EXT CORRUGADO/INT LISO U.M. NORMA NTC 3722-1 D=110MM (4")</v>
          </cell>
          <cell r="D68" t="str">
            <v>ML</v>
          </cell>
          <cell r="E68">
            <v>14942</v>
          </cell>
          <cell r="F68">
            <v>43455</v>
          </cell>
        </row>
        <row r="69">
          <cell r="B69">
            <v>6127</v>
          </cell>
          <cell r="C69" t="str">
            <v>TUBERIA PVC U.M.  EXT CORRUGADO/INT LISO U.M. NORMA NTC 3722-1 D=160MM (6")</v>
          </cell>
          <cell r="D69" t="str">
            <v>ML</v>
          </cell>
          <cell r="E69">
            <v>29185</v>
          </cell>
          <cell r="F69">
            <v>43455</v>
          </cell>
        </row>
        <row r="70">
          <cell r="B70">
            <v>6128</v>
          </cell>
          <cell r="C70" t="str">
            <v>TUBERIA PVC U.M.  EXT CORRUGADO/INT LISO U.M. NORMA NTC 3722-1 D=200MM (8")</v>
          </cell>
          <cell r="D70" t="str">
            <v>ML</v>
          </cell>
          <cell r="E70">
            <v>39858</v>
          </cell>
          <cell r="F70">
            <v>43455</v>
          </cell>
        </row>
        <row r="71">
          <cell r="B71">
            <v>6129</v>
          </cell>
          <cell r="C71" t="str">
            <v>TUBERIA PVC U.M.  EXT CORRUGADO/INT LISO U.M. NORMA NTC 3722-1 D=250MM (10")</v>
          </cell>
          <cell r="D71" t="str">
            <v>ML</v>
          </cell>
          <cell r="E71">
            <v>58215</v>
          </cell>
          <cell r="F71">
            <v>43455</v>
          </cell>
        </row>
        <row r="72">
          <cell r="B72">
            <v>6130</v>
          </cell>
          <cell r="C72" t="str">
            <v>TUBERIA PVC U.M.  EXT CORRUGADO/INT LISO U.M. NORMA NTC 3722-1 D=315MM (12")</v>
          </cell>
          <cell r="D72" t="str">
            <v>ML</v>
          </cell>
          <cell r="E72">
            <v>86073</v>
          </cell>
          <cell r="F72">
            <v>43455</v>
          </cell>
        </row>
        <row r="73">
          <cell r="B73">
            <v>6131</v>
          </cell>
          <cell r="C73" t="str">
            <v>TUBERIA PVC U.M.  EXT CORRUGADO/INT LISO U.M. NORMA NTC 3722-1 D=400MM (16")</v>
          </cell>
          <cell r="D73" t="str">
            <v>ML</v>
          </cell>
          <cell r="E73">
            <v>150851</v>
          </cell>
          <cell r="F73">
            <v>43455</v>
          </cell>
        </row>
        <row r="74">
          <cell r="B74">
            <v>6132</v>
          </cell>
          <cell r="C74" t="str">
            <v>TUBERIA PVC U.M.  EXT CORRUGADO/INT LISO U.M. NORMA NTC 3722-1 D=450MM (18")</v>
          </cell>
          <cell r="D74" t="str">
            <v>ML</v>
          </cell>
          <cell r="E74">
            <v>194824</v>
          </cell>
          <cell r="F74">
            <v>43455</v>
          </cell>
        </row>
        <row r="75">
          <cell r="B75">
            <v>6133</v>
          </cell>
          <cell r="C75" t="str">
            <v>TUBERIA PVC U.M.  EXT CORRUGADO/INT LISO U.M. NORMA NTC 3722-1 D=500MM (20")</v>
          </cell>
          <cell r="D75" t="str">
            <v>ML</v>
          </cell>
          <cell r="E75">
            <v>253993</v>
          </cell>
          <cell r="F75">
            <v>43455</v>
          </cell>
        </row>
        <row r="76">
          <cell r="B76">
            <v>6140</v>
          </cell>
          <cell r="C76" t="str">
            <v>COMPRESOR - INCLUYE COMBUSTIBLE</v>
          </cell>
          <cell r="D76" t="str">
            <v>HR</v>
          </cell>
          <cell r="E76">
            <v>47600</v>
          </cell>
          <cell r="F76">
            <v>43455</v>
          </cell>
        </row>
        <row r="77">
          <cell r="B77">
            <v>6143</v>
          </cell>
          <cell r="C77" t="str">
            <v>MICROESFERAS REFLECTIVAS</v>
          </cell>
          <cell r="D77" t="str">
            <v>KG</v>
          </cell>
          <cell r="E77">
            <v>5062</v>
          </cell>
          <cell r="F77">
            <v>43455</v>
          </cell>
        </row>
        <row r="78">
          <cell r="B78">
            <v>6147</v>
          </cell>
          <cell r="C78" t="str">
            <v>TUBERIA CONCRETO CL.1 D=6" (15cm)</v>
          </cell>
          <cell r="D78" t="str">
            <v>ML</v>
          </cell>
          <cell r="E78">
            <v>25323</v>
          </cell>
          <cell r="F78">
            <v>43455</v>
          </cell>
        </row>
        <row r="79">
          <cell r="B79">
            <v>6148</v>
          </cell>
          <cell r="C79" t="str">
            <v>TUBERIA CONCRETO CL.1 D=8" (20cm)</v>
          </cell>
          <cell r="D79" t="str">
            <v>ML</v>
          </cell>
          <cell r="E79">
            <v>42507</v>
          </cell>
          <cell r="F79">
            <v>43455</v>
          </cell>
        </row>
        <row r="80">
          <cell r="B80">
            <v>6149</v>
          </cell>
          <cell r="C80" t="str">
            <v>TUBERIA CONCRETO CL.1 D=10" (25cm)</v>
          </cell>
          <cell r="D80" t="str">
            <v>ML</v>
          </cell>
          <cell r="E80">
            <v>52122</v>
          </cell>
          <cell r="F80">
            <v>43455</v>
          </cell>
        </row>
        <row r="81">
          <cell r="B81">
            <v>6150</v>
          </cell>
          <cell r="C81" t="str">
            <v>TUBERIA CONCRETO CL.1 D=12" (30cm)</v>
          </cell>
          <cell r="D81" t="str">
            <v>ML</v>
          </cell>
          <cell r="E81">
            <v>62023</v>
          </cell>
          <cell r="F81">
            <v>43455</v>
          </cell>
        </row>
        <row r="82">
          <cell r="B82">
            <v>6151</v>
          </cell>
          <cell r="C82" t="str">
            <v>TUBERIA CONCRETO CL.1 D=14" (35cm)</v>
          </cell>
          <cell r="D82" t="str">
            <v>ML</v>
          </cell>
          <cell r="E82">
            <v>77969</v>
          </cell>
          <cell r="F82">
            <v>43455</v>
          </cell>
        </row>
        <row r="83">
          <cell r="B83">
            <v>6152</v>
          </cell>
          <cell r="C83" t="str">
            <v>TUBERIA CONCRETO CL.1 D=16" (40cm)</v>
          </cell>
          <cell r="D83" t="str">
            <v>ML</v>
          </cell>
          <cell r="E83">
            <v>100734</v>
          </cell>
          <cell r="F83">
            <v>43455</v>
          </cell>
        </row>
        <row r="84">
          <cell r="B84">
            <v>6153</v>
          </cell>
          <cell r="C84" t="str">
            <v>TUBERIA CONCRETO CL.1 D=18" (45cm)</v>
          </cell>
          <cell r="D84" t="str">
            <v>ML</v>
          </cell>
          <cell r="E84">
            <v>132031</v>
          </cell>
          <cell r="F84">
            <v>43455</v>
          </cell>
        </row>
        <row r="85">
          <cell r="B85">
            <v>6154</v>
          </cell>
          <cell r="C85" t="str">
            <v>TUBERIA CONCRETO CL.1 D=20" (50cm)</v>
          </cell>
          <cell r="D85" t="str">
            <v>ML</v>
          </cell>
          <cell r="E85">
            <v>170646</v>
          </cell>
          <cell r="F85">
            <v>43455</v>
          </cell>
        </row>
        <row r="86">
          <cell r="B86">
            <v>6155</v>
          </cell>
          <cell r="C86" t="str">
            <v>TUBERIA CONCRETO CL.1 D=24" (60cm)</v>
          </cell>
          <cell r="D86" t="str">
            <v>ML</v>
          </cell>
          <cell r="E86">
            <v>241094</v>
          </cell>
          <cell r="F86">
            <v>43455</v>
          </cell>
        </row>
        <row r="87">
          <cell r="B87">
            <v>6156</v>
          </cell>
          <cell r="C87" t="str">
            <v>TUBERIA CONCRETO CL.2 D=6" (15cm)</v>
          </cell>
          <cell r="D87" t="str">
            <v>ML</v>
          </cell>
          <cell r="E87">
            <v>30750</v>
          </cell>
          <cell r="F87">
            <v>43455</v>
          </cell>
        </row>
        <row r="88">
          <cell r="B88">
            <v>6157</v>
          </cell>
          <cell r="C88" t="str">
            <v>TUBERIA CONCRETO CL.2 D=8" (20cm)</v>
          </cell>
          <cell r="D88" t="str">
            <v>ML</v>
          </cell>
          <cell r="E88">
            <v>52027</v>
          </cell>
          <cell r="F88">
            <v>43455</v>
          </cell>
        </row>
        <row r="89">
          <cell r="B89">
            <v>6158</v>
          </cell>
          <cell r="C89" t="str">
            <v>TUBERIA CONCRETO CL.2 D=10" (25cm)</v>
          </cell>
          <cell r="D89" t="str">
            <v>ML</v>
          </cell>
          <cell r="E89">
            <v>66688</v>
          </cell>
          <cell r="F89">
            <v>43455</v>
          </cell>
        </row>
        <row r="90">
          <cell r="B90">
            <v>6159</v>
          </cell>
          <cell r="C90" t="str">
            <v>TUBERIA CONCRETO CL.2 D=12" (30cm)</v>
          </cell>
          <cell r="D90" t="str">
            <v>ML</v>
          </cell>
          <cell r="E90">
            <v>85371</v>
          </cell>
          <cell r="F90">
            <v>43455</v>
          </cell>
        </row>
        <row r="91">
          <cell r="B91">
            <v>6160</v>
          </cell>
          <cell r="C91" t="str">
            <v>TUBERIA CONCRETO CL.2 D=14" (35cm)</v>
          </cell>
          <cell r="D91" t="str">
            <v>ML</v>
          </cell>
          <cell r="E91">
            <v>105761</v>
          </cell>
          <cell r="F91">
            <v>43455</v>
          </cell>
        </row>
        <row r="92">
          <cell r="B92">
            <v>6161</v>
          </cell>
          <cell r="C92" t="str">
            <v>TUBERIA CONCRETO CL.2 D=16" (40cm)</v>
          </cell>
          <cell r="D92" t="str">
            <v>ML</v>
          </cell>
          <cell r="E92">
            <v>139409</v>
          </cell>
          <cell r="F92">
            <v>43455</v>
          </cell>
        </row>
        <row r="93">
          <cell r="B93">
            <v>6162</v>
          </cell>
          <cell r="C93" t="str">
            <v>TUBERIA CONCRETO CL.2 D=18" (45cm)</v>
          </cell>
          <cell r="D93" t="str">
            <v>ML</v>
          </cell>
          <cell r="E93">
            <v>191531</v>
          </cell>
          <cell r="F93">
            <v>43455</v>
          </cell>
        </row>
        <row r="94">
          <cell r="B94">
            <v>6163</v>
          </cell>
          <cell r="C94" t="str">
            <v>TUBERIA CONCRETO CL.2 D=20" (50cm)</v>
          </cell>
          <cell r="D94" t="str">
            <v>ML</v>
          </cell>
          <cell r="E94">
            <v>237334</v>
          </cell>
          <cell r="F94">
            <v>43455</v>
          </cell>
        </row>
        <row r="95">
          <cell r="B95">
            <v>6164</v>
          </cell>
          <cell r="C95" t="str">
            <v>TUBERIA CONCRETO CL.2 D=24"(60cm)</v>
          </cell>
          <cell r="D95" t="str">
            <v>ML</v>
          </cell>
          <cell r="E95">
            <v>338674</v>
          </cell>
          <cell r="F95">
            <v>43455</v>
          </cell>
        </row>
        <row r="96">
          <cell r="B96">
            <v>6165</v>
          </cell>
          <cell r="C96" t="str">
            <v>TUBERIA CONCRETO REF. CL.I D=24" (60cm)</v>
          </cell>
          <cell r="D96" t="str">
            <v>ML</v>
          </cell>
          <cell r="E96">
            <v>349098</v>
          </cell>
          <cell r="F96">
            <v>43455</v>
          </cell>
        </row>
        <row r="97">
          <cell r="B97">
            <v>6166</v>
          </cell>
          <cell r="C97" t="str">
            <v>TUBERIA CONCRETO REF. CL.I D=27" (70cm)</v>
          </cell>
          <cell r="D97" t="str">
            <v>ML</v>
          </cell>
          <cell r="E97">
            <v>426472</v>
          </cell>
          <cell r="F97">
            <v>43455</v>
          </cell>
        </row>
        <row r="98">
          <cell r="B98">
            <v>6167</v>
          </cell>
          <cell r="C98" t="str">
            <v>TUBERIA CONCRETO REF. CL.I D=32" (80cm)</v>
          </cell>
          <cell r="D98" t="str">
            <v>ML</v>
          </cell>
          <cell r="E98">
            <v>532620</v>
          </cell>
          <cell r="F98">
            <v>43455</v>
          </cell>
        </row>
        <row r="99">
          <cell r="B99">
            <v>6168</v>
          </cell>
          <cell r="C99" t="str">
            <v>TUBERIA CONCRETO REF. CL.I D=36" (90cm)</v>
          </cell>
          <cell r="D99" t="str">
            <v>ML</v>
          </cell>
          <cell r="E99">
            <v>669970</v>
          </cell>
          <cell r="F99">
            <v>43455</v>
          </cell>
        </row>
        <row r="100">
          <cell r="B100">
            <v>6169</v>
          </cell>
          <cell r="C100" t="str">
            <v>TUBERIA CONCRETO REF. CL.I D=40" (100cm)</v>
          </cell>
          <cell r="D100" t="str">
            <v>ML</v>
          </cell>
          <cell r="E100">
            <v>838069</v>
          </cell>
          <cell r="F100">
            <v>43455</v>
          </cell>
        </row>
        <row r="101">
          <cell r="B101">
            <v>6170</v>
          </cell>
          <cell r="C101" t="str">
            <v>TUBERIA CONCRETO REF. CL.I D=44" (110cm)</v>
          </cell>
          <cell r="D101" t="str">
            <v>ML</v>
          </cell>
          <cell r="E101">
            <v>943027</v>
          </cell>
          <cell r="F101">
            <v>43455</v>
          </cell>
        </row>
        <row r="102">
          <cell r="B102">
            <v>6171</v>
          </cell>
          <cell r="C102" t="str">
            <v>TUBERIA CONCRETO REF. CL.I D=48" (120cm)</v>
          </cell>
          <cell r="D102" t="str">
            <v>ML</v>
          </cell>
          <cell r="E102">
            <v>1100417</v>
          </cell>
          <cell r="F102">
            <v>43455</v>
          </cell>
        </row>
        <row r="103">
          <cell r="B103">
            <v>6172</v>
          </cell>
          <cell r="C103" t="str">
            <v>TUBERIA CONCRETO REF. CL.I D=52" (130cm)</v>
          </cell>
          <cell r="D103" t="str">
            <v>ML</v>
          </cell>
          <cell r="E103">
            <v>1218465</v>
          </cell>
          <cell r="F103">
            <v>43455</v>
          </cell>
        </row>
        <row r="104">
          <cell r="B104">
            <v>6173</v>
          </cell>
          <cell r="C104" t="str">
            <v>TUBERIA CONCRETO REF. CL.I D=56" (140cm)</v>
          </cell>
          <cell r="D104" t="str">
            <v>ML</v>
          </cell>
          <cell r="E104">
            <v>1367286</v>
          </cell>
          <cell r="F104">
            <v>43455</v>
          </cell>
        </row>
        <row r="105">
          <cell r="B105">
            <v>6174</v>
          </cell>
          <cell r="C105" t="str">
            <v>TUBERIA CONCRETO REF. CL.I D=60" (150cm)</v>
          </cell>
          <cell r="D105" t="str">
            <v>ML</v>
          </cell>
          <cell r="E105">
            <v>1519154</v>
          </cell>
          <cell r="F105">
            <v>43455</v>
          </cell>
        </row>
        <row r="106">
          <cell r="B106">
            <v>6175</v>
          </cell>
          <cell r="C106" t="str">
            <v>TUBERIA CONCRETO REF. CL.I D=64" (160cm)</v>
          </cell>
          <cell r="D106" t="str">
            <v>ML</v>
          </cell>
          <cell r="E106">
            <v>1718884</v>
          </cell>
          <cell r="F106">
            <v>43455</v>
          </cell>
        </row>
        <row r="107">
          <cell r="B107">
            <v>6176</v>
          </cell>
          <cell r="C107" t="str">
            <v>TUBERIA CONCRETO REF. CL.I D=68" (170cm)</v>
          </cell>
          <cell r="D107" t="str">
            <v>ML</v>
          </cell>
          <cell r="E107">
            <v>1942913</v>
          </cell>
          <cell r="F107">
            <v>43455</v>
          </cell>
        </row>
        <row r="108">
          <cell r="B108">
            <v>6177</v>
          </cell>
          <cell r="C108" t="str">
            <v>TUBERIA CONCRETO REF. CL.I D=72" (180cm)</v>
          </cell>
          <cell r="D108" t="str">
            <v>ML</v>
          </cell>
          <cell r="E108">
            <v>2191837</v>
          </cell>
          <cell r="F108">
            <v>43455</v>
          </cell>
        </row>
        <row r="109">
          <cell r="B109">
            <v>6178</v>
          </cell>
          <cell r="C109" t="str">
            <v>TUBERIA CONCRETO REF. CL.I D=80" (200cm)</v>
          </cell>
          <cell r="D109" t="str">
            <v>ML</v>
          </cell>
          <cell r="E109">
            <v>2754802</v>
          </cell>
          <cell r="F109">
            <v>43455</v>
          </cell>
        </row>
        <row r="110">
          <cell r="B110">
            <v>6179</v>
          </cell>
          <cell r="C110" t="str">
            <v>TUBERIA CONCRETO REF. CL.I D=86" (215cm)</v>
          </cell>
          <cell r="D110" t="str">
            <v>ML</v>
          </cell>
          <cell r="E110">
            <v>3108637</v>
          </cell>
          <cell r="F110">
            <v>43455</v>
          </cell>
        </row>
        <row r="111">
          <cell r="B111">
            <v>6180</v>
          </cell>
          <cell r="C111" t="str">
            <v>TUBERIA CONCRETO REF. CL.I D=92" (230cm)</v>
          </cell>
          <cell r="D111" t="str">
            <v>ML</v>
          </cell>
          <cell r="E111">
            <v>3498267</v>
          </cell>
          <cell r="F111">
            <v>43455</v>
          </cell>
        </row>
        <row r="112">
          <cell r="B112">
            <v>6181</v>
          </cell>
          <cell r="C112" t="str">
            <v>TUBERIA CONCRETO REF. CL.II D=24" (60cm)</v>
          </cell>
          <cell r="D112" t="str">
            <v>ML</v>
          </cell>
          <cell r="E112">
            <v>349098</v>
          </cell>
          <cell r="F112">
            <v>43455</v>
          </cell>
        </row>
        <row r="113">
          <cell r="B113">
            <v>6182</v>
          </cell>
          <cell r="C113" t="str">
            <v>TUBERIA CONCRETO REF. CL.II D=27" (70cm)</v>
          </cell>
          <cell r="D113" t="str">
            <v>ML</v>
          </cell>
          <cell r="E113">
            <v>438753</v>
          </cell>
          <cell r="F113">
            <v>43455</v>
          </cell>
        </row>
        <row r="114">
          <cell r="B114">
            <v>6183</v>
          </cell>
          <cell r="C114" t="str">
            <v>TUBERIA CONCRETO REF. CL.II D=32" (80cm)</v>
          </cell>
          <cell r="D114" t="str">
            <v>ML</v>
          </cell>
          <cell r="E114">
            <v>547852</v>
          </cell>
          <cell r="F114">
            <v>43455</v>
          </cell>
        </row>
        <row r="115">
          <cell r="B115">
            <v>6184</v>
          </cell>
          <cell r="C115" t="str">
            <v>TUBERIA CONCRETO REF. CL.II D=36" (90cm)</v>
          </cell>
          <cell r="D115" t="str">
            <v>ML</v>
          </cell>
          <cell r="E115">
            <v>687011</v>
          </cell>
          <cell r="F115">
            <v>43455</v>
          </cell>
        </row>
        <row r="116">
          <cell r="B116">
            <v>6185</v>
          </cell>
          <cell r="C116" t="str">
            <v>TUBERIA CONCRETO REF. CL.II D=40" (100cm)</v>
          </cell>
          <cell r="D116" t="str">
            <v>ML</v>
          </cell>
          <cell r="E116">
            <v>859823</v>
          </cell>
          <cell r="F116">
            <v>43455</v>
          </cell>
        </row>
        <row r="117">
          <cell r="B117">
            <v>6188</v>
          </cell>
          <cell r="C117" t="str">
            <v>TUBERIA CONCRETO REF. CL.II D=44" (110cm)</v>
          </cell>
          <cell r="D117" t="str">
            <v>ML</v>
          </cell>
          <cell r="E117">
            <v>962972</v>
          </cell>
          <cell r="F117">
            <v>43455</v>
          </cell>
        </row>
        <row r="118">
          <cell r="B118">
            <v>6189</v>
          </cell>
          <cell r="C118" t="str">
            <v>TUBERIA CONCRETO REF. CL.II D=48" (120cm)</v>
          </cell>
          <cell r="D118" t="str">
            <v>ML</v>
          </cell>
          <cell r="E118">
            <v>1128834</v>
          </cell>
          <cell r="F118">
            <v>43455</v>
          </cell>
        </row>
        <row r="119">
          <cell r="B119">
            <v>6190</v>
          </cell>
          <cell r="C119" t="str">
            <v>TUBERIA CONCRETO REF. CL.II D=52" (130cm)</v>
          </cell>
          <cell r="D119" t="str">
            <v>ML</v>
          </cell>
          <cell r="E119">
            <v>1252546</v>
          </cell>
          <cell r="F119">
            <v>43455</v>
          </cell>
        </row>
        <row r="120">
          <cell r="B120">
            <v>6191</v>
          </cell>
          <cell r="C120" t="str">
            <v>TUBERIA CONCRETO REF. CL.II D=56" (140cm)</v>
          </cell>
          <cell r="D120" t="str">
            <v>ML</v>
          </cell>
          <cell r="E120">
            <v>1387278</v>
          </cell>
          <cell r="F120">
            <v>43455</v>
          </cell>
        </row>
        <row r="121">
          <cell r="B121">
            <v>6192</v>
          </cell>
          <cell r="C121" t="str">
            <v>TUBERIA CONCRETO REF. CL.II D=60" (150cm)</v>
          </cell>
          <cell r="D121" t="str">
            <v>ML</v>
          </cell>
          <cell r="E121">
            <v>1550427</v>
          </cell>
          <cell r="F121">
            <v>43455</v>
          </cell>
        </row>
        <row r="122">
          <cell r="B122">
            <v>6193</v>
          </cell>
          <cell r="C122" t="str">
            <v>TUBERIA CONCRETO REF. CL.II D=64" (160cm)</v>
          </cell>
          <cell r="D122" t="str">
            <v>ML</v>
          </cell>
          <cell r="E122">
            <v>1762438</v>
          </cell>
          <cell r="F122">
            <v>43455</v>
          </cell>
        </row>
        <row r="123">
          <cell r="B123">
            <v>6194</v>
          </cell>
          <cell r="C123" t="str">
            <v>TUBERIA CONCRETO REF. CL.II D=68" (170cm)</v>
          </cell>
          <cell r="D123" t="str">
            <v>ML</v>
          </cell>
          <cell r="E123">
            <v>1992131</v>
          </cell>
          <cell r="F123">
            <v>43455</v>
          </cell>
        </row>
        <row r="124">
          <cell r="B124">
            <v>6195</v>
          </cell>
          <cell r="C124" t="str">
            <v>TUBERIA CONCRETO REF. CL.II D=72" (180cm)</v>
          </cell>
          <cell r="D124" t="str">
            <v>ML</v>
          </cell>
          <cell r="E124">
            <v>2202166</v>
          </cell>
          <cell r="F124">
            <v>43455</v>
          </cell>
        </row>
        <row r="125">
          <cell r="B125">
            <v>6196</v>
          </cell>
          <cell r="C125" t="str">
            <v>TUBERIA CONCRETO REF. CL.II D=80" (200cm)</v>
          </cell>
          <cell r="D125" t="str">
            <v>ML</v>
          </cell>
          <cell r="E125">
            <v>2768035</v>
          </cell>
          <cell r="F125">
            <v>43455</v>
          </cell>
        </row>
        <row r="126">
          <cell r="B126">
            <v>6197</v>
          </cell>
          <cell r="C126" t="str">
            <v>TUBERIA CONCRETO REF. CL.II D=86" (215cm)</v>
          </cell>
          <cell r="D126" t="str">
            <v>ML</v>
          </cell>
          <cell r="E126">
            <v>3159807</v>
          </cell>
          <cell r="F126">
            <v>43455</v>
          </cell>
        </row>
        <row r="127">
          <cell r="B127">
            <v>6198</v>
          </cell>
          <cell r="C127" t="str">
            <v>TUBERIA CONCRETO REF. CL.II D=92" (230cm)</v>
          </cell>
          <cell r="D127" t="str">
            <v>ML</v>
          </cell>
          <cell r="E127">
            <v>3555149</v>
          </cell>
          <cell r="F127">
            <v>43455</v>
          </cell>
        </row>
        <row r="128">
          <cell r="B128">
            <v>6199</v>
          </cell>
          <cell r="C128" t="str">
            <v>TUBERIA CONCRETO REF. CL.III D=24" (60cm)</v>
          </cell>
          <cell r="D128" t="str">
            <v>ML</v>
          </cell>
          <cell r="E128">
            <v>349098</v>
          </cell>
          <cell r="F128">
            <v>43455</v>
          </cell>
        </row>
        <row r="129">
          <cell r="B129">
            <v>6200</v>
          </cell>
          <cell r="C129" t="str">
            <v>TUBERIA CONCRETO REF. CL.III D=27" (70cm)</v>
          </cell>
          <cell r="D129" t="str">
            <v>ML</v>
          </cell>
          <cell r="E129">
            <v>464409</v>
          </cell>
          <cell r="F129">
            <v>43455</v>
          </cell>
        </row>
        <row r="130">
          <cell r="B130">
            <v>6201</v>
          </cell>
          <cell r="C130" t="str">
            <v>TUBERIA CONCRETO REF. CL.III D=32" (80cm)</v>
          </cell>
          <cell r="D130" t="str">
            <v>ML</v>
          </cell>
          <cell r="E130">
            <v>579078</v>
          </cell>
          <cell r="F130">
            <v>43455</v>
          </cell>
        </row>
        <row r="131">
          <cell r="B131">
            <v>6202</v>
          </cell>
          <cell r="C131" t="str">
            <v>TUBERIA CONCRETO REF. CL.III D=36" (90cm)</v>
          </cell>
          <cell r="D131" t="str">
            <v>ML</v>
          </cell>
          <cell r="E131">
            <v>725900</v>
          </cell>
          <cell r="F131">
            <v>43455</v>
          </cell>
        </row>
        <row r="132">
          <cell r="B132">
            <v>6203</v>
          </cell>
          <cell r="C132" t="str">
            <v>TUBERIA CONCRETO REF. CL.III D=40" (100cm)</v>
          </cell>
          <cell r="D132" t="str">
            <v>ML</v>
          </cell>
          <cell r="E132">
            <v>910041</v>
          </cell>
          <cell r="F132">
            <v>43455</v>
          </cell>
        </row>
        <row r="133">
          <cell r="B133">
            <v>6204</v>
          </cell>
          <cell r="C133" t="str">
            <v>TUBERIA CONCRETO REF. CL.III D=44" (110cm)</v>
          </cell>
          <cell r="D133" t="str">
            <v>ML</v>
          </cell>
          <cell r="E133">
            <v>1017855</v>
          </cell>
          <cell r="F133">
            <v>43455</v>
          </cell>
        </row>
        <row r="134">
          <cell r="B134">
            <v>6205</v>
          </cell>
          <cell r="C134" t="str">
            <v>TUBERIA CONCRETO REF. CL.III D=48" (120cm)</v>
          </cell>
          <cell r="D134" t="str">
            <v>ML</v>
          </cell>
          <cell r="E134">
            <v>1194236</v>
          </cell>
          <cell r="F134">
            <v>43455</v>
          </cell>
        </row>
        <row r="135">
          <cell r="B135">
            <v>6206</v>
          </cell>
          <cell r="C135" t="str">
            <v>TUBERIA CONCRETO REF. CL.III D=52" (130cm)</v>
          </cell>
          <cell r="D135" t="str">
            <v>ML</v>
          </cell>
          <cell r="E135">
            <v>1324613</v>
          </cell>
          <cell r="F135">
            <v>43455</v>
          </cell>
        </row>
        <row r="136">
          <cell r="B136">
            <v>6207</v>
          </cell>
          <cell r="C136" t="str">
            <v>TUBERIA CONCRETO REF. CL.III D=56" (140cm)</v>
          </cell>
          <cell r="D136" t="str">
            <v>ML</v>
          </cell>
          <cell r="E136">
            <v>1464961</v>
          </cell>
          <cell r="F136">
            <v>43455</v>
          </cell>
        </row>
        <row r="137">
          <cell r="B137">
            <v>6208</v>
          </cell>
          <cell r="C137" t="str">
            <v>TUBERIA CONCRETO REF. CL.III D=60" (150cm)</v>
          </cell>
          <cell r="D137" t="str">
            <v>ML</v>
          </cell>
          <cell r="E137">
            <v>1746539</v>
          </cell>
          <cell r="F137">
            <v>43455</v>
          </cell>
        </row>
        <row r="138">
          <cell r="B138">
            <v>6209</v>
          </cell>
          <cell r="C138" t="str">
            <v>TUBERIA CONCRETO REF. CL.III D=64" (160cm)</v>
          </cell>
          <cell r="D138" t="str">
            <v>ML</v>
          </cell>
          <cell r="E138">
            <v>1841120</v>
          </cell>
          <cell r="F138">
            <v>43455</v>
          </cell>
        </row>
        <row r="139">
          <cell r="B139">
            <v>6210</v>
          </cell>
          <cell r="C139" t="str">
            <v>TUBERIA CONCRETO REF. CL.III D=68" (170cm)</v>
          </cell>
          <cell r="D139" t="str">
            <v>ML</v>
          </cell>
          <cell r="E139">
            <v>2082191</v>
          </cell>
          <cell r="F139">
            <v>43455</v>
          </cell>
        </row>
        <row r="140">
          <cell r="B140">
            <v>6211</v>
          </cell>
          <cell r="C140" t="str">
            <v>TUBERIA CONCRETO REF. CL.III D=72" (180cm)</v>
          </cell>
          <cell r="D140" t="str">
            <v>ML</v>
          </cell>
          <cell r="E140">
            <v>2430551</v>
          </cell>
          <cell r="F140">
            <v>43455</v>
          </cell>
        </row>
        <row r="141">
          <cell r="B141">
            <v>6212</v>
          </cell>
          <cell r="C141" t="str">
            <v>TUBERIA CONCRETO REF. CL.III D=80" (200cm)</v>
          </cell>
          <cell r="D141" t="str">
            <v>ML</v>
          </cell>
          <cell r="E141">
            <v>2888368</v>
          </cell>
          <cell r="F141">
            <v>43455</v>
          </cell>
        </row>
        <row r="142">
          <cell r="B142">
            <v>6213</v>
          </cell>
          <cell r="C142" t="str">
            <v>TUBERIA CONCRETO REF. CL.III D=86" (215cm)</v>
          </cell>
          <cell r="D142" t="str">
            <v>ML</v>
          </cell>
          <cell r="E142">
            <v>3242203</v>
          </cell>
          <cell r="F142">
            <v>43455</v>
          </cell>
        </row>
        <row r="143">
          <cell r="B143">
            <v>6214</v>
          </cell>
          <cell r="C143" t="str">
            <v>TUBERIA CONCRETO REF. CL.III D=92" (230cm)</v>
          </cell>
          <cell r="D143" t="str">
            <v>ML</v>
          </cell>
          <cell r="E143">
            <v>3616743</v>
          </cell>
          <cell r="F143">
            <v>43455</v>
          </cell>
        </row>
        <row r="144">
          <cell r="B144">
            <v>6215</v>
          </cell>
          <cell r="C144" t="str">
            <v>TUBERIA CONCRETO REF. CL.IV D=24" (60cm)</v>
          </cell>
          <cell r="D144" t="str">
            <v>ML</v>
          </cell>
          <cell r="E144">
            <v>395508</v>
          </cell>
          <cell r="F144">
            <v>43455</v>
          </cell>
        </row>
        <row r="145">
          <cell r="B145">
            <v>6216</v>
          </cell>
          <cell r="C145" t="str">
            <v>TUBERIA CONCRETO REF. CL.IV D=27" (70cm)</v>
          </cell>
          <cell r="D145" t="str">
            <v>ML</v>
          </cell>
          <cell r="E145">
            <v>527860</v>
          </cell>
          <cell r="F145">
            <v>43455</v>
          </cell>
        </row>
        <row r="146">
          <cell r="B146">
            <v>6217</v>
          </cell>
          <cell r="C146" t="str">
            <v>TUBERIA CONCRETO REF. CL.IV D=32" (80cm)</v>
          </cell>
          <cell r="D146" t="str">
            <v>ML</v>
          </cell>
          <cell r="E146">
            <v>661473</v>
          </cell>
          <cell r="F146">
            <v>43455</v>
          </cell>
        </row>
        <row r="147">
          <cell r="B147">
            <v>6218</v>
          </cell>
          <cell r="C147" t="str">
            <v>TUBERIA CONCRETO REF. CL.IV D=36" (90cm)</v>
          </cell>
          <cell r="D147" t="str">
            <v>ML</v>
          </cell>
          <cell r="E147">
            <v>829144</v>
          </cell>
          <cell r="F147">
            <v>43455</v>
          </cell>
        </row>
        <row r="148">
          <cell r="B148">
            <v>6219</v>
          </cell>
          <cell r="C148" t="str">
            <v>TUBERIA CONCRETO REF. CL.IV D=40" (100cm)</v>
          </cell>
          <cell r="D148" t="str">
            <v>ML</v>
          </cell>
          <cell r="E148">
            <v>1037989</v>
          </cell>
          <cell r="F148">
            <v>43455</v>
          </cell>
        </row>
        <row r="149">
          <cell r="B149">
            <v>6220</v>
          </cell>
          <cell r="C149" t="str">
            <v>TUBERIA CONCRETO REF. CL.IV D=44" (110cm)</v>
          </cell>
          <cell r="D149" t="str">
            <v>ML</v>
          </cell>
          <cell r="E149">
            <v>1161892</v>
          </cell>
          <cell r="F149">
            <v>43455</v>
          </cell>
        </row>
        <row r="150">
          <cell r="B150">
            <v>6221</v>
          </cell>
          <cell r="C150" t="str">
            <v>TUBERIA CONCRETO REF. CL.IV D=48" (120cm)</v>
          </cell>
          <cell r="D150" t="str">
            <v>ML</v>
          </cell>
          <cell r="E150">
            <v>1362978</v>
          </cell>
          <cell r="F150">
            <v>43455</v>
          </cell>
        </row>
        <row r="151">
          <cell r="B151">
            <v>6222</v>
          </cell>
          <cell r="C151" t="str">
            <v>TUBERIA CONCRETO REF. CL.IV D=52" (130cm)</v>
          </cell>
          <cell r="D151" t="str">
            <v>ML</v>
          </cell>
          <cell r="E151">
            <v>1523628</v>
          </cell>
          <cell r="F151">
            <v>43455</v>
          </cell>
        </row>
        <row r="152">
          <cell r="B152">
            <v>6223</v>
          </cell>
          <cell r="C152" t="str">
            <v>TUBERIA CONCRETO REF. CL.IV D=56" (140cm)</v>
          </cell>
          <cell r="D152" t="str">
            <v>ML</v>
          </cell>
          <cell r="E152">
            <v>1614663</v>
          </cell>
          <cell r="F152">
            <v>43455</v>
          </cell>
        </row>
        <row r="153">
          <cell r="B153">
            <v>6224</v>
          </cell>
          <cell r="C153" t="str">
            <v>TUBERIA CONCRETO REF. CL.IV D=60" (150cm)</v>
          </cell>
          <cell r="D153" t="str">
            <v>ML</v>
          </cell>
          <cell r="E153">
            <v>1849831</v>
          </cell>
          <cell r="F153">
            <v>43455</v>
          </cell>
        </row>
        <row r="154">
          <cell r="B154">
            <v>6225</v>
          </cell>
          <cell r="C154" t="str">
            <v>TUBERIA CONCRETO REF. CL.IV D=64" (160cm)</v>
          </cell>
          <cell r="D154" t="str">
            <v>ML</v>
          </cell>
          <cell r="E154">
            <v>2103587</v>
          </cell>
          <cell r="F154">
            <v>43455</v>
          </cell>
        </row>
        <row r="155">
          <cell r="B155">
            <v>6226</v>
          </cell>
          <cell r="C155" t="str">
            <v>TUBERIA CONCRETO REF. CL.IV D=68" (170cm)</v>
          </cell>
          <cell r="D155" t="str">
            <v>ML</v>
          </cell>
          <cell r="E155">
            <v>2380690</v>
          </cell>
          <cell r="F155">
            <v>43455</v>
          </cell>
        </row>
        <row r="156">
          <cell r="B156">
            <v>6227</v>
          </cell>
          <cell r="C156" t="str">
            <v>TUBERIA CONCRETO REF. CL.IV D=72" (180cm)</v>
          </cell>
          <cell r="D156" t="str">
            <v>ML</v>
          </cell>
          <cell r="E156">
            <v>2661887</v>
          </cell>
          <cell r="F156">
            <v>43455</v>
          </cell>
        </row>
        <row r="157">
          <cell r="B157">
            <v>6228</v>
          </cell>
          <cell r="C157" t="str">
            <v>TUBERIA CONCRETO REF. CL.IV D=80" (200cm)</v>
          </cell>
          <cell r="D157" t="str">
            <v>ML</v>
          </cell>
          <cell r="E157">
            <v>3299727</v>
          </cell>
          <cell r="F157">
            <v>43455</v>
          </cell>
        </row>
        <row r="158">
          <cell r="B158">
            <v>6229</v>
          </cell>
          <cell r="C158" t="str">
            <v>TUBERIA CONCRETO REF. CL.IV D=86" (215cm)</v>
          </cell>
          <cell r="D158" t="str">
            <v>ML</v>
          </cell>
          <cell r="E158">
            <v>3954775</v>
          </cell>
          <cell r="F158">
            <v>43455</v>
          </cell>
        </row>
        <row r="159">
          <cell r="B159">
            <v>6230</v>
          </cell>
          <cell r="C159" t="str">
            <v>TUBERIA CONCRETO REF. CL.IV D=92" (230cm)</v>
          </cell>
          <cell r="D159" t="str">
            <v>ML</v>
          </cell>
          <cell r="E159">
            <v>4321699</v>
          </cell>
          <cell r="F159">
            <v>43455</v>
          </cell>
        </row>
        <row r="160">
          <cell r="B160">
            <v>6236</v>
          </cell>
          <cell r="C160" t="str">
            <v>YEE CONCRETO 8" x 6" x 0.60m</v>
          </cell>
          <cell r="D160" t="str">
            <v>UN</v>
          </cell>
          <cell r="E160">
            <v>70835</v>
          </cell>
          <cell r="F160">
            <v>43455</v>
          </cell>
        </row>
        <row r="161">
          <cell r="B161">
            <v>6237</v>
          </cell>
          <cell r="C161" t="str">
            <v>YEE CONCRETO 10" x 6" x 1.25m</v>
          </cell>
          <cell r="D161" t="str">
            <v>UN</v>
          </cell>
          <cell r="E161">
            <v>124950</v>
          </cell>
          <cell r="F161">
            <v>43455</v>
          </cell>
        </row>
        <row r="162">
          <cell r="B162">
            <v>6238</v>
          </cell>
          <cell r="C162" t="str">
            <v>YEE CONCRETO 12" x 6" x 1.25m</v>
          </cell>
          <cell r="D162" t="str">
            <v>UN</v>
          </cell>
          <cell r="E162">
            <v>160591</v>
          </cell>
          <cell r="F162">
            <v>43455</v>
          </cell>
        </row>
        <row r="163">
          <cell r="B163">
            <v>6239</v>
          </cell>
          <cell r="C163" t="str">
            <v>YEE CONCRETO 14" x 6" x 1.25m</v>
          </cell>
          <cell r="D163" t="str">
            <v>UN</v>
          </cell>
          <cell r="E163">
            <v>191293</v>
          </cell>
          <cell r="F163">
            <v>43455</v>
          </cell>
        </row>
        <row r="164">
          <cell r="B164">
            <v>6240</v>
          </cell>
          <cell r="C164" t="str">
            <v>YEE CONCRETO 16" x 6" x 1.25m</v>
          </cell>
          <cell r="D164" t="str">
            <v>UN</v>
          </cell>
          <cell r="E164">
            <v>244486</v>
          </cell>
          <cell r="F164">
            <v>43455</v>
          </cell>
        </row>
        <row r="165">
          <cell r="B165">
            <v>6241</v>
          </cell>
          <cell r="C165" t="str">
            <v>YEE CONCRETO 18" x 6" x 1.25m</v>
          </cell>
          <cell r="D165" t="str">
            <v>UN</v>
          </cell>
          <cell r="E165">
            <v>288218</v>
          </cell>
          <cell r="F165">
            <v>43455</v>
          </cell>
        </row>
        <row r="166">
          <cell r="B166">
            <v>6242</v>
          </cell>
          <cell r="C166" t="str">
            <v>YEE CONCRETO 20" x 6" x 1.25m</v>
          </cell>
          <cell r="D166" t="str">
            <v>UN</v>
          </cell>
          <cell r="E166">
            <v>370864</v>
          </cell>
          <cell r="F166">
            <v>43455</v>
          </cell>
        </row>
        <row r="167">
          <cell r="B167">
            <v>6243</v>
          </cell>
          <cell r="C167" t="str">
            <v>YEE CONCRETO 24" x 6" x 1.25m</v>
          </cell>
          <cell r="D167" t="str">
            <v>UN</v>
          </cell>
          <cell r="E167">
            <v>548531</v>
          </cell>
          <cell r="F167">
            <v>43455</v>
          </cell>
        </row>
        <row r="168">
          <cell r="B168">
            <v>6257</v>
          </cell>
          <cell r="C168" t="str">
            <v>TUBERIA PVC U.M. NORMA NTC 382 D=2" RDE 21</v>
          </cell>
          <cell r="D168" t="str">
            <v>ML</v>
          </cell>
          <cell r="E168">
            <v>8533</v>
          </cell>
          <cell r="F168">
            <v>43455</v>
          </cell>
        </row>
        <row r="169">
          <cell r="B169">
            <v>6258</v>
          </cell>
          <cell r="C169" t="str">
            <v>TUBERIA PVC U.M. NORMA NTC 382 D=2 1/2" RDE 21</v>
          </cell>
          <cell r="D169" t="str">
            <v>ML</v>
          </cell>
          <cell r="E169">
            <v>12518</v>
          </cell>
          <cell r="F169">
            <v>43455</v>
          </cell>
        </row>
        <row r="170">
          <cell r="B170">
            <v>6259</v>
          </cell>
          <cell r="C170" t="str">
            <v>TUBERIA PVC U.M. NORMA NTC 382 D=3" RDE 21</v>
          </cell>
          <cell r="D170" t="str">
            <v>ML</v>
          </cell>
          <cell r="E170">
            <v>18677</v>
          </cell>
          <cell r="F170">
            <v>43455</v>
          </cell>
        </row>
        <row r="171">
          <cell r="B171">
            <v>6260</v>
          </cell>
          <cell r="C171" t="str">
            <v>TUBERIA PVC U.M. NORMA NTC 382 D=4`` RDE 21</v>
          </cell>
          <cell r="D171" t="str">
            <v>ML</v>
          </cell>
          <cell r="E171">
            <v>30815</v>
          </cell>
          <cell r="F171">
            <v>43455</v>
          </cell>
        </row>
        <row r="172">
          <cell r="B172">
            <v>6261</v>
          </cell>
          <cell r="C172" t="str">
            <v>TUBERIA PVC U.M. NORMA NTC 382 D=6" RDE 21</v>
          </cell>
          <cell r="D172" t="str">
            <v>ML</v>
          </cell>
          <cell r="E172">
            <v>67285</v>
          </cell>
          <cell r="F172">
            <v>43455</v>
          </cell>
        </row>
        <row r="173">
          <cell r="B173">
            <v>6262</v>
          </cell>
          <cell r="C173" t="str">
            <v>TUBERIA PVC U.M. NORMA NTC 382 D=8" RDE 21</v>
          </cell>
          <cell r="D173" t="str">
            <v>ML</v>
          </cell>
          <cell r="E173">
            <v>113972</v>
          </cell>
          <cell r="F173">
            <v>43455</v>
          </cell>
        </row>
        <row r="174">
          <cell r="B174">
            <v>6263</v>
          </cell>
          <cell r="C174" t="str">
            <v>TUBERIA PVC U.M. NORMA NTC 382 D=10" RDE 21</v>
          </cell>
          <cell r="D174" t="str">
            <v>ML</v>
          </cell>
          <cell r="E174">
            <v>179416</v>
          </cell>
          <cell r="F174">
            <v>43455</v>
          </cell>
        </row>
        <row r="175">
          <cell r="B175">
            <v>6264</v>
          </cell>
          <cell r="C175" t="str">
            <v>TUBERIA PVC U.M. NORMA NTC 382 D=12" RDE 21</v>
          </cell>
          <cell r="D175" t="str">
            <v>ML</v>
          </cell>
          <cell r="E175">
            <v>251036</v>
          </cell>
          <cell r="F175">
            <v>43455</v>
          </cell>
        </row>
        <row r="176">
          <cell r="B176">
            <v>6265</v>
          </cell>
          <cell r="C176" t="str">
            <v>TUBERIA PVC U.M. NORMA NTC 382 D=2" RDE 26</v>
          </cell>
          <cell r="D176" t="str">
            <v>ML</v>
          </cell>
          <cell r="E176">
            <v>7081</v>
          </cell>
          <cell r="F176">
            <v>43455</v>
          </cell>
        </row>
        <row r="177">
          <cell r="B177">
            <v>6266</v>
          </cell>
          <cell r="C177" t="str">
            <v>TUBERIA PVC U.M. NORMA NTC 382 D=3" RDE 26</v>
          </cell>
          <cell r="D177" t="str">
            <v>ML</v>
          </cell>
          <cell r="E177">
            <v>15576</v>
          </cell>
          <cell r="F177">
            <v>43455</v>
          </cell>
        </row>
        <row r="178">
          <cell r="B178">
            <v>6267</v>
          </cell>
          <cell r="C178" t="str">
            <v>TUBERIA PVC U.M. NORMA NTC 382 D=2 1/2" RDE 26</v>
          </cell>
          <cell r="D178" t="str">
            <v>ML</v>
          </cell>
          <cell r="E178">
            <v>10454</v>
          </cell>
          <cell r="F178">
            <v>43455</v>
          </cell>
        </row>
        <row r="179">
          <cell r="B179">
            <v>6268</v>
          </cell>
          <cell r="C179" t="str">
            <v>TUBERIA PVC U.M. NORMA NTC 382 D=4" RDE 26</v>
          </cell>
          <cell r="D179" t="str">
            <v>ML</v>
          </cell>
          <cell r="E179">
            <v>25678</v>
          </cell>
          <cell r="F179">
            <v>43455</v>
          </cell>
        </row>
        <row r="180">
          <cell r="B180">
            <v>6269</v>
          </cell>
          <cell r="C180" t="str">
            <v>TUBERIA PVC U.M. NORMA NTC 382 D=6" RDE 26</v>
          </cell>
          <cell r="D180" t="str">
            <v>ML</v>
          </cell>
          <cell r="E180">
            <v>55074</v>
          </cell>
          <cell r="F180">
            <v>43455</v>
          </cell>
        </row>
        <row r="181">
          <cell r="B181">
            <v>6270</v>
          </cell>
          <cell r="C181" t="str">
            <v>TUBERIA PVC U.M. NORMA NTC 382 D=8" RDE 26</v>
          </cell>
          <cell r="D181" t="str">
            <v>ML</v>
          </cell>
          <cell r="E181">
            <v>93752</v>
          </cell>
          <cell r="F181">
            <v>43455</v>
          </cell>
        </row>
        <row r="182">
          <cell r="B182">
            <v>6271</v>
          </cell>
          <cell r="C182" t="str">
            <v>TUBERIA PVC U.M. NORMA NTC 382 D=10" RDE 26</v>
          </cell>
          <cell r="D182" t="str">
            <v>ML</v>
          </cell>
          <cell r="E182">
            <v>145928</v>
          </cell>
          <cell r="F182">
            <v>43455</v>
          </cell>
        </row>
        <row r="183">
          <cell r="B183">
            <v>6272</v>
          </cell>
          <cell r="C183" t="str">
            <v>TUBERIA PVC U.M. NORMA NTC 382 D=12" RDE 26</v>
          </cell>
          <cell r="D183" t="str">
            <v>ML</v>
          </cell>
          <cell r="E183">
            <v>205707</v>
          </cell>
          <cell r="F183">
            <v>43455</v>
          </cell>
        </row>
        <row r="184">
          <cell r="B184">
            <v>6273</v>
          </cell>
          <cell r="C184" t="str">
            <v>TUBERIA PVC U.M. NORMA NTC 382 D=3" RDE 32.5</v>
          </cell>
          <cell r="D184" t="str">
            <v>ML</v>
          </cell>
          <cell r="E184">
            <v>12513</v>
          </cell>
          <cell r="F184">
            <v>43455</v>
          </cell>
        </row>
        <row r="185">
          <cell r="B185">
            <v>6274</v>
          </cell>
          <cell r="C185" t="str">
            <v>TUBERIA PVC U.M. NORMA NTC 382 D=4" RDE 32.5</v>
          </cell>
          <cell r="D185" t="str">
            <v>ML</v>
          </cell>
          <cell r="E185">
            <v>20628</v>
          </cell>
          <cell r="F185">
            <v>43455</v>
          </cell>
        </row>
        <row r="186">
          <cell r="B186">
            <v>6275</v>
          </cell>
          <cell r="C186" t="str">
            <v>TUBERIA PVC U.M. NORMA NTC 382 D=6" RDE 32.5</v>
          </cell>
          <cell r="D186" t="str">
            <v>ML</v>
          </cell>
          <cell r="E186">
            <v>44963</v>
          </cell>
          <cell r="F186">
            <v>43455</v>
          </cell>
        </row>
        <row r="187">
          <cell r="B187">
            <v>6276</v>
          </cell>
          <cell r="C187" t="str">
            <v>TUBERIA PVC U.M. NORMA NTC 382 D=8" RDE 32.5</v>
          </cell>
          <cell r="D187" t="str">
            <v>ML</v>
          </cell>
          <cell r="E187">
            <v>76507</v>
          </cell>
          <cell r="F187">
            <v>43455</v>
          </cell>
        </row>
        <row r="188">
          <cell r="B188">
            <v>6277</v>
          </cell>
          <cell r="C188" t="str">
            <v>TUBERIA PVC U.M. NORMA NTC 382 D=10" RDE 32.5</v>
          </cell>
          <cell r="D188" t="str">
            <v>ML</v>
          </cell>
          <cell r="E188">
            <v>119591</v>
          </cell>
          <cell r="F188">
            <v>43455</v>
          </cell>
        </row>
        <row r="189">
          <cell r="B189">
            <v>6278</v>
          </cell>
          <cell r="C189" t="str">
            <v>TUBERIA PVC U.M. NORMA NTC 382 D=12" RDE 32.5</v>
          </cell>
          <cell r="D189" t="str">
            <v>ML</v>
          </cell>
          <cell r="E189">
            <v>168472</v>
          </cell>
          <cell r="F189">
            <v>43455</v>
          </cell>
        </row>
        <row r="190">
          <cell r="B190">
            <v>6279</v>
          </cell>
          <cell r="C190" t="str">
            <v>TUBERIA PVC U.M. NORMA NTC 382 D=4" RDE 41</v>
          </cell>
          <cell r="D190" t="str">
            <v>ML</v>
          </cell>
          <cell r="E190">
            <v>17096</v>
          </cell>
          <cell r="F190">
            <v>43455</v>
          </cell>
        </row>
        <row r="191">
          <cell r="B191">
            <v>6280</v>
          </cell>
          <cell r="C191" t="str">
            <v>TUBERIA PVC U.M. NORMA NTC 382 D=6" RDE 41</v>
          </cell>
          <cell r="D191" t="str">
            <v>ML</v>
          </cell>
          <cell r="E191">
            <v>36243</v>
          </cell>
          <cell r="F191">
            <v>43455</v>
          </cell>
        </row>
        <row r="192">
          <cell r="B192">
            <v>6281</v>
          </cell>
          <cell r="C192" t="str">
            <v>TUBERIA PVC U.M. NORMA NTC 382 D=8" RDE 41</v>
          </cell>
          <cell r="D192" t="str">
            <v>ML</v>
          </cell>
          <cell r="E192">
            <v>61215</v>
          </cell>
          <cell r="F192">
            <v>43455</v>
          </cell>
        </row>
        <row r="193">
          <cell r="B193">
            <v>6282</v>
          </cell>
          <cell r="C193" t="str">
            <v>TUBERIA PVC U.M. NORMA NTC 382 D=10" RDE 41</v>
          </cell>
          <cell r="D193" t="str">
            <v>ML</v>
          </cell>
          <cell r="E193">
            <v>95726</v>
          </cell>
          <cell r="F193">
            <v>43455</v>
          </cell>
        </row>
        <row r="194">
          <cell r="B194">
            <v>6283</v>
          </cell>
          <cell r="C194" t="str">
            <v>TUBERIA PVC U.M. NORMA NTC 382 D=12" RDE 41</v>
          </cell>
          <cell r="D194" t="str">
            <v>ML</v>
          </cell>
          <cell r="E194">
            <v>135571</v>
          </cell>
          <cell r="F194">
            <v>43455</v>
          </cell>
        </row>
        <row r="195">
          <cell r="B195">
            <v>6285</v>
          </cell>
          <cell r="C195" t="str">
            <v>CONCRETO GRAVA COMÚN 1500 PSI 10.5 MPa (105 Kg/cm2)</v>
          </cell>
          <cell r="D195" t="str">
            <v>M3</v>
          </cell>
          <cell r="E195">
            <v>324870</v>
          </cell>
          <cell r="F195">
            <v>43455</v>
          </cell>
        </row>
        <row r="196">
          <cell r="B196">
            <v>6295</v>
          </cell>
          <cell r="C196" t="str">
            <v>POSTE EN CONCRETO LA, H=8m, CR=510 KG</v>
          </cell>
          <cell r="D196" t="str">
            <v>UN</v>
          </cell>
          <cell r="E196">
            <v>287980</v>
          </cell>
          <cell r="F196">
            <v>43455</v>
          </cell>
        </row>
        <row r="197">
          <cell r="B197">
            <v>6296</v>
          </cell>
          <cell r="C197" t="str">
            <v>POSTE EN CONCRETO LA, H=8m, CR=750 KG</v>
          </cell>
          <cell r="D197" t="str">
            <v>UN</v>
          </cell>
          <cell r="E197">
            <v>405790</v>
          </cell>
          <cell r="F197">
            <v>43455</v>
          </cell>
        </row>
        <row r="198">
          <cell r="B198">
            <v>6297</v>
          </cell>
          <cell r="C198" t="str">
            <v>POSTE EN CONCRETO LA, H=8m, CR=1050 KG</v>
          </cell>
          <cell r="D198" t="str">
            <v>UN</v>
          </cell>
          <cell r="E198">
            <v>495040</v>
          </cell>
          <cell r="F198">
            <v>43455</v>
          </cell>
        </row>
        <row r="199">
          <cell r="B199">
            <v>6298</v>
          </cell>
          <cell r="C199" t="str">
            <v>POSTE EN CONCRETO AP, H=8m, CR=510 KG</v>
          </cell>
          <cell r="D199" t="str">
            <v>UN</v>
          </cell>
          <cell r="E199">
            <v>434350</v>
          </cell>
          <cell r="F199">
            <v>43455</v>
          </cell>
        </row>
        <row r="200">
          <cell r="B200">
            <v>6303</v>
          </cell>
          <cell r="C200" t="str">
            <v>POSTE EN CONCRETO LA, H=10m, CR=510 KG</v>
          </cell>
          <cell r="D200" t="str">
            <v>UN</v>
          </cell>
          <cell r="E200">
            <v>420070</v>
          </cell>
          <cell r="F200">
            <v>43455</v>
          </cell>
        </row>
        <row r="201">
          <cell r="B201">
            <v>6304</v>
          </cell>
          <cell r="C201" t="str">
            <v>POSTE EN CONCRETO LA, H=10m, CR=750 KG</v>
          </cell>
          <cell r="D201" t="str">
            <v>UN</v>
          </cell>
          <cell r="E201">
            <v>527170</v>
          </cell>
          <cell r="F201">
            <v>43455</v>
          </cell>
        </row>
        <row r="202">
          <cell r="B202">
            <v>6305</v>
          </cell>
          <cell r="C202" t="str">
            <v>POSTE EN CONCRETO LA, H=10m, CR=1050 KG</v>
          </cell>
          <cell r="D202" t="str">
            <v>UN</v>
          </cell>
          <cell r="E202">
            <v>579530</v>
          </cell>
          <cell r="F202">
            <v>43455</v>
          </cell>
        </row>
        <row r="203">
          <cell r="B203">
            <v>6306</v>
          </cell>
          <cell r="C203" t="str">
            <v>POSTE EN CONCRETO AP, H=10m, CR=510 KG</v>
          </cell>
          <cell r="D203" t="str">
            <v>UN</v>
          </cell>
          <cell r="E203">
            <v>434350</v>
          </cell>
          <cell r="F203">
            <v>43455</v>
          </cell>
        </row>
        <row r="204">
          <cell r="B204">
            <v>6307</v>
          </cell>
          <cell r="C204" t="str">
            <v>POSTE EN CONCRETO AP, H=10m, CR=750 KG</v>
          </cell>
          <cell r="D204" t="str">
            <v>UN</v>
          </cell>
          <cell r="E204">
            <v>549780</v>
          </cell>
          <cell r="F204">
            <v>43455</v>
          </cell>
        </row>
        <row r="205">
          <cell r="B205">
            <v>6308</v>
          </cell>
          <cell r="C205" t="str">
            <v>POSTE EN CONCRETO AP, H=10m, CR=1050 KG</v>
          </cell>
          <cell r="D205" t="str">
            <v>UN</v>
          </cell>
          <cell r="E205">
            <v>637245</v>
          </cell>
          <cell r="F205">
            <v>43455</v>
          </cell>
        </row>
        <row r="206">
          <cell r="B206">
            <v>6309</v>
          </cell>
          <cell r="C206" t="str">
            <v>POSTE EN CONCRETO LA, H=12m, CR=510 KG</v>
          </cell>
          <cell r="D206" t="str">
            <v>UN</v>
          </cell>
          <cell r="E206">
            <v>572390</v>
          </cell>
          <cell r="F206">
            <v>43455</v>
          </cell>
        </row>
        <row r="207">
          <cell r="B207">
            <v>6310</v>
          </cell>
          <cell r="C207" t="str">
            <v>POSTE EN CONCRETO LA, H=12m, CR=750 KG</v>
          </cell>
          <cell r="D207" t="str">
            <v>UN</v>
          </cell>
          <cell r="E207">
            <v>661640</v>
          </cell>
          <cell r="F207">
            <v>43455</v>
          </cell>
        </row>
        <row r="208">
          <cell r="B208">
            <v>6311</v>
          </cell>
          <cell r="C208" t="str">
            <v>POSTE EN CONCRETO LA, H=12m, CR=1050 KG</v>
          </cell>
          <cell r="D208" t="str">
            <v>UN</v>
          </cell>
          <cell r="E208">
            <v>881790</v>
          </cell>
          <cell r="F208">
            <v>43455</v>
          </cell>
        </row>
        <row r="209">
          <cell r="B209">
            <v>6312</v>
          </cell>
          <cell r="C209" t="str">
            <v>POSTE EN CONCRETO AP, H=12m, CR=510 KG</v>
          </cell>
          <cell r="D209" t="str">
            <v>UN</v>
          </cell>
          <cell r="E209">
            <v>585480</v>
          </cell>
          <cell r="F209">
            <v>43455</v>
          </cell>
        </row>
        <row r="210">
          <cell r="B210">
            <v>6314</v>
          </cell>
          <cell r="C210" t="str">
            <v>POSTE EN CONCRETO AP, H=12m, CR=1050 KG</v>
          </cell>
          <cell r="D210" t="str">
            <v>UN</v>
          </cell>
          <cell r="E210">
            <v>912135</v>
          </cell>
          <cell r="F210">
            <v>43455</v>
          </cell>
        </row>
        <row r="211">
          <cell r="B211">
            <v>6315</v>
          </cell>
          <cell r="C211" t="str">
            <v>POSTE EN CONCRETO LA, H=14m, CR=750 KG</v>
          </cell>
          <cell r="D211" t="str">
            <v>UN</v>
          </cell>
          <cell r="E211">
            <v>948430</v>
          </cell>
          <cell r="F211">
            <v>43455</v>
          </cell>
        </row>
        <row r="212">
          <cell r="B212">
            <v>6316</v>
          </cell>
          <cell r="C212" t="str">
            <v>POSTE EN CONCRETO LA, H=14m, CR=1050 KG</v>
          </cell>
          <cell r="D212" t="str">
            <v>UN</v>
          </cell>
          <cell r="E212">
            <v>1122170</v>
          </cell>
          <cell r="F212">
            <v>43455</v>
          </cell>
        </row>
        <row r="213">
          <cell r="B213">
            <v>6317</v>
          </cell>
          <cell r="C213" t="str">
            <v>POSTE EN CONCRETO LA, H=14m, CR=1350 KG</v>
          </cell>
          <cell r="D213" t="str">
            <v>UN</v>
          </cell>
          <cell r="E213">
            <v>1257830</v>
          </cell>
          <cell r="F213">
            <v>43455</v>
          </cell>
        </row>
        <row r="214">
          <cell r="B214">
            <v>6318</v>
          </cell>
          <cell r="C214" t="str">
            <v>POSTE EN CONCRETO AP, H=14m, CR=750 KG</v>
          </cell>
          <cell r="D214" t="str">
            <v>UN</v>
          </cell>
          <cell r="E214">
            <v>974610</v>
          </cell>
          <cell r="F214">
            <v>43455</v>
          </cell>
        </row>
        <row r="215">
          <cell r="B215">
            <v>6319</v>
          </cell>
          <cell r="C215" t="str">
            <v>POSTE EN CONCRETO AP, H=14m, CR=1050 KG</v>
          </cell>
          <cell r="D215" t="str">
            <v>UN</v>
          </cell>
          <cell r="E215">
            <v>1274490</v>
          </cell>
          <cell r="F215">
            <v>43455</v>
          </cell>
        </row>
        <row r="216">
          <cell r="B216">
            <v>6320</v>
          </cell>
          <cell r="C216" t="str">
            <v>POSTE EN CONCRETO AP, H=14m, CR=1350 KG</v>
          </cell>
          <cell r="D216" t="str">
            <v>UN</v>
          </cell>
          <cell r="E216">
            <v>1399440</v>
          </cell>
          <cell r="F216">
            <v>43455</v>
          </cell>
        </row>
        <row r="217">
          <cell r="B217">
            <v>6324</v>
          </cell>
          <cell r="C217" t="str">
            <v>POSTE METALICO H=12m BRAZO DOBLE (PINTADO)</v>
          </cell>
          <cell r="D217" t="str">
            <v>UN</v>
          </cell>
          <cell r="E217">
            <v>2307146</v>
          </cell>
          <cell r="F217">
            <v>43455</v>
          </cell>
        </row>
        <row r="218">
          <cell r="B218">
            <v>6326</v>
          </cell>
          <cell r="C218" t="str">
            <v>POSTE METALICO H=10m BRAZO DOBLE (PINTADO)</v>
          </cell>
          <cell r="D218" t="str">
            <v>UN</v>
          </cell>
          <cell r="E218">
            <v>1982209</v>
          </cell>
          <cell r="F218">
            <v>43455</v>
          </cell>
        </row>
        <row r="219">
          <cell r="B219">
            <v>6327</v>
          </cell>
          <cell r="C219" t="str">
            <v>POSTE PEATONAL M130 H=6m BRAZO SENCILLO</v>
          </cell>
          <cell r="D219" t="str">
            <v>UN</v>
          </cell>
          <cell r="E219">
            <v>687158</v>
          </cell>
          <cell r="F219">
            <v>43455</v>
          </cell>
        </row>
        <row r="220">
          <cell r="B220">
            <v>6328</v>
          </cell>
          <cell r="C220" t="str">
            <v>POSTE PEATONAL M130 H=6m BRAZO DOBLE</v>
          </cell>
          <cell r="D220" t="str">
            <v>UN</v>
          </cell>
          <cell r="E220">
            <v>783219</v>
          </cell>
          <cell r="F220">
            <v>43455</v>
          </cell>
        </row>
        <row r="221">
          <cell r="B221">
            <v>6329</v>
          </cell>
          <cell r="C221" t="str">
            <v>LUMINARIA DE SODIO 70W, 208/220V PARA AP</v>
          </cell>
          <cell r="D221" t="str">
            <v>UN</v>
          </cell>
          <cell r="E221">
            <v>182900</v>
          </cell>
          <cell r="F221">
            <v>43455</v>
          </cell>
        </row>
        <row r="222">
          <cell r="B222">
            <v>6330</v>
          </cell>
          <cell r="C222" t="str">
            <v>LUMINARIA DE SODIO 250W, 208/220V PARA AP</v>
          </cell>
          <cell r="D222" t="str">
            <v>UN</v>
          </cell>
          <cell r="E222">
            <v>307150</v>
          </cell>
          <cell r="F222">
            <v>43455</v>
          </cell>
        </row>
        <row r="223">
          <cell r="B223">
            <v>6331</v>
          </cell>
          <cell r="C223" t="str">
            <v>LUMINARIA DE SODIO 150W, 208/220V PARA AP</v>
          </cell>
          <cell r="D223" t="str">
            <v>UN</v>
          </cell>
          <cell r="E223">
            <v>218850</v>
          </cell>
          <cell r="F223">
            <v>43455</v>
          </cell>
        </row>
        <row r="224">
          <cell r="B224">
            <v>6332</v>
          </cell>
          <cell r="C224" t="str">
            <v>CANECA EN MALLA METALICA M120</v>
          </cell>
          <cell r="D224" t="str">
            <v>UN</v>
          </cell>
          <cell r="E224">
            <v>285600</v>
          </cell>
          <cell r="F224">
            <v>43455</v>
          </cell>
        </row>
        <row r="225">
          <cell r="B225">
            <v>6333</v>
          </cell>
          <cell r="C225" t="str">
            <v>BANCA EN CONCRETO CON ESPALDAR M30</v>
          </cell>
          <cell r="D225" t="str">
            <v>UN</v>
          </cell>
          <cell r="E225">
            <v>569725</v>
          </cell>
          <cell r="F225">
            <v>43455</v>
          </cell>
        </row>
        <row r="226">
          <cell r="B226">
            <v>6334</v>
          </cell>
          <cell r="C226" t="str">
            <v>BOLARDO EN CONCRETO M60</v>
          </cell>
          <cell r="D226" t="str">
            <v>UN</v>
          </cell>
          <cell r="E226">
            <v>57956</v>
          </cell>
          <cell r="F226">
            <v>43455</v>
          </cell>
        </row>
        <row r="227">
          <cell r="B227">
            <v>6335</v>
          </cell>
          <cell r="C227" t="str">
            <v>BOLARDO ALTO EN HIERRO M63</v>
          </cell>
          <cell r="D227" t="str">
            <v>UN</v>
          </cell>
          <cell r="E227">
            <v>107100</v>
          </cell>
          <cell r="F227">
            <v>43455</v>
          </cell>
        </row>
        <row r="228">
          <cell r="B228">
            <v>6337</v>
          </cell>
          <cell r="C228" t="str">
            <v>CICLO-PARQUEADERO M100</v>
          </cell>
          <cell r="D228" t="str">
            <v>UN</v>
          </cell>
          <cell r="E228">
            <v>377230</v>
          </cell>
          <cell r="F228">
            <v>43455</v>
          </cell>
        </row>
        <row r="229">
          <cell r="B229">
            <v>6356</v>
          </cell>
          <cell r="C229" t="str">
            <v>REGLA VIBRATORIA A GASOLINA. INCLUYE COMBUSTIBLE</v>
          </cell>
          <cell r="D229" t="str">
            <v>DIA</v>
          </cell>
          <cell r="E229">
            <v>34415</v>
          </cell>
          <cell r="F229">
            <v>43455</v>
          </cell>
        </row>
        <row r="230">
          <cell r="B230">
            <v>6370</v>
          </cell>
          <cell r="C230" t="str">
            <v>TEE HD EXTREMO LISO 6"x2" (150x50mm)</v>
          </cell>
          <cell r="D230" t="str">
            <v>UN</v>
          </cell>
          <cell r="E230">
            <v>332617</v>
          </cell>
          <cell r="F230">
            <v>43455</v>
          </cell>
        </row>
        <row r="231">
          <cell r="B231">
            <v>6371</v>
          </cell>
          <cell r="C231" t="str">
            <v>TEE HD EXTREMO LISO 6"x3" (150x75mm)</v>
          </cell>
          <cell r="D231" t="str">
            <v>UN</v>
          </cell>
          <cell r="E231">
            <v>344136</v>
          </cell>
          <cell r="F231">
            <v>43455</v>
          </cell>
        </row>
        <row r="232">
          <cell r="B232">
            <v>6372</v>
          </cell>
          <cell r="C232" t="str">
            <v>TEE HD EXTREMO LISO 6"x4" (150x100mm)</v>
          </cell>
          <cell r="D232" t="str">
            <v>UN</v>
          </cell>
          <cell r="E232">
            <v>403172</v>
          </cell>
          <cell r="F232">
            <v>43455</v>
          </cell>
        </row>
        <row r="233">
          <cell r="B233">
            <v>6373</v>
          </cell>
          <cell r="C233" t="str">
            <v>TEE HD EXTREMO LISO 6"x6" (150x150mm)</v>
          </cell>
          <cell r="D233" t="str">
            <v>UN</v>
          </cell>
          <cell r="E233">
            <v>482367</v>
          </cell>
          <cell r="F233">
            <v>43455</v>
          </cell>
        </row>
        <row r="234">
          <cell r="B234">
            <v>6375</v>
          </cell>
          <cell r="C234" t="str">
            <v>TEE HD EXTREMO LISO 8"x2" (200X50mm)</v>
          </cell>
          <cell r="D234" t="str">
            <v>UN</v>
          </cell>
          <cell r="E234">
            <v>588919</v>
          </cell>
          <cell r="F234">
            <v>43455</v>
          </cell>
        </row>
        <row r="235">
          <cell r="B235">
            <v>6376</v>
          </cell>
          <cell r="C235" t="str">
            <v>TEE HD EXTREMO LISO 8"x3" (200x75mm)</v>
          </cell>
          <cell r="D235" t="str">
            <v>UN</v>
          </cell>
          <cell r="E235">
            <v>673873</v>
          </cell>
          <cell r="F235">
            <v>43455</v>
          </cell>
        </row>
        <row r="236">
          <cell r="B236">
            <v>6377</v>
          </cell>
          <cell r="C236" t="str">
            <v>TEE HD EXTREMO LISO 8"x4" (200x100mm)</v>
          </cell>
          <cell r="D236" t="str">
            <v>UN</v>
          </cell>
          <cell r="E236">
            <v>768907</v>
          </cell>
          <cell r="F236">
            <v>43455</v>
          </cell>
        </row>
        <row r="237">
          <cell r="B237">
            <v>6378</v>
          </cell>
          <cell r="C237" t="str">
            <v>TEE HD EXTREMO LISO 8"x6" (200x150mm)</v>
          </cell>
          <cell r="D237" t="str">
            <v>UN</v>
          </cell>
          <cell r="E237">
            <v>806344</v>
          </cell>
          <cell r="F237">
            <v>43455</v>
          </cell>
        </row>
        <row r="238">
          <cell r="B238">
            <v>6379</v>
          </cell>
          <cell r="C238" t="str">
            <v>TEE HD EXTREMO LISO 8"x8" (200x200mm)</v>
          </cell>
          <cell r="D238" t="str">
            <v>UN</v>
          </cell>
          <cell r="E238">
            <v>866820</v>
          </cell>
          <cell r="F238">
            <v>43455</v>
          </cell>
        </row>
        <row r="239">
          <cell r="B239">
            <v>6380</v>
          </cell>
          <cell r="C239" t="str">
            <v>TEE HD EXTREMO LISO 10"x2" (250x50mm)</v>
          </cell>
          <cell r="D239" t="str">
            <v>UN</v>
          </cell>
          <cell r="E239">
            <v>874019</v>
          </cell>
          <cell r="F239">
            <v>43455</v>
          </cell>
        </row>
        <row r="240">
          <cell r="B240">
            <v>6381</v>
          </cell>
          <cell r="C240" t="str">
            <v>TEE HD EXTREMO LISO 10"x3" (250x75mm)</v>
          </cell>
          <cell r="D240" t="str">
            <v>UN</v>
          </cell>
          <cell r="E240">
            <v>1058327</v>
          </cell>
          <cell r="F240">
            <v>43455</v>
          </cell>
        </row>
        <row r="241">
          <cell r="B241">
            <v>6382</v>
          </cell>
          <cell r="C241" t="str">
            <v>TEE HD EXTREMO LISO 10"x4" (250x100mm)</v>
          </cell>
          <cell r="D241" t="str">
            <v>UN</v>
          </cell>
          <cell r="E241">
            <v>1097204</v>
          </cell>
          <cell r="F241">
            <v>43455</v>
          </cell>
        </row>
        <row r="242">
          <cell r="B242">
            <v>6383</v>
          </cell>
          <cell r="C242" t="str">
            <v>TEE HD EXTREMO LISO 10"x6" (250x150mm)</v>
          </cell>
          <cell r="D242" t="str">
            <v>UN</v>
          </cell>
          <cell r="E242">
            <v>1153360</v>
          </cell>
          <cell r="F242">
            <v>43455</v>
          </cell>
        </row>
        <row r="243">
          <cell r="B243">
            <v>6384</v>
          </cell>
          <cell r="C243" t="str">
            <v>TEE HD EXTREMO LISO 10"x8" (250x200mm)</v>
          </cell>
          <cell r="D243" t="str">
            <v>UN</v>
          </cell>
          <cell r="E243">
            <v>1344867</v>
          </cell>
          <cell r="F243">
            <v>43455</v>
          </cell>
        </row>
        <row r="244">
          <cell r="B244">
            <v>6385</v>
          </cell>
          <cell r="C244" t="str">
            <v>TEE HD EXTREMO LISO 10"x10" (250x250mm)</v>
          </cell>
          <cell r="D244" t="str">
            <v>UN</v>
          </cell>
          <cell r="E244">
            <v>1484537</v>
          </cell>
          <cell r="F244">
            <v>43455</v>
          </cell>
        </row>
        <row r="245">
          <cell r="B245">
            <v>6387</v>
          </cell>
          <cell r="C245" t="str">
            <v>TEE HD EXTREMO LISO 12"x3" (300x75mm)</v>
          </cell>
          <cell r="D245" t="str">
            <v>UN</v>
          </cell>
          <cell r="E245">
            <v>1537813</v>
          </cell>
          <cell r="F245">
            <v>43455</v>
          </cell>
        </row>
        <row r="246">
          <cell r="B246">
            <v>6388</v>
          </cell>
          <cell r="C246" t="str">
            <v>TEE HD EXTREMO LISO 12"x4" (300x100mm)</v>
          </cell>
          <cell r="D246" t="str">
            <v>UN</v>
          </cell>
          <cell r="E246">
            <v>1575251</v>
          </cell>
          <cell r="F246">
            <v>43455</v>
          </cell>
        </row>
        <row r="247">
          <cell r="B247">
            <v>6389</v>
          </cell>
          <cell r="C247" t="str">
            <v>TEE HD EXTREMO LISO 12"x6" (300x150mm)</v>
          </cell>
          <cell r="D247" t="str">
            <v>UN</v>
          </cell>
          <cell r="E247">
            <v>1920827</v>
          </cell>
          <cell r="F247">
            <v>43455</v>
          </cell>
        </row>
        <row r="248">
          <cell r="B248">
            <v>6390</v>
          </cell>
          <cell r="C248" t="str">
            <v>TEE HD EXTREMO LISO 12"x8" (300x200mm)</v>
          </cell>
          <cell r="D248" t="str">
            <v>UN</v>
          </cell>
          <cell r="E248">
            <v>2113773</v>
          </cell>
          <cell r="F248">
            <v>43455</v>
          </cell>
        </row>
        <row r="249">
          <cell r="B249">
            <v>6391</v>
          </cell>
          <cell r="C249" t="str">
            <v>TEE HD EXTREMO LISO 12"X10" (300x250mm)</v>
          </cell>
          <cell r="D249" t="str">
            <v>UN</v>
          </cell>
          <cell r="E249">
            <v>2498227</v>
          </cell>
          <cell r="F249">
            <v>43455</v>
          </cell>
        </row>
        <row r="250">
          <cell r="B250">
            <v>6392</v>
          </cell>
          <cell r="C250" t="str">
            <v>TEE HD EXTREMO LISO 12"x12" (300x300mm)</v>
          </cell>
          <cell r="D250" t="str">
            <v>UN</v>
          </cell>
          <cell r="E250">
            <v>2882680</v>
          </cell>
          <cell r="F250">
            <v>43455</v>
          </cell>
        </row>
        <row r="251">
          <cell r="B251">
            <v>6393</v>
          </cell>
          <cell r="C251" t="str">
            <v>TEE HD EXTREMO LISO 24"x8" (600x200mm)</v>
          </cell>
          <cell r="D251" t="str">
            <v>UN</v>
          </cell>
          <cell r="E251">
            <v>8201670</v>
          </cell>
          <cell r="F251">
            <v>43455</v>
          </cell>
        </row>
        <row r="252">
          <cell r="B252">
            <v>6394</v>
          </cell>
          <cell r="C252" t="str">
            <v>TEE HD EXTREMO LISO 24"x10" (600x250mm)</v>
          </cell>
          <cell r="D252" t="str">
            <v>UN</v>
          </cell>
          <cell r="E252">
            <v>8974897</v>
          </cell>
          <cell r="F252">
            <v>43455</v>
          </cell>
        </row>
        <row r="253">
          <cell r="B253">
            <v>6395</v>
          </cell>
          <cell r="C253" t="str">
            <v>TEE HD EXTREMO LISO 24"x12" (600x300mm)</v>
          </cell>
          <cell r="D253" t="str">
            <v>UN</v>
          </cell>
          <cell r="E253">
            <v>9193762</v>
          </cell>
          <cell r="F253">
            <v>43455</v>
          </cell>
        </row>
        <row r="254">
          <cell r="B254">
            <v>6396</v>
          </cell>
          <cell r="C254" t="str">
            <v>TEE HD EXTREMO LISO 24"x14" (600x350mm)</v>
          </cell>
          <cell r="D254" t="str">
            <v>UN</v>
          </cell>
          <cell r="E254">
            <v>9569575</v>
          </cell>
          <cell r="F254">
            <v>43455</v>
          </cell>
        </row>
        <row r="255">
          <cell r="B255">
            <v>6397</v>
          </cell>
          <cell r="C255" t="str">
            <v>TEE HD EXTREMO LISO 24"x16" (600x400mm)</v>
          </cell>
          <cell r="D255" t="str">
            <v>UN</v>
          </cell>
          <cell r="E255">
            <v>10917322</v>
          </cell>
          <cell r="F255">
            <v>43455</v>
          </cell>
        </row>
        <row r="256">
          <cell r="B256">
            <v>6398</v>
          </cell>
          <cell r="C256" t="str">
            <v>TEE HD EXTREMO LISO 24"x18" (600x450mm)</v>
          </cell>
          <cell r="D256" t="str">
            <v>UN</v>
          </cell>
          <cell r="E256">
            <v>12226191</v>
          </cell>
          <cell r="F256">
            <v>43455</v>
          </cell>
        </row>
        <row r="257">
          <cell r="B257">
            <v>6399</v>
          </cell>
          <cell r="C257" t="str">
            <v>TEE HD EXTREMO LISO 24"x20" (600x500mm)</v>
          </cell>
          <cell r="D257" t="str">
            <v>UN</v>
          </cell>
          <cell r="E257">
            <v>13653132</v>
          </cell>
          <cell r="F257">
            <v>43455</v>
          </cell>
        </row>
        <row r="258">
          <cell r="B258">
            <v>6400</v>
          </cell>
          <cell r="C258" t="str">
            <v>TEE HD EXTREMO LISO 24"x24" (600x600mm)</v>
          </cell>
          <cell r="D258" t="str">
            <v>UN</v>
          </cell>
          <cell r="E258">
            <v>14982160</v>
          </cell>
          <cell r="F258">
            <v>43455</v>
          </cell>
        </row>
        <row r="259">
          <cell r="B259">
            <v>6401</v>
          </cell>
          <cell r="C259" t="str">
            <v>TEE HD EXTREMO LISO 4"x3" (100x75mm)</v>
          </cell>
          <cell r="D259" t="str">
            <v>UN</v>
          </cell>
          <cell r="E259">
            <v>241903</v>
          </cell>
          <cell r="F259">
            <v>43455</v>
          </cell>
        </row>
        <row r="260">
          <cell r="B260">
            <v>6402</v>
          </cell>
          <cell r="C260" t="str">
            <v>TEE HD EXTREMO LISO 4"x4" (100x100mm)</v>
          </cell>
          <cell r="D260" t="str">
            <v>UN</v>
          </cell>
          <cell r="E260">
            <v>251983</v>
          </cell>
          <cell r="F260">
            <v>43455</v>
          </cell>
        </row>
        <row r="261">
          <cell r="B261">
            <v>6404</v>
          </cell>
          <cell r="C261" t="str">
            <v>CODO HD EXTREMO LISO 90ºX2``</v>
          </cell>
          <cell r="D261" t="str">
            <v>UN</v>
          </cell>
          <cell r="E261">
            <v>80634</v>
          </cell>
          <cell r="F261">
            <v>43455</v>
          </cell>
        </row>
        <row r="262">
          <cell r="B262">
            <v>6405</v>
          </cell>
          <cell r="C262" t="str">
            <v>CODO HD EXTREMO LISO 90ºX3``</v>
          </cell>
          <cell r="D262" t="str">
            <v>UN</v>
          </cell>
          <cell r="E262">
            <v>116632</v>
          </cell>
          <cell r="F262">
            <v>43455</v>
          </cell>
        </row>
        <row r="263">
          <cell r="B263">
            <v>6406</v>
          </cell>
          <cell r="C263" t="str">
            <v>CODO HD EXTREMO LISO 90ºX4``</v>
          </cell>
          <cell r="D263" t="str">
            <v>UN</v>
          </cell>
          <cell r="E263">
            <v>184307</v>
          </cell>
          <cell r="F263">
            <v>43455</v>
          </cell>
        </row>
        <row r="264">
          <cell r="B264">
            <v>6407</v>
          </cell>
          <cell r="C264" t="str">
            <v>CODO HD EXTREMO LISO 90ºX6``</v>
          </cell>
          <cell r="D264" t="str">
            <v>UN</v>
          </cell>
          <cell r="E264">
            <v>388773</v>
          </cell>
          <cell r="F264">
            <v>43455</v>
          </cell>
        </row>
        <row r="265">
          <cell r="B265">
            <v>6408</v>
          </cell>
          <cell r="C265" t="str">
            <v>CODO HD EXTREMO LISO 90ºX8``</v>
          </cell>
          <cell r="D265" t="str">
            <v>UN</v>
          </cell>
          <cell r="E265">
            <v>732909</v>
          </cell>
          <cell r="F265">
            <v>43455</v>
          </cell>
        </row>
        <row r="266">
          <cell r="B266">
            <v>6409</v>
          </cell>
          <cell r="C266" t="str">
            <v>CODO HD EXTREMO LISO 90ºX10``</v>
          </cell>
          <cell r="D266" t="str">
            <v>UN</v>
          </cell>
          <cell r="E266">
            <v>1362145</v>
          </cell>
          <cell r="F266">
            <v>43455</v>
          </cell>
        </row>
        <row r="267">
          <cell r="B267">
            <v>6410</v>
          </cell>
          <cell r="C267" t="str">
            <v>CODO HD EXTREMO LISO 90ºX12``</v>
          </cell>
          <cell r="D267" t="str">
            <v>UN</v>
          </cell>
          <cell r="E267">
            <v>1589650</v>
          </cell>
          <cell r="F267">
            <v>43455</v>
          </cell>
        </row>
        <row r="268">
          <cell r="B268">
            <v>6411</v>
          </cell>
          <cell r="C268" t="str">
            <v>CODO HD EXTREMO LISO 90ºX14``</v>
          </cell>
          <cell r="D268" t="str">
            <v>UN</v>
          </cell>
          <cell r="E268">
            <v>2489587</v>
          </cell>
          <cell r="F268">
            <v>43455</v>
          </cell>
        </row>
        <row r="269">
          <cell r="B269">
            <v>6412</v>
          </cell>
          <cell r="C269" t="str">
            <v>CODO HD EXTREMO LISO 90ºX16``</v>
          </cell>
          <cell r="D269" t="str">
            <v>UN</v>
          </cell>
          <cell r="E269">
            <v>3493197</v>
          </cell>
          <cell r="F269">
            <v>43455</v>
          </cell>
        </row>
        <row r="270">
          <cell r="B270">
            <v>6413</v>
          </cell>
          <cell r="C270" t="str">
            <v>CODO HD EXTREMO LISO 90ºX18``</v>
          </cell>
          <cell r="D270" t="str">
            <v>UN</v>
          </cell>
          <cell r="E270">
            <v>4190109</v>
          </cell>
          <cell r="F270">
            <v>43455</v>
          </cell>
        </row>
        <row r="271">
          <cell r="B271">
            <v>6414</v>
          </cell>
          <cell r="C271" t="str">
            <v>CODO HD EXTREMO LISO 90ºX20"</v>
          </cell>
          <cell r="D271" t="str">
            <v>UN</v>
          </cell>
          <cell r="E271">
            <v>5238356</v>
          </cell>
          <cell r="F271">
            <v>43455</v>
          </cell>
        </row>
        <row r="272">
          <cell r="B272">
            <v>6416</v>
          </cell>
          <cell r="C272" t="str">
            <v>CODO HD EXTREMO LISO 45ºX2``</v>
          </cell>
          <cell r="D272" t="str">
            <v>UN</v>
          </cell>
          <cell r="E272">
            <v>96473</v>
          </cell>
          <cell r="F272">
            <v>43455</v>
          </cell>
        </row>
        <row r="273">
          <cell r="B273">
            <v>6417</v>
          </cell>
          <cell r="C273" t="str">
            <v>CODO HD EXTREMO LISO 45ºX3``</v>
          </cell>
          <cell r="D273" t="str">
            <v>UN</v>
          </cell>
          <cell r="E273">
            <v>119512</v>
          </cell>
          <cell r="F273">
            <v>43455</v>
          </cell>
        </row>
        <row r="274">
          <cell r="B274">
            <v>6418</v>
          </cell>
          <cell r="C274" t="str">
            <v>CODO HD EXTREMO LISO 45ºX4``</v>
          </cell>
          <cell r="D274" t="str">
            <v>UN</v>
          </cell>
          <cell r="E274">
            <v>149750</v>
          </cell>
          <cell r="F274">
            <v>43455</v>
          </cell>
        </row>
        <row r="275">
          <cell r="B275">
            <v>6419</v>
          </cell>
          <cell r="C275" t="str">
            <v>CODO HD EXTREMO LISO 45ºX6``</v>
          </cell>
          <cell r="D275" t="str">
            <v>UN</v>
          </cell>
          <cell r="E275">
            <v>321098</v>
          </cell>
          <cell r="F275">
            <v>43455</v>
          </cell>
        </row>
        <row r="276">
          <cell r="B276">
            <v>6420</v>
          </cell>
          <cell r="C276" t="str">
            <v>CODO HD EXTREMO LISO 45ºX8``</v>
          </cell>
          <cell r="D276" t="str">
            <v>UN</v>
          </cell>
          <cell r="E276">
            <v>699791</v>
          </cell>
          <cell r="F276">
            <v>43455</v>
          </cell>
        </row>
        <row r="277">
          <cell r="B277">
            <v>6421</v>
          </cell>
          <cell r="C277" t="str">
            <v>CODO HD EXTREMO LISO 45ºX10``</v>
          </cell>
          <cell r="D277" t="str">
            <v>UN</v>
          </cell>
          <cell r="E277">
            <v>1153360</v>
          </cell>
          <cell r="F277">
            <v>43455</v>
          </cell>
        </row>
        <row r="278">
          <cell r="B278">
            <v>6422</v>
          </cell>
          <cell r="C278" t="str">
            <v>CODO HD EXTREMO LISO 45ºX12``</v>
          </cell>
          <cell r="D278" t="str">
            <v>UN</v>
          </cell>
          <cell r="E278">
            <v>1223915</v>
          </cell>
          <cell r="F278">
            <v>43455</v>
          </cell>
        </row>
        <row r="279">
          <cell r="B279">
            <v>6423</v>
          </cell>
          <cell r="C279" t="str">
            <v>CODO HD EXTREMO LISO 45ºX14``</v>
          </cell>
          <cell r="D279" t="str">
            <v>UN</v>
          </cell>
          <cell r="E279">
            <v>1762438</v>
          </cell>
          <cell r="F279">
            <v>43455</v>
          </cell>
        </row>
        <row r="280">
          <cell r="B280">
            <v>6424</v>
          </cell>
          <cell r="C280" t="str">
            <v>CODO HD EXTREMO LISO 45ºX16``</v>
          </cell>
          <cell r="D280" t="str">
            <v>UN</v>
          </cell>
          <cell r="E280">
            <v>2619178</v>
          </cell>
          <cell r="F280">
            <v>43455</v>
          </cell>
        </row>
        <row r="281">
          <cell r="B281">
            <v>6425</v>
          </cell>
          <cell r="C281" t="str">
            <v>CODO HD EXTREMO LISO 45ºX18``</v>
          </cell>
          <cell r="D281" t="str">
            <v>UN</v>
          </cell>
          <cell r="E281">
            <v>3493197</v>
          </cell>
          <cell r="F281">
            <v>43455</v>
          </cell>
        </row>
        <row r="282">
          <cell r="B282">
            <v>6426</v>
          </cell>
          <cell r="C282" t="str">
            <v>CODO HD EXTREMO LISO 45ºX20``</v>
          </cell>
          <cell r="D282" t="str">
            <v>UN</v>
          </cell>
          <cell r="E282">
            <v>5058369</v>
          </cell>
          <cell r="F282">
            <v>43455</v>
          </cell>
        </row>
        <row r="283">
          <cell r="B283">
            <v>6430</v>
          </cell>
          <cell r="C283" t="str">
            <v>CODO HD EXTREMO LISO 22.5ºX4``</v>
          </cell>
          <cell r="D283" t="str">
            <v>UN</v>
          </cell>
          <cell r="E283">
            <v>169908</v>
          </cell>
          <cell r="F283">
            <v>43455</v>
          </cell>
        </row>
        <row r="284">
          <cell r="B284">
            <v>6431</v>
          </cell>
          <cell r="C284" t="str">
            <v>CODO HD EXTREMO LISO 22.5ºX6``</v>
          </cell>
          <cell r="D284" t="str">
            <v>UN</v>
          </cell>
          <cell r="E284">
            <v>275021</v>
          </cell>
          <cell r="F284">
            <v>43455</v>
          </cell>
        </row>
        <row r="285">
          <cell r="B285">
            <v>6434</v>
          </cell>
          <cell r="C285" t="str">
            <v>CODO HD EXTREMO LISO 22.5ºX12``</v>
          </cell>
          <cell r="D285" t="str">
            <v>UN</v>
          </cell>
          <cell r="E285">
            <v>1310309</v>
          </cell>
          <cell r="F285">
            <v>43455</v>
          </cell>
        </row>
        <row r="286">
          <cell r="B286">
            <v>6440</v>
          </cell>
          <cell r="C286" t="str">
            <v>CODO HD EXTREMO LISO 11.25ºX2``</v>
          </cell>
          <cell r="D286" t="str">
            <v>UN</v>
          </cell>
          <cell r="E286">
            <v>69115</v>
          </cell>
          <cell r="F286">
            <v>43455</v>
          </cell>
        </row>
        <row r="287">
          <cell r="B287">
            <v>6441</v>
          </cell>
          <cell r="C287" t="str">
            <v>CODO HD EXTREMO LISO 11.25ºX3``</v>
          </cell>
          <cell r="D287" t="str">
            <v>UN</v>
          </cell>
          <cell r="E287">
            <v>115192</v>
          </cell>
          <cell r="F287">
            <v>43455</v>
          </cell>
        </row>
        <row r="288">
          <cell r="B288">
            <v>6442</v>
          </cell>
          <cell r="C288" t="str">
            <v>CODO HD EXTREMO LISO 11.25ºX4``</v>
          </cell>
          <cell r="D288" t="str">
            <v>UN</v>
          </cell>
          <cell r="E288">
            <v>138230</v>
          </cell>
          <cell r="F288">
            <v>43455</v>
          </cell>
        </row>
        <row r="289">
          <cell r="B289">
            <v>6443</v>
          </cell>
          <cell r="C289" t="str">
            <v>CODO HD EXTREMO LISO 11.25ºX6``</v>
          </cell>
          <cell r="D289" t="str">
            <v>UN</v>
          </cell>
          <cell r="E289">
            <v>263502</v>
          </cell>
          <cell r="F289">
            <v>43455</v>
          </cell>
        </row>
        <row r="290">
          <cell r="B290">
            <v>6446</v>
          </cell>
          <cell r="C290" t="str">
            <v>CODO HD EXTREMO LISO 11.25ºX12``</v>
          </cell>
          <cell r="D290" t="str">
            <v>UN</v>
          </cell>
          <cell r="E290">
            <v>1136081</v>
          </cell>
          <cell r="F290">
            <v>43455</v>
          </cell>
        </row>
        <row r="291">
          <cell r="B291">
            <v>6454</v>
          </cell>
          <cell r="C291" t="str">
            <v>UNION REPARACION HD EXTREMO LISO D=6"</v>
          </cell>
          <cell r="D291" t="str">
            <v>UN</v>
          </cell>
          <cell r="E291">
            <v>267821</v>
          </cell>
          <cell r="F291">
            <v>43455</v>
          </cell>
        </row>
        <row r="292">
          <cell r="B292">
            <v>6455</v>
          </cell>
          <cell r="C292" t="str">
            <v>UNION REPARACION HD EXTREMO LISO D=8"</v>
          </cell>
          <cell r="D292" t="str">
            <v>UN</v>
          </cell>
          <cell r="E292">
            <v>413251</v>
          </cell>
          <cell r="F292">
            <v>43455</v>
          </cell>
        </row>
        <row r="293">
          <cell r="B293">
            <v>6456</v>
          </cell>
          <cell r="C293" t="str">
            <v>UNION REPARACION HD EXTREMO LISO D=10"</v>
          </cell>
          <cell r="D293" t="str">
            <v>UN</v>
          </cell>
          <cell r="E293">
            <v>604758</v>
          </cell>
          <cell r="F293">
            <v>43455</v>
          </cell>
        </row>
        <row r="294">
          <cell r="B294">
            <v>6457</v>
          </cell>
          <cell r="C294" t="str">
            <v>UNION REPARACION HD EXTREMO LISO D=12"</v>
          </cell>
          <cell r="D294" t="str">
            <v>UN</v>
          </cell>
          <cell r="E294">
            <v>940255</v>
          </cell>
          <cell r="F294">
            <v>43455</v>
          </cell>
        </row>
        <row r="295">
          <cell r="B295">
            <v>6458</v>
          </cell>
          <cell r="C295" t="str">
            <v>UNION REPARACION HD EXTREMO LISO D=14"</v>
          </cell>
          <cell r="D295" t="str">
            <v>UN</v>
          </cell>
          <cell r="E295">
            <v>1278631</v>
          </cell>
          <cell r="F295">
            <v>43455</v>
          </cell>
        </row>
        <row r="296">
          <cell r="B296">
            <v>6459</v>
          </cell>
          <cell r="C296" t="str">
            <v>UNION REPARACION HD EXTREMO LISO D=16"</v>
          </cell>
          <cell r="D296" t="str">
            <v>UN</v>
          </cell>
          <cell r="E296">
            <v>1640177</v>
          </cell>
          <cell r="F296">
            <v>43455</v>
          </cell>
        </row>
        <row r="297">
          <cell r="B297">
            <v>6462</v>
          </cell>
          <cell r="C297" t="str">
            <v>TAPON HD EXTREMO LISO D=4"</v>
          </cell>
          <cell r="D297" t="str">
            <v>UN</v>
          </cell>
          <cell r="E297">
            <v>96473</v>
          </cell>
          <cell r="F297">
            <v>43455</v>
          </cell>
        </row>
        <row r="298">
          <cell r="B298">
            <v>6463</v>
          </cell>
          <cell r="C298" t="str">
            <v>TAPON HD EXTREMO LISO D=6"</v>
          </cell>
          <cell r="D298" t="str">
            <v>UN</v>
          </cell>
          <cell r="E298">
            <v>253422</v>
          </cell>
          <cell r="F298">
            <v>43455</v>
          </cell>
        </row>
        <row r="299">
          <cell r="B299">
            <v>6464</v>
          </cell>
          <cell r="C299" t="str">
            <v>TAPON HD EXTREMO LISO D=8"</v>
          </cell>
          <cell r="D299" t="str">
            <v>UN</v>
          </cell>
          <cell r="E299">
            <v>503965</v>
          </cell>
          <cell r="F299">
            <v>43455</v>
          </cell>
        </row>
        <row r="300">
          <cell r="B300">
            <v>6466</v>
          </cell>
          <cell r="C300" t="str">
            <v>TAPON HD EXTREMO LISO D=12"</v>
          </cell>
          <cell r="D300" t="str">
            <v>UN</v>
          </cell>
          <cell r="E300">
            <v>1094324</v>
          </cell>
          <cell r="F300">
            <v>43455</v>
          </cell>
        </row>
        <row r="301">
          <cell r="B301">
            <v>6472</v>
          </cell>
          <cell r="C301" t="str">
            <v>TUBERIA CONDUIT PVC D=1"</v>
          </cell>
          <cell r="D301" t="str">
            <v>ML</v>
          </cell>
          <cell r="E301">
            <v>2783</v>
          </cell>
          <cell r="F301">
            <v>43455</v>
          </cell>
        </row>
        <row r="302">
          <cell r="B302">
            <v>6473</v>
          </cell>
          <cell r="C302" t="str">
            <v>TUBERIA CONDUIT PVC D=1 1/4"</v>
          </cell>
          <cell r="D302" t="str">
            <v>ML</v>
          </cell>
          <cell r="E302">
            <v>4301</v>
          </cell>
          <cell r="F302">
            <v>43455</v>
          </cell>
        </row>
        <row r="303">
          <cell r="B303">
            <v>6474</v>
          </cell>
          <cell r="C303" t="str">
            <v>TUBERIA CONDUIT PVC D=1 1/2"</v>
          </cell>
          <cell r="D303" t="str">
            <v>ML</v>
          </cell>
          <cell r="E303">
            <v>5482</v>
          </cell>
          <cell r="F303">
            <v>43455</v>
          </cell>
        </row>
        <row r="304">
          <cell r="B304">
            <v>6475</v>
          </cell>
          <cell r="C304" t="str">
            <v>TUBERIA CONDUIT PVC D=2"</v>
          </cell>
          <cell r="D304" t="str">
            <v>ML</v>
          </cell>
          <cell r="E304">
            <v>8432</v>
          </cell>
          <cell r="F304">
            <v>43455</v>
          </cell>
        </row>
        <row r="305">
          <cell r="B305">
            <v>6476</v>
          </cell>
          <cell r="C305" t="str">
            <v>VALVULA COMPUERTA ELASTICA VNA E. L. D=2"</v>
          </cell>
          <cell r="D305" t="str">
            <v>UN</v>
          </cell>
          <cell r="E305">
            <v>387333</v>
          </cell>
          <cell r="F305">
            <v>43455</v>
          </cell>
        </row>
        <row r="306">
          <cell r="B306">
            <v>6477</v>
          </cell>
          <cell r="C306" t="str">
            <v>VALVULA COMPUERTA ELASTICA VNA E. L. D=3"</v>
          </cell>
          <cell r="D306" t="str">
            <v>UN</v>
          </cell>
          <cell r="E306">
            <v>561561</v>
          </cell>
          <cell r="F306">
            <v>43455</v>
          </cell>
        </row>
        <row r="307">
          <cell r="B307">
            <v>6479</v>
          </cell>
          <cell r="C307" t="str">
            <v>VALVULA COMPUERTA ELASTICA VNA E. L. D=6"</v>
          </cell>
          <cell r="D307" t="str">
            <v>UN</v>
          </cell>
          <cell r="E307">
            <v>1311749</v>
          </cell>
          <cell r="F307">
            <v>43455</v>
          </cell>
        </row>
        <row r="308">
          <cell r="B308">
            <v>6480</v>
          </cell>
          <cell r="C308" t="str">
            <v>VALVULA COMPUERTA ELASTICA VNA E. L. D=8"</v>
          </cell>
          <cell r="D308" t="str">
            <v>UN</v>
          </cell>
          <cell r="E308">
            <v>1942425</v>
          </cell>
          <cell r="F308">
            <v>43455</v>
          </cell>
        </row>
        <row r="309">
          <cell r="B309">
            <v>6481</v>
          </cell>
          <cell r="C309" t="str">
            <v>HIDRANTE EXTREMO BRIDA D=3" TIPO MILAN</v>
          </cell>
          <cell r="D309" t="str">
            <v>UN</v>
          </cell>
          <cell r="E309">
            <v>2397434</v>
          </cell>
          <cell r="F309">
            <v>43455</v>
          </cell>
        </row>
        <row r="310">
          <cell r="B310">
            <v>6482</v>
          </cell>
          <cell r="C310" t="str">
            <v>HIDRANTE EXTREMO BRIDA D=4" TIPO TRAFICO</v>
          </cell>
          <cell r="D310" t="str">
            <v>UN</v>
          </cell>
          <cell r="E310">
            <v>3457200</v>
          </cell>
          <cell r="F310">
            <v>43455</v>
          </cell>
        </row>
        <row r="311">
          <cell r="B311">
            <v>6483</v>
          </cell>
          <cell r="C311" t="str">
            <v>HIDRANTE EXTREMO BRIDA D=6" TIPO TRAFICO</v>
          </cell>
          <cell r="D311" t="str">
            <v>UN</v>
          </cell>
          <cell r="E311">
            <v>4626399</v>
          </cell>
          <cell r="F311">
            <v>43455</v>
          </cell>
        </row>
        <row r="312">
          <cell r="B312">
            <v>6484</v>
          </cell>
          <cell r="C312" t="str">
            <v>HIDRANTE EXTREMO BRIDA D=4" TIPO POSTE</v>
          </cell>
          <cell r="D312" t="str">
            <v>UN</v>
          </cell>
          <cell r="E312">
            <v>2220326</v>
          </cell>
          <cell r="F312">
            <v>43455</v>
          </cell>
        </row>
        <row r="313">
          <cell r="B313">
            <v>6485</v>
          </cell>
          <cell r="C313" t="str">
            <v>HIDRANTE EXTREMO BRIDA D=6" TIPO POSTE</v>
          </cell>
          <cell r="D313" t="str">
            <v>UN</v>
          </cell>
          <cell r="E313">
            <v>3121703</v>
          </cell>
          <cell r="F313">
            <v>43455</v>
          </cell>
        </row>
        <row r="314">
          <cell r="B314">
            <v>6507</v>
          </cell>
          <cell r="C314" t="str">
            <v>TERMINADORA DE ASFALTO - INCLUYE OPERARIO Y COMBUSTIBLE</v>
          </cell>
          <cell r="D314" t="str">
            <v>HR</v>
          </cell>
          <cell r="E314">
            <v>134537</v>
          </cell>
          <cell r="F314">
            <v>43455</v>
          </cell>
        </row>
        <row r="315">
          <cell r="B315">
            <v>6527</v>
          </cell>
          <cell r="C315" t="str">
            <v>UNION REPARACION PVC U.M. NORMA NTC 382 D=6"</v>
          </cell>
          <cell r="D315" t="str">
            <v>UN</v>
          </cell>
          <cell r="E315">
            <v>133567</v>
          </cell>
          <cell r="F315">
            <v>43455</v>
          </cell>
        </row>
        <row r="316">
          <cell r="B316">
            <v>6528</v>
          </cell>
          <cell r="C316" t="str">
            <v>UNION REPARACION PVC U.M. NORMA NTC 382 D=8"</v>
          </cell>
          <cell r="D316" t="str">
            <v>UN</v>
          </cell>
          <cell r="E316">
            <v>245585</v>
          </cell>
          <cell r="F316">
            <v>43455</v>
          </cell>
        </row>
        <row r="317">
          <cell r="B317">
            <v>6530</v>
          </cell>
          <cell r="C317" t="str">
            <v>UNION REPARACION PVC U.M. NORMA NTC 382 D=12"</v>
          </cell>
          <cell r="D317" t="str">
            <v>UN</v>
          </cell>
          <cell r="E317">
            <v>767852</v>
          </cell>
          <cell r="F317">
            <v>43455</v>
          </cell>
        </row>
        <row r="318">
          <cell r="B318">
            <v>6534</v>
          </cell>
          <cell r="C318" t="str">
            <v>BANCA EN CONCRETO SIN ESPALDAR M31</v>
          </cell>
          <cell r="D318" t="str">
            <v>UN</v>
          </cell>
          <cell r="E318">
            <v>243550</v>
          </cell>
          <cell r="F318">
            <v>43455</v>
          </cell>
        </row>
        <row r="319">
          <cell r="B319">
            <v>6535</v>
          </cell>
          <cell r="C319" t="str">
            <v>BANCA MODULAR EN CONCRETO M40</v>
          </cell>
          <cell r="D319" t="str">
            <v>UN</v>
          </cell>
          <cell r="E319">
            <v>103115</v>
          </cell>
          <cell r="F319">
            <v>43455</v>
          </cell>
        </row>
        <row r="320">
          <cell r="B320">
            <v>6539</v>
          </cell>
          <cell r="C320" t="str">
            <v>ADAPTADOR TERMINAL CAMPANA PVC D=3"</v>
          </cell>
          <cell r="D320" t="str">
            <v>UN</v>
          </cell>
          <cell r="E320">
            <v>4824</v>
          </cell>
          <cell r="F320">
            <v>43455</v>
          </cell>
        </row>
        <row r="321">
          <cell r="B321">
            <v>6540</v>
          </cell>
          <cell r="C321" t="str">
            <v>ADAPTADOR TERMINAL CAMPANA PVC D=4"</v>
          </cell>
          <cell r="D321" t="str">
            <v>UN</v>
          </cell>
          <cell r="E321">
            <v>5284</v>
          </cell>
          <cell r="F321">
            <v>43455</v>
          </cell>
        </row>
        <row r="322">
          <cell r="B322">
            <v>6543</v>
          </cell>
          <cell r="C322" t="str">
            <v>MARCO Y TAPA CAJA PASO SENCILLA ANDEN ETB</v>
          </cell>
          <cell r="D322" t="str">
            <v>UN</v>
          </cell>
          <cell r="E322">
            <v>171266</v>
          </cell>
          <cell r="F322">
            <v>43455</v>
          </cell>
        </row>
        <row r="323">
          <cell r="B323">
            <v>6545</v>
          </cell>
          <cell r="C323" t="str">
            <v>MARCO Y TAPAS CAJA PASO DOBLE ANDEN ETB</v>
          </cell>
          <cell r="D323" t="str">
            <v>UN</v>
          </cell>
          <cell r="E323">
            <v>296023</v>
          </cell>
          <cell r="F323">
            <v>43455</v>
          </cell>
        </row>
        <row r="324">
          <cell r="B324">
            <v>6551</v>
          </cell>
          <cell r="C324" t="str">
            <v>SEÑAL DOBLE CARA PARA CICLORUTA PARAL 3m</v>
          </cell>
          <cell r="D324" t="str">
            <v>UN</v>
          </cell>
          <cell r="E324">
            <v>368900</v>
          </cell>
          <cell r="F324">
            <v>43455</v>
          </cell>
        </row>
        <row r="325">
          <cell r="B325">
            <v>6552</v>
          </cell>
          <cell r="C325" t="str">
            <v>SEÑAL DE TRANSITO GRUPO I (60x60cm) POSTE 3.5m</v>
          </cell>
          <cell r="D325" t="str">
            <v>UN</v>
          </cell>
          <cell r="E325">
            <v>113050</v>
          </cell>
          <cell r="F325">
            <v>43455</v>
          </cell>
        </row>
        <row r="326">
          <cell r="B326">
            <v>6553</v>
          </cell>
          <cell r="C326" t="str">
            <v>SEÑAL DE TRANSITO GRUPO I (75x75cm) POSTE 3.5m</v>
          </cell>
          <cell r="D326" t="str">
            <v>UN</v>
          </cell>
          <cell r="E326">
            <v>113050</v>
          </cell>
          <cell r="F326">
            <v>43455</v>
          </cell>
        </row>
        <row r="327">
          <cell r="B327">
            <v>6554</v>
          </cell>
          <cell r="C327" t="str">
            <v>SEÑAL DE TRANSITO GRUPO I (90x90cm) POSTE 3.5m</v>
          </cell>
          <cell r="D327" t="str">
            <v>UN</v>
          </cell>
          <cell r="E327">
            <v>368900</v>
          </cell>
          <cell r="F327">
            <v>43455</v>
          </cell>
        </row>
        <row r="328">
          <cell r="B328">
            <v>6555</v>
          </cell>
          <cell r="C328" t="str">
            <v>TACHON EN CONCRETO 0.4x0.15x0.08m INCLUYE PINTURA PARA INSTALAR</v>
          </cell>
          <cell r="D328" t="str">
            <v>UN</v>
          </cell>
          <cell r="E328">
            <v>19040</v>
          </cell>
          <cell r="F328">
            <v>43455</v>
          </cell>
        </row>
        <row r="329">
          <cell r="B329">
            <v>6556</v>
          </cell>
          <cell r="C329" t="str">
            <v>TACHA REFLECTIVA UNIDIRECCIONAL</v>
          </cell>
          <cell r="D329" t="str">
            <v>UN</v>
          </cell>
          <cell r="E329">
            <v>4765</v>
          </cell>
          <cell r="F329">
            <v>43455</v>
          </cell>
        </row>
        <row r="330">
          <cell r="B330">
            <v>6559</v>
          </cell>
          <cell r="C330" t="str">
            <v>ADAPTADOR MACHO PVC U.S. D=2``</v>
          </cell>
          <cell r="D330" t="str">
            <v>UN</v>
          </cell>
          <cell r="E330">
            <v>4470</v>
          </cell>
          <cell r="F330">
            <v>43455</v>
          </cell>
        </row>
        <row r="331">
          <cell r="B331">
            <v>6560</v>
          </cell>
          <cell r="C331" t="str">
            <v>ADAPTADOR MACHO PVC U.S. D=3``</v>
          </cell>
          <cell r="D331" t="str">
            <v>UN</v>
          </cell>
          <cell r="E331">
            <v>17570</v>
          </cell>
          <cell r="F331">
            <v>43455</v>
          </cell>
        </row>
        <row r="332">
          <cell r="B332">
            <v>6561</v>
          </cell>
          <cell r="C332" t="str">
            <v>ADAPTADOR MACHO PVC U.S. D=4``</v>
          </cell>
          <cell r="D332" t="str">
            <v>UN</v>
          </cell>
          <cell r="E332">
            <v>32341</v>
          </cell>
          <cell r="F332">
            <v>43455</v>
          </cell>
        </row>
        <row r="333">
          <cell r="B333">
            <v>6567</v>
          </cell>
          <cell r="C333" t="str">
            <v>CARROTANQUE IRRIGADOR DE AGUA - HORA</v>
          </cell>
          <cell r="D333" t="str">
            <v>HR</v>
          </cell>
          <cell r="E333">
            <v>30000</v>
          </cell>
          <cell r="F333">
            <v>43455</v>
          </cell>
        </row>
        <row r="334">
          <cell r="B334">
            <v>6578</v>
          </cell>
          <cell r="C334" t="str">
            <v>TRITURADO 3/4"</v>
          </cell>
          <cell r="D334" t="str">
            <v>M3</v>
          </cell>
          <cell r="E334">
            <v>47600</v>
          </cell>
          <cell r="F334">
            <v>43455</v>
          </cell>
        </row>
        <row r="335">
          <cell r="B335">
            <v>6624</v>
          </cell>
          <cell r="C335" t="str">
            <v>RAJÓN SUELTO &gt; = 12" (30 - 50 cm)</v>
          </cell>
          <cell r="D335" t="str">
            <v>M3</v>
          </cell>
          <cell r="E335">
            <v>30940</v>
          </cell>
          <cell r="F335">
            <v>43455</v>
          </cell>
        </row>
        <row r="336">
          <cell r="B336">
            <v>6625</v>
          </cell>
          <cell r="C336" t="str">
            <v>MEZCLADORA A GASOLINA (1.5 Bultos) - INCLUYE COMBUSTIBLE</v>
          </cell>
          <cell r="D336" t="str">
            <v>DIA</v>
          </cell>
          <cell r="E336">
            <v>31170</v>
          </cell>
          <cell r="F336">
            <v>43455</v>
          </cell>
        </row>
        <row r="337">
          <cell r="B337">
            <v>6628</v>
          </cell>
          <cell r="C337" t="str">
            <v>LUMINARIA DE SODIO 400W, 208/220V PARA AP</v>
          </cell>
          <cell r="D337" t="str">
            <v>UN</v>
          </cell>
          <cell r="E337">
            <v>563796</v>
          </cell>
          <cell r="F337">
            <v>43455</v>
          </cell>
        </row>
        <row r="338">
          <cell r="B338">
            <v>6629</v>
          </cell>
          <cell r="C338" t="str">
            <v>FOTOCELDA CON BASE</v>
          </cell>
          <cell r="D338" t="str">
            <v>UN</v>
          </cell>
          <cell r="E338">
            <v>17881</v>
          </cell>
          <cell r="F338">
            <v>43455</v>
          </cell>
        </row>
        <row r="339">
          <cell r="B339">
            <v>6630</v>
          </cell>
          <cell r="C339" t="str">
            <v>BOMBILLO SODIO 70 W, 208/220V</v>
          </cell>
          <cell r="D339" t="str">
            <v>UN</v>
          </cell>
          <cell r="E339">
            <v>13300</v>
          </cell>
          <cell r="F339">
            <v>43455</v>
          </cell>
        </row>
        <row r="340">
          <cell r="B340">
            <v>6631</v>
          </cell>
          <cell r="C340" t="str">
            <v>BOMBILLO SODIO 150 W, 208/220V</v>
          </cell>
          <cell r="D340" t="str">
            <v>UN</v>
          </cell>
          <cell r="E340">
            <v>19502</v>
          </cell>
          <cell r="F340">
            <v>43455</v>
          </cell>
        </row>
        <row r="341">
          <cell r="B341">
            <v>6632</v>
          </cell>
          <cell r="C341" t="str">
            <v>BOMBILLO SODIO 250 W, 208/220V</v>
          </cell>
          <cell r="D341" t="str">
            <v>UN</v>
          </cell>
          <cell r="E341">
            <v>22384</v>
          </cell>
          <cell r="F341">
            <v>43455</v>
          </cell>
        </row>
        <row r="342">
          <cell r="B342">
            <v>6633</v>
          </cell>
          <cell r="C342" t="str">
            <v>BOMBILLO SODIO 400 W, 208/220V</v>
          </cell>
          <cell r="D342" t="str">
            <v>UN</v>
          </cell>
          <cell r="E342">
            <v>30244</v>
          </cell>
          <cell r="F342">
            <v>43455</v>
          </cell>
        </row>
        <row r="343">
          <cell r="B343">
            <v>6636</v>
          </cell>
          <cell r="C343" t="str">
            <v>POSTE METALICO H=10m BRAZO SENCILLO (PINTADO)</v>
          </cell>
          <cell r="D343" t="str">
            <v>UN</v>
          </cell>
          <cell r="E343">
            <v>1911404</v>
          </cell>
          <cell r="F343">
            <v>43455</v>
          </cell>
        </row>
        <row r="344">
          <cell r="B344">
            <v>6645</v>
          </cell>
          <cell r="C344" t="str">
            <v>CODO G.RAD. PVC U.M. NORMA NTC 382 90° D=2 1/2" RDE 21</v>
          </cell>
          <cell r="D344" t="str">
            <v>UN</v>
          </cell>
          <cell r="E344">
            <v>24552</v>
          </cell>
          <cell r="F344">
            <v>43455</v>
          </cell>
        </row>
        <row r="345">
          <cell r="B345">
            <v>6646</v>
          </cell>
          <cell r="C345" t="str">
            <v>CODO G.RAD. PVC U.M. NORMA NTC 382 90° D=3" RDE 21</v>
          </cell>
          <cell r="D345" t="str">
            <v>UN</v>
          </cell>
          <cell r="E345">
            <v>54238</v>
          </cell>
          <cell r="F345">
            <v>43455</v>
          </cell>
        </row>
        <row r="346">
          <cell r="B346">
            <v>6647</v>
          </cell>
          <cell r="C346" t="str">
            <v>CODO G.RAD. PVC U.M. NORMA NTC 382 90° D=6" RDE 21</v>
          </cell>
          <cell r="D346" t="str">
            <v>UN</v>
          </cell>
          <cell r="E346">
            <v>183842</v>
          </cell>
          <cell r="F346">
            <v>43455</v>
          </cell>
        </row>
        <row r="347">
          <cell r="B347">
            <v>6648</v>
          </cell>
          <cell r="C347" t="str">
            <v>CODO G.RAD. PVC U.M. NORMA NTC 382 90° D=10" RDE 21</v>
          </cell>
          <cell r="D347" t="str">
            <v>UN</v>
          </cell>
          <cell r="E347">
            <v>1438180</v>
          </cell>
          <cell r="F347">
            <v>43455</v>
          </cell>
        </row>
        <row r="348">
          <cell r="B348">
            <v>6649</v>
          </cell>
          <cell r="C348" t="str">
            <v>CODO G.RAD. PVC U.M. NORMA NTC 382 45° D=2 1/2" RDE 21</v>
          </cell>
          <cell r="D348" t="str">
            <v>UN</v>
          </cell>
          <cell r="E348">
            <v>22978</v>
          </cell>
          <cell r="F348">
            <v>43455</v>
          </cell>
        </row>
        <row r="349">
          <cell r="B349">
            <v>6650</v>
          </cell>
          <cell r="C349" t="str">
            <v>CODO G.RAD. PVC U.M. NORMA NTC 382 45° D=2" RDE 21</v>
          </cell>
          <cell r="D349" t="str">
            <v>UN</v>
          </cell>
          <cell r="E349">
            <v>20124</v>
          </cell>
          <cell r="F349">
            <v>43455</v>
          </cell>
        </row>
        <row r="350">
          <cell r="B350">
            <v>6651</v>
          </cell>
          <cell r="C350" t="str">
            <v>CODO G.RAD. PVC U.M. NORMA NTC 382 45° D=3" RDE 21</v>
          </cell>
          <cell r="D350" t="str">
            <v>UN</v>
          </cell>
          <cell r="E350">
            <v>36358</v>
          </cell>
          <cell r="F350">
            <v>43455</v>
          </cell>
        </row>
        <row r="351">
          <cell r="B351">
            <v>6652</v>
          </cell>
          <cell r="C351" t="str">
            <v>CODO G.RAD. PVC U.M. NORMA NTC 382 45° D=4" RDE 21</v>
          </cell>
          <cell r="D351" t="str">
            <v>UN</v>
          </cell>
          <cell r="E351">
            <v>73770</v>
          </cell>
          <cell r="F351">
            <v>43455</v>
          </cell>
        </row>
        <row r="352">
          <cell r="B352">
            <v>6653</v>
          </cell>
          <cell r="C352" t="str">
            <v>CODO G.RAD. PVC U.M. NORMA NTC 382 45° D=6" RDE 21</v>
          </cell>
          <cell r="D352" t="str">
            <v>UN</v>
          </cell>
          <cell r="E352">
            <v>159575</v>
          </cell>
          <cell r="F352">
            <v>43455</v>
          </cell>
        </row>
        <row r="353">
          <cell r="B353">
            <v>6654</v>
          </cell>
          <cell r="C353" t="str">
            <v>CODO G.RAD. PVC U.M. NORMA NTC 382 45° D=8" RDE 21</v>
          </cell>
          <cell r="D353" t="str">
            <v>UN</v>
          </cell>
          <cell r="E353">
            <v>439322</v>
          </cell>
          <cell r="F353">
            <v>43455</v>
          </cell>
        </row>
        <row r="354">
          <cell r="B354">
            <v>6655</v>
          </cell>
          <cell r="C354" t="str">
            <v>CODO G.RAD. PVC U.M. NORMA NTC 382 45° D=10" RDE 21</v>
          </cell>
          <cell r="D354" t="str">
            <v>UN</v>
          </cell>
          <cell r="E354">
            <v>940847</v>
          </cell>
          <cell r="F354">
            <v>43455</v>
          </cell>
        </row>
        <row r="355">
          <cell r="B355">
            <v>6656</v>
          </cell>
          <cell r="C355" t="str">
            <v>CODO G.RAD. PVC U.M. NORMA NTC 382 45° D=12" RDE 21</v>
          </cell>
          <cell r="D355" t="str">
            <v>UN</v>
          </cell>
          <cell r="E355">
            <v>1320674</v>
          </cell>
          <cell r="F355">
            <v>43455</v>
          </cell>
        </row>
        <row r="356">
          <cell r="B356">
            <v>6657</v>
          </cell>
          <cell r="C356" t="str">
            <v>CODO G.RAD. PVC U.M. NORMA NTC 382 22.5° D=2" RDE 21</v>
          </cell>
          <cell r="D356" t="str">
            <v>UN</v>
          </cell>
          <cell r="E356">
            <v>17699</v>
          </cell>
          <cell r="F356">
            <v>43455</v>
          </cell>
        </row>
        <row r="357">
          <cell r="B357">
            <v>6658</v>
          </cell>
          <cell r="C357" t="str">
            <v>CODO G.RAD. PVC U.M. NORMA NTC 382 22.5° D=2 1/2" RDE 21</v>
          </cell>
          <cell r="D357" t="str">
            <v>UN</v>
          </cell>
          <cell r="E357">
            <v>23550</v>
          </cell>
          <cell r="F357">
            <v>43455</v>
          </cell>
        </row>
        <row r="358">
          <cell r="B358">
            <v>6659</v>
          </cell>
          <cell r="C358" t="str">
            <v>CODO G.RAD. PVC U.M. NORMA NTC 382 22.5° D=3" RDE 21</v>
          </cell>
          <cell r="D358" t="str">
            <v>UN</v>
          </cell>
          <cell r="E358">
            <v>35858</v>
          </cell>
          <cell r="F358">
            <v>43455</v>
          </cell>
        </row>
        <row r="359">
          <cell r="B359">
            <v>6660</v>
          </cell>
          <cell r="C359" t="str">
            <v>CODO G.RAD. PVC U.M. NORMA NTC 382 22.5° D=4" RDE 21</v>
          </cell>
          <cell r="D359" t="str">
            <v>UN</v>
          </cell>
          <cell r="E359">
            <v>65762</v>
          </cell>
          <cell r="F359">
            <v>43455</v>
          </cell>
        </row>
        <row r="360">
          <cell r="B360">
            <v>6661</v>
          </cell>
          <cell r="C360" t="str">
            <v>CODO G.RAD. PVC U.M. NORMA NTC 382 22.5° D=6" RDE 21</v>
          </cell>
          <cell r="D360" t="str">
            <v>UN</v>
          </cell>
          <cell r="E360">
            <v>161582</v>
          </cell>
          <cell r="F360">
            <v>43455</v>
          </cell>
        </row>
        <row r="361">
          <cell r="B361">
            <v>6662</v>
          </cell>
          <cell r="C361" t="str">
            <v>CODO G.RAD. PVC U.M. NORMA NTC 382 22.5° D=8" RDE 21</v>
          </cell>
          <cell r="D361" t="str">
            <v>UN</v>
          </cell>
          <cell r="E361">
            <v>341886</v>
          </cell>
          <cell r="F361">
            <v>43455</v>
          </cell>
        </row>
        <row r="362">
          <cell r="B362">
            <v>6663</v>
          </cell>
          <cell r="C362" t="str">
            <v>CODO G.RAD. PVC U.M. NORMA NTC 382 22.5° D=10" RDE 21</v>
          </cell>
          <cell r="D362" t="str">
            <v>UN</v>
          </cell>
          <cell r="E362">
            <v>766084</v>
          </cell>
          <cell r="F362">
            <v>43455</v>
          </cell>
        </row>
        <row r="363">
          <cell r="B363">
            <v>6664</v>
          </cell>
          <cell r="C363" t="str">
            <v>CODO G.RAD. PVC U.M. NORMA NTC 382 22.5° D=12" RDE 21</v>
          </cell>
          <cell r="D363" t="str">
            <v>UN</v>
          </cell>
          <cell r="E363">
            <v>1031629</v>
          </cell>
          <cell r="F363">
            <v>43455</v>
          </cell>
        </row>
        <row r="364">
          <cell r="B364">
            <v>6665</v>
          </cell>
          <cell r="C364" t="str">
            <v>CODO G.RAD. PVC U.M. NORMA NTC 382 11.25° D=2" RDE 21</v>
          </cell>
          <cell r="D364" t="str">
            <v>UN</v>
          </cell>
          <cell r="E364">
            <v>20466</v>
          </cell>
          <cell r="F364">
            <v>43455</v>
          </cell>
        </row>
        <row r="365">
          <cell r="B365">
            <v>6666</v>
          </cell>
          <cell r="C365" t="str">
            <v>CODO G.RAD. PVC U.M. NORMA NTC 382 TI11.25° D=2 1/2" RDE 21</v>
          </cell>
          <cell r="D365" t="str">
            <v>UN</v>
          </cell>
          <cell r="E365">
            <v>23532</v>
          </cell>
          <cell r="F365">
            <v>43455</v>
          </cell>
        </row>
        <row r="366">
          <cell r="B366">
            <v>6667</v>
          </cell>
          <cell r="C366" t="str">
            <v>CODO G.RAD. PVC U.M. NORMA NTC 382 11.25° D=3" RDE 21</v>
          </cell>
          <cell r="D366" t="str">
            <v>UN</v>
          </cell>
          <cell r="E366">
            <v>32681</v>
          </cell>
          <cell r="F366">
            <v>43455</v>
          </cell>
        </row>
        <row r="367">
          <cell r="B367">
            <v>6668</v>
          </cell>
          <cell r="C367" t="str">
            <v>CODO G.RAD. PVC U.M. NORMA NTC 382 11.25° D=4" RDE 21</v>
          </cell>
          <cell r="D367" t="str">
            <v>UN</v>
          </cell>
          <cell r="E367">
            <v>62480</v>
          </cell>
          <cell r="F367">
            <v>43455</v>
          </cell>
        </row>
        <row r="368">
          <cell r="B368">
            <v>6669</v>
          </cell>
          <cell r="C368" t="str">
            <v>CODO G.RAD. PVC U.M. NORMA NTC 382 11.25° D=6" RDE 21</v>
          </cell>
          <cell r="D368" t="str">
            <v>UN</v>
          </cell>
          <cell r="E368">
            <v>118501</v>
          </cell>
          <cell r="F368">
            <v>43455</v>
          </cell>
        </row>
        <row r="369">
          <cell r="B369">
            <v>6670</v>
          </cell>
          <cell r="C369" t="str">
            <v>CODO G.RAD. PVC U.M. NORMA NTC 382 11.25° D=8" RDE 21</v>
          </cell>
          <cell r="D369" t="str">
            <v>UN</v>
          </cell>
          <cell r="E369">
            <v>293574</v>
          </cell>
          <cell r="F369">
            <v>43455</v>
          </cell>
        </row>
        <row r="370">
          <cell r="B370">
            <v>6671</v>
          </cell>
          <cell r="C370" t="str">
            <v>CODO G.RAD. PVC U.M. NORMA NTC 382 11.25° D=10" RDE 21</v>
          </cell>
          <cell r="D370" t="str">
            <v>UN</v>
          </cell>
          <cell r="E370">
            <v>626724</v>
          </cell>
          <cell r="F370">
            <v>43455</v>
          </cell>
        </row>
        <row r="371">
          <cell r="B371">
            <v>6672</v>
          </cell>
          <cell r="C371" t="str">
            <v>CODO G.RAD. PVC U.M. NORMA NTC 382 11.25° D=12" RDE 21</v>
          </cell>
          <cell r="D371" t="str">
            <v>UN</v>
          </cell>
          <cell r="E371">
            <v>814751</v>
          </cell>
          <cell r="F371">
            <v>43455</v>
          </cell>
        </row>
        <row r="372">
          <cell r="B372">
            <v>6673</v>
          </cell>
          <cell r="C372" t="str">
            <v>CABINA TELEFONICA PEDESTAL M20</v>
          </cell>
          <cell r="D372" t="str">
            <v>UN</v>
          </cell>
          <cell r="E372">
            <v>4568480</v>
          </cell>
          <cell r="F372">
            <v>43455</v>
          </cell>
        </row>
        <row r="373">
          <cell r="B373">
            <v>6674</v>
          </cell>
          <cell r="C373" t="str">
            <v>PARADERO EN ACERO INOXIDABLE M10 (INSTALADO)</v>
          </cell>
          <cell r="D373" t="str">
            <v>UN</v>
          </cell>
          <cell r="E373">
            <v>10353000</v>
          </cell>
          <cell r="F373">
            <v>43455</v>
          </cell>
        </row>
        <row r="374">
          <cell r="B374">
            <v>6675</v>
          </cell>
          <cell r="C374" t="str">
            <v>CICLO-PARQUEADERO M101</v>
          </cell>
          <cell r="D374" t="str">
            <v>UN</v>
          </cell>
          <cell r="E374">
            <v>571200</v>
          </cell>
          <cell r="F374">
            <v>43455</v>
          </cell>
        </row>
        <row r="375">
          <cell r="B375">
            <v>6677</v>
          </cell>
          <cell r="C375" t="str">
            <v>BANCA EN MADERA M50</v>
          </cell>
          <cell r="D375" t="str">
            <v>UN</v>
          </cell>
          <cell r="E375">
            <v>464100</v>
          </cell>
          <cell r="F375">
            <v>43455</v>
          </cell>
        </row>
        <row r="376">
          <cell r="B376">
            <v>6679</v>
          </cell>
          <cell r="C376" t="str">
            <v>PROTECTOR DE ARBOL M90</v>
          </cell>
          <cell r="D376" t="str">
            <v>UN</v>
          </cell>
          <cell r="E376">
            <v>521780</v>
          </cell>
          <cell r="F376">
            <v>43455</v>
          </cell>
        </row>
        <row r="377">
          <cell r="B377">
            <v>6680</v>
          </cell>
          <cell r="C377" t="str">
            <v>PROTECTOR DE ARBOL DE DOS TUBOS M91</v>
          </cell>
          <cell r="D377" t="str">
            <v>UN</v>
          </cell>
          <cell r="E377">
            <v>130900</v>
          </cell>
          <cell r="F377">
            <v>43455</v>
          </cell>
        </row>
        <row r="378">
          <cell r="B378">
            <v>6681</v>
          </cell>
          <cell r="C378" t="str">
            <v>POSTE HISTORICO M131 H=5m</v>
          </cell>
          <cell r="D378" t="str">
            <v>UN</v>
          </cell>
          <cell r="E378">
            <v>3188920</v>
          </cell>
          <cell r="F378">
            <v>43455</v>
          </cell>
        </row>
        <row r="379">
          <cell r="B379">
            <v>6682</v>
          </cell>
          <cell r="C379" t="str">
            <v>BOLARDO BAJO EN HIERRO M62</v>
          </cell>
          <cell r="D379" t="str">
            <v>UN</v>
          </cell>
          <cell r="E379">
            <v>113050</v>
          </cell>
          <cell r="F379">
            <v>43455</v>
          </cell>
        </row>
        <row r="380">
          <cell r="B380">
            <v>6683</v>
          </cell>
          <cell r="C380" t="str">
            <v>BOLARDO BAJO EN CONCRETO M61</v>
          </cell>
          <cell r="D380" t="str">
            <v>UN</v>
          </cell>
          <cell r="E380">
            <v>56545</v>
          </cell>
          <cell r="F380">
            <v>43455</v>
          </cell>
        </row>
        <row r="381">
          <cell r="B381">
            <v>6684</v>
          </cell>
          <cell r="C381" t="str">
            <v>BLOQUE ESTRUCTURAL TIPO PIEDRA GRIS</v>
          </cell>
          <cell r="D381" t="str">
            <v>UN</v>
          </cell>
          <cell r="E381">
            <v>4000</v>
          </cell>
          <cell r="F381">
            <v>43455</v>
          </cell>
        </row>
        <row r="382">
          <cell r="B382">
            <v>6698</v>
          </cell>
          <cell r="C382" t="str">
            <v>GEOTEXTIL REPAV 400</v>
          </cell>
          <cell r="D382" t="str">
            <v>M2</v>
          </cell>
          <cell r="E382">
            <v>4116</v>
          </cell>
          <cell r="F382">
            <v>43455</v>
          </cell>
        </row>
        <row r="383">
          <cell r="B383">
            <v>6700</v>
          </cell>
          <cell r="C383" t="str">
            <v>GEOTEXTIL NT 3000 o 601 NT</v>
          </cell>
          <cell r="D383" t="str">
            <v>M2</v>
          </cell>
          <cell r="E383">
            <v>5836</v>
          </cell>
          <cell r="F383">
            <v>43455</v>
          </cell>
        </row>
        <row r="384">
          <cell r="B384">
            <v>6701</v>
          </cell>
          <cell r="C384" t="str">
            <v>GEOTEXTIL NT 4000 o 801 NT</v>
          </cell>
          <cell r="D384" t="str">
            <v>M2</v>
          </cell>
          <cell r="E384">
            <v>9219</v>
          </cell>
          <cell r="F384">
            <v>43455</v>
          </cell>
        </row>
        <row r="385">
          <cell r="B385">
            <v>6702</v>
          </cell>
          <cell r="C385" t="str">
            <v>GEOTEXTIL NT 5000 o 861 NT</v>
          </cell>
          <cell r="D385" t="str">
            <v>M2</v>
          </cell>
          <cell r="E385">
            <v>11356</v>
          </cell>
          <cell r="F385">
            <v>43455</v>
          </cell>
        </row>
        <row r="386">
          <cell r="B386">
            <v>6703</v>
          </cell>
          <cell r="C386" t="str">
            <v>GEOTEXTIL NT 6000 o 1201 NT</v>
          </cell>
          <cell r="D386" t="str">
            <v>M2</v>
          </cell>
          <cell r="E386">
            <v>12989</v>
          </cell>
          <cell r="F386">
            <v>43455</v>
          </cell>
        </row>
        <row r="387">
          <cell r="B387">
            <v>6704</v>
          </cell>
          <cell r="C387" t="str">
            <v>GEOTEXTIL NT 7000 o 1601 NT</v>
          </cell>
          <cell r="D387" t="str">
            <v>M2</v>
          </cell>
          <cell r="E387">
            <v>16342</v>
          </cell>
          <cell r="F387">
            <v>43455</v>
          </cell>
        </row>
        <row r="388">
          <cell r="B388">
            <v>6710</v>
          </cell>
          <cell r="C388" t="str">
            <v>GEOTEXTIL TEJIDO FORTEX BX-30</v>
          </cell>
          <cell r="D388" t="str">
            <v>M2</v>
          </cell>
          <cell r="E388">
            <v>5009</v>
          </cell>
          <cell r="F388">
            <v>43455</v>
          </cell>
        </row>
        <row r="389">
          <cell r="B389">
            <v>6715</v>
          </cell>
          <cell r="C389" t="str">
            <v>UNION PVC U.M. NORMA NTC 382 D=2 1/2"</v>
          </cell>
          <cell r="D389" t="str">
            <v>UN</v>
          </cell>
          <cell r="E389">
            <v>22858</v>
          </cell>
          <cell r="F389">
            <v>43455</v>
          </cell>
        </row>
        <row r="390">
          <cell r="B390">
            <v>6722</v>
          </cell>
          <cell r="C390" t="str">
            <v>SUBBASE GRANULAR B-400</v>
          </cell>
          <cell r="D390" t="str">
            <v>M3</v>
          </cell>
          <cell r="E390">
            <v>16660</v>
          </cell>
          <cell r="F390">
            <v>43455</v>
          </cell>
        </row>
        <row r="391">
          <cell r="B391">
            <v>6733</v>
          </cell>
          <cell r="C391" t="str">
            <v>ADOQUIN DE ARCILLA CUARTERON 26x6x6</v>
          </cell>
          <cell r="D391" t="str">
            <v>UN</v>
          </cell>
          <cell r="E391">
            <v>350</v>
          </cell>
          <cell r="F391">
            <v>43455</v>
          </cell>
        </row>
        <row r="392">
          <cell r="B392">
            <v>6739</v>
          </cell>
          <cell r="C392" t="str">
            <v>BOMBEO DE CONCRETO CON AUTOBOMBA (No incluye suministro ni instalación de concreto)</v>
          </cell>
          <cell r="D392" t="str">
            <v>M3</v>
          </cell>
          <cell r="E392">
            <v>38080</v>
          </cell>
          <cell r="F392">
            <v>43455</v>
          </cell>
        </row>
        <row r="393">
          <cell r="B393">
            <v>6780</v>
          </cell>
          <cell r="C393" t="str">
            <v>MOTOSIERRA</v>
          </cell>
          <cell r="D393" t="str">
            <v>DIA</v>
          </cell>
          <cell r="E393">
            <v>35000</v>
          </cell>
          <cell r="F393">
            <v>43455</v>
          </cell>
        </row>
        <row r="394">
          <cell r="B394">
            <v>6789</v>
          </cell>
          <cell r="C394" t="str">
            <v>ACERO FIGURADO No. 7 (Ø 7/8") F'y=60000 PSI</v>
          </cell>
          <cell r="D394" t="str">
            <v>KG</v>
          </cell>
          <cell r="E394">
            <v>2419</v>
          </cell>
          <cell r="F394">
            <v>43455</v>
          </cell>
        </row>
        <row r="395">
          <cell r="B395">
            <v>6792</v>
          </cell>
          <cell r="C395" t="str">
            <v>MARCO Y TAPA CIRCULAR CAMARA INSPECCIÓN ETB PL0025</v>
          </cell>
          <cell r="D395" t="str">
            <v>UN</v>
          </cell>
          <cell r="E395">
            <v>312375</v>
          </cell>
          <cell r="F395">
            <v>43455</v>
          </cell>
        </row>
        <row r="396">
          <cell r="B396">
            <v>6793</v>
          </cell>
          <cell r="C396" t="str">
            <v>MARCO Y TAPA CAJA INSPECCION SENCILLA CODENSA CS 275</v>
          </cell>
          <cell r="D396" t="str">
            <v>UN</v>
          </cell>
          <cell r="E396">
            <v>349860</v>
          </cell>
          <cell r="F396">
            <v>43455</v>
          </cell>
        </row>
        <row r="397">
          <cell r="B397">
            <v>6807</v>
          </cell>
          <cell r="C397" t="str">
            <v>FORMALETA MADERA SUMIDEROS</v>
          </cell>
          <cell r="D397" t="str">
            <v>M2</v>
          </cell>
          <cell r="E397">
            <v>17034</v>
          </cell>
          <cell r="F397">
            <v>43455</v>
          </cell>
        </row>
        <row r="398">
          <cell r="B398">
            <v>6824</v>
          </cell>
          <cell r="C398" t="str">
            <v>TRANSPORTE TUBERIA Y PREFABRICADOS</v>
          </cell>
          <cell r="D398" t="str">
            <v>KG</v>
          </cell>
          <cell r="E398">
            <v>30</v>
          </cell>
          <cell r="F398">
            <v>43455</v>
          </cell>
        </row>
        <row r="399">
          <cell r="B399">
            <v>6825</v>
          </cell>
          <cell r="C399" t="str">
            <v>BARRERA MONODIRECCIONAL NEW JERSEY (900x290x1000)</v>
          </cell>
          <cell r="D399" t="str">
            <v>UN</v>
          </cell>
          <cell r="E399">
            <v>209767</v>
          </cell>
          <cell r="F399">
            <v>43455</v>
          </cell>
        </row>
        <row r="400">
          <cell r="B400">
            <v>6826</v>
          </cell>
          <cell r="C400" t="str">
            <v>BARRERA BIDIRECCIONAL NEW JERSEY (800x600x1500)</v>
          </cell>
          <cell r="D400" t="str">
            <v>UN</v>
          </cell>
          <cell r="E400">
            <v>259870</v>
          </cell>
          <cell r="F400">
            <v>43455</v>
          </cell>
        </row>
        <row r="401">
          <cell r="B401">
            <v>6830</v>
          </cell>
          <cell r="C401" t="str">
            <v>GROUTING 10,5 MPa 1500 PSI (105 Kg/cm2)</v>
          </cell>
          <cell r="D401" t="str">
            <v>M3</v>
          </cell>
          <cell r="E401">
            <v>369495</v>
          </cell>
          <cell r="F401">
            <v>43455</v>
          </cell>
        </row>
        <row r="402">
          <cell r="B402">
            <v>6831</v>
          </cell>
          <cell r="C402" t="str">
            <v>GROUTING 2000 PSI 14 MPa (140 Kg/cm2)</v>
          </cell>
          <cell r="D402" t="str">
            <v>M3</v>
          </cell>
          <cell r="E402">
            <v>383180</v>
          </cell>
          <cell r="F402">
            <v>43455</v>
          </cell>
        </row>
        <row r="403">
          <cell r="B403">
            <v>6832</v>
          </cell>
          <cell r="C403" t="str">
            <v>GROUTING 17 MPa 2500 PSI (175 Kg/cm2)</v>
          </cell>
          <cell r="D403" t="str">
            <v>M3</v>
          </cell>
          <cell r="E403">
            <v>396330</v>
          </cell>
          <cell r="F403">
            <v>43455</v>
          </cell>
        </row>
        <row r="404">
          <cell r="B404">
            <v>6834</v>
          </cell>
          <cell r="C404" t="str">
            <v>TUBERIA PF D=1/2" RDE 9</v>
          </cell>
          <cell r="D404" t="str">
            <v>ML</v>
          </cell>
          <cell r="E404">
            <v>1710</v>
          </cell>
          <cell r="F404">
            <v>43455</v>
          </cell>
        </row>
        <row r="405">
          <cell r="B405">
            <v>6835</v>
          </cell>
          <cell r="C405" t="str">
            <v>UNION PVC PRESION U.S. D=1/2"</v>
          </cell>
          <cell r="D405" t="str">
            <v>UN</v>
          </cell>
          <cell r="E405">
            <v>309</v>
          </cell>
          <cell r="F405">
            <v>43455</v>
          </cell>
        </row>
        <row r="406">
          <cell r="B406">
            <v>6846</v>
          </cell>
          <cell r="C406" t="str">
            <v>ADOQUIN DE CONCRETO (200x100x80mm)</v>
          </cell>
          <cell r="D406" t="str">
            <v>UN</v>
          </cell>
          <cell r="E406">
            <v>855</v>
          </cell>
          <cell r="F406">
            <v>43455</v>
          </cell>
        </row>
        <row r="407">
          <cell r="B407">
            <v>6847</v>
          </cell>
          <cell r="C407" t="str">
            <v>ADOQUIN DE CONCRETO (200x100x80mm) COLOR</v>
          </cell>
          <cell r="D407" t="str">
            <v>UN</v>
          </cell>
          <cell r="E407">
            <v>1023</v>
          </cell>
          <cell r="F407">
            <v>43455</v>
          </cell>
        </row>
        <row r="408">
          <cell r="B408">
            <v>6853</v>
          </cell>
          <cell r="C408" t="str">
            <v>ADOQUIN DE CONCRETO A25 (200x100x60mm)</v>
          </cell>
          <cell r="D408" t="str">
            <v>UN</v>
          </cell>
          <cell r="E408">
            <v>723</v>
          </cell>
          <cell r="F408">
            <v>43455</v>
          </cell>
        </row>
        <row r="409">
          <cell r="B409">
            <v>6858</v>
          </cell>
          <cell r="C409" t="str">
            <v>CONCRETO MR50</v>
          </cell>
          <cell r="D409" t="str">
            <v>M3</v>
          </cell>
          <cell r="E409">
            <v>427329</v>
          </cell>
          <cell r="F409">
            <v>43455</v>
          </cell>
        </row>
        <row r="410">
          <cell r="B410">
            <v>6859</v>
          </cell>
          <cell r="C410" t="str">
            <v>CONCRETO MR45</v>
          </cell>
          <cell r="D410" t="str">
            <v>M3</v>
          </cell>
          <cell r="E410">
            <v>422331</v>
          </cell>
          <cell r="F410">
            <v>43455</v>
          </cell>
        </row>
        <row r="411">
          <cell r="B411">
            <v>6861</v>
          </cell>
          <cell r="C411" t="str">
            <v>LOSETA PREFABRICADA A50 - A55 - A56(400x400x60mm)</v>
          </cell>
          <cell r="D411" t="str">
            <v>M2</v>
          </cell>
          <cell r="E411">
            <v>39694</v>
          </cell>
          <cell r="F411">
            <v>43455</v>
          </cell>
        </row>
        <row r="412">
          <cell r="B412">
            <v>6863</v>
          </cell>
          <cell r="C412" t="str">
            <v>CAÑUELA PREFABRICADA A120 (800x300x225mm)</v>
          </cell>
          <cell r="D412" t="str">
            <v>UN</v>
          </cell>
          <cell r="E412">
            <v>20573</v>
          </cell>
          <cell r="F412">
            <v>43455</v>
          </cell>
        </row>
        <row r="413">
          <cell r="B413">
            <v>6865</v>
          </cell>
          <cell r="C413" t="str">
            <v>CONCRETO TREMIE 3000 PSI (210 Kg/cm2)</v>
          </cell>
          <cell r="D413" t="str">
            <v>M3</v>
          </cell>
          <cell r="E413">
            <v>384846</v>
          </cell>
          <cell r="F413">
            <v>43455</v>
          </cell>
        </row>
        <row r="414">
          <cell r="B414">
            <v>6867</v>
          </cell>
          <cell r="C414" t="str">
            <v>PILOTEADORA - INCLUYE OPERARIO Y COMBUSTIBLE</v>
          </cell>
          <cell r="D414" t="str">
            <v>HR</v>
          </cell>
          <cell r="E414">
            <v>506426</v>
          </cell>
          <cell r="F414">
            <v>43455</v>
          </cell>
        </row>
        <row r="415">
          <cell r="B415">
            <v>6875</v>
          </cell>
          <cell r="C415" t="str">
            <v>CEMENTO ASFÁLTICO MODIFICADO CON POLÍMEROS TIPO I</v>
          </cell>
          <cell r="D415" t="str">
            <v>KG</v>
          </cell>
          <cell r="E415">
            <v>2763</v>
          </cell>
          <cell r="F415">
            <v>43455</v>
          </cell>
        </row>
        <row r="416">
          <cell r="B416">
            <v>6878</v>
          </cell>
          <cell r="C416" t="str">
            <v>TRANSPORTE DE BASES ASFALTICAS</v>
          </cell>
          <cell r="D416" t="str">
            <v>M3-KM</v>
          </cell>
          <cell r="E416">
            <v>1584</v>
          </cell>
          <cell r="F416">
            <v>43455</v>
          </cell>
        </row>
        <row r="417">
          <cell r="B417">
            <v>6884</v>
          </cell>
          <cell r="C417" t="str">
            <v>POSTE METALICO H=9m BRAZO SENCILLO (PINTADO)</v>
          </cell>
          <cell r="D417" t="str">
            <v>UN</v>
          </cell>
          <cell r="E417">
            <v>1665074</v>
          </cell>
          <cell r="F417">
            <v>43455</v>
          </cell>
        </row>
        <row r="418">
          <cell r="B418">
            <v>6889</v>
          </cell>
          <cell r="C418" t="str">
            <v>FONDO DE JUNTA EN ESPUMA D=3/8" (10MM)</v>
          </cell>
          <cell r="D418" t="str">
            <v>ML</v>
          </cell>
          <cell r="E418">
            <v>342</v>
          </cell>
          <cell r="F418">
            <v>43455</v>
          </cell>
        </row>
        <row r="419">
          <cell r="B419">
            <v>6914</v>
          </cell>
          <cell r="C419" t="str">
            <v>CURADOR PARA CONCRETOS Y MORTEROS</v>
          </cell>
          <cell r="D419" t="str">
            <v>KG</v>
          </cell>
          <cell r="E419">
            <v>4208</v>
          </cell>
          <cell r="F419">
            <v>43455</v>
          </cell>
        </row>
        <row r="420">
          <cell r="B420">
            <v>6915</v>
          </cell>
          <cell r="C420" t="str">
            <v>RETARDANTE DE EVAPORACIÓN PARA CONCRETO HIDRÁULICO</v>
          </cell>
          <cell r="D420" t="str">
            <v>KG</v>
          </cell>
          <cell r="E420">
            <v>6757</v>
          </cell>
          <cell r="F420">
            <v>43455</v>
          </cell>
        </row>
        <row r="421">
          <cell r="B421">
            <v>6919</v>
          </cell>
          <cell r="C421" t="str">
            <v>ESMALTE URETANO GRIS (COMPONENTE A)</v>
          </cell>
          <cell r="D421" t="str">
            <v>GLN</v>
          </cell>
          <cell r="E421">
            <v>145000</v>
          </cell>
          <cell r="F421">
            <v>43455</v>
          </cell>
        </row>
        <row r="422">
          <cell r="B422">
            <v>6944</v>
          </cell>
          <cell r="C422" t="str">
            <v>MARCO Y TAPA CIRCULAR CAJA VEHICULAR CODENSA CS280</v>
          </cell>
          <cell r="D422" t="str">
            <v>UN</v>
          </cell>
          <cell r="E422">
            <v>281138</v>
          </cell>
          <cell r="F422">
            <v>43455</v>
          </cell>
        </row>
        <row r="423">
          <cell r="B423">
            <v>6958</v>
          </cell>
          <cell r="C423" t="str">
            <v>GEOTEXTIL TEJIDO FORTEX BX-60 o 5x5</v>
          </cell>
          <cell r="D423" t="str">
            <v>M2</v>
          </cell>
          <cell r="E423">
            <v>8682</v>
          </cell>
          <cell r="F423">
            <v>43455</v>
          </cell>
        </row>
        <row r="424">
          <cell r="B424">
            <v>6962</v>
          </cell>
          <cell r="C424" t="str">
            <v>EMULSION ASFALTICA CRL-1</v>
          </cell>
          <cell r="D424" t="str">
            <v>LT</v>
          </cell>
          <cell r="E424">
            <v>1208</v>
          </cell>
          <cell r="F424">
            <v>43455</v>
          </cell>
        </row>
        <row r="425">
          <cell r="B425">
            <v>6963</v>
          </cell>
          <cell r="C425" t="str">
            <v>EMULSION ASFALTICA CRR-1</v>
          </cell>
          <cell r="D425" t="str">
            <v>LT</v>
          </cell>
          <cell r="E425">
            <v>1164</v>
          </cell>
          <cell r="F425">
            <v>43455</v>
          </cell>
        </row>
        <row r="426">
          <cell r="B426">
            <v>6964</v>
          </cell>
          <cell r="C426" t="str">
            <v>EMULSION ASFALTICA CRR-2</v>
          </cell>
          <cell r="D426" t="str">
            <v>LT</v>
          </cell>
          <cell r="E426">
            <v>1240</v>
          </cell>
          <cell r="F426">
            <v>43455</v>
          </cell>
        </row>
        <row r="427">
          <cell r="B427">
            <v>6965</v>
          </cell>
          <cell r="C427" t="str">
            <v>EMULSION ASFALTICA CRM</v>
          </cell>
          <cell r="D427" t="str">
            <v>LT</v>
          </cell>
          <cell r="E427">
            <v>1361</v>
          </cell>
          <cell r="F427">
            <v>43455</v>
          </cell>
        </row>
        <row r="428">
          <cell r="B428">
            <v>7004</v>
          </cell>
          <cell r="C428" t="str">
            <v>BASE GRANULAR B-600</v>
          </cell>
          <cell r="D428" t="str">
            <v>M3</v>
          </cell>
          <cell r="E428">
            <v>32725</v>
          </cell>
          <cell r="F428">
            <v>43455</v>
          </cell>
        </row>
        <row r="429">
          <cell r="B429">
            <v>7005</v>
          </cell>
          <cell r="C429" t="str">
            <v>SUBBASE GRANULAR B-200</v>
          </cell>
          <cell r="D429" t="str">
            <v>M3</v>
          </cell>
          <cell r="E429">
            <v>11305</v>
          </cell>
          <cell r="F429">
            <v>43455</v>
          </cell>
        </row>
        <row r="430">
          <cell r="B430">
            <v>7009</v>
          </cell>
          <cell r="C430" t="str">
            <v>CORTADORA DE CONCRETO (SIN DISCO). INCLUYE COMBUSTIBLE</v>
          </cell>
          <cell r="D430" t="str">
            <v>DIA</v>
          </cell>
          <cell r="E430">
            <v>56829</v>
          </cell>
          <cell r="F430">
            <v>43455</v>
          </cell>
        </row>
        <row r="431">
          <cell r="B431">
            <v>7012</v>
          </cell>
          <cell r="C431" t="str">
            <v>ADOQUIN DE ARCILLA 20x10x8</v>
          </cell>
          <cell r="D431" t="str">
            <v>UN</v>
          </cell>
          <cell r="E431">
            <v>600</v>
          </cell>
          <cell r="F431">
            <v>43455</v>
          </cell>
        </row>
        <row r="432">
          <cell r="B432">
            <v>7018</v>
          </cell>
          <cell r="C432" t="str">
            <v>SELLANTE ELASTOMERICO CON BASE EN POLIURETANO</v>
          </cell>
          <cell r="D432" t="str">
            <v>GLN</v>
          </cell>
          <cell r="E432">
            <v>154819</v>
          </cell>
          <cell r="F432">
            <v>43455</v>
          </cell>
        </row>
        <row r="433">
          <cell r="B433">
            <v>7019</v>
          </cell>
          <cell r="C433" t="str">
            <v>GASOLINA CORRIENTE</v>
          </cell>
          <cell r="D433" t="str">
            <v>GLN</v>
          </cell>
          <cell r="E433">
            <v>9339</v>
          </cell>
          <cell r="F433">
            <v>43455</v>
          </cell>
        </row>
        <row r="434">
          <cell r="B434">
            <v>7020</v>
          </cell>
          <cell r="C434" t="str">
            <v>UNION REPARACION HD EXTREMO LISO D=3"</v>
          </cell>
          <cell r="D434" t="str">
            <v>UN</v>
          </cell>
          <cell r="E434">
            <v>123831</v>
          </cell>
          <cell r="F434">
            <v>43455</v>
          </cell>
        </row>
        <row r="435">
          <cell r="B435">
            <v>7021</v>
          </cell>
          <cell r="C435" t="str">
            <v>UNION GIBAULT HD PARA AC CL 25 D=3"</v>
          </cell>
          <cell r="D435" t="str">
            <v>UN</v>
          </cell>
          <cell r="E435">
            <v>105113</v>
          </cell>
          <cell r="F435">
            <v>43455</v>
          </cell>
        </row>
        <row r="436">
          <cell r="B436">
            <v>7022</v>
          </cell>
          <cell r="C436" t="str">
            <v>UNION GIBAULT HD PARA AC CL 25 D=4"</v>
          </cell>
          <cell r="D436" t="str">
            <v>UN</v>
          </cell>
          <cell r="E436">
            <v>118072</v>
          </cell>
          <cell r="F436">
            <v>43455</v>
          </cell>
        </row>
        <row r="437">
          <cell r="B437">
            <v>7023</v>
          </cell>
          <cell r="C437" t="str">
            <v>UNION GIBAULT HD PARA AC CL 25 D=8"</v>
          </cell>
          <cell r="D437" t="str">
            <v>UN</v>
          </cell>
          <cell r="E437">
            <v>300939</v>
          </cell>
          <cell r="F437">
            <v>43455</v>
          </cell>
        </row>
        <row r="438">
          <cell r="B438">
            <v>7024</v>
          </cell>
          <cell r="C438" t="str">
            <v>UNION GIBAULT HD PARA AC CL 25 D=6"</v>
          </cell>
          <cell r="D438" t="str">
            <v>UN</v>
          </cell>
          <cell r="E438">
            <v>198706</v>
          </cell>
          <cell r="F438">
            <v>43455</v>
          </cell>
        </row>
        <row r="439">
          <cell r="B439">
            <v>7025</v>
          </cell>
          <cell r="C439" t="str">
            <v>UNION GIBAULT HD PARA AC CL 25 D=10"</v>
          </cell>
          <cell r="D439" t="str">
            <v>UN</v>
          </cell>
          <cell r="E439">
            <v>515484</v>
          </cell>
          <cell r="F439">
            <v>43455</v>
          </cell>
        </row>
        <row r="440">
          <cell r="B440">
            <v>7026</v>
          </cell>
          <cell r="C440" t="str">
            <v>UNION GIBAULT HD PARA AC CL 25 D=12"</v>
          </cell>
          <cell r="D440" t="str">
            <v>UN</v>
          </cell>
          <cell r="E440">
            <v>619157</v>
          </cell>
          <cell r="F440">
            <v>43455</v>
          </cell>
        </row>
        <row r="441">
          <cell r="B441">
            <v>7041</v>
          </cell>
          <cell r="C441" t="str">
            <v>TAPA Y ANILLO EN POLIPROPILENO RECICLADO PARA POZO</v>
          </cell>
          <cell r="D441" t="str">
            <v>UN</v>
          </cell>
          <cell r="E441">
            <v>1589864</v>
          </cell>
          <cell r="F441">
            <v>43455</v>
          </cell>
        </row>
        <row r="442">
          <cell r="B442">
            <v>7046</v>
          </cell>
          <cell r="C442" t="str">
            <v>CEMENTO ASFÁLTICO MODIFICADO CON POLÍMEROS TIPO II</v>
          </cell>
          <cell r="D442" t="str">
            <v>KG</v>
          </cell>
          <cell r="E442">
            <v>2174</v>
          </cell>
          <cell r="F442">
            <v>43455</v>
          </cell>
        </row>
        <row r="443">
          <cell r="B443">
            <v>7050</v>
          </cell>
          <cell r="C443" t="str">
            <v>TARIFA HORA - PERSONAL DE OBRA - OFICIAL (Incluye Factor de Prestaciones)</v>
          </cell>
          <cell r="D443" t="str">
            <v>HR</v>
          </cell>
          <cell r="E443">
            <v>8178</v>
          </cell>
          <cell r="F443">
            <v>43487</v>
          </cell>
        </row>
        <row r="444">
          <cell r="B444">
            <v>7055</v>
          </cell>
          <cell r="C444" t="str">
            <v>CAL HIDRATADA</v>
          </cell>
          <cell r="D444" t="str">
            <v>KG</v>
          </cell>
          <cell r="E444">
            <v>990</v>
          </cell>
          <cell r="F444">
            <v>43455</v>
          </cell>
        </row>
        <row r="445">
          <cell r="B445">
            <v>7056</v>
          </cell>
          <cell r="C445" t="str">
            <v>VIBROCOMPACTADOR PATECABRA -  - INCLUYE OPERARIO Y COMBUSTIBLE</v>
          </cell>
          <cell r="D445" t="str">
            <v>HR</v>
          </cell>
          <cell r="E445">
            <v>129557</v>
          </cell>
          <cell r="F445">
            <v>43455</v>
          </cell>
        </row>
        <row r="446">
          <cell r="B446">
            <v>7057</v>
          </cell>
          <cell r="C446" t="str">
            <v>TARIFA HORA - PERSONAL DE OBRA - AYUDANTE (Incluye Factor de Prestaciones)</v>
          </cell>
          <cell r="D446" t="str">
            <v>HR</v>
          </cell>
          <cell r="E446">
            <v>5680</v>
          </cell>
          <cell r="F446">
            <v>43487</v>
          </cell>
        </row>
        <row r="447">
          <cell r="B447">
            <v>7071</v>
          </cell>
          <cell r="C447" t="str">
            <v>EMULSION ASFALTICA CRL-0</v>
          </cell>
          <cell r="D447" t="str">
            <v>LT</v>
          </cell>
          <cell r="E447">
            <v>1452</v>
          </cell>
          <cell r="F447">
            <v>43455</v>
          </cell>
        </row>
        <row r="448">
          <cell r="B448">
            <v>7080</v>
          </cell>
          <cell r="C448" t="str">
            <v>TUBERIA PVC SANITARIA U.S. D=4"</v>
          </cell>
          <cell r="D448" t="str">
            <v>ML</v>
          </cell>
          <cell r="E448">
            <v>21310</v>
          </cell>
          <cell r="F448">
            <v>43455</v>
          </cell>
        </row>
        <row r="449">
          <cell r="B449">
            <v>7081</v>
          </cell>
          <cell r="C449" t="str">
            <v>TUBERIA PVC SANITARIA U.S. D=6"</v>
          </cell>
          <cell r="D449" t="str">
            <v>ML</v>
          </cell>
          <cell r="E449">
            <v>45128</v>
          </cell>
          <cell r="F449">
            <v>43455</v>
          </cell>
        </row>
        <row r="450">
          <cell r="B450">
            <v>7082</v>
          </cell>
          <cell r="C450" t="str">
            <v>PLACA CUBIERTA POZO D=1.70m, e=0.25m - EAAB</v>
          </cell>
          <cell r="D450" t="str">
            <v>UN</v>
          </cell>
          <cell r="E450">
            <v>724434</v>
          </cell>
          <cell r="F450">
            <v>43455</v>
          </cell>
        </row>
        <row r="451">
          <cell r="B451">
            <v>7084</v>
          </cell>
          <cell r="C451" t="str">
            <v>PLACA FONDO POZO D=1.70m, e=0.20m - EAAB</v>
          </cell>
          <cell r="D451" t="str">
            <v>UN</v>
          </cell>
          <cell r="E451">
            <v>543030</v>
          </cell>
          <cell r="F451">
            <v>43455</v>
          </cell>
        </row>
        <row r="452">
          <cell r="B452">
            <v>7085</v>
          </cell>
          <cell r="C452" t="str">
            <v>SECCIÓN CILINDRO POZO D=1.20m, H=1.00m</v>
          </cell>
          <cell r="D452" t="str">
            <v>UN</v>
          </cell>
          <cell r="E452">
            <v>784329</v>
          </cell>
          <cell r="F452">
            <v>43455</v>
          </cell>
        </row>
        <row r="453">
          <cell r="B453">
            <v>7086</v>
          </cell>
          <cell r="C453" t="str">
            <v>SECCIÓN CILINDRO POZO D=1.20m, H=0.50m</v>
          </cell>
          <cell r="D453" t="str">
            <v>UN</v>
          </cell>
          <cell r="E453">
            <v>409420</v>
          </cell>
          <cell r="F453">
            <v>43455</v>
          </cell>
        </row>
        <row r="454">
          <cell r="B454">
            <v>7087</v>
          </cell>
          <cell r="C454" t="str">
            <v>SECCIÓN CILINDRO POZO D=1.20m, H=0.25m</v>
          </cell>
          <cell r="D454" t="str">
            <v>UN</v>
          </cell>
          <cell r="E454">
            <v>260194</v>
          </cell>
          <cell r="F454">
            <v>43455</v>
          </cell>
        </row>
        <row r="455">
          <cell r="B455">
            <v>7088</v>
          </cell>
          <cell r="C455" t="str">
            <v>ACERO FIGURADO No. 4 (Ø 1/2") F'y=60000 PSI</v>
          </cell>
          <cell r="D455" t="str">
            <v>KG</v>
          </cell>
          <cell r="E455">
            <v>2419</v>
          </cell>
          <cell r="F455">
            <v>43455</v>
          </cell>
        </row>
        <row r="456">
          <cell r="B456">
            <v>7089</v>
          </cell>
          <cell r="C456" t="str">
            <v>MARCO Y TAPA PARA SUMIDERO 0.52 X 0.90 EAAB NP-023</v>
          </cell>
          <cell r="D456" t="str">
            <v>UN</v>
          </cell>
          <cell r="E456">
            <v>220150</v>
          </cell>
          <cell r="F456">
            <v>43455</v>
          </cell>
        </row>
        <row r="457">
          <cell r="B457">
            <v>7091</v>
          </cell>
          <cell r="C457" t="str">
            <v>SUMIDERO LATERAL SL-100</v>
          </cell>
          <cell r="D457" t="str">
            <v>UN</v>
          </cell>
          <cell r="E457">
            <v>596964</v>
          </cell>
          <cell r="F457">
            <v>43455</v>
          </cell>
        </row>
        <row r="458">
          <cell r="B458">
            <v>7092</v>
          </cell>
          <cell r="C458" t="str">
            <v>SUMIDERO LATERAL SL-150</v>
          </cell>
          <cell r="D458" t="str">
            <v>UN</v>
          </cell>
          <cell r="E458">
            <v>979727</v>
          </cell>
          <cell r="F458">
            <v>43455</v>
          </cell>
        </row>
        <row r="459">
          <cell r="B459">
            <v>7093</v>
          </cell>
          <cell r="C459" t="str">
            <v>SUMIDERO LATERAL SL-200</v>
          </cell>
          <cell r="D459" t="str">
            <v>UN</v>
          </cell>
          <cell r="E459">
            <v>1055887</v>
          </cell>
          <cell r="F459">
            <v>43455</v>
          </cell>
        </row>
        <row r="460">
          <cell r="B460">
            <v>7094</v>
          </cell>
          <cell r="C460" t="str">
            <v>SUMIDERO LATERAL SL-250</v>
          </cell>
          <cell r="D460" t="str">
            <v>UN</v>
          </cell>
          <cell r="E460">
            <v>1568896</v>
          </cell>
          <cell r="F460">
            <v>43455</v>
          </cell>
        </row>
        <row r="461">
          <cell r="B461">
            <v>7096</v>
          </cell>
          <cell r="C461" t="str">
            <v>TAPA SUMIDERO LATERAL SL-100</v>
          </cell>
          <cell r="D461" t="str">
            <v>UN</v>
          </cell>
          <cell r="E461">
            <v>554838</v>
          </cell>
          <cell r="F461">
            <v>43455</v>
          </cell>
        </row>
        <row r="462">
          <cell r="B462">
            <v>7097</v>
          </cell>
          <cell r="C462" t="str">
            <v>TAPA SUMIDERO LATERAL SL-150</v>
          </cell>
          <cell r="D462" t="str">
            <v>UN</v>
          </cell>
          <cell r="E462">
            <v>898837</v>
          </cell>
          <cell r="F462">
            <v>43455</v>
          </cell>
        </row>
        <row r="463">
          <cell r="B463">
            <v>7098</v>
          </cell>
          <cell r="C463" t="str">
            <v>TAPA SUMIDERO LATERAL SL-200</v>
          </cell>
          <cell r="D463" t="str">
            <v>UN</v>
          </cell>
          <cell r="E463">
            <v>1120266</v>
          </cell>
          <cell r="F463">
            <v>43455</v>
          </cell>
        </row>
        <row r="464">
          <cell r="B464">
            <v>7099</v>
          </cell>
          <cell r="C464" t="str">
            <v>TAPA SUMIDERO LATERAL SL-250</v>
          </cell>
          <cell r="D464" t="str">
            <v>UN</v>
          </cell>
          <cell r="E464">
            <v>1393669</v>
          </cell>
          <cell r="F464">
            <v>43455</v>
          </cell>
        </row>
        <row r="465">
          <cell r="B465">
            <v>7100</v>
          </cell>
          <cell r="C465" t="str">
            <v>SOBRETAPA SUMIDERO LATERAL SL-100</v>
          </cell>
          <cell r="D465" t="str">
            <v>UN</v>
          </cell>
          <cell r="E465">
            <v>327667</v>
          </cell>
          <cell r="F465">
            <v>43455</v>
          </cell>
        </row>
        <row r="466">
          <cell r="B466">
            <v>7101</v>
          </cell>
          <cell r="C466" t="str">
            <v>SOBRETAPA SUMIDERO LATERAL SL-150</v>
          </cell>
          <cell r="D466" t="str">
            <v>UN</v>
          </cell>
          <cell r="E466">
            <v>327667</v>
          </cell>
          <cell r="F466">
            <v>43455</v>
          </cell>
        </row>
        <row r="467">
          <cell r="B467">
            <v>7102</v>
          </cell>
          <cell r="C467" t="str">
            <v>SOBRETAPA SUMIDERO LATERAL SL-200</v>
          </cell>
          <cell r="D467" t="str">
            <v>UN</v>
          </cell>
          <cell r="E467">
            <v>327667</v>
          </cell>
          <cell r="F467">
            <v>43455</v>
          </cell>
        </row>
        <row r="468">
          <cell r="B468">
            <v>7103</v>
          </cell>
          <cell r="C468" t="str">
            <v>SOBRETAPA SUMIDERO LATERAL SL-250</v>
          </cell>
          <cell r="D468" t="str">
            <v>UN</v>
          </cell>
          <cell r="E468">
            <v>327667</v>
          </cell>
          <cell r="F468">
            <v>43455</v>
          </cell>
        </row>
        <row r="469">
          <cell r="B469">
            <v>7104</v>
          </cell>
          <cell r="C469" t="str">
            <v>REJILLA SUMIDERO LATERAL 83.50 X 45</v>
          </cell>
          <cell r="D469" t="str">
            <v>UN</v>
          </cell>
          <cell r="E469">
            <v>131250</v>
          </cell>
          <cell r="F469">
            <v>43455</v>
          </cell>
        </row>
        <row r="470">
          <cell r="B470">
            <v>7105</v>
          </cell>
          <cell r="C470" t="str">
            <v>TUBERIA PVC DRENAJE D=65MM (TUBO SIN FILTRO)</v>
          </cell>
          <cell r="D470" t="str">
            <v>ML</v>
          </cell>
          <cell r="E470">
            <v>8181</v>
          </cell>
          <cell r="F470">
            <v>43455</v>
          </cell>
        </row>
        <row r="471">
          <cell r="B471">
            <v>7106</v>
          </cell>
          <cell r="C471" t="str">
            <v>TUBERIA PVC DRENAJE D=100MM (TUBO SIN FILTRO)</v>
          </cell>
          <cell r="D471" t="str">
            <v>ML</v>
          </cell>
          <cell r="E471">
            <v>13139</v>
          </cell>
          <cell r="F471">
            <v>43455</v>
          </cell>
        </row>
        <row r="472">
          <cell r="B472">
            <v>7107</v>
          </cell>
          <cell r="C472" t="str">
            <v>TUBERIA PVC DRENAJE D=160MM (TUBO SIN FILTRO)</v>
          </cell>
          <cell r="D472" t="str">
            <v>ML</v>
          </cell>
          <cell r="E472">
            <v>32201</v>
          </cell>
          <cell r="F472">
            <v>43455</v>
          </cell>
        </row>
        <row r="473">
          <cell r="B473">
            <v>7108</v>
          </cell>
          <cell r="C473" t="str">
            <v>TUBERIA PVC DRENAJE D=200MM (TUBO SIN FILTRO)</v>
          </cell>
          <cell r="D473" t="str">
            <v>ML</v>
          </cell>
          <cell r="E473">
            <v>45055</v>
          </cell>
          <cell r="F473">
            <v>43455</v>
          </cell>
        </row>
        <row r="474">
          <cell r="B474">
            <v>7109</v>
          </cell>
          <cell r="C474" t="str">
            <v>TUBERIA PVC DRENAJE D=65MM (EN ROLLO CON FILTRO)</v>
          </cell>
          <cell r="D474" t="str">
            <v>ML</v>
          </cell>
          <cell r="E474">
            <v>11205</v>
          </cell>
          <cell r="F474">
            <v>43455</v>
          </cell>
        </row>
        <row r="475">
          <cell r="B475">
            <v>7110</v>
          </cell>
          <cell r="C475" t="str">
            <v>TUBERIA PVC DRENAJE D=100 mm (EN ROLLO CON FILTRO)</v>
          </cell>
          <cell r="D475" t="str">
            <v>ML</v>
          </cell>
          <cell r="E475">
            <v>17708</v>
          </cell>
          <cell r="F475">
            <v>43455</v>
          </cell>
        </row>
        <row r="476">
          <cell r="B476">
            <v>7111</v>
          </cell>
          <cell r="C476" t="str">
            <v>TUBERIA PVC DRENAJE D=160MM (EN ROLLO CON FILTRO)</v>
          </cell>
          <cell r="D476" t="str">
            <v>ML</v>
          </cell>
          <cell r="E476">
            <v>44612</v>
          </cell>
          <cell r="F476">
            <v>43455</v>
          </cell>
        </row>
        <row r="477">
          <cell r="B477">
            <v>7112</v>
          </cell>
          <cell r="C477" t="str">
            <v>TUBERIA PVC DRENAJE D=200MM (EN ROLLO CON FILTRO)</v>
          </cell>
          <cell r="D477" t="str">
            <v>ML</v>
          </cell>
          <cell r="E477">
            <v>60581</v>
          </cell>
          <cell r="F477">
            <v>43455</v>
          </cell>
        </row>
        <row r="478">
          <cell r="B478">
            <v>7114</v>
          </cell>
          <cell r="C478" t="str">
            <v>CONCRETO DE BAJA PERMEABILIDAD 4000 PSI 28 MPa (280 Kg/cm2)</v>
          </cell>
          <cell r="D478" t="str">
            <v>M3</v>
          </cell>
          <cell r="E478">
            <v>482664</v>
          </cell>
          <cell r="F478">
            <v>43455</v>
          </cell>
        </row>
        <row r="479">
          <cell r="B479">
            <v>7115</v>
          </cell>
          <cell r="C479" t="str">
            <v>ADITIVO IMPERMEABILIZANTE PARA CONCRETOS Y MORTEROS</v>
          </cell>
          <cell r="D479" t="str">
            <v>KG</v>
          </cell>
          <cell r="E479">
            <v>5688</v>
          </cell>
          <cell r="F479">
            <v>43455</v>
          </cell>
        </row>
        <row r="480">
          <cell r="B480">
            <v>7119</v>
          </cell>
          <cell r="C480" t="str">
            <v>TUBERIA PVC U.M. EXT/INT LISO NORMA NTC 5070 D=24"</v>
          </cell>
          <cell r="D480" t="str">
            <v>ML</v>
          </cell>
          <cell r="E480">
            <v>390735</v>
          </cell>
          <cell r="F480">
            <v>43455</v>
          </cell>
        </row>
        <row r="481">
          <cell r="B481">
            <v>7120</v>
          </cell>
          <cell r="C481" t="str">
            <v>TUBERIA PVC U.M. EXT/INT LISO NORMA NTC 5070 D=27"</v>
          </cell>
          <cell r="D481" t="str">
            <v>ML</v>
          </cell>
          <cell r="E481">
            <v>448199</v>
          </cell>
          <cell r="F481">
            <v>43455</v>
          </cell>
        </row>
        <row r="482">
          <cell r="B482">
            <v>7121</v>
          </cell>
          <cell r="C482" t="str">
            <v>TUBERIA PVC U.M. EXT/INT LISO NORMA NTC 5070 D=30"</v>
          </cell>
          <cell r="D482" t="str">
            <v>ML</v>
          </cell>
          <cell r="E482">
            <v>583840</v>
          </cell>
          <cell r="F482">
            <v>43455</v>
          </cell>
        </row>
        <row r="483">
          <cell r="B483">
            <v>7122</v>
          </cell>
          <cell r="C483" t="str">
            <v>TUBERIA PVC U.M. EXT/INT LISO NORMA NTC 5070 D=33"</v>
          </cell>
          <cell r="D483" t="str">
            <v>ML</v>
          </cell>
          <cell r="E483">
            <v>744212</v>
          </cell>
          <cell r="F483">
            <v>43455</v>
          </cell>
        </row>
        <row r="484">
          <cell r="B484">
            <v>7123</v>
          </cell>
          <cell r="C484" t="str">
            <v>TUBERIA PVC U.M. EXT/INT LISO NORMA NTC 5070 D=36"</v>
          </cell>
          <cell r="D484" t="str">
            <v>ML</v>
          </cell>
          <cell r="E484">
            <v>1083679</v>
          </cell>
          <cell r="F484">
            <v>43455</v>
          </cell>
        </row>
        <row r="485">
          <cell r="B485">
            <v>7124</v>
          </cell>
          <cell r="C485" t="str">
            <v>TUBERIA PVC U.M. EXT/INT LISO NORMA NTC 5070 D=39"</v>
          </cell>
          <cell r="D485" t="str">
            <v>ML</v>
          </cell>
          <cell r="E485">
            <v>1449917</v>
          </cell>
          <cell r="F485">
            <v>43455</v>
          </cell>
        </row>
        <row r="486">
          <cell r="B486">
            <v>7125</v>
          </cell>
          <cell r="C486" t="str">
            <v>TUBERIA PVC U.M. EXT/INT LISO NORMA NTC 5070 D=42"</v>
          </cell>
          <cell r="D486" t="str">
            <v>ML</v>
          </cell>
          <cell r="E486">
            <v>1658543</v>
          </cell>
          <cell r="F486">
            <v>43455</v>
          </cell>
        </row>
        <row r="487">
          <cell r="B487">
            <v>7131</v>
          </cell>
          <cell r="C487" t="str">
            <v>GEOTEXTIL TEJIDO FORTEX BX-40</v>
          </cell>
          <cell r="D487" t="str">
            <v>M2</v>
          </cell>
          <cell r="E487">
            <v>5764</v>
          </cell>
          <cell r="F487">
            <v>43455</v>
          </cell>
        </row>
        <row r="488">
          <cell r="B488">
            <v>7133</v>
          </cell>
          <cell r="C488" t="str">
            <v>GEOTEXTIL TEJIDO FORTEX BX-90 o 6x6</v>
          </cell>
          <cell r="D488" t="str">
            <v>M2</v>
          </cell>
          <cell r="E488">
            <v>12907</v>
          </cell>
          <cell r="F488">
            <v>43455</v>
          </cell>
        </row>
        <row r="489">
          <cell r="B489">
            <v>7134</v>
          </cell>
          <cell r="C489" t="str">
            <v>GEOTEXTIL REPAV 450 o PETROMAT</v>
          </cell>
          <cell r="D489" t="str">
            <v>M2</v>
          </cell>
          <cell r="E489">
            <v>3935</v>
          </cell>
          <cell r="F489">
            <v>43455</v>
          </cell>
        </row>
        <row r="490">
          <cell r="B490">
            <v>7135</v>
          </cell>
          <cell r="C490" t="str">
            <v>ADOQUIN DE ARCILLA 20x10x6</v>
          </cell>
          <cell r="D490" t="str">
            <v>UN</v>
          </cell>
          <cell r="E490">
            <v>480</v>
          </cell>
          <cell r="F490">
            <v>43455</v>
          </cell>
        </row>
        <row r="491">
          <cell r="B491">
            <v>7138</v>
          </cell>
          <cell r="C491" t="str">
            <v>BORDE CONTENEDOR DE RAICES A70 (1070x120x135mm)</v>
          </cell>
          <cell r="D491" t="str">
            <v>UN</v>
          </cell>
          <cell r="E491">
            <v>15411</v>
          </cell>
          <cell r="F491">
            <v>43455</v>
          </cell>
        </row>
        <row r="492">
          <cell r="B492">
            <v>7141</v>
          </cell>
          <cell r="C492" t="str">
            <v>SARDINEL BAJO A85 - RAMPAS (800x200x350mm)</v>
          </cell>
          <cell r="D492" t="str">
            <v>UN</v>
          </cell>
          <cell r="E492">
            <v>20142</v>
          </cell>
          <cell r="F492">
            <v>43455</v>
          </cell>
        </row>
        <row r="493">
          <cell r="B493">
            <v>7142</v>
          </cell>
          <cell r="C493" t="str">
            <v>DUCTO PVC TIPO TDP D=6"</v>
          </cell>
          <cell r="D493" t="str">
            <v>ML</v>
          </cell>
          <cell r="E493">
            <v>29128</v>
          </cell>
          <cell r="F493">
            <v>43455</v>
          </cell>
        </row>
        <row r="494">
          <cell r="B494">
            <v>7145</v>
          </cell>
          <cell r="C494" t="str">
            <v>MARCO Y TAPA CAJA INSPECCION AP / BT CODENSA CS274</v>
          </cell>
          <cell r="D494" t="str">
            <v>UN</v>
          </cell>
          <cell r="E494">
            <v>181178</v>
          </cell>
          <cell r="F494">
            <v>43455</v>
          </cell>
        </row>
        <row r="495">
          <cell r="B495">
            <v>7146</v>
          </cell>
          <cell r="C495" t="str">
            <v>GRUA BRAZO ARTICULADO (H=10.38m) -  - INCLUYE OPERARIO Y COMBUSTIBLE</v>
          </cell>
          <cell r="D495" t="str">
            <v>HR</v>
          </cell>
          <cell r="E495">
            <v>64830</v>
          </cell>
          <cell r="F495">
            <v>43455</v>
          </cell>
        </row>
        <row r="496">
          <cell r="B496">
            <v>7147</v>
          </cell>
          <cell r="C496" t="str">
            <v>POSTE EN CONCRETO AP, H=8m, CR=750 KG</v>
          </cell>
          <cell r="D496" t="str">
            <v>UN</v>
          </cell>
          <cell r="E496">
            <v>399840</v>
          </cell>
          <cell r="F496">
            <v>43455</v>
          </cell>
        </row>
        <row r="497">
          <cell r="B497">
            <v>7151</v>
          </cell>
          <cell r="C497" t="str">
            <v>MARCO Y TAPA CAJA PASO SENCILLA EN CALZADA ETB</v>
          </cell>
          <cell r="D497" t="str">
            <v>UN</v>
          </cell>
          <cell r="E497">
            <v>174621</v>
          </cell>
          <cell r="F497">
            <v>43455</v>
          </cell>
        </row>
        <row r="498">
          <cell r="B498">
            <v>7152</v>
          </cell>
          <cell r="C498" t="str">
            <v>MARCO Y TAPAS CAJA PASO DOBLE EN CALZADA ETB</v>
          </cell>
          <cell r="D498" t="str">
            <v>UN</v>
          </cell>
          <cell r="E498">
            <v>298284</v>
          </cell>
          <cell r="F498">
            <v>43455</v>
          </cell>
        </row>
        <row r="499">
          <cell r="B499">
            <v>7153</v>
          </cell>
          <cell r="C499" t="str">
            <v>EMULSION MODIFICADA CON POLIMEROS CRR-1m</v>
          </cell>
          <cell r="D499" t="str">
            <v>LT</v>
          </cell>
          <cell r="E499">
            <v>1467</v>
          </cell>
          <cell r="F499">
            <v>43455</v>
          </cell>
        </row>
        <row r="500">
          <cell r="B500">
            <v>7154</v>
          </cell>
          <cell r="C500" t="str">
            <v>EMULSION MODIFICADA CON POLIMEROS CRR-2m</v>
          </cell>
          <cell r="D500" t="str">
            <v>LT</v>
          </cell>
          <cell r="E500">
            <v>1522</v>
          </cell>
          <cell r="F500">
            <v>43455</v>
          </cell>
        </row>
        <row r="501">
          <cell r="B501">
            <v>7157</v>
          </cell>
          <cell r="C501" t="str">
            <v>BASE GRANULAR CLASE C (BG_C)</v>
          </cell>
          <cell r="D501" t="str">
            <v>M3</v>
          </cell>
          <cell r="E501">
            <v>56049</v>
          </cell>
          <cell r="F501">
            <v>43455</v>
          </cell>
        </row>
        <row r="502">
          <cell r="B502">
            <v>7158</v>
          </cell>
          <cell r="C502" t="str">
            <v>BASE GRANULAR CLASE B (BG_B)</v>
          </cell>
          <cell r="D502" t="str">
            <v>M3</v>
          </cell>
          <cell r="E502">
            <v>56049</v>
          </cell>
          <cell r="F502">
            <v>43455</v>
          </cell>
        </row>
        <row r="503">
          <cell r="B503">
            <v>7159</v>
          </cell>
          <cell r="C503" t="str">
            <v>BASE GRANULAR CLASE A (BG_A)</v>
          </cell>
          <cell r="D503" t="str">
            <v>M3</v>
          </cell>
          <cell r="E503">
            <v>59143</v>
          </cell>
          <cell r="F503">
            <v>43455</v>
          </cell>
        </row>
        <row r="504">
          <cell r="B504">
            <v>7160</v>
          </cell>
          <cell r="C504" t="str">
            <v>SUBBASE GRANULAR CLASE C (SBG_C)</v>
          </cell>
          <cell r="D504" t="str">
            <v>M3</v>
          </cell>
          <cell r="E504">
            <v>51170</v>
          </cell>
          <cell r="F504">
            <v>43455</v>
          </cell>
        </row>
        <row r="505">
          <cell r="B505">
            <v>7161</v>
          </cell>
          <cell r="C505" t="str">
            <v>SUBBASE GRANULAR CLASE B (SBG_B)</v>
          </cell>
          <cell r="D505" t="str">
            <v>M3</v>
          </cell>
          <cell r="E505">
            <v>53550</v>
          </cell>
          <cell r="F505">
            <v>43455</v>
          </cell>
        </row>
        <row r="506">
          <cell r="B506">
            <v>7162</v>
          </cell>
          <cell r="C506" t="str">
            <v>SUBBASE GRANULAR CLASE A (SBG_A)</v>
          </cell>
          <cell r="D506" t="str">
            <v>M3</v>
          </cell>
          <cell r="E506">
            <v>53550</v>
          </cell>
          <cell r="F506">
            <v>43455</v>
          </cell>
        </row>
        <row r="507">
          <cell r="B507">
            <v>7166</v>
          </cell>
          <cell r="C507" t="str">
            <v>RECICLADORA DE PAVIMENTO -  - INCLUYE OPERARIO Y COMBUSTIBLE</v>
          </cell>
          <cell r="D507" t="str">
            <v>HR</v>
          </cell>
          <cell r="E507">
            <v>550000</v>
          </cell>
          <cell r="F507">
            <v>43455</v>
          </cell>
        </row>
        <row r="508">
          <cell r="B508">
            <v>7172</v>
          </cell>
          <cell r="C508" t="str">
            <v>MEZCLA ASFÁLTICA EN CALIENTE TIPO DENSO MD20 CON CEMENTO ASFÁLTICO 80-100</v>
          </cell>
          <cell r="D508" t="str">
            <v>M3</v>
          </cell>
          <cell r="E508">
            <v>463900</v>
          </cell>
          <cell r="F508">
            <v>43455</v>
          </cell>
        </row>
        <row r="509">
          <cell r="B509">
            <v>7174</v>
          </cell>
          <cell r="C509" t="str">
            <v>MEZCLA ASFÁLTICA DENSA EN CALIENTE MD12 CON CEMENTO ASFÁLTICO 80-100</v>
          </cell>
          <cell r="D509" t="str">
            <v>M3</v>
          </cell>
          <cell r="E509">
            <v>476854</v>
          </cell>
          <cell r="F509">
            <v>43455</v>
          </cell>
        </row>
        <row r="510">
          <cell r="B510">
            <v>7181</v>
          </cell>
          <cell r="C510" t="str">
            <v>MEZCLA ASFÁLTICA EN CALIENTE TIPO DENSO MD10 CON CEMENTO ASFÁLTICO 80-100</v>
          </cell>
          <cell r="D510" t="str">
            <v>M3</v>
          </cell>
          <cell r="E510">
            <v>493716</v>
          </cell>
          <cell r="F510">
            <v>43455</v>
          </cell>
        </row>
        <row r="511">
          <cell r="B511">
            <v>7199</v>
          </cell>
          <cell r="C511" t="str">
            <v>CONCRETO MR39 (245 Kg/cm2)</v>
          </cell>
          <cell r="D511" t="str">
            <v>M3</v>
          </cell>
          <cell r="E511">
            <v>403589</v>
          </cell>
          <cell r="F511">
            <v>43455</v>
          </cell>
        </row>
        <row r="512">
          <cell r="B512">
            <v>7200</v>
          </cell>
          <cell r="C512" t="str">
            <v>CONCRETO MR36 (210 Kg/cm2)</v>
          </cell>
          <cell r="D512" t="str">
            <v>M3</v>
          </cell>
          <cell r="E512">
            <v>401090</v>
          </cell>
          <cell r="F512">
            <v>43455</v>
          </cell>
        </row>
        <row r="513">
          <cell r="B513">
            <v>7202</v>
          </cell>
          <cell r="C513" t="str">
            <v>MALLA ELECTROSOLDADA S=250x250mm, Ø=4x4mm</v>
          </cell>
          <cell r="D513" t="str">
            <v>KG</v>
          </cell>
          <cell r="E513">
            <v>3056</v>
          </cell>
          <cell r="F513">
            <v>43455</v>
          </cell>
        </row>
        <row r="514">
          <cell r="B514">
            <v>7203</v>
          </cell>
          <cell r="C514" t="str">
            <v>MALLA ELECTROSOLDADA S=150x150mm, Ø=5x5mm</v>
          </cell>
          <cell r="D514" t="str">
            <v>KG</v>
          </cell>
          <cell r="E514">
            <v>3056</v>
          </cell>
          <cell r="F514">
            <v>43455</v>
          </cell>
        </row>
        <row r="515">
          <cell r="B515">
            <v>7204</v>
          </cell>
          <cell r="C515" t="str">
            <v>MALLA ELECTROSOLDADA S=150x150mm, Ø=6x6mm</v>
          </cell>
          <cell r="D515" t="str">
            <v>KG</v>
          </cell>
          <cell r="E515">
            <v>3056</v>
          </cell>
          <cell r="F515">
            <v>43455</v>
          </cell>
        </row>
        <row r="516">
          <cell r="B516">
            <v>7205</v>
          </cell>
          <cell r="C516" t="str">
            <v>MALLA ELECTROSOLDADA S=150x150mm, Ø=7x7mm</v>
          </cell>
          <cell r="D516" t="str">
            <v>KG</v>
          </cell>
          <cell r="E516">
            <v>3056</v>
          </cell>
          <cell r="F516">
            <v>43455</v>
          </cell>
        </row>
        <row r="517">
          <cell r="B517">
            <v>7206</v>
          </cell>
          <cell r="C517" t="str">
            <v>MALLA ELECTROSOLDADA S=150x150mm, Ø=8x8mm</v>
          </cell>
          <cell r="D517" t="str">
            <v>KG</v>
          </cell>
          <cell r="E517">
            <v>3056</v>
          </cell>
          <cell r="F517">
            <v>43455</v>
          </cell>
        </row>
        <row r="518">
          <cell r="B518">
            <v>7207</v>
          </cell>
          <cell r="C518" t="str">
            <v>MALLA ELECTROSOLDADA S=150x150mm, Ø=4x4mm</v>
          </cell>
          <cell r="D518" t="str">
            <v>KG</v>
          </cell>
          <cell r="E518">
            <v>3056</v>
          </cell>
          <cell r="F518">
            <v>43455</v>
          </cell>
        </row>
        <row r="519">
          <cell r="B519">
            <v>7208</v>
          </cell>
          <cell r="C519" t="str">
            <v>MALLA ELECTROSOLDADA S=200x200mm, Ø=4x4mm</v>
          </cell>
          <cell r="D519" t="str">
            <v>KG</v>
          </cell>
          <cell r="E519">
            <v>3056</v>
          </cell>
          <cell r="F519">
            <v>43455</v>
          </cell>
        </row>
        <row r="520">
          <cell r="B520">
            <v>7216</v>
          </cell>
          <cell r="C520" t="str">
            <v>PINTURA TERMOPLASTICA (Sum y Aplic. con Microesf.)</v>
          </cell>
          <cell r="D520" t="str">
            <v>M2</v>
          </cell>
          <cell r="E520">
            <v>109480</v>
          </cell>
          <cell r="F520">
            <v>43455</v>
          </cell>
        </row>
        <row r="521">
          <cell r="B521">
            <v>7219</v>
          </cell>
          <cell r="C521" t="str">
            <v>MARCO Y TAPAS CAJA INSPECCION DOBLE CODENSA CS276</v>
          </cell>
          <cell r="D521" t="str">
            <v>UN</v>
          </cell>
          <cell r="E521">
            <v>599760</v>
          </cell>
          <cell r="F521">
            <v>43455</v>
          </cell>
        </row>
        <row r="522">
          <cell r="B522">
            <v>7224</v>
          </cell>
          <cell r="C522" t="str">
            <v>AROBASE AROTAPA HF TIPO 1 EAAB NP-024</v>
          </cell>
          <cell r="D522" t="str">
            <v>UN</v>
          </cell>
          <cell r="E522">
            <v>152796</v>
          </cell>
          <cell r="F522">
            <v>43455</v>
          </cell>
        </row>
        <row r="523">
          <cell r="B523">
            <v>7225</v>
          </cell>
          <cell r="C523" t="str">
            <v>FRESADO DE PAVIMENTO (e=&lt;0.25 m, a todo costo) - INCLUYE OPERARIO Y COMBUSTIBLE. Incluye agua, puntas. No incluye transporte de maquinaria, transporte del fresado ni disposición final</v>
          </cell>
          <cell r="D523" t="str">
            <v>M3</v>
          </cell>
          <cell r="E523">
            <v>65000</v>
          </cell>
          <cell r="F523">
            <v>43455</v>
          </cell>
        </row>
        <row r="524">
          <cell r="B524">
            <v>7227</v>
          </cell>
          <cell r="C524" t="str">
            <v>TOPELLANTAS (500x200x150mm)</v>
          </cell>
          <cell r="D524" t="str">
            <v>UN</v>
          </cell>
          <cell r="E524">
            <v>15478</v>
          </cell>
          <cell r="F524">
            <v>43455</v>
          </cell>
        </row>
        <row r="525">
          <cell r="B525">
            <v>7228</v>
          </cell>
          <cell r="C525" t="str">
            <v>MARCO REJILLA SUMIDERO LATERAL 100 X 65</v>
          </cell>
          <cell r="D525" t="str">
            <v>UN</v>
          </cell>
          <cell r="E525">
            <v>68306</v>
          </cell>
          <cell r="F525">
            <v>43455</v>
          </cell>
        </row>
        <row r="526">
          <cell r="B526">
            <v>7229</v>
          </cell>
          <cell r="C526" t="str">
            <v>TIERRA NEGRA</v>
          </cell>
          <cell r="D526" t="str">
            <v>M3</v>
          </cell>
          <cell r="E526">
            <v>50000</v>
          </cell>
          <cell r="F526">
            <v>43455</v>
          </cell>
        </row>
        <row r="527">
          <cell r="B527">
            <v>7231</v>
          </cell>
          <cell r="C527" t="str">
            <v>DERECHOS DE BOTADERO</v>
          </cell>
          <cell r="D527" t="str">
            <v>M3</v>
          </cell>
          <cell r="E527">
            <v>4133</v>
          </cell>
          <cell r="F527">
            <v>43455</v>
          </cell>
        </row>
        <row r="528">
          <cell r="B528">
            <v>7236</v>
          </cell>
          <cell r="C528" t="str">
            <v>LUBRICANTE U.M. (EMPAQUE 500 gr)</v>
          </cell>
          <cell r="D528" t="str">
            <v>UN</v>
          </cell>
          <cell r="E528">
            <v>16705</v>
          </cell>
          <cell r="F528">
            <v>43455</v>
          </cell>
        </row>
        <row r="529">
          <cell r="B529">
            <v>7244</v>
          </cell>
          <cell r="C529" t="str">
            <v>UNION PVC U.M. EXT CORRUGADO/INT LISO U.M. NORMA NTC 3722-1 D=110MM (4")</v>
          </cell>
          <cell r="D529" t="str">
            <v>UN</v>
          </cell>
          <cell r="E529">
            <v>10154</v>
          </cell>
          <cell r="F529">
            <v>43455</v>
          </cell>
        </row>
        <row r="530">
          <cell r="B530">
            <v>7245</v>
          </cell>
          <cell r="C530" t="str">
            <v>UNION PVC U.M. EXT CORRUGADO/INT LISO U.M. NORMA NTC 3722-1 D=160MM (6")</v>
          </cell>
          <cell r="D530" t="str">
            <v>UN</v>
          </cell>
          <cell r="E530">
            <v>24606</v>
          </cell>
          <cell r="F530">
            <v>43455</v>
          </cell>
        </row>
        <row r="531">
          <cell r="B531">
            <v>7246</v>
          </cell>
          <cell r="C531" t="str">
            <v>TARIFA JORNAL - PERSONAL DE OBRA- TÉCNICO ELÉCTRICO (Incluye Factor de Prestaciones)</v>
          </cell>
          <cell r="D531" t="str">
            <v>JR</v>
          </cell>
          <cell r="E531">
            <v>75417</v>
          </cell>
          <cell r="F531">
            <v>43487</v>
          </cell>
        </row>
        <row r="532">
          <cell r="B532">
            <v>7247</v>
          </cell>
          <cell r="C532" t="str">
            <v>TARIFA HORA - PERSONAL DE OBRA- TÉCNICO ELÉCTRICO (Incluye Factor de Prestaciones)</v>
          </cell>
          <cell r="D532" t="str">
            <v>HR</v>
          </cell>
          <cell r="E532">
            <v>9427</v>
          </cell>
          <cell r="F532">
            <v>43487</v>
          </cell>
        </row>
        <row r="533">
          <cell r="B533">
            <v>7248</v>
          </cell>
          <cell r="C533" t="str">
            <v>TARIFA JORNAL - PERSONAL DE OBRA - PLOMERO (Incluye Factor de Prestaciones)</v>
          </cell>
          <cell r="D533" t="str">
            <v>JR</v>
          </cell>
          <cell r="E533">
            <v>75417</v>
          </cell>
          <cell r="F533">
            <v>43487</v>
          </cell>
        </row>
        <row r="534">
          <cell r="B534">
            <v>7249</v>
          </cell>
          <cell r="C534" t="str">
            <v>TARIFA HORA - PERSONAL DE OBRA - PLOMERO (Incluye Factor de Prestaciones)</v>
          </cell>
          <cell r="D534" t="str">
            <v>HR</v>
          </cell>
          <cell r="E534">
            <v>9427</v>
          </cell>
          <cell r="F534">
            <v>43487</v>
          </cell>
        </row>
        <row r="535">
          <cell r="B535">
            <v>7252</v>
          </cell>
          <cell r="C535" t="str">
            <v>PLANCHON EN ORDINARIO 2.90 X 0.18 X 0.04</v>
          </cell>
          <cell r="D535" t="str">
            <v>UN</v>
          </cell>
          <cell r="E535">
            <v>17850</v>
          </cell>
          <cell r="F535">
            <v>43455</v>
          </cell>
        </row>
        <row r="536">
          <cell r="B536">
            <v>7253</v>
          </cell>
          <cell r="C536" t="str">
            <v>PLANCHON EN ORDINARIO 3.90 X 0.18 X 0.04</v>
          </cell>
          <cell r="D536" t="str">
            <v>UN</v>
          </cell>
          <cell r="E536">
            <v>27965</v>
          </cell>
          <cell r="F536">
            <v>43455</v>
          </cell>
        </row>
        <row r="537">
          <cell r="B537">
            <v>7254</v>
          </cell>
          <cell r="C537" t="str">
            <v>PLANCHON EN ORDINARIO 4.90 X 0.18 X 0.04</v>
          </cell>
          <cell r="D537" t="str">
            <v>UN</v>
          </cell>
          <cell r="E537">
            <v>49980</v>
          </cell>
          <cell r="F537">
            <v>43455</v>
          </cell>
        </row>
        <row r="538">
          <cell r="B538">
            <v>7255</v>
          </cell>
          <cell r="C538" t="str">
            <v>PLANCHON EN ORDINARIO 5.90 X 0.18 X 0.04</v>
          </cell>
          <cell r="D538" t="str">
            <v>UN</v>
          </cell>
          <cell r="E538">
            <v>71400</v>
          </cell>
          <cell r="F538">
            <v>43455</v>
          </cell>
        </row>
        <row r="539">
          <cell r="B539">
            <v>7256</v>
          </cell>
          <cell r="C539" t="str">
            <v>REPISA EN ORDINARIO 2.90 X 0.08 X 0.04</v>
          </cell>
          <cell r="D539" t="str">
            <v>UN</v>
          </cell>
          <cell r="E539">
            <v>8925</v>
          </cell>
          <cell r="F539">
            <v>43455</v>
          </cell>
        </row>
        <row r="540">
          <cell r="B540">
            <v>7257</v>
          </cell>
          <cell r="C540" t="str">
            <v>REPISA EN ORDINARIO 3.90 X 0.08 X 0.04</v>
          </cell>
          <cell r="D540" t="str">
            <v>UN</v>
          </cell>
          <cell r="E540">
            <v>14280</v>
          </cell>
          <cell r="F540">
            <v>43455</v>
          </cell>
        </row>
        <row r="541">
          <cell r="B541">
            <v>7258</v>
          </cell>
          <cell r="C541" t="str">
            <v>REPISA EN ORDINARIO 4.90 X 0.08 X 0.04</v>
          </cell>
          <cell r="D541" t="str">
            <v>UN</v>
          </cell>
          <cell r="E541">
            <v>24990</v>
          </cell>
          <cell r="F541">
            <v>43455</v>
          </cell>
        </row>
        <row r="542">
          <cell r="B542">
            <v>7259</v>
          </cell>
          <cell r="C542" t="str">
            <v>REPISA EN ORDINARIO 5.90 X 0.08 X 0.04</v>
          </cell>
          <cell r="D542" t="str">
            <v>UN</v>
          </cell>
          <cell r="E542">
            <v>35700</v>
          </cell>
          <cell r="F542">
            <v>43455</v>
          </cell>
        </row>
        <row r="543">
          <cell r="B543">
            <v>7260</v>
          </cell>
          <cell r="C543" t="str">
            <v>DURMIENTE EN ORDINARIO 2.90 X 0.04 X 0.04</v>
          </cell>
          <cell r="D543" t="str">
            <v>UN</v>
          </cell>
          <cell r="E543">
            <v>4165</v>
          </cell>
          <cell r="F543">
            <v>43455</v>
          </cell>
        </row>
        <row r="544">
          <cell r="B544">
            <v>7261</v>
          </cell>
          <cell r="C544" t="str">
            <v>DURMIENTE EN ORDINARIO 3.90 X 0.04 X 0.04</v>
          </cell>
          <cell r="D544" t="str">
            <v>UN</v>
          </cell>
          <cell r="E544">
            <v>7140</v>
          </cell>
          <cell r="F544">
            <v>43455</v>
          </cell>
        </row>
        <row r="545">
          <cell r="B545">
            <v>7262</v>
          </cell>
          <cell r="C545" t="str">
            <v>CERCO EN ORDINARIO 2.90 X 0.08 X 0.08</v>
          </cell>
          <cell r="D545" t="str">
            <v>UN</v>
          </cell>
          <cell r="E545">
            <v>17850</v>
          </cell>
          <cell r="F545">
            <v>43455</v>
          </cell>
        </row>
        <row r="546">
          <cell r="B546">
            <v>7263</v>
          </cell>
          <cell r="C546" t="str">
            <v>CERCO EN ORDINARIO 3.90 X 0.08 X 0.08</v>
          </cell>
          <cell r="D546" t="str">
            <v>UN</v>
          </cell>
          <cell r="E546">
            <v>29750</v>
          </cell>
          <cell r="F546">
            <v>43455</v>
          </cell>
        </row>
        <row r="547">
          <cell r="B547">
            <v>7264</v>
          </cell>
          <cell r="C547" t="str">
            <v>CERCO EN ORDINARIO 4.90 X 0.08 X 0.08</v>
          </cell>
          <cell r="D547" t="str">
            <v>UN</v>
          </cell>
          <cell r="E547">
            <v>41650</v>
          </cell>
          <cell r="F547">
            <v>43455</v>
          </cell>
        </row>
        <row r="548">
          <cell r="B548">
            <v>7265</v>
          </cell>
          <cell r="C548" t="str">
            <v>CERCO EN ORDINARIO 5.90 X 0.08 X 0.08</v>
          </cell>
          <cell r="D548" t="str">
            <v>UN</v>
          </cell>
          <cell r="E548">
            <v>65450</v>
          </cell>
          <cell r="F548">
            <v>43455</v>
          </cell>
        </row>
        <row r="549">
          <cell r="B549">
            <v>7266</v>
          </cell>
          <cell r="C549" t="str">
            <v>TABLA BURRA EN ORDINARIO 2.90 X 0.28 X 0.025</v>
          </cell>
          <cell r="D549" t="str">
            <v>UN</v>
          </cell>
          <cell r="E549">
            <v>17850</v>
          </cell>
          <cell r="F549">
            <v>43455</v>
          </cell>
        </row>
        <row r="550">
          <cell r="B550">
            <v>7267</v>
          </cell>
          <cell r="C550" t="str">
            <v>TABLA BURRA EN ORDINARIO 2.90 X 0.23 X 0.025</v>
          </cell>
          <cell r="D550" t="str">
            <v>UN</v>
          </cell>
          <cell r="E550">
            <v>14875</v>
          </cell>
          <cell r="F550">
            <v>43455</v>
          </cell>
        </row>
        <row r="551">
          <cell r="B551">
            <v>7268</v>
          </cell>
          <cell r="C551" t="str">
            <v>TABLA BURRA EN ORDINARIO 2.90 X 0.18 X 0.025</v>
          </cell>
          <cell r="D551" t="str">
            <v>UN</v>
          </cell>
          <cell r="E551">
            <v>11900</v>
          </cell>
          <cell r="F551">
            <v>43455</v>
          </cell>
        </row>
        <row r="552">
          <cell r="B552">
            <v>7269</v>
          </cell>
          <cell r="C552" t="str">
            <v>TABLA BURRA EN ORDINARIO 2.90 X 0.13 X 0.025</v>
          </cell>
          <cell r="D552" t="str">
            <v>UN</v>
          </cell>
          <cell r="E552">
            <v>8925</v>
          </cell>
          <cell r="F552">
            <v>43455</v>
          </cell>
        </row>
        <row r="553">
          <cell r="B553">
            <v>7270</v>
          </cell>
          <cell r="C553" t="str">
            <v>TABLA CHAPA EN ORDINARIO 2.90 X 0.28 X 0.02</v>
          </cell>
          <cell r="D553" t="str">
            <v>UN</v>
          </cell>
          <cell r="E553">
            <v>13447</v>
          </cell>
          <cell r="F553">
            <v>43455</v>
          </cell>
        </row>
        <row r="554">
          <cell r="B554">
            <v>7271</v>
          </cell>
          <cell r="C554" t="str">
            <v>TABLA CHAPA EN ORDINARIO 2.90 X 0.23 X 0.02</v>
          </cell>
          <cell r="D554" t="str">
            <v>UN</v>
          </cell>
          <cell r="E554">
            <v>11186</v>
          </cell>
          <cell r="F554">
            <v>43455</v>
          </cell>
        </row>
        <row r="555">
          <cell r="B555">
            <v>7272</v>
          </cell>
          <cell r="C555" t="str">
            <v>TABLA CHAPA EN ORDINARIO 2.90 X 0.18 X 0.02</v>
          </cell>
          <cell r="D555" t="str">
            <v>UN</v>
          </cell>
          <cell r="E555">
            <v>8925</v>
          </cell>
          <cell r="F555">
            <v>43455</v>
          </cell>
        </row>
        <row r="556">
          <cell r="B556">
            <v>7273</v>
          </cell>
          <cell r="C556" t="str">
            <v>TABLA CHAPA EN ORDINARIO 2.90 X 0.13 X 0.02</v>
          </cell>
          <cell r="D556" t="str">
            <v>UN</v>
          </cell>
          <cell r="E556">
            <v>6664</v>
          </cell>
          <cell r="F556">
            <v>43455</v>
          </cell>
        </row>
        <row r="557">
          <cell r="B557">
            <v>7274</v>
          </cell>
          <cell r="C557" t="str">
            <v>CAMILLA EN ORDINARIO 1.40 X 0.70</v>
          </cell>
          <cell r="D557" t="str">
            <v>UN</v>
          </cell>
          <cell r="E557">
            <v>23681</v>
          </cell>
          <cell r="F557">
            <v>43455</v>
          </cell>
        </row>
        <row r="558">
          <cell r="B558">
            <v>7275</v>
          </cell>
          <cell r="C558" t="str">
            <v>LISTON EN ORDINARIO 3.00 X 0.10 X 0.018</v>
          </cell>
          <cell r="D558" t="str">
            <v>UN</v>
          </cell>
          <cell r="E558">
            <v>6783</v>
          </cell>
          <cell r="F558">
            <v>43455</v>
          </cell>
        </row>
        <row r="559">
          <cell r="B559">
            <v>7276</v>
          </cell>
          <cell r="C559" t="str">
            <v>LIMATON 3.00 M</v>
          </cell>
          <cell r="D559" t="str">
            <v>UN</v>
          </cell>
          <cell r="E559">
            <v>10500</v>
          </cell>
          <cell r="F559">
            <v>43455</v>
          </cell>
        </row>
        <row r="560">
          <cell r="B560">
            <v>7277</v>
          </cell>
          <cell r="C560" t="str">
            <v>LIMATON 4.00 M</v>
          </cell>
          <cell r="D560" t="str">
            <v>UN</v>
          </cell>
          <cell r="E560">
            <v>13650</v>
          </cell>
          <cell r="F560">
            <v>43455</v>
          </cell>
        </row>
        <row r="561">
          <cell r="B561">
            <v>7278</v>
          </cell>
          <cell r="C561" t="str">
            <v>LIMATON 5.00 M</v>
          </cell>
          <cell r="D561" t="str">
            <v>UN</v>
          </cell>
          <cell r="E561">
            <v>17850</v>
          </cell>
          <cell r="F561">
            <v>43455</v>
          </cell>
        </row>
        <row r="562">
          <cell r="B562">
            <v>7279</v>
          </cell>
          <cell r="C562" t="str">
            <v>LIMATON 6.00 M</v>
          </cell>
          <cell r="D562" t="str">
            <v>UN</v>
          </cell>
          <cell r="E562">
            <v>21000</v>
          </cell>
          <cell r="F562">
            <v>43455</v>
          </cell>
        </row>
        <row r="563">
          <cell r="B563">
            <v>7280</v>
          </cell>
          <cell r="C563" t="str">
            <v>LIMATON 7.00 M</v>
          </cell>
          <cell r="D563" t="str">
            <v>UN</v>
          </cell>
          <cell r="E563">
            <v>42000</v>
          </cell>
          <cell r="F563">
            <v>43455</v>
          </cell>
        </row>
        <row r="564">
          <cell r="B564">
            <v>7281</v>
          </cell>
          <cell r="C564" t="str">
            <v>LIMATON 8.00 M</v>
          </cell>
          <cell r="D564" t="str">
            <v>UN</v>
          </cell>
          <cell r="E564">
            <v>52500</v>
          </cell>
          <cell r="F564">
            <v>43455</v>
          </cell>
        </row>
        <row r="565">
          <cell r="B565">
            <v>7282</v>
          </cell>
          <cell r="C565" t="str">
            <v>VARA DE CORREDOR 3.0 M</v>
          </cell>
          <cell r="D565" t="str">
            <v>UN</v>
          </cell>
          <cell r="E565">
            <v>7350</v>
          </cell>
          <cell r="F565">
            <v>43455</v>
          </cell>
        </row>
        <row r="566">
          <cell r="B566">
            <v>7283</v>
          </cell>
          <cell r="C566" t="str">
            <v>VARA DE CORREDOR 4.0 M</v>
          </cell>
          <cell r="D566" t="str">
            <v>UN</v>
          </cell>
          <cell r="E566">
            <v>10500</v>
          </cell>
          <cell r="F566">
            <v>43455</v>
          </cell>
        </row>
        <row r="567">
          <cell r="B567">
            <v>7284</v>
          </cell>
          <cell r="C567" t="str">
            <v>VARA DE CORREDOR 5.0 M</v>
          </cell>
          <cell r="D567" t="str">
            <v>UN</v>
          </cell>
          <cell r="E567">
            <v>12600</v>
          </cell>
          <cell r="F567">
            <v>43455</v>
          </cell>
        </row>
        <row r="568">
          <cell r="B568">
            <v>7285</v>
          </cell>
          <cell r="C568" t="str">
            <v>VARA DE CORREDOR 6.0 M</v>
          </cell>
          <cell r="D568" t="str">
            <v>UN</v>
          </cell>
          <cell r="E568">
            <v>15750</v>
          </cell>
          <cell r="F568">
            <v>43455</v>
          </cell>
        </row>
        <row r="569">
          <cell r="B569">
            <v>7287</v>
          </cell>
          <cell r="C569" t="str">
            <v>VARA DE CLAVO 3.00 M</v>
          </cell>
          <cell r="D569" t="str">
            <v>UN</v>
          </cell>
          <cell r="E569">
            <v>3675</v>
          </cell>
          <cell r="F569">
            <v>43455</v>
          </cell>
        </row>
        <row r="570">
          <cell r="B570">
            <v>7288</v>
          </cell>
          <cell r="C570" t="str">
            <v>VARA DE CLAVO 6.00 M</v>
          </cell>
          <cell r="D570" t="str">
            <v>UN</v>
          </cell>
          <cell r="E570">
            <v>7350</v>
          </cell>
          <cell r="F570">
            <v>43455</v>
          </cell>
        </row>
        <row r="571">
          <cell r="B571">
            <v>7289</v>
          </cell>
          <cell r="C571" t="str">
            <v>BLOQUE PARA CAMARA TELEFONICA EPM -TELECOM</v>
          </cell>
          <cell r="D571" t="str">
            <v>UN</v>
          </cell>
          <cell r="E571">
            <v>3200</v>
          </cell>
          <cell r="F571">
            <v>43455</v>
          </cell>
        </row>
        <row r="572">
          <cell r="B572">
            <v>7291</v>
          </cell>
          <cell r="C572" t="str">
            <v>MARCO Y TAPA CIRCULAR TELECOM CT-014 (F)</v>
          </cell>
          <cell r="D572" t="str">
            <v>UN</v>
          </cell>
          <cell r="E572">
            <v>202300</v>
          </cell>
          <cell r="F572">
            <v>43455</v>
          </cell>
        </row>
        <row r="573">
          <cell r="B573">
            <v>7293</v>
          </cell>
          <cell r="C573" t="str">
            <v>MARCO Y TAPA CAMARA F1 TELECOM CT-043 (F)</v>
          </cell>
          <cell r="D573" t="str">
            <v>UN</v>
          </cell>
          <cell r="E573">
            <v>428400</v>
          </cell>
          <cell r="F573">
            <v>43455</v>
          </cell>
        </row>
        <row r="574">
          <cell r="B574">
            <v>7295</v>
          </cell>
          <cell r="C574" t="str">
            <v>MARCO Y TAPAS CAMARA DOBLE F1 TELECOM CT-044 (F)</v>
          </cell>
          <cell r="D574" t="str">
            <v>UN</v>
          </cell>
          <cell r="E574">
            <v>428400</v>
          </cell>
          <cell r="F574">
            <v>43455</v>
          </cell>
        </row>
        <row r="575">
          <cell r="B575">
            <v>7298</v>
          </cell>
          <cell r="C575" t="str">
            <v>MARCO Y TAPA CAMARA F2 TELECOM CT-053 (F)</v>
          </cell>
          <cell r="D575" t="str">
            <v>UN</v>
          </cell>
          <cell r="E575">
            <v>132042</v>
          </cell>
          <cell r="F575">
            <v>43455</v>
          </cell>
        </row>
        <row r="576">
          <cell r="B576">
            <v>7300</v>
          </cell>
          <cell r="C576" t="str">
            <v>DUCTO TELEFONICO LIVIANO PVC TIPO EB D=6"</v>
          </cell>
          <cell r="D576" t="str">
            <v>ML</v>
          </cell>
          <cell r="E576">
            <v>29907</v>
          </cell>
          <cell r="F576">
            <v>43455</v>
          </cell>
        </row>
        <row r="577">
          <cell r="B577">
            <v>7302</v>
          </cell>
          <cell r="C577" t="str">
            <v>DUCTO PESADO PVC TIPO DB D=2"</v>
          </cell>
          <cell r="D577" t="str">
            <v>ML</v>
          </cell>
          <cell r="E577">
            <v>5309</v>
          </cell>
          <cell r="F577">
            <v>43455</v>
          </cell>
        </row>
        <row r="578">
          <cell r="B578">
            <v>7303</v>
          </cell>
          <cell r="C578" t="str">
            <v>DUCTO PESADO PVC TIPO DB D=3"</v>
          </cell>
          <cell r="D578" t="str">
            <v>ML</v>
          </cell>
          <cell r="E578">
            <v>11766</v>
          </cell>
          <cell r="F578">
            <v>43455</v>
          </cell>
        </row>
        <row r="579">
          <cell r="B579">
            <v>7304</v>
          </cell>
          <cell r="C579" t="str">
            <v>DUCTO PESADO PVC TIPO DB D=4"</v>
          </cell>
          <cell r="D579" t="str">
            <v>ML</v>
          </cell>
          <cell r="E579">
            <v>19852</v>
          </cell>
          <cell r="F579">
            <v>43455</v>
          </cell>
        </row>
        <row r="580">
          <cell r="B580">
            <v>7305</v>
          </cell>
          <cell r="C580" t="str">
            <v>DUCTO PESADO PVC TIPO DB D=6"</v>
          </cell>
          <cell r="D580" t="str">
            <v>ML</v>
          </cell>
          <cell r="E580">
            <v>41404</v>
          </cell>
          <cell r="F580">
            <v>43455</v>
          </cell>
        </row>
        <row r="581">
          <cell r="B581">
            <v>7306</v>
          </cell>
          <cell r="C581" t="str">
            <v>CINTA DE DEMARCACION Cal. 3 (ROLLO 500mx0.10m)</v>
          </cell>
          <cell r="D581" t="str">
            <v>UN</v>
          </cell>
          <cell r="E581">
            <v>17850</v>
          </cell>
          <cell r="F581">
            <v>43455</v>
          </cell>
        </row>
        <row r="582">
          <cell r="B582">
            <v>7307</v>
          </cell>
          <cell r="C582" t="str">
            <v>SOLDADURA SOLVENTE PARA PVC (1/4 GLN)</v>
          </cell>
          <cell r="D582" t="str">
            <v>UN</v>
          </cell>
          <cell r="E582">
            <v>77187</v>
          </cell>
          <cell r="F582">
            <v>43455</v>
          </cell>
        </row>
        <row r="583">
          <cell r="B583">
            <v>7308</v>
          </cell>
          <cell r="C583" t="str">
            <v>TARIFA MES - SMMLV</v>
          </cell>
          <cell r="D583" t="str">
            <v>MES</v>
          </cell>
          <cell r="E583">
            <v>828116</v>
          </cell>
          <cell r="F583">
            <v>43487</v>
          </cell>
        </row>
        <row r="584">
          <cell r="B584">
            <v>7309</v>
          </cell>
          <cell r="C584" t="str">
            <v>ACERO FIGURADO Ø 1/4" A Ø 1" F'y=60000 PSI</v>
          </cell>
          <cell r="D584" t="str">
            <v>KG</v>
          </cell>
          <cell r="E584">
            <v>2419</v>
          </cell>
          <cell r="F584">
            <v>43455</v>
          </cell>
        </row>
        <row r="585">
          <cell r="B585">
            <v>7313</v>
          </cell>
          <cell r="C585" t="str">
            <v>VIBRADOR TIPO PULIDORA</v>
          </cell>
          <cell r="D585" t="str">
            <v>DIA</v>
          </cell>
          <cell r="E585">
            <v>16227</v>
          </cell>
          <cell r="F585">
            <v>43455</v>
          </cell>
        </row>
        <row r="586">
          <cell r="B586">
            <v>7317</v>
          </cell>
          <cell r="C586" t="str">
            <v>GEOTEXTIL NT 2500 o 501 NT</v>
          </cell>
          <cell r="D586" t="str">
            <v>M2</v>
          </cell>
          <cell r="E586">
            <v>4762</v>
          </cell>
          <cell r="F586">
            <v>43455</v>
          </cell>
        </row>
        <row r="587">
          <cell r="B587">
            <v>7325</v>
          </cell>
          <cell r="C587" t="str">
            <v>MANTO BIOLOGICO BIOTEX</v>
          </cell>
          <cell r="D587" t="str">
            <v>M2</v>
          </cell>
          <cell r="E587">
            <v>4472</v>
          </cell>
          <cell r="F587">
            <v>43455</v>
          </cell>
        </row>
        <row r="588">
          <cell r="B588">
            <v>7336</v>
          </cell>
          <cell r="C588" t="str">
            <v>LIMPIADOR (1/4 GLN)</v>
          </cell>
          <cell r="D588" t="str">
            <v>UN</v>
          </cell>
          <cell r="E588">
            <v>37221</v>
          </cell>
          <cell r="F588">
            <v>43455</v>
          </cell>
        </row>
        <row r="589">
          <cell r="B589">
            <v>7337</v>
          </cell>
          <cell r="C589" t="str">
            <v>IMPRIMANTE Y PUENTE DE ADHERENCIA</v>
          </cell>
          <cell r="D589" t="str">
            <v>KG</v>
          </cell>
          <cell r="E589">
            <v>58795</v>
          </cell>
          <cell r="F589">
            <v>43455</v>
          </cell>
        </row>
        <row r="590">
          <cell r="B590">
            <v>7338</v>
          </cell>
          <cell r="C590" t="str">
            <v>CINTA FLEXIBLE PARA SELLO DE JUNTAS A=15cm</v>
          </cell>
          <cell r="D590" t="str">
            <v>ML</v>
          </cell>
          <cell r="E590">
            <v>23100</v>
          </cell>
          <cell r="F590">
            <v>43455</v>
          </cell>
        </row>
        <row r="591">
          <cell r="B591">
            <v>7339</v>
          </cell>
          <cell r="C591" t="str">
            <v>CINTA FLEXIBLE PARA SELLO DE JUNTAS A=22cm</v>
          </cell>
          <cell r="D591" t="str">
            <v>ML</v>
          </cell>
          <cell r="E591">
            <v>30400</v>
          </cell>
          <cell r="F591">
            <v>43455</v>
          </cell>
        </row>
        <row r="592">
          <cell r="B592">
            <v>7340</v>
          </cell>
          <cell r="C592" t="str">
            <v>INHIBIDOR DE CORROSIÓN PARA ACEROS DE REFUERZO</v>
          </cell>
          <cell r="D592" t="str">
            <v>KG</v>
          </cell>
          <cell r="E592">
            <v>12388</v>
          </cell>
          <cell r="F592">
            <v>43455</v>
          </cell>
        </row>
        <row r="593">
          <cell r="B593">
            <v>7343</v>
          </cell>
          <cell r="C593" t="str">
            <v>BARANDA METALICA M80 (instalado y pintado)</v>
          </cell>
          <cell r="D593" t="str">
            <v>ML</v>
          </cell>
          <cell r="E593">
            <v>202300</v>
          </cell>
          <cell r="F593">
            <v>43455</v>
          </cell>
        </row>
        <row r="594">
          <cell r="B594">
            <v>7344</v>
          </cell>
          <cell r="C594" t="str">
            <v>BARANDA METALICA M81 (instalado y pintado)</v>
          </cell>
          <cell r="D594" t="str">
            <v>ML</v>
          </cell>
          <cell r="E594">
            <v>233380</v>
          </cell>
          <cell r="F594">
            <v>43455</v>
          </cell>
        </row>
        <row r="595">
          <cell r="B595">
            <v>7345</v>
          </cell>
          <cell r="C595" t="str">
            <v>CANECA EN ACERO INOXIDABLE TIPO BARCELONA</v>
          </cell>
          <cell r="D595" t="str">
            <v>UN</v>
          </cell>
          <cell r="E595">
            <v>455000</v>
          </cell>
          <cell r="F595">
            <v>43455</v>
          </cell>
        </row>
        <row r="596">
          <cell r="B596">
            <v>7346</v>
          </cell>
          <cell r="C596" t="str">
            <v>CABINA TELEFONICA DE PARED M21</v>
          </cell>
          <cell r="D596" t="str">
            <v>UN</v>
          </cell>
          <cell r="E596">
            <v>2505300</v>
          </cell>
          <cell r="F596">
            <v>43455</v>
          </cell>
        </row>
        <row r="597">
          <cell r="B597">
            <v>7351</v>
          </cell>
          <cell r="C597" t="str">
            <v>UNION DRESSER HD D=3"</v>
          </cell>
          <cell r="D597" t="str">
            <v>UN</v>
          </cell>
          <cell r="E597">
            <v>80634</v>
          </cell>
          <cell r="F597">
            <v>43455</v>
          </cell>
        </row>
        <row r="598">
          <cell r="B598">
            <v>7352</v>
          </cell>
          <cell r="C598" t="str">
            <v>UNION DRESSER HD D=4"</v>
          </cell>
          <cell r="D598" t="str">
            <v>UN</v>
          </cell>
          <cell r="E598">
            <v>92154</v>
          </cell>
          <cell r="F598">
            <v>43455</v>
          </cell>
        </row>
        <row r="599">
          <cell r="B599">
            <v>7353</v>
          </cell>
          <cell r="C599" t="str">
            <v>UNION DRESSER HD D=6"</v>
          </cell>
          <cell r="D599" t="str">
            <v>UN</v>
          </cell>
          <cell r="E599">
            <v>218865</v>
          </cell>
          <cell r="F599">
            <v>43455</v>
          </cell>
        </row>
        <row r="600">
          <cell r="B600">
            <v>7354</v>
          </cell>
          <cell r="C600" t="str">
            <v>UNION DRESSER HD D=8"</v>
          </cell>
          <cell r="D600" t="str">
            <v>UN</v>
          </cell>
          <cell r="E600">
            <v>233264</v>
          </cell>
          <cell r="F600">
            <v>43455</v>
          </cell>
        </row>
        <row r="601">
          <cell r="B601">
            <v>7355</v>
          </cell>
          <cell r="C601" t="str">
            <v>UNION DRESSER HD D=10"</v>
          </cell>
          <cell r="D601" t="str">
            <v>UN</v>
          </cell>
          <cell r="E601">
            <v>372934</v>
          </cell>
          <cell r="F601">
            <v>43455</v>
          </cell>
        </row>
        <row r="602">
          <cell r="B602">
            <v>7356</v>
          </cell>
          <cell r="C602" t="str">
            <v>UNION DRESSER HD D=12"</v>
          </cell>
          <cell r="D602" t="str">
            <v>UN</v>
          </cell>
          <cell r="E602">
            <v>629236</v>
          </cell>
          <cell r="F602">
            <v>43455</v>
          </cell>
        </row>
        <row r="603">
          <cell r="B603">
            <v>7359</v>
          </cell>
          <cell r="C603" t="str">
            <v>BARRERA RELLENABLE (1.45x0.45x0.55m) CON CINTA RET</v>
          </cell>
          <cell r="D603" t="str">
            <v>UN</v>
          </cell>
          <cell r="E603">
            <v>128520</v>
          </cell>
          <cell r="F603">
            <v>43455</v>
          </cell>
        </row>
        <row r="604">
          <cell r="B604">
            <v>7360</v>
          </cell>
          <cell r="C604" t="str">
            <v>BARRERA RELLENABLE (2.00x0.55x1.00m) CON CINTA RET</v>
          </cell>
          <cell r="D604" t="str">
            <v>UN</v>
          </cell>
          <cell r="E604">
            <v>242582</v>
          </cell>
          <cell r="F604">
            <v>43455</v>
          </cell>
        </row>
        <row r="605">
          <cell r="B605">
            <v>7361</v>
          </cell>
          <cell r="C605" t="str">
            <v>BLOQUE No. 4</v>
          </cell>
          <cell r="D605" t="str">
            <v>UN</v>
          </cell>
          <cell r="E605">
            <v>730</v>
          </cell>
          <cell r="F605">
            <v>43455</v>
          </cell>
        </row>
        <row r="606">
          <cell r="B606">
            <v>7362</v>
          </cell>
          <cell r="C606" t="str">
            <v>BLOQUE No. 5</v>
          </cell>
          <cell r="D606" t="str">
            <v>UN</v>
          </cell>
          <cell r="E606">
            <v>770</v>
          </cell>
          <cell r="F606">
            <v>43455</v>
          </cell>
        </row>
        <row r="607">
          <cell r="B607">
            <v>7363</v>
          </cell>
          <cell r="C607" t="str">
            <v>TAPA PARA POZO D=0.70m</v>
          </cell>
          <cell r="D607" t="str">
            <v>UN</v>
          </cell>
          <cell r="E607">
            <v>127995</v>
          </cell>
          <cell r="F607">
            <v>43455</v>
          </cell>
        </row>
        <row r="608">
          <cell r="B608">
            <v>7364</v>
          </cell>
          <cell r="C608" t="str">
            <v>REJILLA SUMIDERO TRANSVERSAL 50 X 50</v>
          </cell>
          <cell r="D608" t="str">
            <v>UN</v>
          </cell>
          <cell r="E608">
            <v>129527</v>
          </cell>
          <cell r="F608">
            <v>43455</v>
          </cell>
        </row>
        <row r="609">
          <cell r="B609">
            <v>7365</v>
          </cell>
          <cell r="C609" t="str">
            <v>SEMICODO CONCRETO 6" x 45º</v>
          </cell>
          <cell r="D609" t="str">
            <v>UN</v>
          </cell>
          <cell r="E609">
            <v>22908</v>
          </cell>
          <cell r="F609">
            <v>43455</v>
          </cell>
        </row>
        <row r="610">
          <cell r="B610">
            <v>7366</v>
          </cell>
          <cell r="C610" t="str">
            <v>UNION PVC U.M. EXT CORRUGADO/INT LISO U.M. NORMA NTC 3722-1 D=200MM (8")</v>
          </cell>
          <cell r="D610" t="str">
            <v>ML</v>
          </cell>
          <cell r="E610">
            <v>41301</v>
          </cell>
          <cell r="F610">
            <v>43455</v>
          </cell>
        </row>
        <row r="611">
          <cell r="B611">
            <v>7367</v>
          </cell>
          <cell r="C611" t="str">
            <v>UNION PVC U.M. EXT CORRUGADO/INT LISO U.M. NORMA NTC 3722-1 D=250MM (10")</v>
          </cell>
          <cell r="D611" t="str">
            <v>ML</v>
          </cell>
          <cell r="E611">
            <v>117315</v>
          </cell>
          <cell r="F611">
            <v>43455</v>
          </cell>
        </row>
        <row r="612">
          <cell r="B612">
            <v>7368</v>
          </cell>
          <cell r="C612" t="str">
            <v>UNION PVC U.M. EXT CORRUGADO/INT LISO U.M. NORMA NTC 3722-1 D=315MM (12")</v>
          </cell>
          <cell r="D612" t="str">
            <v>ML</v>
          </cell>
          <cell r="E612">
            <v>200727</v>
          </cell>
          <cell r="F612">
            <v>43455</v>
          </cell>
        </row>
        <row r="613">
          <cell r="B613">
            <v>7369</v>
          </cell>
          <cell r="C613" t="str">
            <v>UNION PVC U.M. EXT CORRUGADO/INT LISO U.M. NORMA NTC 3722-1T D=400MM (16")</v>
          </cell>
          <cell r="D613" t="str">
            <v>ML</v>
          </cell>
          <cell r="E613">
            <v>306039</v>
          </cell>
          <cell r="F613">
            <v>43455</v>
          </cell>
        </row>
        <row r="614">
          <cell r="B614">
            <v>7370</v>
          </cell>
          <cell r="C614" t="str">
            <v>UNION PVC U.M. EXT CORRUGADO/INT LISO U.M. NORMA NTC 3722-1 D=450MM (18")</v>
          </cell>
          <cell r="D614" t="str">
            <v>ML</v>
          </cell>
          <cell r="E614">
            <v>321914</v>
          </cell>
          <cell r="F614">
            <v>43455</v>
          </cell>
        </row>
        <row r="615">
          <cell r="B615">
            <v>7371</v>
          </cell>
          <cell r="C615" t="str">
            <v>UNION PVC U.M. EXT CORRUGADO/INT LISO U.M. NORMA NTC 3722-1 D=500MM (20")</v>
          </cell>
          <cell r="D615" t="str">
            <v>ML</v>
          </cell>
          <cell r="E615">
            <v>361667</v>
          </cell>
          <cell r="F615">
            <v>43455</v>
          </cell>
        </row>
        <row r="616">
          <cell r="B616">
            <v>7372</v>
          </cell>
          <cell r="C616" t="str">
            <v>CODO HD EXTREMO LISO 11.25ºX8``</v>
          </cell>
          <cell r="D616" t="str">
            <v>UN</v>
          </cell>
          <cell r="E616">
            <v>437730</v>
          </cell>
          <cell r="F616">
            <v>43455</v>
          </cell>
        </row>
        <row r="617">
          <cell r="B617">
            <v>7373</v>
          </cell>
          <cell r="C617" t="str">
            <v>CODO HD EXTREMO LISO 22.5ºX3``</v>
          </cell>
          <cell r="D617" t="str">
            <v>UN</v>
          </cell>
          <cell r="E617">
            <v>138230</v>
          </cell>
          <cell r="F617">
            <v>43455</v>
          </cell>
        </row>
        <row r="618">
          <cell r="B618">
            <v>7374</v>
          </cell>
          <cell r="C618" t="str">
            <v>VALVULA COMPUERTA ELASTICA VNA E. L. D=4"</v>
          </cell>
          <cell r="D618" t="str">
            <v>UN</v>
          </cell>
          <cell r="E618">
            <v>727150</v>
          </cell>
          <cell r="F618">
            <v>43455</v>
          </cell>
        </row>
        <row r="619">
          <cell r="B619">
            <v>7375</v>
          </cell>
          <cell r="C619" t="str">
            <v>VALVULA COMPUERTA ELASTICA VNA E. L. D=10"</v>
          </cell>
          <cell r="D619" t="str">
            <v>UN</v>
          </cell>
          <cell r="E619">
            <v>3879091</v>
          </cell>
          <cell r="F619">
            <v>43455</v>
          </cell>
        </row>
        <row r="620">
          <cell r="B620">
            <v>7376</v>
          </cell>
          <cell r="C620" t="str">
            <v>VALVULA COMPUERTA ELASTICA VNA E. L. D=12"</v>
          </cell>
          <cell r="D620" t="str">
            <v>UN</v>
          </cell>
          <cell r="E620">
            <v>4849583</v>
          </cell>
          <cell r="F620">
            <v>43455</v>
          </cell>
        </row>
        <row r="621">
          <cell r="B621">
            <v>7377</v>
          </cell>
          <cell r="C621" t="str">
            <v>CODO HD JUNTA HIDRAULICA PARA PVC 11.25ºX2"</v>
          </cell>
          <cell r="D621" t="str">
            <v>UN</v>
          </cell>
          <cell r="E621">
            <v>80634</v>
          </cell>
          <cell r="F621">
            <v>43455</v>
          </cell>
        </row>
        <row r="622">
          <cell r="B622">
            <v>7378</v>
          </cell>
          <cell r="C622" t="str">
            <v>CODO HD JUNTA HIDRAULICA PARA PVC 11.25ºX3"</v>
          </cell>
          <cell r="D622" t="str">
            <v>UN</v>
          </cell>
          <cell r="E622">
            <v>149750</v>
          </cell>
          <cell r="F622">
            <v>43455</v>
          </cell>
        </row>
        <row r="623">
          <cell r="B623">
            <v>7379</v>
          </cell>
          <cell r="C623" t="str">
            <v>CODO HD JUNTA HIDRAULICA PARA PVC 11.25ºX4"</v>
          </cell>
          <cell r="D623" t="str">
            <v>UN</v>
          </cell>
          <cell r="E623">
            <v>184307</v>
          </cell>
          <cell r="F623">
            <v>43455</v>
          </cell>
        </row>
        <row r="624">
          <cell r="B624">
            <v>7380</v>
          </cell>
          <cell r="C624" t="str">
            <v>CODO HD JUNTA HIDRAULICA PARA PVC 11.25ºX6"</v>
          </cell>
          <cell r="D624" t="str">
            <v>UN</v>
          </cell>
          <cell r="E624">
            <v>339816</v>
          </cell>
          <cell r="F624">
            <v>43455</v>
          </cell>
        </row>
        <row r="625">
          <cell r="B625">
            <v>7381</v>
          </cell>
          <cell r="C625" t="str">
            <v>CODO HD JUNTA HIDRAULICA PARA PVC 11.25ºX8"</v>
          </cell>
          <cell r="D625" t="str">
            <v>UN</v>
          </cell>
          <cell r="E625">
            <v>528443</v>
          </cell>
          <cell r="F625">
            <v>43455</v>
          </cell>
        </row>
        <row r="626">
          <cell r="B626">
            <v>7382</v>
          </cell>
          <cell r="C626" t="str">
            <v>REDUCCION PVC U.M. NORMA NTC 382 4"x2"</v>
          </cell>
          <cell r="D626" t="str">
            <v>UN</v>
          </cell>
          <cell r="E626">
            <v>100265</v>
          </cell>
          <cell r="F626">
            <v>43455</v>
          </cell>
        </row>
        <row r="627">
          <cell r="B627">
            <v>7383</v>
          </cell>
          <cell r="C627" t="str">
            <v>REDUCCION PVC U.M. NORMA NTC 382 4"x2 1/2"</v>
          </cell>
          <cell r="D627" t="str">
            <v>UN</v>
          </cell>
          <cell r="E627">
            <v>104996</v>
          </cell>
          <cell r="F627">
            <v>43455</v>
          </cell>
        </row>
        <row r="628">
          <cell r="B628">
            <v>7384</v>
          </cell>
          <cell r="C628" t="str">
            <v>REDUCCION PVC U.M. NORMA NTC 382 4"x3"</v>
          </cell>
          <cell r="D628" t="str">
            <v>UN</v>
          </cell>
          <cell r="E628">
            <v>60185</v>
          </cell>
          <cell r="F628">
            <v>43455</v>
          </cell>
        </row>
        <row r="629">
          <cell r="B629">
            <v>7385</v>
          </cell>
          <cell r="C629" t="str">
            <v>REDUCCION PVC U.M. NORMA NTC 382 6"x4"</v>
          </cell>
          <cell r="D629" t="str">
            <v>UN</v>
          </cell>
          <cell r="E629">
            <v>121931</v>
          </cell>
          <cell r="F629">
            <v>43455</v>
          </cell>
        </row>
        <row r="630">
          <cell r="B630">
            <v>7386</v>
          </cell>
          <cell r="C630" t="str">
            <v>REDUCCION PVC U.M. NORMA NTC 382 8"x6"</v>
          </cell>
          <cell r="D630" t="str">
            <v>UN</v>
          </cell>
          <cell r="E630">
            <v>592954</v>
          </cell>
          <cell r="F630">
            <v>43455</v>
          </cell>
        </row>
        <row r="631">
          <cell r="B631">
            <v>7387</v>
          </cell>
          <cell r="C631" t="str">
            <v>TAPON PVC U.M. NORMA NTC 382 D=3"</v>
          </cell>
          <cell r="D631" t="str">
            <v>UN</v>
          </cell>
          <cell r="E631">
            <v>35095</v>
          </cell>
          <cell r="F631">
            <v>43455</v>
          </cell>
        </row>
        <row r="632">
          <cell r="B632">
            <v>7388</v>
          </cell>
          <cell r="C632" t="str">
            <v>TAPON PVC U.M. NORMA NTC 382 D=4"</v>
          </cell>
          <cell r="D632" t="str">
            <v>UN</v>
          </cell>
          <cell r="E632">
            <v>49799</v>
          </cell>
          <cell r="F632">
            <v>43455</v>
          </cell>
        </row>
        <row r="633">
          <cell r="B633">
            <v>7389</v>
          </cell>
          <cell r="C633" t="str">
            <v>TAPON PVC U.M. NORMA NTC 382 D=6"</v>
          </cell>
          <cell r="D633" t="str">
            <v>UN</v>
          </cell>
          <cell r="E633">
            <v>113929</v>
          </cell>
          <cell r="F633">
            <v>43455</v>
          </cell>
        </row>
        <row r="634">
          <cell r="B634">
            <v>7390</v>
          </cell>
          <cell r="C634" t="str">
            <v>TAPON PVC U.M. NORMA NTC 382 D=8"</v>
          </cell>
          <cell r="D634" t="str">
            <v>UN</v>
          </cell>
          <cell r="E634">
            <v>346917</v>
          </cell>
          <cell r="F634">
            <v>43455</v>
          </cell>
        </row>
        <row r="635">
          <cell r="B635">
            <v>7391</v>
          </cell>
          <cell r="C635" t="str">
            <v>REDUCCION CONCENTRICA HD E.L. 6"x2" (150x50mm)</v>
          </cell>
          <cell r="D635" t="str">
            <v>UN</v>
          </cell>
          <cell r="E635">
            <v>161269</v>
          </cell>
          <cell r="F635">
            <v>43455</v>
          </cell>
        </row>
        <row r="636">
          <cell r="B636">
            <v>7392</v>
          </cell>
          <cell r="C636" t="str">
            <v>REDUCCION CONCENTRICA HD E.L. 6"x3" (150x75mm)</v>
          </cell>
          <cell r="D636" t="str">
            <v>UN</v>
          </cell>
          <cell r="E636">
            <v>184307</v>
          </cell>
          <cell r="F636">
            <v>43455</v>
          </cell>
        </row>
        <row r="637">
          <cell r="B637">
            <v>7393</v>
          </cell>
          <cell r="C637" t="str">
            <v>REDUCCION CONCENTRICA HD E.L. 6"x4" (150x100mm)</v>
          </cell>
          <cell r="D637" t="str">
            <v>UN</v>
          </cell>
          <cell r="E637">
            <v>223185</v>
          </cell>
          <cell r="F637">
            <v>43455</v>
          </cell>
        </row>
        <row r="638">
          <cell r="B638">
            <v>7394</v>
          </cell>
          <cell r="C638" t="str">
            <v>REDUCCION CONCENTRICA HD E.L. 8"x2" (200x50mm)</v>
          </cell>
          <cell r="D638" t="str">
            <v>UN</v>
          </cell>
          <cell r="E638">
            <v>378694</v>
          </cell>
          <cell r="F638">
            <v>43455</v>
          </cell>
        </row>
        <row r="639">
          <cell r="B639">
            <v>7395</v>
          </cell>
          <cell r="C639" t="str">
            <v>REDUCCION CONCENTRICA HD E.L. 8"x3" (200x75mm)</v>
          </cell>
          <cell r="D639" t="str">
            <v>UN</v>
          </cell>
          <cell r="E639">
            <v>321098</v>
          </cell>
          <cell r="F639">
            <v>43455</v>
          </cell>
        </row>
        <row r="640">
          <cell r="B640">
            <v>7396</v>
          </cell>
          <cell r="C640" t="str">
            <v>REDUCCION CONCENTRICA HD E.L. 8"x4" (200x100mm)</v>
          </cell>
          <cell r="D640" t="str">
            <v>UN</v>
          </cell>
          <cell r="E640">
            <v>347016</v>
          </cell>
          <cell r="F640">
            <v>43455</v>
          </cell>
        </row>
        <row r="641">
          <cell r="B641">
            <v>7397</v>
          </cell>
          <cell r="C641" t="str">
            <v>REDUCCION CONCENTRICA HD E.L. 8"x6" (200x150mm)</v>
          </cell>
          <cell r="D641" t="str">
            <v>UN</v>
          </cell>
          <cell r="E641">
            <v>385893</v>
          </cell>
          <cell r="F641">
            <v>43455</v>
          </cell>
        </row>
        <row r="642">
          <cell r="B642">
            <v>7398</v>
          </cell>
          <cell r="C642" t="str">
            <v>REDUCCION CONCENTRICA HD E.L. 10"x3" (250x75mm)</v>
          </cell>
          <cell r="D642" t="str">
            <v>UN</v>
          </cell>
          <cell r="E642">
            <v>584599</v>
          </cell>
          <cell r="F642">
            <v>43455</v>
          </cell>
        </row>
        <row r="643">
          <cell r="B643">
            <v>7399</v>
          </cell>
          <cell r="C643" t="str">
            <v>REDUCCION CONCENTRICA HD E.L. 10"x4" (250x100mm)</v>
          </cell>
          <cell r="D643" t="str">
            <v>UN</v>
          </cell>
          <cell r="E643">
            <v>584599</v>
          </cell>
          <cell r="F643">
            <v>43455</v>
          </cell>
        </row>
        <row r="644">
          <cell r="B644">
            <v>7400</v>
          </cell>
          <cell r="C644" t="str">
            <v>REDUCCION CONCENTRICA HD E.L. 10"x6" (250x150mm)</v>
          </cell>
          <cell r="D644" t="str">
            <v>UN</v>
          </cell>
          <cell r="E644">
            <v>616277</v>
          </cell>
          <cell r="F644">
            <v>43455</v>
          </cell>
        </row>
        <row r="645">
          <cell r="B645">
            <v>7401</v>
          </cell>
          <cell r="C645" t="str">
            <v>REDUCCION CONCENTRICA HD E.L. 10"x8" (250x200mm)</v>
          </cell>
          <cell r="D645" t="str">
            <v>UN</v>
          </cell>
          <cell r="E645">
            <v>730029</v>
          </cell>
          <cell r="F645">
            <v>43455</v>
          </cell>
        </row>
        <row r="646">
          <cell r="B646">
            <v>7402</v>
          </cell>
          <cell r="C646" t="str">
            <v>REDUCCION CONCENTRICA HD E.L. 12"x3" (300x75mm)</v>
          </cell>
          <cell r="D646" t="str">
            <v>UN</v>
          </cell>
          <cell r="E646">
            <v>979132</v>
          </cell>
          <cell r="F646">
            <v>43455</v>
          </cell>
        </row>
        <row r="647">
          <cell r="B647">
            <v>7403</v>
          </cell>
          <cell r="C647" t="str">
            <v>REDUCCION CONCENTRICA HD E.L. 12"x4" (300x100mm)</v>
          </cell>
          <cell r="D647" t="str">
            <v>UN</v>
          </cell>
          <cell r="E647">
            <v>1019449</v>
          </cell>
          <cell r="F647">
            <v>43455</v>
          </cell>
        </row>
        <row r="648">
          <cell r="B648">
            <v>7404</v>
          </cell>
          <cell r="C648" t="str">
            <v>REDUCCION CONCENTRICA HD E.L. 12"x6" (300x150mm)</v>
          </cell>
          <cell r="D648" t="str">
            <v>UN</v>
          </cell>
          <cell r="E648">
            <v>1058327</v>
          </cell>
          <cell r="F648">
            <v>43455</v>
          </cell>
        </row>
        <row r="649">
          <cell r="B649">
            <v>7405</v>
          </cell>
          <cell r="C649" t="str">
            <v>REDUCCION CONCENTRICA HD E.L. 12"x8" (300x200mm)</v>
          </cell>
          <cell r="D649" t="str">
            <v>UN</v>
          </cell>
          <cell r="E649">
            <v>1344867</v>
          </cell>
          <cell r="F649">
            <v>43455</v>
          </cell>
        </row>
        <row r="650">
          <cell r="B650">
            <v>7406</v>
          </cell>
          <cell r="C650" t="str">
            <v>REDUCCION CONCENTRICA HD E.L. 12"x10"  (300x250mm)</v>
          </cell>
          <cell r="D650" t="str">
            <v>UN</v>
          </cell>
          <cell r="E650">
            <v>1441340</v>
          </cell>
          <cell r="F650">
            <v>43455</v>
          </cell>
        </row>
        <row r="651">
          <cell r="B651">
            <v>7407</v>
          </cell>
          <cell r="C651" t="str">
            <v>UNION REPARACION PVC U.M. NORMA NTC 382 D=2"</v>
          </cell>
          <cell r="D651" t="str">
            <v>UN</v>
          </cell>
          <cell r="E651">
            <v>16653</v>
          </cell>
          <cell r="F651">
            <v>43455</v>
          </cell>
        </row>
        <row r="652">
          <cell r="B652">
            <v>7408</v>
          </cell>
          <cell r="C652" t="str">
            <v>UNION REPARACION PVC U.M. NORMA NTC 382 D=2 1/2"</v>
          </cell>
          <cell r="D652" t="str">
            <v>UN</v>
          </cell>
          <cell r="E652">
            <v>22858</v>
          </cell>
          <cell r="F652">
            <v>43455</v>
          </cell>
        </row>
        <row r="653">
          <cell r="B653">
            <v>7409</v>
          </cell>
          <cell r="C653" t="str">
            <v>UNION REPARACION PVC U.M. NORMA NTC 382 D=3"</v>
          </cell>
          <cell r="D653" t="str">
            <v>UN</v>
          </cell>
          <cell r="E653">
            <v>33627</v>
          </cell>
          <cell r="F653">
            <v>43455</v>
          </cell>
        </row>
        <row r="654">
          <cell r="B654">
            <v>7410</v>
          </cell>
          <cell r="C654" t="str">
            <v>UNION REPARACION PVC U.M. NORMA NTC 382 D=4"</v>
          </cell>
          <cell r="D654" t="str">
            <v>UN</v>
          </cell>
          <cell r="E654">
            <v>47306</v>
          </cell>
          <cell r="F654">
            <v>43455</v>
          </cell>
        </row>
        <row r="655">
          <cell r="B655">
            <v>7411</v>
          </cell>
          <cell r="C655" t="str">
            <v>UNION REPARACION PVC U.M. NORMA NTC 382 D=10"</v>
          </cell>
          <cell r="D655" t="str">
            <v>UN</v>
          </cell>
          <cell r="E655">
            <v>419456</v>
          </cell>
          <cell r="F655">
            <v>43455</v>
          </cell>
        </row>
        <row r="656">
          <cell r="B656">
            <v>7412</v>
          </cell>
          <cell r="C656" t="str">
            <v>ACOPLE UNIVERSAL D=3" (85 a 103mm)</v>
          </cell>
          <cell r="D656" t="str">
            <v>UN</v>
          </cell>
          <cell r="E656">
            <v>105113</v>
          </cell>
          <cell r="F656">
            <v>43455</v>
          </cell>
        </row>
        <row r="657">
          <cell r="B657">
            <v>7413</v>
          </cell>
          <cell r="C657" t="str">
            <v>ACOPLE UNIVERSAL D=4" (110 a 128mm)</v>
          </cell>
          <cell r="D657" t="str">
            <v>UN</v>
          </cell>
          <cell r="E657">
            <v>118072</v>
          </cell>
          <cell r="F657">
            <v>43455</v>
          </cell>
        </row>
        <row r="658">
          <cell r="B658">
            <v>7414</v>
          </cell>
          <cell r="C658" t="str">
            <v>ACOPLE UNIVERSAL D=6" (167 a 189mm) R2</v>
          </cell>
          <cell r="D658" t="str">
            <v>UN</v>
          </cell>
          <cell r="E658">
            <v>228944</v>
          </cell>
          <cell r="F658">
            <v>43455</v>
          </cell>
        </row>
        <row r="659">
          <cell r="B659">
            <v>7415</v>
          </cell>
          <cell r="C659" t="str">
            <v>ACOPLE UNIVERSAL D=8" (234 a 252mm) R2</v>
          </cell>
          <cell r="D659" t="str">
            <v>UN</v>
          </cell>
          <cell r="E659">
            <v>290860</v>
          </cell>
          <cell r="F659">
            <v>43455</v>
          </cell>
        </row>
        <row r="660">
          <cell r="B660">
            <v>7416</v>
          </cell>
          <cell r="C660" t="str">
            <v>ACOPLE UNIVERSAL D=10" (292 a 310mm) R2</v>
          </cell>
          <cell r="D660" t="str">
            <v>UN</v>
          </cell>
          <cell r="E660">
            <v>515484</v>
          </cell>
          <cell r="F660">
            <v>43455</v>
          </cell>
        </row>
        <row r="661">
          <cell r="B661">
            <v>7417</v>
          </cell>
          <cell r="C661" t="str">
            <v>ACOPLE UNIVERSAL D=12" (350 a 368mm) R3</v>
          </cell>
          <cell r="D661" t="str">
            <v>UN</v>
          </cell>
          <cell r="E661">
            <v>676753</v>
          </cell>
          <cell r="F661">
            <v>43455</v>
          </cell>
        </row>
        <row r="662">
          <cell r="B662">
            <v>7418</v>
          </cell>
          <cell r="C662" t="str">
            <v>TARIFA MES - AUXILIO DE TRANSPORTE</v>
          </cell>
          <cell r="D662" t="str">
            <v>MES</v>
          </cell>
          <cell r="E662">
            <v>97032</v>
          </cell>
          <cell r="F662">
            <v>43487</v>
          </cell>
        </row>
        <row r="663">
          <cell r="B663">
            <v>7419</v>
          </cell>
          <cell r="C663" t="str">
            <v>CONCRETO GRAVA COMÚN 4500 PSI 31.5 MPa (315 Kg/cm2)</v>
          </cell>
          <cell r="D663" t="str">
            <v>M3</v>
          </cell>
          <cell r="E663">
            <v>402458</v>
          </cell>
          <cell r="F663">
            <v>43455</v>
          </cell>
        </row>
        <row r="664">
          <cell r="B664">
            <v>7420</v>
          </cell>
          <cell r="C664" t="str">
            <v>MORTERO 2500 PSI 17 MPa (175 Kg/cm2)</v>
          </cell>
          <cell r="D664" t="str">
            <v>M3</v>
          </cell>
          <cell r="E664">
            <v>358731</v>
          </cell>
          <cell r="F664">
            <v>43455</v>
          </cell>
        </row>
        <row r="665">
          <cell r="B665">
            <v>7421</v>
          </cell>
          <cell r="C665" t="str">
            <v>MORTERO 3000 PSI 21 MPa (210 Kg/cm2)</v>
          </cell>
          <cell r="D665" t="str">
            <v>M3</v>
          </cell>
          <cell r="E665">
            <v>378599</v>
          </cell>
          <cell r="F665">
            <v>43455</v>
          </cell>
        </row>
        <row r="666">
          <cell r="B666">
            <v>7422</v>
          </cell>
          <cell r="C666" t="str">
            <v>MORTERO 3500 PSI 24 MPa (245 Kg/cm2)</v>
          </cell>
          <cell r="D666" t="str">
            <v>M3</v>
          </cell>
          <cell r="E666">
            <v>393593</v>
          </cell>
          <cell r="F666">
            <v>43455</v>
          </cell>
        </row>
        <row r="667">
          <cell r="B667">
            <v>7423</v>
          </cell>
          <cell r="C667" t="str">
            <v>ARMADO CANASTAS PARA PILOTES</v>
          </cell>
          <cell r="D667" t="str">
            <v>KG</v>
          </cell>
          <cell r="E667">
            <v>452</v>
          </cell>
          <cell r="F667">
            <v>43455</v>
          </cell>
        </row>
        <row r="668">
          <cell r="B668">
            <v>7426</v>
          </cell>
          <cell r="C668" t="str">
            <v>GEODREN PLANAR H=1.0 o DRENAFLEX PLANAR H=1.0</v>
          </cell>
          <cell r="D668" t="str">
            <v>ML</v>
          </cell>
          <cell r="E668">
            <v>27846</v>
          </cell>
          <cell r="F668">
            <v>43455</v>
          </cell>
        </row>
        <row r="669">
          <cell r="B669">
            <v>7427</v>
          </cell>
          <cell r="C669" t="str">
            <v>GEODREN PLANAR H=2.0</v>
          </cell>
          <cell r="D669" t="str">
            <v>ML</v>
          </cell>
          <cell r="E669">
            <v>55691</v>
          </cell>
          <cell r="F669">
            <v>43455</v>
          </cell>
        </row>
        <row r="670">
          <cell r="B670">
            <v>7428</v>
          </cell>
          <cell r="C670" t="str">
            <v>GEODREN CON TUBERIA CIRCULAR 100mm H=0.5 o DRENAFLEX CON TUBERIA CIRCULAR 100mm H=0.5</v>
          </cell>
          <cell r="D670" t="str">
            <v>ML</v>
          </cell>
          <cell r="E670">
            <v>27497</v>
          </cell>
          <cell r="F670">
            <v>43455</v>
          </cell>
        </row>
        <row r="671">
          <cell r="B671">
            <v>7429</v>
          </cell>
          <cell r="C671" t="str">
            <v>GEODREN CON TUBERIA CIRCULAR 100mm H=1.0 o DRENAFLEX CON TUBERÍA 100mm H=1.0</v>
          </cell>
          <cell r="D671" t="str">
            <v>ML</v>
          </cell>
          <cell r="E671">
            <v>41072</v>
          </cell>
          <cell r="F671">
            <v>43455</v>
          </cell>
        </row>
        <row r="672">
          <cell r="B672">
            <v>7430</v>
          </cell>
          <cell r="C672" t="str">
            <v>GEODREN CON TUBERIA CIRCULAR 100mm H=2.0 o DRENAFLEX CON TUBERÍA CIRCULAR 100mm H=2.0</v>
          </cell>
          <cell r="D672" t="str">
            <v>ML</v>
          </cell>
          <cell r="E672">
            <v>70180</v>
          </cell>
          <cell r="F672">
            <v>43455</v>
          </cell>
        </row>
        <row r="673">
          <cell r="B673">
            <v>7434</v>
          </cell>
          <cell r="C673" t="str">
            <v>DISCO DIAMANTADO ASFALTO-CONCRETO 14"/350mm, cortes aprox. 1.600 a 1.800 mts. de profundidad máxima hasta 100mm.</v>
          </cell>
          <cell r="D673" t="str">
            <v>UN</v>
          </cell>
          <cell r="E673">
            <v>406900</v>
          </cell>
          <cell r="F673">
            <v>43455</v>
          </cell>
        </row>
        <row r="674">
          <cell r="B674">
            <v>7436</v>
          </cell>
          <cell r="C674" t="str">
            <v>MOTOBOMBA SUMERGIBLE Ø 2" O 3" - INCLUYE COMBUSTIBLE</v>
          </cell>
          <cell r="D674" t="str">
            <v>DIA</v>
          </cell>
          <cell r="E674">
            <v>56829</v>
          </cell>
          <cell r="F674">
            <v>43455</v>
          </cell>
        </row>
        <row r="675">
          <cell r="B675">
            <v>7437</v>
          </cell>
          <cell r="C675" t="str">
            <v>CORTADORA DE LADRILLO (SIN DISCO)</v>
          </cell>
          <cell r="D675" t="str">
            <v>DIA</v>
          </cell>
          <cell r="E675">
            <v>16227</v>
          </cell>
          <cell r="F675">
            <v>43455</v>
          </cell>
        </row>
        <row r="676">
          <cell r="B676">
            <v>7438</v>
          </cell>
          <cell r="C676" t="str">
            <v>VIBROCOMPACTADOR BENITIN DE 1 TONELADA - INCLUYE OPERARIO Y COMBUSTIBLE</v>
          </cell>
          <cell r="D676" t="str">
            <v>DIA</v>
          </cell>
          <cell r="E676">
            <v>261968</v>
          </cell>
          <cell r="F676">
            <v>43455</v>
          </cell>
        </row>
        <row r="677">
          <cell r="B677">
            <v>7439</v>
          </cell>
          <cell r="C677" t="str">
            <v>MARTILLO NEUMÁTICO 60 LB</v>
          </cell>
          <cell r="D677" t="str">
            <v>HR</v>
          </cell>
          <cell r="E677">
            <v>4641</v>
          </cell>
          <cell r="F677">
            <v>43455</v>
          </cell>
        </row>
        <row r="678">
          <cell r="B678">
            <v>7442</v>
          </cell>
          <cell r="C678" t="str">
            <v>FONDO DE JUNTA EN ESPUMA D=5/8" (16MM)</v>
          </cell>
          <cell r="D678" t="str">
            <v>ML</v>
          </cell>
          <cell r="E678">
            <v>1479</v>
          </cell>
          <cell r="F678">
            <v>43455</v>
          </cell>
        </row>
        <row r="679">
          <cell r="B679">
            <v>7443</v>
          </cell>
          <cell r="C679" t="str">
            <v>FONDO DE JUNTA EN ESPUMA D=7/8" (22MM)</v>
          </cell>
          <cell r="D679" t="str">
            <v>ML</v>
          </cell>
          <cell r="E679">
            <v>2804</v>
          </cell>
          <cell r="F679">
            <v>43455</v>
          </cell>
        </row>
        <row r="680">
          <cell r="B680">
            <v>7444</v>
          </cell>
          <cell r="C680" t="str">
            <v>TUBERIA PVC SANITARIA U.S. D=1 1/2"</v>
          </cell>
          <cell r="D680" t="str">
            <v>ML</v>
          </cell>
          <cell r="E680">
            <v>8257</v>
          </cell>
          <cell r="F680">
            <v>43455</v>
          </cell>
        </row>
        <row r="681">
          <cell r="B681">
            <v>7445</v>
          </cell>
          <cell r="C681" t="str">
            <v>ACOPLE UNIVERSAL D=6" (159 a 181mm) R1</v>
          </cell>
          <cell r="D681" t="str">
            <v>UN</v>
          </cell>
          <cell r="E681">
            <v>172788</v>
          </cell>
          <cell r="F681">
            <v>43455</v>
          </cell>
        </row>
        <row r="682">
          <cell r="B682">
            <v>7446</v>
          </cell>
          <cell r="C682" t="str">
            <v>ACOPLE UNIVERSAL D=8" (218 a 235mm) R1</v>
          </cell>
          <cell r="D682" t="str">
            <v>UN</v>
          </cell>
          <cell r="E682">
            <v>290860</v>
          </cell>
          <cell r="F682">
            <v>43455</v>
          </cell>
        </row>
        <row r="683">
          <cell r="B683">
            <v>7447</v>
          </cell>
          <cell r="C683" t="str">
            <v>ACOPLE UNIVERSAL D=10" (268 a 286mm) R1</v>
          </cell>
          <cell r="D683" t="str">
            <v>UN</v>
          </cell>
          <cell r="E683">
            <v>503965</v>
          </cell>
          <cell r="F683">
            <v>43455</v>
          </cell>
        </row>
        <row r="684">
          <cell r="B684">
            <v>7448</v>
          </cell>
          <cell r="C684" t="str">
            <v>ACOPLE UNIVERSAL D=12" (315 a 333mm) R1</v>
          </cell>
          <cell r="D684" t="str">
            <v>UN</v>
          </cell>
          <cell r="E684">
            <v>573080</v>
          </cell>
          <cell r="F684">
            <v>43455</v>
          </cell>
        </row>
        <row r="685">
          <cell r="B685">
            <v>7451</v>
          </cell>
          <cell r="C685" t="str">
            <v>ACERO FIGURADO No. 8 (Ø 1") F'y=60000 PSI</v>
          </cell>
          <cell r="D685" t="str">
            <v>KG</v>
          </cell>
          <cell r="E685">
            <v>2419</v>
          </cell>
          <cell r="F685">
            <v>43455</v>
          </cell>
        </row>
        <row r="686">
          <cell r="B686">
            <v>7452</v>
          </cell>
          <cell r="C686" t="str">
            <v>ACERO FIGURADO No. 10 (Ø 1 1/4") F'y=60000 PSI</v>
          </cell>
          <cell r="D686" t="str">
            <v>KG</v>
          </cell>
          <cell r="E686">
            <v>2419</v>
          </cell>
          <cell r="F686">
            <v>43455</v>
          </cell>
        </row>
        <row r="687">
          <cell r="B687">
            <v>7453</v>
          </cell>
          <cell r="C687" t="str">
            <v>UNION REPARACION HD EXTREMO LISO D=4"</v>
          </cell>
          <cell r="D687" t="str">
            <v>UN</v>
          </cell>
          <cell r="E687">
            <v>162709</v>
          </cell>
          <cell r="F687">
            <v>43455</v>
          </cell>
        </row>
        <row r="688">
          <cell r="B688">
            <v>7454</v>
          </cell>
          <cell r="C688" t="str">
            <v>CODO HD EXTREMO LISO 11.25ºX10"</v>
          </cell>
          <cell r="D688" t="str">
            <v>UN</v>
          </cell>
          <cell r="E688">
            <v>787625</v>
          </cell>
          <cell r="F688">
            <v>43455</v>
          </cell>
        </row>
        <row r="689">
          <cell r="B689">
            <v>7455</v>
          </cell>
          <cell r="C689" t="str">
            <v>CODO HD EXTREMO LISO 22.5ºX8"</v>
          </cell>
          <cell r="D689" t="str">
            <v>UN</v>
          </cell>
          <cell r="E689">
            <v>447809</v>
          </cell>
          <cell r="F689">
            <v>43455</v>
          </cell>
        </row>
        <row r="690">
          <cell r="B690">
            <v>7456</v>
          </cell>
          <cell r="C690" t="str">
            <v>CODO HD EXTREMO LISO 22.5ºX10"</v>
          </cell>
          <cell r="D690" t="str">
            <v>UN</v>
          </cell>
          <cell r="E690">
            <v>1029529</v>
          </cell>
          <cell r="F690">
            <v>43455</v>
          </cell>
        </row>
        <row r="691">
          <cell r="B691">
            <v>7457</v>
          </cell>
          <cell r="C691" t="str">
            <v>TUBERIA CONDUIT GALVANIZADA IMC D=1"</v>
          </cell>
          <cell r="D691" t="str">
            <v>ML</v>
          </cell>
          <cell r="E691">
            <v>14683</v>
          </cell>
          <cell r="F691">
            <v>43455</v>
          </cell>
        </row>
        <row r="692">
          <cell r="B692">
            <v>7458</v>
          </cell>
          <cell r="C692" t="str">
            <v>TUBERIA CONDUIT GALVANIZADA IMC D=1 1/2"</v>
          </cell>
          <cell r="D692" t="str">
            <v>ML</v>
          </cell>
          <cell r="E692">
            <v>18033</v>
          </cell>
          <cell r="F692">
            <v>43455</v>
          </cell>
        </row>
        <row r="693">
          <cell r="B693">
            <v>7460</v>
          </cell>
          <cell r="C693" t="str">
            <v>TUBERIA CONDUIT GALVANIZADA EMT D=1 1/2"</v>
          </cell>
          <cell r="D693" t="str">
            <v>ML</v>
          </cell>
          <cell r="E693">
            <v>11975</v>
          </cell>
          <cell r="F693">
            <v>43455</v>
          </cell>
        </row>
        <row r="694">
          <cell r="B694">
            <v>7461</v>
          </cell>
          <cell r="C694" t="str">
            <v>ARENA LAVADA DE PEÑA</v>
          </cell>
          <cell r="D694" t="str">
            <v>M3</v>
          </cell>
          <cell r="E694">
            <v>70210</v>
          </cell>
          <cell r="F694">
            <v>43455</v>
          </cell>
        </row>
        <row r="695">
          <cell r="B695">
            <v>7462</v>
          </cell>
          <cell r="C695" t="str">
            <v>TRANSPORTE DE PETREOS</v>
          </cell>
          <cell r="D695" t="str">
            <v>M3-KM</v>
          </cell>
          <cell r="E695">
            <v>950</v>
          </cell>
          <cell r="F695">
            <v>43455</v>
          </cell>
        </row>
        <row r="696">
          <cell r="B696">
            <v>7463</v>
          </cell>
          <cell r="C696" t="str">
            <v>GEOTEXTIL NT 1600 o 351 NT</v>
          </cell>
          <cell r="D696" t="str">
            <v>M2</v>
          </cell>
          <cell r="E696">
            <v>3055</v>
          </cell>
          <cell r="F696">
            <v>43455</v>
          </cell>
        </row>
        <row r="697">
          <cell r="B697">
            <v>7464</v>
          </cell>
          <cell r="C697" t="str">
            <v>GEOTEXTIL NT 1800 o 401 NT</v>
          </cell>
          <cell r="D697" t="str">
            <v>M2</v>
          </cell>
          <cell r="E697">
            <v>3844</v>
          </cell>
          <cell r="F697">
            <v>43455</v>
          </cell>
        </row>
        <row r="698">
          <cell r="B698">
            <v>7465</v>
          </cell>
          <cell r="C698" t="str">
            <v>GEOTEXTIL NT 2000 o 451 NT</v>
          </cell>
          <cell r="D698" t="str">
            <v>M2</v>
          </cell>
          <cell r="E698">
            <v>4182</v>
          </cell>
          <cell r="F698">
            <v>43455</v>
          </cell>
        </row>
        <row r="699">
          <cell r="B699">
            <v>7466</v>
          </cell>
          <cell r="C699" t="str">
            <v>GEOTEXTIL T 1050</v>
          </cell>
          <cell r="D699" t="str">
            <v>M2</v>
          </cell>
          <cell r="E699">
            <v>2977</v>
          </cell>
          <cell r="F699">
            <v>43455</v>
          </cell>
        </row>
        <row r="700">
          <cell r="B700">
            <v>7467</v>
          </cell>
          <cell r="C700" t="str">
            <v>GEOTEXTIL T 1400 o 135 ST</v>
          </cell>
          <cell r="D700" t="str">
            <v>M2</v>
          </cell>
          <cell r="E700">
            <v>3942</v>
          </cell>
          <cell r="F700">
            <v>43455</v>
          </cell>
        </row>
        <row r="701">
          <cell r="B701">
            <v>7468</v>
          </cell>
          <cell r="C701" t="str">
            <v>GEOTEXTIL T 1700 o 200 ST</v>
          </cell>
          <cell r="D701" t="str">
            <v>M2</v>
          </cell>
          <cell r="E701">
            <v>3906</v>
          </cell>
          <cell r="F701">
            <v>43455</v>
          </cell>
        </row>
        <row r="702">
          <cell r="B702">
            <v>7471</v>
          </cell>
          <cell r="C702" t="str">
            <v>ENSAYO PARA DETERMINAR LA DENSIDAD DEL CEMENTO HIDRÁULICO</v>
          </cell>
          <cell r="D702" t="str">
            <v>UN</v>
          </cell>
          <cell r="E702">
            <v>42999</v>
          </cell>
          <cell r="F702">
            <v>43455</v>
          </cell>
        </row>
        <row r="703">
          <cell r="B703">
            <v>7472</v>
          </cell>
          <cell r="C703" t="str">
            <v>DETERMINACIÓN DEL TIEMPO DE FRAGUADO DEL CEMENTO HIDRÁULICO MEDIANTE AGUJA DE VICAT</v>
          </cell>
          <cell r="D703" t="str">
            <v>UN</v>
          </cell>
          <cell r="E703">
            <v>71638</v>
          </cell>
          <cell r="F703">
            <v>43455</v>
          </cell>
        </row>
        <row r="704">
          <cell r="B704">
            <v>7482</v>
          </cell>
          <cell r="C704" t="str">
            <v>EQUIVALENTE DE ARENA DE SUELOS Y AGREGADOS FINOS</v>
          </cell>
          <cell r="D704" t="str">
            <v>UN</v>
          </cell>
          <cell r="E704">
            <v>88500</v>
          </cell>
          <cell r="F704">
            <v>43455</v>
          </cell>
        </row>
        <row r="705">
          <cell r="B705">
            <v>7485</v>
          </cell>
          <cell r="C705" t="str">
            <v>RESISTENCIA A LA DEGRADACIÓN DE LOS AGREGADOS GRUESOS DE TAMAÑOS MAYORES DE 19 mm (¾") POR ABRASIÓN E IMPACTO EN LA MÁQUINA DE LOS ÁNGELES (CON TRITURACIÓN DE AGREGADOS)</v>
          </cell>
          <cell r="D705" t="str">
            <v>UN</v>
          </cell>
          <cell r="E705">
            <v>108290</v>
          </cell>
          <cell r="F705">
            <v>43455</v>
          </cell>
        </row>
        <row r="706">
          <cell r="B706">
            <v>7487</v>
          </cell>
          <cell r="C706" t="str">
            <v>VALOR DE AZUL DE METILENO EN AGREGADOS FINOS</v>
          </cell>
          <cell r="D706" t="str">
            <v>UN</v>
          </cell>
          <cell r="E706">
            <v>132900</v>
          </cell>
          <cell r="F706">
            <v>43455</v>
          </cell>
        </row>
        <row r="707">
          <cell r="B707">
            <v>7488</v>
          </cell>
          <cell r="C707" t="str">
            <v>DETERMINACIÓN EN EL LABORATORIO DEL CONTENIDO DE AGUA (HUMEDAD) DE MUESTRAS DE SUELO, ROCA Y MEZCLAS DE SUELO - AGREGADO</v>
          </cell>
          <cell r="D707" t="str">
            <v>UN</v>
          </cell>
          <cell r="E707">
            <v>11662</v>
          </cell>
          <cell r="F707">
            <v>43455</v>
          </cell>
        </row>
        <row r="708">
          <cell r="B708">
            <v>7489</v>
          </cell>
          <cell r="C708" t="str">
            <v>DETERMINACIÓN DE LA DENSIDAD (PESO UNITARIO) DE MUESTRAS DE SUELO.</v>
          </cell>
          <cell r="D708" t="str">
            <v>UN</v>
          </cell>
          <cell r="E708">
            <v>27370</v>
          </cell>
          <cell r="F708">
            <v>43455</v>
          </cell>
        </row>
        <row r="709">
          <cell r="B709">
            <v>7490</v>
          </cell>
          <cell r="C709" t="str">
            <v>DETERMINACIÓN DE LOS TAMAÑOS DE LAS PARTÍCULAS DE LOS SUELOS (GRANULOMETRÍA  POR TAMIZADO E HIDROMETRÍA)</v>
          </cell>
          <cell r="D709" t="str">
            <v>UN</v>
          </cell>
          <cell r="E709">
            <v>190400</v>
          </cell>
          <cell r="F709">
            <v>43455</v>
          </cell>
        </row>
        <row r="710">
          <cell r="B710">
            <v>7493</v>
          </cell>
          <cell r="C710" t="str">
            <v>DETERMINACIÓN DE LA CANTIDAD DE MATERIAL QUE PASA EL TAMIZ DE 75 UM (N° 200) EN LOS AGREGADOS PÉTREOS MEDIANTE LAVADO</v>
          </cell>
          <cell r="D710" t="str">
            <v>UN</v>
          </cell>
          <cell r="E710">
            <v>35700</v>
          </cell>
          <cell r="F710">
            <v>43455</v>
          </cell>
        </row>
        <row r="711">
          <cell r="B711">
            <v>7494</v>
          </cell>
          <cell r="C711" t="str">
            <v>DETERMINACIÓN DE LA GRAVEDAD ESPECÍFICA DE LAS PARTÍCULAS SÓLIDAS DE LOS SUELOS Y DEL LLENANTE MINERAL, EMPLEANDO UN PICNÓMETRO CON AGUA</v>
          </cell>
          <cell r="D711" t="str">
            <v>UN</v>
          </cell>
          <cell r="E711">
            <v>53550</v>
          </cell>
          <cell r="F711">
            <v>43455</v>
          </cell>
        </row>
        <row r="712">
          <cell r="B712">
            <v>7496</v>
          </cell>
          <cell r="C712" t="str">
            <v>DETERMINACIÓN DE LOS FACTORES DE CONTRACCIÓN DE LOS SUELOS</v>
          </cell>
          <cell r="D712" t="str">
            <v>UN</v>
          </cell>
          <cell r="E712">
            <v>53550</v>
          </cell>
          <cell r="F712">
            <v>43455</v>
          </cell>
        </row>
        <row r="713">
          <cell r="B713">
            <v>7497</v>
          </cell>
          <cell r="C713" t="str">
            <v>DETERMINACIÓN DEL CONTENIDO ORGÁNICO DE UN SUELO MEDIANTE EL ENSAYO DE PÉRDIDA POR IGNICIÓN</v>
          </cell>
          <cell r="D713" t="str">
            <v>UN</v>
          </cell>
          <cell r="E713">
            <v>58310</v>
          </cell>
          <cell r="F713">
            <v>43455</v>
          </cell>
        </row>
        <row r="714">
          <cell r="B714">
            <v>7501</v>
          </cell>
          <cell r="C714" t="str">
            <v>CONSOLIDACIÓN UNIDIMENSIONAL DE SUELOS - MÉTODO B (RÁPIDA)</v>
          </cell>
          <cell r="D714" t="str">
            <v>UN</v>
          </cell>
          <cell r="E714">
            <v>218663</v>
          </cell>
          <cell r="F714">
            <v>43455</v>
          </cell>
        </row>
        <row r="715">
          <cell r="B715">
            <v>7502</v>
          </cell>
          <cell r="C715" t="str">
            <v>CONSOLIDACIÓN UNIDIMENSIONAL DE SUELOS - MÉTODO A (LENTA)</v>
          </cell>
          <cell r="D715" t="str">
            <v>UN</v>
          </cell>
          <cell r="E715">
            <v>535500</v>
          </cell>
          <cell r="F715">
            <v>43455</v>
          </cell>
        </row>
        <row r="716">
          <cell r="B716">
            <v>7503</v>
          </cell>
          <cell r="C716" t="str">
            <v>CONSOLIDACIÓN UNIDIMENSIONAL DE SUELOS - (DOBLE CICLO DE CARGA Y DESCARGA)</v>
          </cell>
          <cell r="D716" t="str">
            <v>UN</v>
          </cell>
          <cell r="E716">
            <v>643493</v>
          </cell>
          <cell r="F716">
            <v>43455</v>
          </cell>
        </row>
        <row r="717">
          <cell r="B717">
            <v>7511</v>
          </cell>
          <cell r="C717" t="str">
            <v>CBR DE SUELOS COMPACTADOS EN EL LABORATORIO (SUELOS GRANULARES)</v>
          </cell>
          <cell r="D717" t="str">
            <v>UN</v>
          </cell>
          <cell r="E717">
            <v>312375</v>
          </cell>
          <cell r="F717">
            <v>43455</v>
          </cell>
        </row>
        <row r="718">
          <cell r="B718">
            <v>7520</v>
          </cell>
          <cell r="C718" t="str">
            <v>RELACIONES HUMEDAD - PESO UNITARIO SECO EN LOS SUELOS (ENSAYO NORMAL DE COMPACTACIÓN)</v>
          </cell>
          <cell r="D718" t="str">
            <v>UN</v>
          </cell>
          <cell r="E718">
            <v>136000</v>
          </cell>
          <cell r="F718">
            <v>43455</v>
          </cell>
        </row>
        <row r="719">
          <cell r="B719">
            <v>7523</v>
          </cell>
          <cell r="C719" t="str">
            <v>OBTENCIÓN DE NÚCLEOS DE CONCRETO ENDURECIDO. NÚCLEOS DE 3"</v>
          </cell>
          <cell r="D719" t="str">
            <v>UN</v>
          </cell>
          <cell r="E719">
            <v>113050</v>
          </cell>
          <cell r="F719">
            <v>43455</v>
          </cell>
        </row>
        <row r="720">
          <cell r="B720">
            <v>7524</v>
          </cell>
          <cell r="C720" t="str">
            <v>OBTENCIÓN DE NÚCLEOS DE CONCRETO ENDURECIDO. NÚCLEOS DE 4"</v>
          </cell>
          <cell r="D720" t="str">
            <v>UN</v>
          </cell>
          <cell r="E720">
            <v>113050</v>
          </cell>
          <cell r="F720">
            <v>43455</v>
          </cell>
        </row>
        <row r="721">
          <cell r="B721">
            <v>7530</v>
          </cell>
          <cell r="C721" t="str">
            <v>EXTRACCIÓN DE TESTIGOS DE PAVIMENTOS ASFÁLTICOS MEDIANTE NÚCLEOS DE 4"</v>
          </cell>
          <cell r="D721" t="str">
            <v>UN</v>
          </cell>
          <cell r="E721">
            <v>70200</v>
          </cell>
          <cell r="F721">
            <v>43455</v>
          </cell>
        </row>
        <row r="722">
          <cell r="B722">
            <v>7542</v>
          </cell>
          <cell r="C722" t="str">
            <v>RESISTENCIA A LA COMPRESIÓN DE CILINDROS DE CONCRETO (MOLDEADOS O NÚCLEOS)</v>
          </cell>
          <cell r="D722" t="str">
            <v>UN</v>
          </cell>
          <cell r="E722">
            <v>4165</v>
          </cell>
          <cell r="F722">
            <v>43455</v>
          </cell>
        </row>
        <row r="723">
          <cell r="B723">
            <v>7544</v>
          </cell>
          <cell r="C723" t="str">
            <v>TRACCIÓN INDIRECTA DE CILINDROS DE CONCRETO</v>
          </cell>
          <cell r="D723" t="str">
            <v>UN</v>
          </cell>
          <cell r="E723">
            <v>14280</v>
          </cell>
          <cell r="F723">
            <v>43455</v>
          </cell>
        </row>
        <row r="724">
          <cell r="B724">
            <v>7550</v>
          </cell>
          <cell r="C724" t="str">
            <v>ENSAYO DE ADHERENCIA EN BANDEJA</v>
          </cell>
          <cell r="D724" t="str">
            <v>UN</v>
          </cell>
          <cell r="E724">
            <v>113742</v>
          </cell>
          <cell r="F724">
            <v>43455</v>
          </cell>
        </row>
        <row r="725">
          <cell r="B725">
            <v>7551</v>
          </cell>
          <cell r="C725" t="str">
            <v>ESTABILIDAD Y FLUJO DE MEZCLAS ASFÁLTICAS EN CALIENTE EMPLEANDO EL EQUIPO MARSHALL (Una probeta)</v>
          </cell>
          <cell r="D725" t="str">
            <v>UN</v>
          </cell>
          <cell r="E725">
            <v>53550</v>
          </cell>
          <cell r="F725">
            <v>43455</v>
          </cell>
        </row>
        <row r="726">
          <cell r="B726">
            <v>7554</v>
          </cell>
          <cell r="C726" t="str">
            <v>SEÑALIZACION TUBULAR COLOMBINA PLASTICA</v>
          </cell>
          <cell r="D726" t="str">
            <v>UN</v>
          </cell>
          <cell r="E726">
            <v>24990</v>
          </cell>
          <cell r="F726">
            <v>43455</v>
          </cell>
        </row>
        <row r="727">
          <cell r="B727">
            <v>7555</v>
          </cell>
          <cell r="C727" t="str">
            <v>CINTA DE SEÑALIZACION CAL 4 (ROLLO 500mx0.10m)</v>
          </cell>
          <cell r="D727" t="str">
            <v>UN</v>
          </cell>
          <cell r="E727">
            <v>15866</v>
          </cell>
          <cell r="F727">
            <v>43455</v>
          </cell>
        </row>
        <row r="728">
          <cell r="B728">
            <v>7556</v>
          </cell>
          <cell r="C728" t="str">
            <v>PLASTICO NEGRO CALIBRE 6</v>
          </cell>
          <cell r="D728" t="str">
            <v>M2</v>
          </cell>
          <cell r="E728">
            <v>1155</v>
          </cell>
          <cell r="F728">
            <v>43455</v>
          </cell>
        </row>
        <row r="729">
          <cell r="B729">
            <v>7557</v>
          </cell>
          <cell r="C729" t="str">
            <v>BOLSA DE LONA</v>
          </cell>
          <cell r="D729" t="str">
            <v>UN</v>
          </cell>
          <cell r="E729">
            <v>700</v>
          </cell>
          <cell r="F729">
            <v>43455</v>
          </cell>
        </row>
        <row r="730">
          <cell r="B730">
            <v>7558</v>
          </cell>
          <cell r="C730" t="str">
            <v>BAÑO TIPO FLUSHING</v>
          </cell>
          <cell r="D730" t="str">
            <v>UN/MES</v>
          </cell>
          <cell r="E730">
            <v>333200</v>
          </cell>
          <cell r="F730">
            <v>43455</v>
          </cell>
        </row>
        <row r="731">
          <cell r="B731">
            <v>7559</v>
          </cell>
          <cell r="C731" t="str">
            <v>TELA VERDE DE CERRAMIENTO (2.10mx250)</v>
          </cell>
          <cell r="D731" t="str">
            <v>M2</v>
          </cell>
          <cell r="E731">
            <v>645</v>
          </cell>
          <cell r="F731">
            <v>43455</v>
          </cell>
        </row>
        <row r="732">
          <cell r="B732">
            <v>7560</v>
          </cell>
          <cell r="C732" t="str">
            <v>POLISOMBRA 65% (1x7m) R-800 NEGRA</v>
          </cell>
          <cell r="D732" t="str">
            <v>M2</v>
          </cell>
          <cell r="E732">
            <v>970</v>
          </cell>
          <cell r="F732">
            <v>43455</v>
          </cell>
        </row>
        <row r="733">
          <cell r="B733">
            <v>7561</v>
          </cell>
          <cell r="C733" t="str">
            <v>POLISOMBRA 47% (4x100m)</v>
          </cell>
          <cell r="D733" t="str">
            <v>M2</v>
          </cell>
          <cell r="E733">
            <v>714</v>
          </cell>
          <cell r="F733">
            <v>43455</v>
          </cell>
        </row>
        <row r="734">
          <cell r="B734">
            <v>7562</v>
          </cell>
          <cell r="C734" t="str">
            <v>POSTE ROLLIZO D= 12cm a 15cm</v>
          </cell>
          <cell r="D734" t="str">
            <v>ML</v>
          </cell>
          <cell r="E734">
            <v>18900</v>
          </cell>
          <cell r="F734">
            <v>43455</v>
          </cell>
        </row>
        <row r="735">
          <cell r="B735">
            <v>7567</v>
          </cell>
          <cell r="C735" t="str">
            <v>SEÑAL EN POLIETILENO ALVEOLAR PARE-SIGA 45cms. DECORADA CON REFLECTIVO, GRADO ALTA INTENSIDAD</v>
          </cell>
          <cell r="D735" t="str">
            <v>UN</v>
          </cell>
          <cell r="E735">
            <v>53550</v>
          </cell>
          <cell r="F735">
            <v>43455</v>
          </cell>
        </row>
        <row r="736">
          <cell r="B736">
            <v>7568</v>
          </cell>
          <cell r="C736" t="str">
            <v>EXTINTOR x 5LB</v>
          </cell>
          <cell r="D736" t="str">
            <v>UN</v>
          </cell>
          <cell r="E736">
            <v>21420</v>
          </cell>
          <cell r="F736">
            <v>43455</v>
          </cell>
        </row>
        <row r="737">
          <cell r="B737">
            <v>7569</v>
          </cell>
          <cell r="C737" t="str">
            <v>BOTIQUIN PRIMEROS AUXILIOS CON MEDICAMENTOS DE 22CM X 27CM</v>
          </cell>
          <cell r="D737" t="str">
            <v>UN</v>
          </cell>
          <cell r="E737">
            <v>49900</v>
          </cell>
          <cell r="F737">
            <v>43455</v>
          </cell>
        </row>
        <row r="738">
          <cell r="B738">
            <v>7570</v>
          </cell>
          <cell r="C738" t="str">
            <v>CAMILLA EN MADERA NUEVA 0.70 x 1.4MT</v>
          </cell>
          <cell r="D738" t="str">
            <v>DIA</v>
          </cell>
          <cell r="E738">
            <v>179</v>
          </cell>
          <cell r="F738">
            <v>43455</v>
          </cell>
        </row>
        <row r="739">
          <cell r="B739">
            <v>7571</v>
          </cell>
          <cell r="C739" t="str">
            <v>CONOS H=1mt</v>
          </cell>
          <cell r="D739" t="str">
            <v>UN</v>
          </cell>
          <cell r="E739">
            <v>43257</v>
          </cell>
          <cell r="F739">
            <v>43455</v>
          </cell>
        </row>
        <row r="740">
          <cell r="B740">
            <v>7573</v>
          </cell>
          <cell r="C740" t="str">
            <v>BAÑO TIPO LUXURY - ALQUILER, MANTENIMIENTO Y ASEO DE BAÑOS PORTÁTILES VIP, MENSUAL</v>
          </cell>
          <cell r="D740" t="str">
            <v>UN/MES</v>
          </cell>
          <cell r="E740">
            <v>1428000</v>
          </cell>
          <cell r="F740">
            <v>43455</v>
          </cell>
        </row>
        <row r="741">
          <cell r="B741">
            <v>7575</v>
          </cell>
          <cell r="C741" t="str">
            <v>CAPA IMPERMEABLE CALIBRE 14 - 16</v>
          </cell>
          <cell r="D741" t="str">
            <v>UN</v>
          </cell>
          <cell r="E741">
            <v>17850</v>
          </cell>
          <cell r="F741">
            <v>43455</v>
          </cell>
        </row>
        <row r="742">
          <cell r="B742">
            <v>7576</v>
          </cell>
          <cell r="C742" t="str">
            <v>PROTECCION AUDITIVA DE INSERTAR (PAR)</v>
          </cell>
          <cell r="D742" t="str">
            <v>UN</v>
          </cell>
          <cell r="E742">
            <v>2142</v>
          </cell>
          <cell r="F742">
            <v>43455</v>
          </cell>
        </row>
        <row r="743">
          <cell r="B743">
            <v>7577</v>
          </cell>
          <cell r="C743" t="str">
            <v>GAFAS DE SEGURIDAD</v>
          </cell>
          <cell r="D743" t="str">
            <v>UN</v>
          </cell>
          <cell r="E743">
            <v>3570</v>
          </cell>
          <cell r="F743">
            <v>43455</v>
          </cell>
        </row>
        <row r="744">
          <cell r="B744">
            <v>7578</v>
          </cell>
          <cell r="C744" t="str">
            <v>GUANTES DE VAQUETA</v>
          </cell>
          <cell r="D744" t="str">
            <v>UN</v>
          </cell>
          <cell r="E744">
            <v>8092</v>
          </cell>
          <cell r="F744">
            <v>43455</v>
          </cell>
        </row>
        <row r="745">
          <cell r="B745">
            <v>7579</v>
          </cell>
          <cell r="C745" t="str">
            <v>MASCARILLA DESECHABLE</v>
          </cell>
          <cell r="D745" t="str">
            <v>UN</v>
          </cell>
          <cell r="E745">
            <v>298</v>
          </cell>
          <cell r="F745">
            <v>43455</v>
          </cell>
        </row>
        <row r="746">
          <cell r="B746">
            <v>7580</v>
          </cell>
          <cell r="C746" t="str">
            <v>CASCO DE SEGURIDAD DIELECTRICO</v>
          </cell>
          <cell r="D746" t="str">
            <v>UN</v>
          </cell>
          <cell r="E746">
            <v>14280</v>
          </cell>
          <cell r="F746">
            <v>43455</v>
          </cell>
        </row>
        <row r="747">
          <cell r="B747">
            <v>7582</v>
          </cell>
          <cell r="C747" t="str">
            <v>PETO EN CARNAZA</v>
          </cell>
          <cell r="D747" t="str">
            <v>UN</v>
          </cell>
          <cell r="E747">
            <v>16502</v>
          </cell>
          <cell r="F747">
            <v>43455</v>
          </cell>
        </row>
        <row r="748">
          <cell r="B748">
            <v>7583</v>
          </cell>
          <cell r="C748" t="str">
            <v>PROTECTOR AUDITIVO TIPO COPA</v>
          </cell>
          <cell r="D748" t="str">
            <v>UN</v>
          </cell>
          <cell r="E748">
            <v>14280</v>
          </cell>
          <cell r="F748">
            <v>43455</v>
          </cell>
        </row>
        <row r="749">
          <cell r="B749">
            <v>7585</v>
          </cell>
          <cell r="C749" t="str">
            <v>SARDINEL ALTO RAMPA A86</v>
          </cell>
          <cell r="D749" t="str">
            <v>ML</v>
          </cell>
          <cell r="E749">
            <v>24500</v>
          </cell>
          <cell r="F749">
            <v>43455</v>
          </cell>
        </row>
        <row r="750">
          <cell r="B750">
            <v>7586</v>
          </cell>
          <cell r="C750" t="str">
            <v>ESTOPEROL 10 cm x 3 cm</v>
          </cell>
          <cell r="D750" t="str">
            <v>UN</v>
          </cell>
          <cell r="E750">
            <v>2617</v>
          </cell>
          <cell r="F750">
            <v>43455</v>
          </cell>
        </row>
        <row r="751">
          <cell r="B751">
            <v>7587</v>
          </cell>
          <cell r="C751" t="str">
            <v>PEGANTE EPOXICO DE DOS COMPONENTES</v>
          </cell>
          <cell r="D751" t="str">
            <v>KG</v>
          </cell>
          <cell r="E751">
            <v>43366</v>
          </cell>
          <cell r="F751">
            <v>43455</v>
          </cell>
        </row>
        <row r="752">
          <cell r="B752">
            <v>7596</v>
          </cell>
          <cell r="C752" t="str">
            <v>VIBRADOR TIPO AGUJA</v>
          </cell>
          <cell r="D752" t="str">
            <v>DIA</v>
          </cell>
          <cell r="E752">
            <v>20230</v>
          </cell>
          <cell r="F752">
            <v>43455</v>
          </cell>
        </row>
        <row r="753">
          <cell r="B753">
            <v>7598</v>
          </cell>
          <cell r="C753" t="str">
            <v>TRITURADO 1-1/2"</v>
          </cell>
          <cell r="D753" t="str">
            <v>M3</v>
          </cell>
          <cell r="E753">
            <v>47600</v>
          </cell>
          <cell r="F753">
            <v>43455</v>
          </cell>
        </row>
        <row r="754">
          <cell r="B754">
            <v>7603</v>
          </cell>
          <cell r="C754" t="str">
            <v>TUBERIA GRP 300mm (300mm-800mm PRESION). No Incluye Transporte.</v>
          </cell>
          <cell r="D754" t="str">
            <v>ML</v>
          </cell>
          <cell r="E754">
            <v>117279</v>
          </cell>
          <cell r="F754">
            <v>43455</v>
          </cell>
        </row>
        <row r="755">
          <cell r="B755">
            <v>7604</v>
          </cell>
          <cell r="C755" t="str">
            <v>TUBERIA GRP 400mm (300mm-800mmPRESION). No Incluye Transporte.</v>
          </cell>
          <cell r="D755" t="str">
            <v>ML</v>
          </cell>
          <cell r="E755">
            <v>175209</v>
          </cell>
          <cell r="F755">
            <v>43455</v>
          </cell>
        </row>
        <row r="756">
          <cell r="B756">
            <v>7606</v>
          </cell>
          <cell r="C756" t="str">
            <v>TUBERIA GRP 500mm (300mm-800mm PRESION).  No Incluye Transporte.</v>
          </cell>
          <cell r="D756" t="str">
            <v>ML</v>
          </cell>
          <cell r="E756">
            <v>252581</v>
          </cell>
          <cell r="F756">
            <v>43455</v>
          </cell>
        </row>
        <row r="757">
          <cell r="B757">
            <v>7607</v>
          </cell>
          <cell r="C757" t="str">
            <v>TUBERIA GRP 600mm (300mm-800mm PRESION). NO INCLUYE TRANSPORTE</v>
          </cell>
          <cell r="D757" t="str">
            <v>ML</v>
          </cell>
          <cell r="E757">
            <v>342239</v>
          </cell>
          <cell r="F757">
            <v>43455</v>
          </cell>
        </row>
        <row r="758">
          <cell r="B758">
            <v>7608</v>
          </cell>
          <cell r="C758" t="str">
            <v>TUBERIA GRP 700mm (300mm-800mm PRESION). NO INCLUYE TRANSPORTE</v>
          </cell>
          <cell r="D758" t="str">
            <v>ML</v>
          </cell>
          <cell r="E758">
            <v>449749</v>
          </cell>
          <cell r="F758">
            <v>43455</v>
          </cell>
        </row>
        <row r="759">
          <cell r="B759">
            <v>7610</v>
          </cell>
          <cell r="C759" t="str">
            <v>GEOMALLA TENSAR BX 1100</v>
          </cell>
          <cell r="D759" t="str">
            <v>M2</v>
          </cell>
          <cell r="E759">
            <v>5748</v>
          </cell>
          <cell r="F759">
            <v>43455</v>
          </cell>
        </row>
        <row r="760">
          <cell r="B760">
            <v>7611</v>
          </cell>
          <cell r="C760" t="str">
            <v>GEOMALLA TENSAR BX 1200</v>
          </cell>
          <cell r="D760" t="str">
            <v>M2</v>
          </cell>
          <cell r="E760">
            <v>7497</v>
          </cell>
          <cell r="F760">
            <v>43455</v>
          </cell>
        </row>
        <row r="761">
          <cell r="B761">
            <v>7612</v>
          </cell>
          <cell r="C761" t="str">
            <v>GEOMALLA TENSAR FIBRA DE VIDRIO GLASGRID 8511</v>
          </cell>
          <cell r="D761" t="str">
            <v>M2</v>
          </cell>
          <cell r="E761">
            <v>7069</v>
          </cell>
          <cell r="F761">
            <v>43455</v>
          </cell>
        </row>
        <row r="762">
          <cell r="B762">
            <v>7613</v>
          </cell>
          <cell r="C762" t="str">
            <v>TUBERIA GRP 800mm (300mm-800mm PRESION).  No Incluye Transporte.</v>
          </cell>
          <cell r="D762" t="str">
            <v>ML</v>
          </cell>
          <cell r="E762">
            <v>567128</v>
          </cell>
          <cell r="F762">
            <v>43455</v>
          </cell>
        </row>
        <row r="763">
          <cell r="B763">
            <v>7614</v>
          </cell>
          <cell r="C763" t="str">
            <v>TUBERIA GRP 900mm (600mm-2400mm FLUJO LIBRE). No Incluye Transporte.</v>
          </cell>
          <cell r="D763" t="str">
            <v>ML</v>
          </cell>
          <cell r="E763">
            <v>656304</v>
          </cell>
          <cell r="F763">
            <v>43455</v>
          </cell>
        </row>
        <row r="764">
          <cell r="B764">
            <v>7615</v>
          </cell>
          <cell r="C764" t="str">
            <v>TUBERIA GRP 1000mm (600mm-2400mm FLUJO LIBRE). No Incluye Transporte.</v>
          </cell>
          <cell r="D764" t="str">
            <v>ML</v>
          </cell>
          <cell r="E764">
            <v>801211</v>
          </cell>
          <cell r="F764">
            <v>43455</v>
          </cell>
        </row>
        <row r="765">
          <cell r="B765">
            <v>7616</v>
          </cell>
          <cell r="C765" t="str">
            <v>TUBERIA GRP 1100mm (600mm-2400mm FLUJO LIBRE). No Incluye Transporte.</v>
          </cell>
          <cell r="D765" t="str">
            <v>ML</v>
          </cell>
          <cell r="E765">
            <v>954792</v>
          </cell>
          <cell r="F765">
            <v>43455</v>
          </cell>
        </row>
        <row r="766">
          <cell r="B766">
            <v>7617</v>
          </cell>
          <cell r="C766" t="str">
            <v>TUBERIA GRP 1200mm (600mm-2400mm FLUJO LIBRE). NO INCLUYE TRANSPORTE.</v>
          </cell>
          <cell r="D766" t="str">
            <v>ML</v>
          </cell>
          <cell r="E766">
            <v>1134114</v>
          </cell>
          <cell r="F766">
            <v>43455</v>
          </cell>
        </row>
        <row r="767">
          <cell r="B767">
            <v>7618</v>
          </cell>
          <cell r="C767" t="str">
            <v>TUBERIA GRP 1300 (600mm-2400mm FLUJO LIBRE). NO INCLUYE TRANSPORTE</v>
          </cell>
          <cell r="D767" t="str">
            <v>ML</v>
          </cell>
          <cell r="E767">
            <v>1322249</v>
          </cell>
          <cell r="F767">
            <v>43455</v>
          </cell>
        </row>
        <row r="768">
          <cell r="B768">
            <v>7619</v>
          </cell>
          <cell r="C768" t="str">
            <v>TUBERIA GRP 1400 (600mm-2400mm FLUJO LIBRE). NO INCLUYE TRANSPORTE</v>
          </cell>
          <cell r="D768" t="str">
            <v>ML</v>
          </cell>
          <cell r="E768">
            <v>1517499</v>
          </cell>
          <cell r="F768">
            <v>43455</v>
          </cell>
        </row>
        <row r="769">
          <cell r="B769">
            <v>7620</v>
          </cell>
          <cell r="C769" t="str">
            <v>TUBERIA GRP 1500 (600mm-2400mm FLUJO LIBRE. NO INCLUYE TRANSPORTE</v>
          </cell>
          <cell r="D769" t="str">
            <v>ML</v>
          </cell>
          <cell r="E769">
            <v>1692411</v>
          </cell>
          <cell r="F769">
            <v>43455</v>
          </cell>
        </row>
        <row r="770">
          <cell r="B770">
            <v>7621</v>
          </cell>
          <cell r="C770" t="str">
            <v>TUBERIA GRP 1600 (600mm-2400mm FLUJO LIBRE) NO INCLUYE TRANSPORTE</v>
          </cell>
          <cell r="D770" t="str">
            <v>ML</v>
          </cell>
          <cell r="E770">
            <v>1900902</v>
          </cell>
          <cell r="F770">
            <v>43455</v>
          </cell>
        </row>
        <row r="771">
          <cell r="B771">
            <v>7622</v>
          </cell>
          <cell r="C771" t="str">
            <v>TUBERIA GRP 1700 (600mm-2400mm FLUJO LIBRE) NO INCLUYE TRANSPORTE</v>
          </cell>
          <cell r="D771" t="str">
            <v>ML</v>
          </cell>
          <cell r="E771">
            <v>2127199</v>
          </cell>
          <cell r="F771">
            <v>43455</v>
          </cell>
        </row>
        <row r="772">
          <cell r="B772">
            <v>7626</v>
          </cell>
          <cell r="C772" t="str">
            <v>ACOPLE GRP 300mm (PN 10 Bar) No Incluye Transporte.</v>
          </cell>
          <cell r="D772" t="str">
            <v>UN</v>
          </cell>
          <cell r="E772">
            <v>134521</v>
          </cell>
          <cell r="F772">
            <v>43455</v>
          </cell>
        </row>
        <row r="773">
          <cell r="B773">
            <v>7627</v>
          </cell>
          <cell r="C773" t="str">
            <v>ACOPLE GRP 350mm (PN 10 Bar) No Incluye Transporte.</v>
          </cell>
          <cell r="D773" t="str">
            <v>UN</v>
          </cell>
          <cell r="E773">
            <v>168423</v>
          </cell>
          <cell r="F773">
            <v>43455</v>
          </cell>
        </row>
        <row r="774">
          <cell r="B774">
            <v>7628</v>
          </cell>
          <cell r="C774" t="str">
            <v>ACOPLE GRP 400mm (PN 10 Bar) - NO INCLUYE TRANSPORTE</v>
          </cell>
          <cell r="D774" t="str">
            <v>UN</v>
          </cell>
          <cell r="E774">
            <v>201394</v>
          </cell>
          <cell r="F774">
            <v>43455</v>
          </cell>
        </row>
        <row r="775">
          <cell r="B775">
            <v>7630</v>
          </cell>
          <cell r="C775" t="str">
            <v>ACOPLE GRP 500mm (PN 10 Bar) - NO INCLUYE TRANSPORTE</v>
          </cell>
          <cell r="D775" t="str">
            <v>UN</v>
          </cell>
          <cell r="E775">
            <v>276380</v>
          </cell>
          <cell r="F775">
            <v>43455</v>
          </cell>
        </row>
        <row r="776">
          <cell r="B776">
            <v>7631</v>
          </cell>
          <cell r="C776" t="str">
            <v>ACOPLE GRP 600mm (PN 10 Bar) - NO INCLUYE TRANSPORTE</v>
          </cell>
          <cell r="D776" t="str">
            <v>UN</v>
          </cell>
          <cell r="E776">
            <v>434535</v>
          </cell>
          <cell r="F776">
            <v>43455</v>
          </cell>
        </row>
        <row r="777">
          <cell r="B777">
            <v>7632</v>
          </cell>
          <cell r="C777" t="str">
            <v>ACOPLE GRP 700mm (PN 10 Bar) - NO INCLUYE TRANSPORTE</v>
          </cell>
          <cell r="D777" t="str">
            <v>UN</v>
          </cell>
          <cell r="E777">
            <v>582633</v>
          </cell>
          <cell r="F777">
            <v>43455</v>
          </cell>
        </row>
        <row r="778">
          <cell r="B778">
            <v>7633</v>
          </cell>
          <cell r="C778" t="str">
            <v>ACOPLE GRP 800mm (PN 10 Bar) - NO INCLUYE TRANSPORTE</v>
          </cell>
          <cell r="D778" t="str">
            <v>UN</v>
          </cell>
          <cell r="E778">
            <v>586105</v>
          </cell>
          <cell r="F778">
            <v>43455</v>
          </cell>
        </row>
        <row r="779">
          <cell r="B779">
            <v>7634</v>
          </cell>
          <cell r="C779" t="str">
            <v>ACOPLE GRP 900mm (PN 10 Bar) - NO INCLUYE TRANSPORTE</v>
          </cell>
          <cell r="D779" t="str">
            <v>UN</v>
          </cell>
          <cell r="E779">
            <v>663750</v>
          </cell>
          <cell r="F779">
            <v>43455</v>
          </cell>
        </row>
        <row r="780">
          <cell r="B780">
            <v>7635</v>
          </cell>
          <cell r="C780" t="str">
            <v>ACOPLE GRP 1000mm  (PN1/PN6) - NO INCLUYE TRANSPORTE</v>
          </cell>
          <cell r="D780" t="str">
            <v>UN</v>
          </cell>
          <cell r="E780">
            <v>696960</v>
          </cell>
          <cell r="F780">
            <v>43455</v>
          </cell>
        </row>
        <row r="781">
          <cell r="B781">
            <v>7636</v>
          </cell>
          <cell r="C781" t="str">
            <v>ACOPLE GRP 1100mm  (PN1/PN6) - NO INCLUYE TRANSPORTE</v>
          </cell>
          <cell r="D781" t="str">
            <v>UN</v>
          </cell>
          <cell r="E781">
            <v>749322</v>
          </cell>
          <cell r="F781">
            <v>43455</v>
          </cell>
        </row>
        <row r="782">
          <cell r="B782">
            <v>7637</v>
          </cell>
          <cell r="C782" t="str">
            <v>ACOPLE GRP 1200mm  (PN1/PN6) - NO INCLUYE TRANSPORTE</v>
          </cell>
          <cell r="D782" t="str">
            <v>UN</v>
          </cell>
          <cell r="E782">
            <v>807883</v>
          </cell>
          <cell r="F782">
            <v>43455</v>
          </cell>
        </row>
        <row r="783">
          <cell r="B783">
            <v>7638</v>
          </cell>
          <cell r="C783" t="str">
            <v>ACOPLE GRP 1300mm  (PN1/PN6) - NO INCLUYE TRANSPORTE</v>
          </cell>
          <cell r="D783" t="str">
            <v>UN</v>
          </cell>
          <cell r="E783">
            <v>965523</v>
          </cell>
          <cell r="F783">
            <v>43455</v>
          </cell>
        </row>
        <row r="784">
          <cell r="B784">
            <v>7639</v>
          </cell>
          <cell r="C784" t="str">
            <v>ACOPLE GRP 1400mm  (PN1/PN6)</v>
          </cell>
          <cell r="D784" t="str">
            <v>UN</v>
          </cell>
          <cell r="E784">
            <v>1052676</v>
          </cell>
          <cell r="F784">
            <v>43455</v>
          </cell>
        </row>
        <row r="785">
          <cell r="B785">
            <v>7640</v>
          </cell>
          <cell r="C785" t="str">
            <v>ACOPLE GRP 1500mm  (PN1/PN6) - NO INCLUYE TRANSPORTE</v>
          </cell>
          <cell r="D785" t="str">
            <v>UN</v>
          </cell>
          <cell r="E785">
            <v>1055020</v>
          </cell>
          <cell r="F785">
            <v>43455</v>
          </cell>
        </row>
        <row r="786">
          <cell r="B786">
            <v>7641</v>
          </cell>
          <cell r="C786" t="str">
            <v>ACOPLE GRP 1600mm  (PN1/PN6)</v>
          </cell>
          <cell r="D786" t="str">
            <v>UN</v>
          </cell>
          <cell r="E786">
            <v>1265151</v>
          </cell>
          <cell r="F786">
            <v>43455</v>
          </cell>
        </row>
        <row r="787">
          <cell r="B787">
            <v>7642</v>
          </cell>
          <cell r="C787" t="str">
            <v>ACOPLE GRP 1700mm  (PN1/PN6)</v>
          </cell>
          <cell r="D787" t="str">
            <v>UN</v>
          </cell>
          <cell r="E787">
            <v>1241836</v>
          </cell>
          <cell r="F787">
            <v>43455</v>
          </cell>
        </row>
        <row r="788">
          <cell r="B788">
            <v>7643</v>
          </cell>
          <cell r="C788" t="str">
            <v>ACOPLE GRP 1800mm  (PN1/PN6) - NO INCLUYE TRANSPORTE</v>
          </cell>
          <cell r="D788" t="str">
            <v>UN</v>
          </cell>
          <cell r="E788">
            <v>1331901</v>
          </cell>
          <cell r="F788">
            <v>43455</v>
          </cell>
        </row>
        <row r="789">
          <cell r="B789">
            <v>7644</v>
          </cell>
          <cell r="C789" t="str">
            <v>ACOPLE GRP 2000mm  (PN1/PN6) - NO INCLUYE TRANSPORTE</v>
          </cell>
          <cell r="D789" t="str">
            <v>UN</v>
          </cell>
          <cell r="E789">
            <v>1482912</v>
          </cell>
          <cell r="F789">
            <v>43455</v>
          </cell>
        </row>
        <row r="790">
          <cell r="B790">
            <v>7645</v>
          </cell>
          <cell r="C790" t="str">
            <v>TUBERIA GRP 1800 (600mm-2400mm FLUJO LIBRE) - NO INCLUYE TRANSPORTE</v>
          </cell>
          <cell r="D790" t="str">
            <v>ML</v>
          </cell>
          <cell r="E790">
            <v>2399753</v>
          </cell>
          <cell r="F790">
            <v>43455</v>
          </cell>
        </row>
        <row r="791">
          <cell r="B791">
            <v>7646</v>
          </cell>
          <cell r="C791" t="str">
            <v>TUBERIA GRP 2000 (600mm-2400mm FLUJO LIBRE) - NO INCLUYE TRANSPORTE</v>
          </cell>
          <cell r="D791" t="str">
            <v>ML</v>
          </cell>
          <cell r="E791">
            <v>3006072</v>
          </cell>
          <cell r="F791">
            <v>43455</v>
          </cell>
        </row>
        <row r="792">
          <cell r="B792">
            <v>7647</v>
          </cell>
          <cell r="C792" t="str">
            <v>ACOPLE GRP 2400mm - NO INCLUYE TRANSPORTE</v>
          </cell>
          <cell r="D792" t="str">
            <v>UN</v>
          </cell>
          <cell r="E792">
            <v>2067605</v>
          </cell>
          <cell r="F792">
            <v>43455</v>
          </cell>
        </row>
        <row r="793">
          <cell r="B793">
            <v>7648</v>
          </cell>
          <cell r="C793" t="str">
            <v>TUBERIA GRP 2400 (600mm-2400mm FLUJO LIBRE) - NO INCLUYE TRANSPORTE</v>
          </cell>
          <cell r="D793" t="str">
            <v>ML</v>
          </cell>
          <cell r="E793">
            <v>4275417</v>
          </cell>
          <cell r="F793">
            <v>43455</v>
          </cell>
        </row>
        <row r="794">
          <cell r="B794">
            <v>7650</v>
          </cell>
          <cell r="C794" t="str">
            <v>RECUBRIMIENTO BARRERA EPOXICO</v>
          </cell>
          <cell r="D794" t="str">
            <v>GLN</v>
          </cell>
          <cell r="E794">
            <v>133280</v>
          </cell>
          <cell r="F794">
            <v>43455</v>
          </cell>
        </row>
        <row r="795">
          <cell r="B795">
            <v>7651</v>
          </cell>
          <cell r="C795" t="str">
            <v>CATALIZADOR BARRERA EPOXICA COMPONENTE B</v>
          </cell>
          <cell r="D795" t="str">
            <v>GLN</v>
          </cell>
          <cell r="E795">
            <v>89250</v>
          </cell>
          <cell r="F795">
            <v>43455</v>
          </cell>
        </row>
        <row r="796">
          <cell r="B796">
            <v>7652</v>
          </cell>
          <cell r="C796" t="str">
            <v>RECUBRIMIENTO EN ESMALTE URETANO GRIS</v>
          </cell>
          <cell r="D796" t="str">
            <v>GLN</v>
          </cell>
          <cell r="E796">
            <v>179900</v>
          </cell>
          <cell r="F796">
            <v>43455</v>
          </cell>
        </row>
        <row r="797">
          <cell r="B797">
            <v>7653</v>
          </cell>
          <cell r="C797" t="str">
            <v>CATALIZADOR ESMALTE  URETANO (COMPONENTE B)</v>
          </cell>
          <cell r="D797" t="str">
            <v>GLN</v>
          </cell>
          <cell r="E797">
            <v>200000</v>
          </cell>
          <cell r="F797">
            <v>43455</v>
          </cell>
        </row>
        <row r="798">
          <cell r="B798">
            <v>7654</v>
          </cell>
          <cell r="C798" t="str">
            <v>DISOLVENTE EPOXICO</v>
          </cell>
          <cell r="D798" t="str">
            <v>GLN</v>
          </cell>
          <cell r="E798">
            <v>24600</v>
          </cell>
          <cell r="F798">
            <v>43455</v>
          </cell>
        </row>
        <row r="799">
          <cell r="B799">
            <v>7655</v>
          </cell>
          <cell r="C799" t="str">
            <v>DISOLVENTE URETANO</v>
          </cell>
          <cell r="D799" t="str">
            <v>GLN</v>
          </cell>
          <cell r="E799">
            <v>32000</v>
          </cell>
          <cell r="F799">
            <v>43455</v>
          </cell>
        </row>
        <row r="800">
          <cell r="B800">
            <v>7656</v>
          </cell>
          <cell r="C800" t="str">
            <v>IMPRIMANTE EPOXICO RICO EN ZINC</v>
          </cell>
          <cell r="D800" t="str">
            <v>GLN</v>
          </cell>
          <cell r="E800">
            <v>206990</v>
          </cell>
          <cell r="F800">
            <v>43455</v>
          </cell>
        </row>
        <row r="801">
          <cell r="B801">
            <v>7657</v>
          </cell>
          <cell r="C801" t="str">
            <v>CATALIZADOR PARA IMPRIMANTE EPOXICO RICO EN ZINC</v>
          </cell>
          <cell r="D801" t="str">
            <v>GLN</v>
          </cell>
          <cell r="E801">
            <v>61022</v>
          </cell>
          <cell r="F801">
            <v>43455</v>
          </cell>
        </row>
        <row r="802">
          <cell r="B802">
            <v>7658</v>
          </cell>
          <cell r="C802" t="str">
            <v>MEZCLA ASFÁLTICA EN CALIENTE CON ASFALTO MODIFICADO CON GRANO DE CAUCHO RECICLADO (GCR)</v>
          </cell>
          <cell r="D802" t="str">
            <v>M3</v>
          </cell>
          <cell r="E802">
            <v>720940</v>
          </cell>
          <cell r="F802">
            <v>43455</v>
          </cell>
        </row>
        <row r="803">
          <cell r="B803">
            <v>7664</v>
          </cell>
          <cell r="C803" t="str">
            <v>SEÑALETICA SITP 1-2 RUTAS H=3.75 CON O SIN CENEFA</v>
          </cell>
          <cell r="D803" t="str">
            <v>UN</v>
          </cell>
          <cell r="E803">
            <v>743750</v>
          </cell>
          <cell r="F803">
            <v>43455</v>
          </cell>
        </row>
        <row r="804">
          <cell r="B804">
            <v>7680</v>
          </cell>
          <cell r="C804" t="str">
            <v>PINTURA EN ESMALTE DOMESTICO</v>
          </cell>
          <cell r="D804" t="str">
            <v>GLN</v>
          </cell>
          <cell r="E804">
            <v>31300</v>
          </cell>
          <cell r="F804">
            <v>43455</v>
          </cell>
        </row>
        <row r="805">
          <cell r="B805">
            <v>7684</v>
          </cell>
          <cell r="C805" t="str">
            <v>ROSCADO PARA VARILLA 1/2"</v>
          </cell>
          <cell r="D805" t="str">
            <v>UN</v>
          </cell>
          <cell r="E805">
            <v>8500</v>
          </cell>
          <cell r="F805">
            <v>43455</v>
          </cell>
        </row>
        <row r="806">
          <cell r="B806">
            <v>7686</v>
          </cell>
          <cell r="C806" t="str">
            <v>BASE GRANULAR BG_B CON RECICLADO DE CONCRETO HIDRAULICO</v>
          </cell>
          <cell r="D806" t="str">
            <v>M3</v>
          </cell>
          <cell r="E806">
            <v>73185</v>
          </cell>
          <cell r="F806">
            <v>43455</v>
          </cell>
        </row>
        <row r="807">
          <cell r="B807">
            <v>7687</v>
          </cell>
          <cell r="C807" t="str">
            <v>BASE GRANULAR BG_A CON RECICLADO DE CONCRETO HIDRAULICO</v>
          </cell>
          <cell r="D807" t="str">
            <v>M3</v>
          </cell>
          <cell r="E807">
            <v>73185</v>
          </cell>
          <cell r="F807">
            <v>43455</v>
          </cell>
        </row>
        <row r="808">
          <cell r="B808">
            <v>7688</v>
          </cell>
          <cell r="C808" t="str">
            <v>BASE GRANULAR BG_C CON RECICLADO DE CONCRETO HIDRAULICO</v>
          </cell>
          <cell r="D808" t="str">
            <v>M3</v>
          </cell>
          <cell r="E808">
            <v>70805</v>
          </cell>
          <cell r="F808">
            <v>43455</v>
          </cell>
        </row>
        <row r="809">
          <cell r="B809">
            <v>7689</v>
          </cell>
          <cell r="C809" t="str">
            <v>SUBBASE GRANULAR SBG_A CON RECICLADO DE CONCRETO HIDRAULICO</v>
          </cell>
          <cell r="D809" t="str">
            <v>M3</v>
          </cell>
          <cell r="E809">
            <v>69615</v>
          </cell>
          <cell r="F809">
            <v>43455</v>
          </cell>
        </row>
        <row r="810">
          <cell r="B810">
            <v>7690</v>
          </cell>
          <cell r="C810" t="str">
            <v>SUBBASE GRANULAR SBG_B CON RECICLADO DE CONCRETO HIDRAULICO</v>
          </cell>
          <cell r="D810" t="str">
            <v>M3</v>
          </cell>
          <cell r="E810">
            <v>69615</v>
          </cell>
          <cell r="F810">
            <v>43455</v>
          </cell>
        </row>
        <row r="811">
          <cell r="B811">
            <v>7691</v>
          </cell>
          <cell r="C811" t="str">
            <v>SUBBASE GRANULAR SBG_C CON RECICLADO DE CONCRETO HIDRAULICO</v>
          </cell>
          <cell r="D811" t="str">
            <v>M3</v>
          </cell>
          <cell r="E811">
            <v>66640</v>
          </cell>
          <cell r="F811">
            <v>43455</v>
          </cell>
        </row>
        <row r="812">
          <cell r="B812">
            <v>7692</v>
          </cell>
          <cell r="C812" t="str">
            <v>SUBBASE GRANULAR CON RECICLADO DE CONCRETO ASFALTICO</v>
          </cell>
          <cell r="D812" t="str">
            <v>M3</v>
          </cell>
          <cell r="E812">
            <v>56525</v>
          </cell>
          <cell r="F812">
            <v>43455</v>
          </cell>
        </row>
        <row r="813">
          <cell r="B813">
            <v>7695</v>
          </cell>
          <cell r="C813" t="str">
            <v>SIERRA ELECTRICA CALADORA</v>
          </cell>
          <cell r="D813" t="str">
            <v>HR</v>
          </cell>
          <cell r="E813">
            <v>1125</v>
          </cell>
          <cell r="F813">
            <v>43455</v>
          </cell>
        </row>
        <row r="814">
          <cell r="B814">
            <v>7696</v>
          </cell>
          <cell r="C814" t="str">
            <v>DESTORNILLADOR DE IMPACTO</v>
          </cell>
          <cell r="D814" t="str">
            <v>HR</v>
          </cell>
          <cell r="E814">
            <v>1500</v>
          </cell>
          <cell r="F814">
            <v>43455</v>
          </cell>
        </row>
        <row r="815">
          <cell r="B815">
            <v>7697</v>
          </cell>
          <cell r="C815" t="str">
            <v>PLANTA ELECTRICA 4KW - INCLUYE COMBUSTIBLE</v>
          </cell>
          <cell r="D815" t="str">
            <v>HR</v>
          </cell>
          <cell r="E815">
            <v>5236</v>
          </cell>
          <cell r="F815">
            <v>43455</v>
          </cell>
        </row>
        <row r="816">
          <cell r="B816">
            <v>7698</v>
          </cell>
          <cell r="C816" t="str">
            <v>PULIDORA MANUAL ELECTRICA</v>
          </cell>
          <cell r="D816" t="str">
            <v>HR</v>
          </cell>
          <cell r="E816">
            <v>1785</v>
          </cell>
          <cell r="F816">
            <v>43455</v>
          </cell>
        </row>
        <row r="817">
          <cell r="B817">
            <v>7699</v>
          </cell>
          <cell r="C817" t="str">
            <v>DISCO DE CORTE METAL 7 X 1/8"</v>
          </cell>
          <cell r="D817" t="str">
            <v>UN</v>
          </cell>
          <cell r="E817">
            <v>8318</v>
          </cell>
          <cell r="F817">
            <v>43455</v>
          </cell>
        </row>
        <row r="818">
          <cell r="B818">
            <v>7700</v>
          </cell>
          <cell r="C818" t="str">
            <v>DISCO ABRASIVO DESBASTE METAL 7 X 1/4"</v>
          </cell>
          <cell r="D818" t="str">
            <v>UN</v>
          </cell>
          <cell r="E818">
            <v>5355</v>
          </cell>
          <cell r="F818">
            <v>43455</v>
          </cell>
        </row>
        <row r="819">
          <cell r="B819">
            <v>7701</v>
          </cell>
          <cell r="C819" t="str">
            <v>TALADRO ROTOPERCUTOR HASTA 3/4"</v>
          </cell>
          <cell r="D819" t="str">
            <v>HR</v>
          </cell>
          <cell r="E819">
            <v>2083</v>
          </cell>
          <cell r="F819">
            <v>43455</v>
          </cell>
        </row>
        <row r="820">
          <cell r="B820">
            <v>7702</v>
          </cell>
          <cell r="C820" t="str">
            <v>PISO EN ALUMINIO PARA PUENTES PEATONALES Y ESTACIONES TRANSMILENIO EN ALEACIÓN AA6070 - INCLUYE PERFILES DE ALUMINIO DE 30.5mm DE ALTURA Y 100mm DE ANCHO, SIN TROQUELAR.</v>
          </cell>
          <cell r="D820" t="str">
            <v>M2</v>
          </cell>
          <cell r="E820">
            <v>358753</v>
          </cell>
          <cell r="F820">
            <v>43455</v>
          </cell>
        </row>
        <row r="821">
          <cell r="B821">
            <v>7707</v>
          </cell>
          <cell r="C821" t="str">
            <v>GUADAÑADORA</v>
          </cell>
          <cell r="D821" t="str">
            <v>DIA</v>
          </cell>
          <cell r="E821">
            <v>30000</v>
          </cell>
          <cell r="F821">
            <v>43455</v>
          </cell>
        </row>
        <row r="822">
          <cell r="B822">
            <v>7710</v>
          </cell>
          <cell r="C822" t="str">
            <v>PLAQUETA TIPO REJILLA (PEATONAL)</v>
          </cell>
          <cell r="D822" t="str">
            <v>UN</v>
          </cell>
          <cell r="E822">
            <v>19546</v>
          </cell>
          <cell r="F822">
            <v>43455</v>
          </cell>
        </row>
        <row r="823">
          <cell r="B823">
            <v>7713</v>
          </cell>
          <cell r="C823" t="str">
            <v>CODO PVC 45° D= 1 1/2"</v>
          </cell>
          <cell r="D823" t="str">
            <v>UN</v>
          </cell>
          <cell r="E823">
            <v>5930</v>
          </cell>
          <cell r="F823">
            <v>43455</v>
          </cell>
        </row>
        <row r="824">
          <cell r="B824">
            <v>7714</v>
          </cell>
          <cell r="C824" t="str">
            <v>LLAMA AMARILLA (suministro y plantación. incluye tierra negra )</v>
          </cell>
          <cell r="D824" t="str">
            <v>M2</v>
          </cell>
          <cell r="E824">
            <v>148750</v>
          </cell>
          <cell r="F824">
            <v>43455</v>
          </cell>
        </row>
        <row r="825">
          <cell r="B825">
            <v>7715</v>
          </cell>
          <cell r="C825" t="str">
            <v>COLA DE ZORRO (Suministro y plantación, incluye tierra negra , transporte y disposición final de escombros)</v>
          </cell>
          <cell r="D825" t="str">
            <v>M2</v>
          </cell>
          <cell r="E825">
            <v>162688</v>
          </cell>
          <cell r="F825">
            <v>43455</v>
          </cell>
        </row>
        <row r="826">
          <cell r="B826">
            <v>7716</v>
          </cell>
          <cell r="C826" t="str">
            <v>ALCAPARRO H= 1.00m (Incluye siembra, caja, tierra, abono y tutor, transporte y disposición final)</v>
          </cell>
          <cell r="D826" t="str">
            <v>UN</v>
          </cell>
          <cell r="E826">
            <v>150000</v>
          </cell>
          <cell r="F826">
            <v>43455</v>
          </cell>
        </row>
        <row r="827">
          <cell r="B827">
            <v>7717</v>
          </cell>
          <cell r="C827" t="str">
            <v>EUCALIPTO POMARROSO H=1.5mt (Incluye siembra caja, tierra, abono y tutor)</v>
          </cell>
          <cell r="D827" t="str">
            <v>UN</v>
          </cell>
          <cell r="E827">
            <v>150000</v>
          </cell>
          <cell r="F827">
            <v>43455</v>
          </cell>
        </row>
        <row r="828">
          <cell r="B828">
            <v>7718</v>
          </cell>
          <cell r="C828" t="str">
            <v>CHICALA H=1.5 (Incluye siembra, caja, tierra,  abono y tutor)</v>
          </cell>
          <cell r="D828" t="str">
            <v>UN</v>
          </cell>
          <cell r="E828">
            <v>150000</v>
          </cell>
          <cell r="F828">
            <v>43455</v>
          </cell>
        </row>
        <row r="829">
          <cell r="B829">
            <v>7719</v>
          </cell>
          <cell r="C829" t="str">
            <v>CAJETO H=1.5 mt (Incluye siembra, caja, tierra, abono y tutor)</v>
          </cell>
          <cell r="D829" t="str">
            <v>UN</v>
          </cell>
          <cell r="E829">
            <v>150000</v>
          </cell>
          <cell r="F829">
            <v>43455</v>
          </cell>
        </row>
        <row r="830">
          <cell r="B830">
            <v>7720</v>
          </cell>
          <cell r="C830" t="str">
            <v>JAZMIN CHINO H= 1.5 mt (Incluye siembra, caja, tierra, abono y tutor</v>
          </cell>
          <cell r="D830" t="str">
            <v>UN</v>
          </cell>
          <cell r="E830">
            <v>150000</v>
          </cell>
          <cell r="F830">
            <v>43455</v>
          </cell>
        </row>
        <row r="831">
          <cell r="B831">
            <v>7722</v>
          </cell>
          <cell r="C831" t="str">
            <v>TUBERIA PVC PRESION E.L. D=1 1/2" RDE21 PSI 200</v>
          </cell>
          <cell r="D831" t="str">
            <v>ML</v>
          </cell>
          <cell r="E831">
            <v>8730</v>
          </cell>
          <cell r="F831">
            <v>43455</v>
          </cell>
        </row>
        <row r="832">
          <cell r="B832">
            <v>7723</v>
          </cell>
          <cell r="C832" t="str">
            <v>BLOQUEO Y TRANSPLANTE DE ARBOLES DE 1-5mt (Incluye transporte, recolección)</v>
          </cell>
          <cell r="D832" t="str">
            <v>UN</v>
          </cell>
          <cell r="E832">
            <v>906172</v>
          </cell>
          <cell r="F832">
            <v>43455</v>
          </cell>
        </row>
        <row r="833">
          <cell r="B833">
            <v>7724</v>
          </cell>
          <cell r="C833" t="str">
            <v>BLOQUEO Y TRANSPLANTE DE ARBOLES DE 5 - 10mt (Incluye transporte, recolección)</v>
          </cell>
          <cell r="D833" t="str">
            <v>UN</v>
          </cell>
          <cell r="E833">
            <v>1071847</v>
          </cell>
          <cell r="F833">
            <v>43455</v>
          </cell>
        </row>
        <row r="834">
          <cell r="B834">
            <v>7725</v>
          </cell>
          <cell r="C834" t="str">
            <v>BLOQUEO Y TRANSPLANTE DE ARBOLES DE 10 - 15mt (Incluye transporte, recolección)</v>
          </cell>
          <cell r="D834" t="str">
            <v>UN</v>
          </cell>
          <cell r="E834">
            <v>1685643</v>
          </cell>
          <cell r="F834">
            <v>43455</v>
          </cell>
        </row>
        <row r="835">
          <cell r="B835">
            <v>7727</v>
          </cell>
          <cell r="C835" t="str">
            <v>TUBERIA ACERO AL CARBON SIN COSTURA SCH40 D=3"</v>
          </cell>
          <cell r="D835" t="str">
            <v>ML</v>
          </cell>
          <cell r="E835">
            <v>46608</v>
          </cell>
          <cell r="F835">
            <v>43455</v>
          </cell>
        </row>
        <row r="836">
          <cell r="B836">
            <v>7728</v>
          </cell>
          <cell r="C836" t="str">
            <v>TUBERIA ACERO AL CARBON SIN COSTURA SCH40 D=4"</v>
          </cell>
          <cell r="D836" t="str">
            <v>ML</v>
          </cell>
          <cell r="E836">
            <v>66243</v>
          </cell>
          <cell r="F836">
            <v>43455</v>
          </cell>
        </row>
        <row r="837">
          <cell r="B837">
            <v>7729</v>
          </cell>
          <cell r="C837" t="str">
            <v>TUBERIA ACERO AL CARBON SIN COSTURA SCH40 D=6"</v>
          </cell>
          <cell r="D837" t="str">
            <v>ML</v>
          </cell>
          <cell r="E837">
            <v>116620</v>
          </cell>
          <cell r="F837">
            <v>43455</v>
          </cell>
        </row>
        <row r="838">
          <cell r="B838">
            <v>7730</v>
          </cell>
          <cell r="C838" t="str">
            <v>TUBERIA ACERO AL CARBON SIN COSTURA SCH40 D=8"</v>
          </cell>
          <cell r="D838" t="str">
            <v>ML</v>
          </cell>
          <cell r="E838">
            <v>182268</v>
          </cell>
          <cell r="F838">
            <v>43455</v>
          </cell>
        </row>
        <row r="839">
          <cell r="B839">
            <v>7733</v>
          </cell>
          <cell r="C839" t="str">
            <v>TRANSPORTE TUBERIA ACERO AL CARBON</v>
          </cell>
          <cell r="D839" t="str">
            <v>KG</v>
          </cell>
          <cell r="E839">
            <v>30</v>
          </cell>
          <cell r="F839">
            <v>43455</v>
          </cell>
        </row>
        <row r="840">
          <cell r="B840">
            <v>7737</v>
          </cell>
          <cell r="C840" t="str">
            <v>ANALISIS GRANULOMETRICO  DE LOS AGREGADOS GRUESO Y FINO</v>
          </cell>
          <cell r="D840" t="str">
            <v>UN</v>
          </cell>
          <cell r="E840">
            <v>74900</v>
          </cell>
          <cell r="F840">
            <v>43455</v>
          </cell>
        </row>
        <row r="841">
          <cell r="B841">
            <v>7738</v>
          </cell>
          <cell r="C841" t="str">
            <v>RESISTENCIA A LA DEGRADACIÓN DE LOS AGREGADOS DE TAMAÑOS MENORES DE 37.5 MM (1½") POR MEDIO DE LA MÁQUINA DE LOS ÁNGELES (SIN TRITURACIÓN DE LOS AGREGADOS)</v>
          </cell>
          <cell r="D841" t="str">
            <v>UN</v>
          </cell>
          <cell r="E841">
            <v>104720</v>
          </cell>
          <cell r="F841">
            <v>43455</v>
          </cell>
        </row>
        <row r="842">
          <cell r="B842">
            <v>7743</v>
          </cell>
          <cell r="C842" t="str">
            <v>PORCENTAJE DE PARTÍCULAS FRACTURADAS EN UN AGREGADO GRUESO</v>
          </cell>
          <cell r="D842" t="str">
            <v>UN</v>
          </cell>
          <cell r="E842">
            <v>54145</v>
          </cell>
          <cell r="F842">
            <v>43455</v>
          </cell>
        </row>
        <row r="843">
          <cell r="B843">
            <v>7744</v>
          </cell>
          <cell r="C843" t="str">
            <v>ÍNDICES DE APLANAMIENTO Y ALARGAMIENTO DE LOS AGREGADOS PARA CARRETERAS</v>
          </cell>
          <cell r="D843" t="str">
            <v>UN</v>
          </cell>
          <cell r="E843">
            <v>95200</v>
          </cell>
          <cell r="F843">
            <v>43455</v>
          </cell>
        </row>
        <row r="844">
          <cell r="B844">
            <v>7750</v>
          </cell>
          <cell r="C844" t="str">
            <v>DENSIDAD, DENSIDAD RELATIVA (GRAVEDAD ESPECÍFICA) Y ABSORCIÓN DEL AGREGADO FINO</v>
          </cell>
          <cell r="D844" t="str">
            <v>UN</v>
          </cell>
          <cell r="E844">
            <v>54978</v>
          </cell>
          <cell r="F844">
            <v>43455</v>
          </cell>
        </row>
        <row r="845">
          <cell r="B845">
            <v>7752</v>
          </cell>
          <cell r="C845" t="str">
            <v>PENETRACION DE LOS MATERIALES BITUMINOSOS</v>
          </cell>
          <cell r="D845" t="str">
            <v>UN</v>
          </cell>
          <cell r="E845">
            <v>75970</v>
          </cell>
          <cell r="F845">
            <v>43455</v>
          </cell>
        </row>
        <row r="846">
          <cell r="B846">
            <v>7754</v>
          </cell>
          <cell r="C846" t="str">
            <v>DUCTILIDAD DE LOS MATERIALES ASFÁLTICOS</v>
          </cell>
          <cell r="D846" t="str">
            <v>UN</v>
          </cell>
          <cell r="E846">
            <v>97891</v>
          </cell>
          <cell r="F846">
            <v>43455</v>
          </cell>
        </row>
        <row r="847">
          <cell r="B847">
            <v>7755</v>
          </cell>
          <cell r="C847" t="str">
            <v>EVALUACIÓN DE LA SUSCEPTIBILIDAD AL AGUA DE LAS MEZCLAS DE CONCRETO ASFÁLTICO UTILIZANDO LA PRUEBA DE TRACCIÓN INDIRECTA (Séis probetas)</v>
          </cell>
          <cell r="D847" t="str">
            <v>UN</v>
          </cell>
          <cell r="E847">
            <v>736501</v>
          </cell>
          <cell r="F847">
            <v>43455</v>
          </cell>
        </row>
        <row r="848">
          <cell r="B848">
            <v>7758</v>
          </cell>
          <cell r="C848" t="str">
            <v>ENSAYO DE TENSIÓN INDIRECTA PARA DETERMINAR EL MÓDULO RESILIENTE DE MEZCLAS ASFÁLTICAS (3 TEMPERATURAS Y 3 FRECUENCIAS)</v>
          </cell>
          <cell r="D848" t="str">
            <v>UN</v>
          </cell>
          <cell r="E848">
            <v>773500</v>
          </cell>
          <cell r="F848">
            <v>43455</v>
          </cell>
        </row>
        <row r="849">
          <cell r="B849">
            <v>7762</v>
          </cell>
          <cell r="C849" t="str">
            <v>MÓDULO DE ELASTICIDAD ESTÁTICO Y RELACIÓN DE POISSON DEL CONCRETO EN COMPRESIÓN</v>
          </cell>
          <cell r="D849" t="str">
            <v>UN</v>
          </cell>
          <cell r="E849">
            <v>178566</v>
          </cell>
          <cell r="F849">
            <v>43455</v>
          </cell>
        </row>
        <row r="850">
          <cell r="B850">
            <v>7766</v>
          </cell>
          <cell r="C850" t="str">
            <v>PUNTO DE ABLANDAMIENTO DE MATERIALES BITUMINOSOS (APARATO DE ANILLO Y BOLA)</v>
          </cell>
          <cell r="D850" t="str">
            <v>UN</v>
          </cell>
          <cell r="E850">
            <v>92705</v>
          </cell>
          <cell r="F850">
            <v>43455</v>
          </cell>
        </row>
        <row r="851">
          <cell r="B851">
            <v>7767</v>
          </cell>
          <cell r="C851" t="str">
            <v>ANDAMIO TUBULAR</v>
          </cell>
          <cell r="D851" t="str">
            <v>DIA</v>
          </cell>
          <cell r="E851">
            <v>655</v>
          </cell>
          <cell r="F851">
            <v>43455</v>
          </cell>
        </row>
        <row r="852">
          <cell r="B852">
            <v>7769</v>
          </cell>
          <cell r="C852" t="str">
            <v>PLANCHON PARA ANDAMIO</v>
          </cell>
          <cell r="D852" t="str">
            <v>DIA</v>
          </cell>
          <cell r="E852">
            <v>298</v>
          </cell>
          <cell r="F852">
            <v>43455</v>
          </cell>
        </row>
        <row r="853">
          <cell r="B853">
            <v>7770</v>
          </cell>
          <cell r="C853" t="str">
            <v>DISEÑO DE MEZCLAS ASFALTICAS METODO MARSHALL.</v>
          </cell>
          <cell r="D853" t="str">
            <v>UN</v>
          </cell>
          <cell r="E853">
            <v>1110700</v>
          </cell>
          <cell r="F853">
            <v>43455</v>
          </cell>
        </row>
        <row r="854">
          <cell r="B854">
            <v>7772</v>
          </cell>
          <cell r="C854" t="str">
            <v>DEMANDA BIOQUÍMICA DE OXIGENO (DBO5)</v>
          </cell>
          <cell r="D854" t="str">
            <v>UN</v>
          </cell>
          <cell r="E854">
            <v>49980</v>
          </cell>
          <cell r="F854">
            <v>43455</v>
          </cell>
        </row>
        <row r="855">
          <cell r="B855">
            <v>7773</v>
          </cell>
          <cell r="C855" t="str">
            <v>DEMANDA QUÍMICA DE OXIGENO (DQO)</v>
          </cell>
          <cell r="D855" t="str">
            <v>UN</v>
          </cell>
          <cell r="E855">
            <v>56644</v>
          </cell>
          <cell r="F855">
            <v>43455</v>
          </cell>
        </row>
        <row r="856">
          <cell r="B856">
            <v>7774</v>
          </cell>
          <cell r="C856" t="str">
            <v>OXÍGENO DISUELTO, MODIFICACIÓN DE AZIDA</v>
          </cell>
          <cell r="D856" t="str">
            <v>UN</v>
          </cell>
          <cell r="E856">
            <v>15470</v>
          </cell>
          <cell r="F856">
            <v>43455</v>
          </cell>
        </row>
        <row r="857">
          <cell r="B857">
            <v>7775</v>
          </cell>
          <cell r="C857" t="str">
            <v>NITROGENO TOTAL KSELDAHL</v>
          </cell>
          <cell r="D857" t="str">
            <v>UN</v>
          </cell>
          <cell r="E857">
            <v>47600</v>
          </cell>
          <cell r="F857">
            <v>43455</v>
          </cell>
        </row>
        <row r="858">
          <cell r="B858">
            <v>7776</v>
          </cell>
          <cell r="C858" t="str">
            <v>FOSFORO TOTAL</v>
          </cell>
          <cell r="D858" t="str">
            <v>UN</v>
          </cell>
          <cell r="E858">
            <v>17000</v>
          </cell>
          <cell r="F858">
            <v>43455</v>
          </cell>
        </row>
        <row r="859">
          <cell r="B859">
            <v>7777</v>
          </cell>
          <cell r="C859" t="str">
            <v>COLIFORMES TOTALES FERMENTACIÓN TUBOS MÚLTIPLES</v>
          </cell>
          <cell r="D859" t="str">
            <v>UN</v>
          </cell>
          <cell r="E859">
            <v>46500</v>
          </cell>
          <cell r="F859">
            <v>43455</v>
          </cell>
        </row>
        <row r="860">
          <cell r="B860">
            <v>7778</v>
          </cell>
          <cell r="C860" t="str">
            <v>COLIFORMES FECALES  FERMENTACIÓN TUBOS MÚLTIPLES</v>
          </cell>
          <cell r="D860" t="str">
            <v>UN</v>
          </cell>
          <cell r="E860">
            <v>54500</v>
          </cell>
          <cell r="F860">
            <v>43455</v>
          </cell>
        </row>
        <row r="861">
          <cell r="B861">
            <v>7780</v>
          </cell>
          <cell r="C861" t="str">
            <v>POTASIO</v>
          </cell>
          <cell r="D861" t="str">
            <v>UN</v>
          </cell>
          <cell r="E861">
            <v>30000</v>
          </cell>
          <cell r="F861">
            <v>43455</v>
          </cell>
        </row>
        <row r="862">
          <cell r="B862">
            <v>7781</v>
          </cell>
          <cell r="C862" t="str">
            <v>ACIDEZ TOTAL</v>
          </cell>
          <cell r="D862" t="str">
            <v>UN</v>
          </cell>
          <cell r="E862">
            <v>11900</v>
          </cell>
          <cell r="F862">
            <v>43455</v>
          </cell>
        </row>
        <row r="863">
          <cell r="B863">
            <v>7782</v>
          </cell>
          <cell r="C863" t="str">
            <v>ALCALINIDAD TOTAL</v>
          </cell>
          <cell r="D863" t="str">
            <v>UN</v>
          </cell>
          <cell r="E863">
            <v>11900</v>
          </cell>
          <cell r="F863">
            <v>43455</v>
          </cell>
        </row>
        <row r="864">
          <cell r="B864">
            <v>7783</v>
          </cell>
          <cell r="C864" t="str">
            <v>TURBIEDAD, MÉTODO NEFELOMÉTRICO</v>
          </cell>
          <cell r="D864" t="str">
            <v>UN</v>
          </cell>
          <cell r="E864">
            <v>10000</v>
          </cell>
          <cell r="F864">
            <v>43455</v>
          </cell>
        </row>
        <row r="865">
          <cell r="B865">
            <v>7784</v>
          </cell>
          <cell r="C865" t="str">
            <v>GRASAS Y ACEITES</v>
          </cell>
          <cell r="D865" t="str">
            <v>UN</v>
          </cell>
          <cell r="E865">
            <v>55000</v>
          </cell>
          <cell r="F865">
            <v>43455</v>
          </cell>
        </row>
        <row r="866">
          <cell r="B866">
            <v>7785</v>
          </cell>
          <cell r="C866" t="str">
            <v>SOLIDOS SUSPENDIDOS TOTALES, SECADO A 103°C - 105°C</v>
          </cell>
          <cell r="D866" t="str">
            <v>UN</v>
          </cell>
          <cell r="E866">
            <v>17017</v>
          </cell>
          <cell r="F866">
            <v>43455</v>
          </cell>
        </row>
        <row r="867">
          <cell r="B867">
            <v>7786</v>
          </cell>
          <cell r="C867" t="str">
            <v>SOLIDOS DISUELTOS TOTALES</v>
          </cell>
          <cell r="D867" t="str">
            <v>UN</v>
          </cell>
          <cell r="E867">
            <v>17017</v>
          </cell>
          <cell r="F867">
            <v>43455</v>
          </cell>
        </row>
        <row r="868">
          <cell r="B868">
            <v>7787</v>
          </cell>
          <cell r="C868" t="str">
            <v>SOLIDOS TOTALES, SECADO A 103°C - 105°C</v>
          </cell>
          <cell r="D868" t="str">
            <v>UN</v>
          </cell>
          <cell r="E868">
            <v>17017</v>
          </cell>
          <cell r="F868">
            <v>43455</v>
          </cell>
        </row>
        <row r="869">
          <cell r="B869">
            <v>7788</v>
          </cell>
          <cell r="C869" t="str">
            <v>SOLIDOS SEDIMENTABLES</v>
          </cell>
          <cell r="D869" t="str">
            <v>UN</v>
          </cell>
          <cell r="E869">
            <v>17017</v>
          </cell>
          <cell r="F869">
            <v>43455</v>
          </cell>
        </row>
        <row r="870">
          <cell r="B870">
            <v>7798</v>
          </cell>
          <cell r="C870" t="str">
            <v>PH</v>
          </cell>
          <cell r="D870" t="str">
            <v>UN</v>
          </cell>
          <cell r="E870">
            <v>6664</v>
          </cell>
          <cell r="F870">
            <v>43455</v>
          </cell>
        </row>
        <row r="871">
          <cell r="B871">
            <v>7800</v>
          </cell>
          <cell r="C871" t="str">
            <v>TEMPERATURA DEL AGUA</v>
          </cell>
          <cell r="D871" t="str">
            <v>UN</v>
          </cell>
          <cell r="E871">
            <v>2975</v>
          </cell>
          <cell r="F871">
            <v>43455</v>
          </cell>
        </row>
        <row r="872">
          <cell r="B872">
            <v>7801</v>
          </cell>
          <cell r="C872" t="str">
            <v>COLOR VERDADERO</v>
          </cell>
          <cell r="D872" t="str">
            <v>UN</v>
          </cell>
          <cell r="E872">
            <v>11900</v>
          </cell>
          <cell r="F872">
            <v>43455</v>
          </cell>
        </row>
        <row r="873">
          <cell r="B873">
            <v>7811</v>
          </cell>
          <cell r="C873" t="str">
            <v>CEPILLO INDUSTRIAL DE NYLON CON CABO DE 35CM A 42CM X 9CM X 17CM</v>
          </cell>
          <cell r="D873" t="str">
            <v>UN</v>
          </cell>
          <cell r="E873">
            <v>12000</v>
          </cell>
          <cell r="F873">
            <v>43455</v>
          </cell>
        </row>
        <row r="874">
          <cell r="B874">
            <v>7812</v>
          </cell>
          <cell r="C874" t="str">
            <v>CARRETILLA  RUEDA NEUMATICA PLATON METALICO CAPACIDAD CINCO PIES CUBICOS MANGO MADERA TIPO BUGGY</v>
          </cell>
          <cell r="D874" t="str">
            <v>UN</v>
          </cell>
          <cell r="E874">
            <v>107100</v>
          </cell>
          <cell r="F874">
            <v>43455</v>
          </cell>
        </row>
        <row r="875">
          <cell r="B875">
            <v>7813</v>
          </cell>
          <cell r="C875" t="str">
            <v>BARRA DE 18LB CON PUNTA Y PALA 150CM X 10CM</v>
          </cell>
          <cell r="D875" t="str">
            <v>UN</v>
          </cell>
          <cell r="E875">
            <v>48300</v>
          </cell>
          <cell r="F875">
            <v>43455</v>
          </cell>
        </row>
        <row r="876">
          <cell r="B876">
            <v>7814</v>
          </cell>
          <cell r="C876" t="str">
            <v>SERRUCHO DE 20" DIENTE ENDURECIDO</v>
          </cell>
          <cell r="D876" t="str">
            <v>UN</v>
          </cell>
          <cell r="E876">
            <v>15990</v>
          </cell>
          <cell r="F876">
            <v>43455</v>
          </cell>
        </row>
        <row r="877">
          <cell r="B877">
            <v>7815</v>
          </cell>
          <cell r="C877" t="str">
            <v>MARTILLO DE BOLA DE 2LB</v>
          </cell>
          <cell r="D877" t="str">
            <v>UN</v>
          </cell>
          <cell r="E877">
            <v>27100</v>
          </cell>
          <cell r="F877">
            <v>43455</v>
          </cell>
        </row>
        <row r="878">
          <cell r="B878">
            <v>7818</v>
          </cell>
          <cell r="C878" t="str">
            <v>CAMILLA MADERA PRIMEROS AUXILIOS INMOVILIZADOR CABEZA</v>
          </cell>
          <cell r="D878" t="str">
            <v>UN</v>
          </cell>
          <cell r="E878">
            <v>190400</v>
          </cell>
          <cell r="F878">
            <v>43455</v>
          </cell>
        </row>
        <row r="879">
          <cell r="B879">
            <v>7819</v>
          </cell>
          <cell r="C879" t="str">
            <v>EXTINTOR POLVO QUIMICO SECO DE 20LB TIPO ABC METALICO CON GANCHO Y AVISO</v>
          </cell>
          <cell r="D879" t="str">
            <v>UN</v>
          </cell>
          <cell r="E879">
            <v>51170</v>
          </cell>
          <cell r="F879">
            <v>43455</v>
          </cell>
        </row>
        <row r="880">
          <cell r="B880">
            <v>7821</v>
          </cell>
          <cell r="C880" t="str">
            <v>BOTA LISA DIELECTRICA CON PUNTERA EN ACERO DE CAUCHO, CINTA AMARILLA, PUNTERA Y PLANTILLA EN ACERO</v>
          </cell>
          <cell r="D880" t="str">
            <v>PAR</v>
          </cell>
          <cell r="E880">
            <v>72312</v>
          </cell>
          <cell r="F880">
            <v>43455</v>
          </cell>
        </row>
        <row r="881">
          <cell r="B881">
            <v>7822</v>
          </cell>
          <cell r="C881" t="str">
            <v>BOTA CUERO LISA NEGRA SEGURIDAD PUNTERA DE ACERO</v>
          </cell>
          <cell r="D881" t="str">
            <v>PAR</v>
          </cell>
          <cell r="E881">
            <v>29750</v>
          </cell>
          <cell r="F881">
            <v>43455</v>
          </cell>
        </row>
        <row r="882">
          <cell r="B882">
            <v>7823</v>
          </cell>
          <cell r="C882" t="str">
            <v>BOTA DE CAUCHO, CINTA AMARILLA, PUNTERA Y PLANTILLA EN ACERO</v>
          </cell>
          <cell r="D882" t="str">
            <v>PAR</v>
          </cell>
          <cell r="E882">
            <v>77653</v>
          </cell>
          <cell r="F882">
            <v>43455</v>
          </cell>
        </row>
        <row r="883">
          <cell r="B883">
            <v>7824</v>
          </cell>
          <cell r="C883" t="str">
            <v>PROTECTOR AUDITIVO TIPO TAPON DESECHABLE SIN CORDON</v>
          </cell>
          <cell r="D883" t="str">
            <v>PAR</v>
          </cell>
          <cell r="E883">
            <v>500</v>
          </cell>
          <cell r="F883">
            <v>43455</v>
          </cell>
        </row>
        <row r="884">
          <cell r="B884">
            <v>7825</v>
          </cell>
          <cell r="C884" t="str">
            <v>MASCARILLA DESECHABLE CONTRA POLVOS Y PARTICULAS NO TOXICAS</v>
          </cell>
          <cell r="D884" t="str">
            <v>UN</v>
          </cell>
          <cell r="E884">
            <v>1785</v>
          </cell>
          <cell r="F884">
            <v>43455</v>
          </cell>
        </row>
        <row r="885">
          <cell r="B885">
            <v>7826</v>
          </cell>
          <cell r="C885" t="str">
            <v>MASCARILLA DESECHABLE CON VALVULA CONTRA POLVO Y PARTICULAS NO TOXICAS</v>
          </cell>
          <cell r="D885" t="str">
            <v>UN</v>
          </cell>
          <cell r="E885">
            <v>3451</v>
          </cell>
          <cell r="F885">
            <v>43455</v>
          </cell>
        </row>
        <row r="886">
          <cell r="B886">
            <v>7827</v>
          </cell>
          <cell r="C886" t="str">
            <v>PROTECTOR AUDITIVO TIPO TAPON INSERCION EN SILICONA CON CORDEL EN ESTUCHE 25DB</v>
          </cell>
          <cell r="D886" t="str">
            <v>PAR</v>
          </cell>
          <cell r="E886">
            <v>1296</v>
          </cell>
          <cell r="F886">
            <v>43455</v>
          </cell>
        </row>
        <row r="887">
          <cell r="B887">
            <v>7830</v>
          </cell>
          <cell r="C887" t="str">
            <v>CARTUCHO VAPORES ORGANICOS</v>
          </cell>
          <cell r="D887" t="str">
            <v>PAR</v>
          </cell>
          <cell r="E887">
            <v>42186</v>
          </cell>
          <cell r="F887">
            <v>43455</v>
          </cell>
        </row>
        <row r="888">
          <cell r="B888">
            <v>7832</v>
          </cell>
          <cell r="C888" t="str">
            <v>BARBUQUEJO EN REATA CON MENTONERA CON TRES APOYOS PARA CASCO</v>
          </cell>
          <cell r="D888" t="str">
            <v>UN</v>
          </cell>
          <cell r="E888">
            <v>4760</v>
          </cell>
          <cell r="F888">
            <v>43455</v>
          </cell>
        </row>
        <row r="889">
          <cell r="B889">
            <v>7836</v>
          </cell>
          <cell r="C889" t="str">
            <v>ARNES MULTIPROPOSITO CON ESLINGA - 4 ANILLOS - PARA RESTRICCION Y DETENCION DE CAIDAS CON PUNTO FIJO</v>
          </cell>
          <cell r="D889" t="str">
            <v>UN</v>
          </cell>
          <cell r="E889">
            <v>116620</v>
          </cell>
          <cell r="F889">
            <v>43455</v>
          </cell>
        </row>
        <row r="890">
          <cell r="B890">
            <v>7837</v>
          </cell>
          <cell r="C890" t="str">
            <v>ESLINGA SEGURIDAD CINTA DE NYLON EN Y CON AMORTIGUADOR Y 2 MOSQUETONES GRANDES</v>
          </cell>
          <cell r="D890" t="str">
            <v>UN</v>
          </cell>
          <cell r="E890">
            <v>192780</v>
          </cell>
          <cell r="F890">
            <v>43455</v>
          </cell>
        </row>
        <row r="891">
          <cell r="B891">
            <v>7838</v>
          </cell>
          <cell r="C891" t="str">
            <v>IMPERMEABLE INDUSTRIAL PVC CON CAPUCHA EN NYLON</v>
          </cell>
          <cell r="D891" t="str">
            <v>UN</v>
          </cell>
          <cell r="E891">
            <v>29155</v>
          </cell>
          <cell r="F891">
            <v>43455</v>
          </cell>
        </row>
        <row r="892">
          <cell r="B892">
            <v>7839</v>
          </cell>
          <cell r="C892" t="str">
            <v>OVEROL IMPERMEABLE INDUSTRIAL AMARILLO 2 PIEZAS CON CAPUCHA</v>
          </cell>
          <cell r="D892" t="str">
            <v>UN</v>
          </cell>
          <cell r="E892">
            <v>27900</v>
          </cell>
          <cell r="F892">
            <v>43455</v>
          </cell>
        </row>
        <row r="893">
          <cell r="B893">
            <v>7844</v>
          </cell>
          <cell r="C893" t="str">
            <v>GUANTE NITRILO 13" RESISTENTE CONTRA QUIMICOS COMBUSTIBLES SOLVENTES GRASAS</v>
          </cell>
          <cell r="D893" t="str">
            <v>PAR</v>
          </cell>
          <cell r="E893">
            <v>5355</v>
          </cell>
          <cell r="F893">
            <v>43455</v>
          </cell>
        </row>
        <row r="894">
          <cell r="B894">
            <v>7846</v>
          </cell>
          <cell r="C894" t="str">
            <v>GUANTE CARNAZA REFORZADO EN CARNAZA LARGO</v>
          </cell>
          <cell r="D894" t="str">
            <v>PAR</v>
          </cell>
          <cell r="E894">
            <v>9000</v>
          </cell>
          <cell r="F894">
            <v>43455</v>
          </cell>
        </row>
        <row r="895">
          <cell r="B895">
            <v>7850</v>
          </cell>
          <cell r="C895" t="str">
            <v>CINTA PARA SEÑALIZACION DE 500MT X 4" PELIGO CALIBRE 3.5</v>
          </cell>
          <cell r="D895" t="str">
            <v>ROLLO</v>
          </cell>
          <cell r="E895">
            <v>15470</v>
          </cell>
          <cell r="F895">
            <v>43455</v>
          </cell>
        </row>
        <row r="896">
          <cell r="B896">
            <v>7851</v>
          </cell>
          <cell r="C896" t="str">
            <v>RESPIRADOR PARA GASES DOBLE SIN CARTUCHO</v>
          </cell>
          <cell r="D896" t="str">
            <v>UN</v>
          </cell>
          <cell r="E896">
            <v>25000</v>
          </cell>
          <cell r="F896">
            <v>43455</v>
          </cell>
        </row>
        <row r="897">
          <cell r="B897">
            <v>7852</v>
          </cell>
          <cell r="C897" t="str">
            <v>TELA VERDE PARA CERRAMIENTO 2.10 METRO DE ANCHO DE 60GR</v>
          </cell>
          <cell r="D897" t="str">
            <v>ML</v>
          </cell>
          <cell r="E897">
            <v>2318</v>
          </cell>
          <cell r="F897">
            <v>43455</v>
          </cell>
        </row>
        <row r="898">
          <cell r="B898">
            <v>7870</v>
          </cell>
          <cell r="C898" t="str">
            <v>VÍDEO BEAM - ALQUILER POR DIA</v>
          </cell>
          <cell r="D898" t="str">
            <v>DIA</v>
          </cell>
          <cell r="E898">
            <v>59900</v>
          </cell>
          <cell r="F898">
            <v>43455</v>
          </cell>
        </row>
        <row r="899">
          <cell r="B899">
            <v>7874</v>
          </cell>
          <cell r="C899" t="str">
            <v>GRAVEDAD ESPECÍFICA BULK Y DENSIDAD DE MEZCLAS ASFÁLTICAS COMPACTADAS NO ABSORBENTES EMPLEANDO ESPECÍMENES SATURADOS Y SUPERFICIALMENTE SECOS</v>
          </cell>
          <cell r="D899" t="str">
            <v>UN</v>
          </cell>
          <cell r="E899">
            <v>38080</v>
          </cell>
          <cell r="F899">
            <v>43455</v>
          </cell>
        </row>
        <row r="900">
          <cell r="B900">
            <v>7876</v>
          </cell>
          <cell r="C900" t="str">
            <v>EXTRACCIÓN CUANTITATIVA DEL ASFÁLTO EN MEZCLAS PARA PAVIMENTOS</v>
          </cell>
          <cell r="D900" t="str">
            <v>UN</v>
          </cell>
          <cell r="E900">
            <v>119000</v>
          </cell>
          <cell r="F900">
            <v>43455</v>
          </cell>
        </row>
        <row r="901">
          <cell r="B901">
            <v>7877</v>
          </cell>
          <cell r="C901" t="str">
            <v>RESISTENCIA A LA FLEXIÓN DEL CONCRETO USANDO UNA VIGA SIMPLEMENTE APOYADA Y CARGADA EN LOS TERCIOS DE LA LUZ LIBRE</v>
          </cell>
          <cell r="D901" t="str">
            <v>UN</v>
          </cell>
          <cell r="E901">
            <v>23800</v>
          </cell>
          <cell r="F901">
            <v>43455</v>
          </cell>
        </row>
        <row r="902">
          <cell r="B902">
            <v>7884</v>
          </cell>
          <cell r="C902" t="str">
            <v>SARDINEL ESPECIAL A 110 - RAMPA B (600X400X500MM)</v>
          </cell>
          <cell r="D902" t="str">
            <v>UN</v>
          </cell>
          <cell r="E902">
            <v>90000</v>
          </cell>
          <cell r="F902">
            <v>43455</v>
          </cell>
        </row>
        <row r="903">
          <cell r="B903">
            <v>7891</v>
          </cell>
          <cell r="C903" t="str">
            <v>ESMALTE ALQUIDICO</v>
          </cell>
          <cell r="D903" t="str">
            <v>GLN</v>
          </cell>
          <cell r="E903">
            <v>52700</v>
          </cell>
          <cell r="F903">
            <v>43455</v>
          </cell>
        </row>
        <row r="904">
          <cell r="B904">
            <v>7892</v>
          </cell>
          <cell r="C904" t="str">
            <v>EQUIPO VACTOR - SONDEO - LIMPIEZA - RECOLECCIÓN DE LODOS NO PELIGROSOS</v>
          </cell>
          <cell r="D904" t="str">
            <v>HR</v>
          </cell>
          <cell r="E904">
            <v>261800</v>
          </cell>
          <cell r="F904">
            <v>43455</v>
          </cell>
        </row>
        <row r="905">
          <cell r="B905">
            <v>7896</v>
          </cell>
          <cell r="C905" t="str">
            <v>IMPRESIÓN HOJA CARTA, A 1X0 TINTAS EN PAPEL BOND DE 75 GR.</v>
          </cell>
          <cell r="D905" t="str">
            <v>UN</v>
          </cell>
          <cell r="E905">
            <v>150</v>
          </cell>
          <cell r="F905">
            <v>43455</v>
          </cell>
        </row>
        <row r="906">
          <cell r="B906">
            <v>7897</v>
          </cell>
          <cell r="C906" t="str">
            <v>AFICHE TAMAÑO MEDIO PLIEGO A 4X0 TINTAS EN PROPALCOTE DE 115 GR.</v>
          </cell>
          <cell r="D906" t="str">
            <v>UN</v>
          </cell>
          <cell r="E906">
            <v>655</v>
          </cell>
          <cell r="F906">
            <v>43455</v>
          </cell>
        </row>
        <row r="907">
          <cell r="B907">
            <v>7898</v>
          </cell>
          <cell r="C907" t="str">
            <v>PLEGABLES DE SOSTENIBILIDAD EN TRES CUERPOS TAMAÑO CARTA A 4X4 TINTAS EN PROPALCOTE.</v>
          </cell>
          <cell r="D907" t="str">
            <v>UN</v>
          </cell>
          <cell r="E907">
            <v>333</v>
          </cell>
          <cell r="F907">
            <v>43455</v>
          </cell>
        </row>
        <row r="908">
          <cell r="B908">
            <v>7900</v>
          </cell>
          <cell r="C908" t="str">
            <v>VOLANTES TAMAÑO CARTA POLICROMÍA DE 114 GR.</v>
          </cell>
          <cell r="D908" t="str">
            <v>UN</v>
          </cell>
          <cell r="E908">
            <v>143</v>
          </cell>
          <cell r="F908">
            <v>43455</v>
          </cell>
        </row>
        <row r="909">
          <cell r="B909">
            <v>7901</v>
          </cell>
          <cell r="C909" t="str">
            <v>VOLANTES TAMAÑO 1/2 CARTA POLICROMÍA COTE DE 115 GR.</v>
          </cell>
          <cell r="D909" t="str">
            <v>UN</v>
          </cell>
          <cell r="E909">
            <v>71</v>
          </cell>
          <cell r="F909">
            <v>43455</v>
          </cell>
        </row>
        <row r="910">
          <cell r="B910">
            <v>7904</v>
          </cell>
          <cell r="C910" t="str">
            <v>EXÁMEN MÉDICO OCUPACIONAL DE INGRESO O RETIRO</v>
          </cell>
          <cell r="D910" t="str">
            <v>UN</v>
          </cell>
          <cell r="E910">
            <v>24000</v>
          </cell>
          <cell r="F910">
            <v>43455</v>
          </cell>
        </row>
        <row r="911">
          <cell r="B911">
            <v>7906</v>
          </cell>
          <cell r="C911" t="str">
            <v>EXAMEN DE AUDIOMETRÍA DE INGRESO O EGRESO</v>
          </cell>
          <cell r="D911" t="str">
            <v>UN</v>
          </cell>
          <cell r="E911">
            <v>16000</v>
          </cell>
          <cell r="F911">
            <v>43455</v>
          </cell>
        </row>
        <row r="912">
          <cell r="B912">
            <v>7908</v>
          </cell>
          <cell r="C912" t="str">
            <v>EXAMEN DE OPTOMETRÍA DE INGRESO O EGRESO</v>
          </cell>
          <cell r="D912" t="str">
            <v>UN</v>
          </cell>
          <cell r="E912">
            <v>16000</v>
          </cell>
          <cell r="F912">
            <v>43455</v>
          </cell>
        </row>
        <row r="913">
          <cell r="B913">
            <v>7910</v>
          </cell>
          <cell r="C913" t="str">
            <v>EXAMEN DE ESPIROMETRÍA DE INGRESO O EGRESO</v>
          </cell>
          <cell r="D913" t="str">
            <v>UN</v>
          </cell>
          <cell r="E913">
            <v>16000</v>
          </cell>
          <cell r="F913">
            <v>43455</v>
          </cell>
        </row>
        <row r="914">
          <cell r="B914">
            <v>7919</v>
          </cell>
          <cell r="C914" t="str">
            <v>EQUIPO DE PINTURA PARA ESMALTE ALQUIDICO</v>
          </cell>
          <cell r="D914" t="str">
            <v>DIA</v>
          </cell>
          <cell r="E914">
            <v>45000</v>
          </cell>
          <cell r="F914">
            <v>43455</v>
          </cell>
        </row>
        <row r="915">
          <cell r="B915">
            <v>7921</v>
          </cell>
          <cell r="C915" t="str">
            <v>CONCRETO DE RESISTENCIA ACELERADA (3 días) MR41</v>
          </cell>
          <cell r="D915" t="str">
            <v>M3</v>
          </cell>
          <cell r="E915">
            <v>462256</v>
          </cell>
          <cell r="F915">
            <v>43455</v>
          </cell>
        </row>
        <row r="916">
          <cell r="B916">
            <v>7922</v>
          </cell>
          <cell r="C916" t="str">
            <v>HIDROLAVADORA MOTOR A GASOLINA PRESION 3200 PSI CAUDAL 14-15 LT/MIN - INCLUYE COMBUSTIBLE</v>
          </cell>
          <cell r="D916" t="str">
            <v>HR</v>
          </cell>
          <cell r="E916">
            <v>6125</v>
          </cell>
          <cell r="F916">
            <v>43455</v>
          </cell>
        </row>
        <row r="917">
          <cell r="B917">
            <v>7923</v>
          </cell>
          <cell r="C917" t="str">
            <v>DETERGENTE/DESENGRASANTE INDUSTRIAL</v>
          </cell>
          <cell r="D917" t="str">
            <v>KG</v>
          </cell>
          <cell r="E917">
            <v>9500</v>
          </cell>
          <cell r="F917">
            <v>43455</v>
          </cell>
        </row>
        <row r="918">
          <cell r="B918">
            <v>7926</v>
          </cell>
          <cell r="C918" t="str">
            <v>TACHON PLASTICO  REFLECTIVO ALTA RESISTENCIA TIPO TRANSMILENIO</v>
          </cell>
          <cell r="D918" t="str">
            <v>UN</v>
          </cell>
          <cell r="E918">
            <v>24990</v>
          </cell>
          <cell r="F918">
            <v>43455</v>
          </cell>
        </row>
        <row r="919">
          <cell r="B919">
            <v>7932</v>
          </cell>
          <cell r="C919" t="str">
            <v>TUBERÍA PVC PRESIÓN 1/2" RDE 9 500 PSI</v>
          </cell>
          <cell r="D919" t="str">
            <v>ML</v>
          </cell>
          <cell r="E919">
            <v>2990</v>
          </cell>
          <cell r="F919">
            <v>43455</v>
          </cell>
        </row>
        <row r="920">
          <cell r="B920">
            <v>7934</v>
          </cell>
          <cell r="C920" t="str">
            <v>KIT DE NIVELACIÓN PARA HIDRANTE  DE DIÁMETRO DE 6", LONGITUD 400mm , INCLUYE TODOS LOS ELEMENTOS NECESARIOS PARA SU INSTALACIÓN</v>
          </cell>
          <cell r="D920" t="str">
            <v>UN</v>
          </cell>
          <cell r="E920">
            <v>655155</v>
          </cell>
          <cell r="F920">
            <v>43455</v>
          </cell>
        </row>
        <row r="921">
          <cell r="B921">
            <v>7939</v>
          </cell>
          <cell r="C921" t="str">
            <v>REDUCCIÓN CONCENTRICA HD EL 4" x 3"</v>
          </cell>
          <cell r="D921" t="str">
            <v>UN</v>
          </cell>
          <cell r="E921">
            <v>118072</v>
          </cell>
          <cell r="F921">
            <v>43455</v>
          </cell>
        </row>
        <row r="922">
          <cell r="B922">
            <v>7941</v>
          </cell>
          <cell r="C922" t="str">
            <v>REDUCCIÓN HD 6" x 4" J.H.</v>
          </cell>
          <cell r="D922" t="str">
            <v>UN</v>
          </cell>
          <cell r="E922">
            <v>298059</v>
          </cell>
          <cell r="F922">
            <v>43455</v>
          </cell>
        </row>
        <row r="923">
          <cell r="B923">
            <v>7942</v>
          </cell>
          <cell r="C923" t="str">
            <v>REDUCCIÓN HD 4" x 2" J.H.</v>
          </cell>
          <cell r="D923" t="str">
            <v>UN</v>
          </cell>
          <cell r="E923">
            <v>115192</v>
          </cell>
          <cell r="F923">
            <v>43455</v>
          </cell>
        </row>
        <row r="924">
          <cell r="B924">
            <v>7945</v>
          </cell>
          <cell r="C924" t="str">
            <v>CINTA TEFLON - CINTA SELLANTE 1/2" x 0.20 DENSIDAD</v>
          </cell>
          <cell r="D924" t="str">
            <v>ML</v>
          </cell>
          <cell r="E924">
            <v>129</v>
          </cell>
          <cell r="F924">
            <v>43455</v>
          </cell>
        </row>
        <row r="925">
          <cell r="B925">
            <v>7946</v>
          </cell>
          <cell r="C925" t="str">
            <v>SOLDADURA DE ESTAÑO ROLLO DE 250 GR. 1/16"</v>
          </cell>
          <cell r="D925" t="str">
            <v>LB</v>
          </cell>
          <cell r="E925">
            <v>56900</v>
          </cell>
          <cell r="F925">
            <v>43455</v>
          </cell>
        </row>
        <row r="926">
          <cell r="B926">
            <v>7947</v>
          </cell>
          <cell r="C926" t="str">
            <v>CAJILLA PLASTICA Y TAPA EN POLIPROPILENO PARA MEDIDOR.</v>
          </cell>
          <cell r="D926" t="str">
            <v>UN</v>
          </cell>
          <cell r="E926">
            <v>189210</v>
          </cell>
          <cell r="F926">
            <v>43455</v>
          </cell>
        </row>
        <row r="927">
          <cell r="B927">
            <v>7948</v>
          </cell>
          <cell r="C927" t="str">
            <v>TUBERÍA DE ACERO GALVANIZADO 1"</v>
          </cell>
          <cell r="D927" t="str">
            <v>ML</v>
          </cell>
          <cell r="E927">
            <v>11503</v>
          </cell>
          <cell r="F927">
            <v>43455</v>
          </cell>
        </row>
        <row r="928">
          <cell r="B928">
            <v>7949</v>
          </cell>
          <cell r="C928" t="str">
            <v>KIT SILLA YEE 200 x 160 PVC</v>
          </cell>
          <cell r="D928" t="str">
            <v>UN</v>
          </cell>
          <cell r="E928">
            <v>116630</v>
          </cell>
          <cell r="F928">
            <v>43455</v>
          </cell>
        </row>
        <row r="929">
          <cell r="B929">
            <v>7950</v>
          </cell>
          <cell r="C929" t="str">
            <v>KIT SILLA YEE 315 x 160 PVC</v>
          </cell>
          <cell r="D929" t="str">
            <v>UN</v>
          </cell>
          <cell r="E929">
            <v>180218</v>
          </cell>
          <cell r="F929">
            <v>43455</v>
          </cell>
        </row>
        <row r="930">
          <cell r="B930">
            <v>7953</v>
          </cell>
          <cell r="C930" t="str">
            <v>PASTO KIKUYO CORTADO A MÁQUINA (INCLUYE SUMINISTRO Y RIEGO DE TIERRA FERTIL DE 10 cm DE ESPESOR E INSTALACIÓN Y SIEMBRA DE PASTO Y SALADO Y NIVELACIÓN</v>
          </cell>
          <cell r="D930" t="str">
            <v>M2</v>
          </cell>
          <cell r="E930">
            <v>51170</v>
          </cell>
          <cell r="F930">
            <v>43455</v>
          </cell>
        </row>
        <row r="931">
          <cell r="B931">
            <v>7955</v>
          </cell>
          <cell r="C931" t="str">
            <v>NOGAL H= 1.5 mt. INCLUYE SIEMBRA, CAJA, TIERRA, ABONO Y TUTOR</v>
          </cell>
          <cell r="D931" t="str">
            <v>UN</v>
          </cell>
          <cell r="E931">
            <v>200000</v>
          </cell>
          <cell r="F931">
            <v>43455</v>
          </cell>
        </row>
        <row r="932">
          <cell r="B932">
            <v>7956</v>
          </cell>
          <cell r="C932" t="str">
            <v>ROBLE H= 1.5 mt. INCLUYE SIEMBRA, CAJA, TIERRA, ABONO Y TUTOR</v>
          </cell>
          <cell r="D932" t="str">
            <v>UN</v>
          </cell>
          <cell r="E932">
            <v>150000</v>
          </cell>
          <cell r="F932">
            <v>43455</v>
          </cell>
        </row>
        <row r="933">
          <cell r="B933">
            <v>7957</v>
          </cell>
          <cell r="C933" t="str">
            <v>CAUCHO SABANERO H= 1.5 mt. INCLUYE SIEMBRA, CAJA, TIERRA, ABONO Y TUTOR</v>
          </cell>
          <cell r="D933" t="str">
            <v>UN</v>
          </cell>
          <cell r="E933">
            <v>158026</v>
          </cell>
          <cell r="F933">
            <v>43455</v>
          </cell>
        </row>
        <row r="934">
          <cell r="B934">
            <v>7958</v>
          </cell>
          <cell r="C934" t="str">
            <v>MAGNÓLIO H= 1.5 mt. INCLUYE SIEMBRA, CAJA, TIERRA, ABONO Y TUTOR</v>
          </cell>
          <cell r="D934" t="str">
            <v>UN</v>
          </cell>
          <cell r="E934">
            <v>240093</v>
          </cell>
          <cell r="F934">
            <v>43455</v>
          </cell>
        </row>
        <row r="935">
          <cell r="B935">
            <v>7959</v>
          </cell>
          <cell r="C935" t="str">
            <v>YARUMO H= 1.5 mt. INCLUYE SIEMBRA, CAJA, TIERRA, ABONO Y TUTOR</v>
          </cell>
          <cell r="D935" t="str">
            <v>UN</v>
          </cell>
          <cell r="E935">
            <v>225624</v>
          </cell>
          <cell r="F935">
            <v>43455</v>
          </cell>
        </row>
        <row r="936">
          <cell r="B936">
            <v>7961</v>
          </cell>
          <cell r="C936" t="str">
            <v>TUBO EN CONCRETO ALTA RESISTENCIA D= 10". Incluye transporte</v>
          </cell>
          <cell r="D936" t="str">
            <v>ML</v>
          </cell>
          <cell r="E936">
            <v>188448</v>
          </cell>
          <cell r="F936">
            <v>43455</v>
          </cell>
        </row>
        <row r="937">
          <cell r="B937">
            <v>7962</v>
          </cell>
          <cell r="C937" t="str">
            <v>TUBO EN CONCRETO ALTA RESISTENCIA D= 12". Incluye transporte</v>
          </cell>
          <cell r="D937" t="str">
            <v>ML</v>
          </cell>
          <cell r="E937">
            <v>228623</v>
          </cell>
          <cell r="F937">
            <v>43455</v>
          </cell>
        </row>
        <row r="938">
          <cell r="B938">
            <v>7963</v>
          </cell>
          <cell r="C938" t="str">
            <v>TUBO EN CONCRETO ALTA RESISTENCIA D= 14" EXTRA REFORZADO</v>
          </cell>
          <cell r="D938" t="str">
            <v>ML</v>
          </cell>
          <cell r="E938">
            <v>279721</v>
          </cell>
          <cell r="F938">
            <v>43455</v>
          </cell>
        </row>
        <row r="939">
          <cell r="B939">
            <v>7965</v>
          </cell>
          <cell r="C939" t="str">
            <v>REDUCCIÓN HD 4" x 3" J.H.</v>
          </cell>
          <cell r="D939" t="str">
            <v>UN</v>
          </cell>
          <cell r="E939">
            <v>138230</v>
          </cell>
          <cell r="F939">
            <v>43455</v>
          </cell>
        </row>
        <row r="940">
          <cell r="B940">
            <v>7966</v>
          </cell>
          <cell r="C940" t="str">
            <v>REDUCCIÓN HD 8" x 6" J.H.</v>
          </cell>
          <cell r="D940" t="str">
            <v>UN</v>
          </cell>
          <cell r="E940">
            <v>436290</v>
          </cell>
          <cell r="F940">
            <v>43455</v>
          </cell>
        </row>
        <row r="941">
          <cell r="B941">
            <v>7967</v>
          </cell>
          <cell r="C941" t="str">
            <v>KIT DE NIVELACIÓN PARA HIDRANTE TRÁFICO DE DIÁMETRO DE 4", LONGITUD 400mm , INCLUYE TODOS LOS ELEMENTOS NECESARIOS PARA SU INSTALACIÓN</v>
          </cell>
          <cell r="D941" t="str">
            <v>UN</v>
          </cell>
          <cell r="E941">
            <v>954654</v>
          </cell>
          <cell r="F941">
            <v>43455</v>
          </cell>
        </row>
        <row r="942">
          <cell r="B942">
            <v>7968</v>
          </cell>
          <cell r="C942" t="str">
            <v>JUEGO DE MOLDES PARA ESTAMPADO CONCRETO</v>
          </cell>
          <cell r="D942" t="str">
            <v>UN</v>
          </cell>
          <cell r="E942">
            <v>398650</v>
          </cell>
          <cell r="F942">
            <v>43455</v>
          </cell>
        </row>
        <row r="943">
          <cell r="B943">
            <v>7969</v>
          </cell>
          <cell r="C943" t="str">
            <v>COLOR ENDURECEDOR DE CUARZO - OCRE (4 Kg/m2)</v>
          </cell>
          <cell r="D943" t="str">
            <v>M2</v>
          </cell>
          <cell r="E943">
            <v>7685</v>
          </cell>
          <cell r="F943">
            <v>43455</v>
          </cell>
        </row>
        <row r="944">
          <cell r="B944">
            <v>7970</v>
          </cell>
          <cell r="C944" t="str">
            <v>DESMOLDANTE EN POLVO COLOR (0.2 Kg/m2)</v>
          </cell>
          <cell r="D944" t="str">
            <v>M2</v>
          </cell>
          <cell r="E944">
            <v>2350</v>
          </cell>
          <cell r="F944">
            <v>43455</v>
          </cell>
        </row>
        <row r="945">
          <cell r="B945">
            <v>7971</v>
          </cell>
          <cell r="C945" t="str">
            <v>SELLADOR ACRÍLICO TRANSPARENTE SEMILUSTRE (0.25 L/m2)</v>
          </cell>
          <cell r="D945" t="str">
            <v>M2</v>
          </cell>
          <cell r="E945">
            <v>5117</v>
          </cell>
          <cell r="F945">
            <v>43455</v>
          </cell>
        </row>
        <row r="946">
          <cell r="B946">
            <v>7973</v>
          </cell>
          <cell r="C946" t="str">
            <v>ADHESIVO TIPO LATEX PARA MORTERO</v>
          </cell>
          <cell r="D946" t="str">
            <v>KG</v>
          </cell>
          <cell r="E946">
            <v>1542</v>
          </cell>
          <cell r="F946">
            <v>43455</v>
          </cell>
        </row>
        <row r="947">
          <cell r="B947">
            <v>7974</v>
          </cell>
          <cell r="C947" t="str">
            <v>SELLANTE PARA PISO</v>
          </cell>
          <cell r="D947" t="str">
            <v>GLN</v>
          </cell>
          <cell r="E947">
            <v>54900</v>
          </cell>
          <cell r="F947">
            <v>43455</v>
          </cell>
        </row>
        <row r="948">
          <cell r="B948">
            <v>7975</v>
          </cell>
          <cell r="C948" t="str">
            <v>EMBOQUILLADOR CON LÁTEX</v>
          </cell>
          <cell r="D948" t="str">
            <v>KG</v>
          </cell>
          <cell r="E948">
            <v>4320</v>
          </cell>
          <cell r="F948">
            <v>43455</v>
          </cell>
        </row>
        <row r="949">
          <cell r="B949">
            <v>7976</v>
          </cell>
          <cell r="C949" t="str">
            <v>SUBBASE GRANULAR PEA (SBG_PEA)</v>
          </cell>
          <cell r="D949" t="str">
            <v>M3</v>
          </cell>
          <cell r="E949">
            <v>41650</v>
          </cell>
          <cell r="F949">
            <v>43455</v>
          </cell>
        </row>
        <row r="950">
          <cell r="B950">
            <v>7977</v>
          </cell>
          <cell r="C950" t="str">
            <v>MATERIAL SELECCIONADO</v>
          </cell>
          <cell r="D950" t="str">
            <v>M3</v>
          </cell>
          <cell r="E950">
            <v>10710</v>
          </cell>
          <cell r="F950">
            <v>43455</v>
          </cell>
        </row>
        <row r="951">
          <cell r="B951">
            <v>7979</v>
          </cell>
          <cell r="C951" t="str">
            <v>CINTA MÉTRICA DE 30 MT</v>
          </cell>
          <cell r="D951" t="str">
            <v>UN</v>
          </cell>
          <cell r="E951">
            <v>19900</v>
          </cell>
          <cell r="F951">
            <v>43455</v>
          </cell>
        </row>
        <row r="952">
          <cell r="B952">
            <v>7981</v>
          </cell>
          <cell r="C952" t="str">
            <v>JUNTA DE DILATACIÓN ELASTOMÉRICA 250 TAMAÑO 64 x  70 mm</v>
          </cell>
          <cell r="D952" t="str">
            <v>ML</v>
          </cell>
          <cell r="E952">
            <v>65450</v>
          </cell>
          <cell r="F952">
            <v>43455</v>
          </cell>
        </row>
        <row r="953">
          <cell r="B953">
            <v>7983</v>
          </cell>
          <cell r="C953" t="str">
            <v>ALQUILER DÍA - CAMIONETA 1300-2000 cc - MODELO 2011-2008 (75% INCIDENCIA)</v>
          </cell>
          <cell r="D953" t="str">
            <v>DIA</v>
          </cell>
          <cell r="E953">
            <v>144600</v>
          </cell>
          <cell r="F953">
            <v>43487</v>
          </cell>
        </row>
        <row r="954">
          <cell r="B954">
            <v>7984</v>
          </cell>
          <cell r="C954" t="str">
            <v>CARROTANQUE IRRIGADOR DE ASFALTO CAPACIDAD APROX 3000 LT</v>
          </cell>
          <cell r="D954" t="str">
            <v>HR</v>
          </cell>
          <cell r="E954">
            <v>50000</v>
          </cell>
          <cell r="F954">
            <v>43455</v>
          </cell>
        </row>
        <row r="955">
          <cell r="B955">
            <v>7989</v>
          </cell>
          <cell r="C955" t="str">
            <v xml:space="preserve">VEHÍCULO CAPACIDAD 3 TONELADAS O SUPERIOR - MODELO 2011-2008 (75% INCIDENCIA) </v>
          </cell>
          <cell r="D955" t="str">
            <v>MES</v>
          </cell>
          <cell r="E955">
            <v>8433000</v>
          </cell>
          <cell r="F955">
            <v>43487</v>
          </cell>
        </row>
        <row r="956">
          <cell r="B956">
            <v>7992</v>
          </cell>
          <cell r="C956" t="str">
            <v>AVISO PUNTO CREA 1.50m x 0.90m EN LÁMINA GALVANIZADA CAL. 24. INCLUYE SUMINISTRO E INSTALACIÓN</v>
          </cell>
          <cell r="D956" t="str">
            <v>UN</v>
          </cell>
          <cell r="E956">
            <v>272000</v>
          </cell>
          <cell r="F956">
            <v>43455</v>
          </cell>
        </row>
        <row r="957">
          <cell r="B957">
            <v>7993</v>
          </cell>
          <cell r="C957" t="str">
            <v>CARPA VESTIER 2.0m x 2.0m TECHO Y ESTRUCTURA CON LATERALES EN LONA</v>
          </cell>
          <cell r="D957" t="str">
            <v>UN/MES</v>
          </cell>
          <cell r="E957">
            <v>1112650</v>
          </cell>
          <cell r="F957">
            <v>43455</v>
          </cell>
        </row>
        <row r="958">
          <cell r="B958">
            <v>7994</v>
          </cell>
          <cell r="C958" t="str">
            <v>MALLA DE GALLINERO 1 1/4" (ROLLO 0.90m x 10.0m)</v>
          </cell>
          <cell r="D958" t="str">
            <v>M2</v>
          </cell>
          <cell r="E958">
            <v>1168</v>
          </cell>
          <cell r="F958">
            <v>43455</v>
          </cell>
        </row>
        <row r="959">
          <cell r="B959">
            <v>7999</v>
          </cell>
          <cell r="C959" t="str">
            <v>ADITIVO POTENCIALIZADOR DE CEMENTO (AUMENTO DE RESISTENCIA Y FLEXIBILIDAD DE SUELO)</v>
          </cell>
          <cell r="D959" t="str">
            <v>KG</v>
          </cell>
          <cell r="E959">
            <v>178500</v>
          </cell>
          <cell r="F959">
            <v>43455</v>
          </cell>
        </row>
        <row r="960">
          <cell r="B960">
            <v>8000</v>
          </cell>
          <cell r="C960" t="str">
            <v>INSPECCIÓN DE REDES DE ALCANTARILLADO CON SISTEMA CCTV PARA DIÁMETROS ENTRE 6" Y 36". INCL MANO DE OBRA IDÓNEA, INFORME ESCRITO DE DIAGNÓSTICO Y DVD CON VIDEO. INCL IVA</v>
          </cell>
          <cell r="D960" t="str">
            <v>ML</v>
          </cell>
          <cell r="E960">
            <v>10115</v>
          </cell>
          <cell r="F960">
            <v>43455</v>
          </cell>
        </row>
        <row r="961">
          <cell r="B961">
            <v>8001</v>
          </cell>
          <cell r="C961" t="str">
            <v>INSPECCIÓN DE REDES DE ALCANTARILLADO CON SISTEMA CCTV  PARA DIÁMETROS MAYORES A 36". INCL MANO DE OBRA IDÓNEA, INFORME ESCRITO DE DIAGNÓSTICO Y DVD CON VIDEO. INCL IVA</v>
          </cell>
          <cell r="D961" t="str">
            <v>ML</v>
          </cell>
          <cell r="E961">
            <v>10115</v>
          </cell>
          <cell r="F961">
            <v>43455</v>
          </cell>
        </row>
        <row r="962">
          <cell r="B962">
            <v>8002</v>
          </cell>
          <cell r="C962" t="str">
            <v>LAVADO Y SONDEO DE REDES DE ALCANTARILLADO ENTRE 6" Y 18" DE DIÁMETRO Y CON GRADO DE COLMATACIÓN MENOR DEL 30%. INCL MANO DE OBRA IDÓNEA, SEÑALIZACIÓN BÁSICA, SUMIN DE COMBUSTIBLE Y AGUA. INCL. IVA</v>
          </cell>
          <cell r="D962" t="str">
            <v>ML</v>
          </cell>
          <cell r="E962">
            <v>13685</v>
          </cell>
          <cell r="F962">
            <v>43070.456435185202</v>
          </cell>
        </row>
        <row r="963">
          <cell r="B963">
            <v>8003</v>
          </cell>
          <cell r="C963" t="str">
            <v>LAVADO Y SONDEO DE REDES DE ALCANTARILLADO ENTRE 16" Y 36" DE DIÁMETRO Y CON GRADO DE COLMATACIÓN MENOR DEL 30%. INCLUYE MANO DE OBRA IDÓNEA, SEÑALIZACIÓN BÁSICA, SUMIN DE COMBUSTIBLE Y AGUA. INCL IVA</v>
          </cell>
          <cell r="D963" t="str">
            <v>ML</v>
          </cell>
          <cell r="E963">
            <v>14875</v>
          </cell>
          <cell r="F963">
            <v>43455</v>
          </cell>
        </row>
        <row r="964">
          <cell r="B964">
            <v>8011</v>
          </cell>
          <cell r="C964" t="str">
            <v>COMPRESIÓN TRIAXIAL EN CONDICIÓN CD CONSOLIDADO - DRENADO SOBRE SUELOS (3 PUNTOS)</v>
          </cell>
          <cell r="D964" t="str">
            <v>UN</v>
          </cell>
          <cell r="E964">
            <v>2082500</v>
          </cell>
          <cell r="F964">
            <v>43455</v>
          </cell>
        </row>
        <row r="965">
          <cell r="B965">
            <v>8012</v>
          </cell>
          <cell r="C965" t="str">
            <v>CBR SOBRE MUESTRA INALTERADA (SUELOS COHESIVOS)</v>
          </cell>
          <cell r="D965" t="str">
            <v>UN</v>
          </cell>
          <cell r="E965">
            <v>124236</v>
          </cell>
          <cell r="F965">
            <v>43455</v>
          </cell>
        </row>
        <row r="966">
          <cell r="B966">
            <v>8015</v>
          </cell>
          <cell r="C966" t="str">
            <v>COMPRESIÓN INCONFINADA EN MUESTRAS DE SUELO</v>
          </cell>
          <cell r="D966" t="str">
            <v>UN</v>
          </cell>
          <cell r="E966">
            <v>63503</v>
          </cell>
          <cell r="F966">
            <v>43455</v>
          </cell>
        </row>
        <row r="967">
          <cell r="B967">
            <v>8019</v>
          </cell>
          <cell r="C967" t="str">
            <v>RELACIONES HUMEDAD - PESO UNITARIO SECO EN LOS SUELOS (ENSAYO MODIFICADO DE COMPACTACIÓN)</v>
          </cell>
          <cell r="D967" t="str">
            <v>UN</v>
          </cell>
          <cell r="E967">
            <v>129299</v>
          </cell>
          <cell r="F967">
            <v>43455</v>
          </cell>
        </row>
        <row r="968">
          <cell r="B968">
            <v>8025</v>
          </cell>
          <cell r="C968" t="str">
            <v>DETECCIÓN DEL REFUERZO UTILIZANDO FERROSCAN (POR DÍA)</v>
          </cell>
          <cell r="D968" t="str">
            <v>DIA</v>
          </cell>
          <cell r="E968">
            <v>832000</v>
          </cell>
          <cell r="F968">
            <v>43455</v>
          </cell>
        </row>
        <row r="969">
          <cell r="B969">
            <v>8026</v>
          </cell>
          <cell r="C969" t="str">
            <v>DETERMINACIÓN DE LA PROFUNDIDAD DE CARBONATACIÓN EN CONCRETO ENDURECIDO Y PUESTO EN SERVICIO</v>
          </cell>
          <cell r="D969" t="str">
            <v>UN</v>
          </cell>
          <cell r="E969">
            <v>31175</v>
          </cell>
          <cell r="F969">
            <v>43455</v>
          </cell>
        </row>
        <row r="970">
          <cell r="B970">
            <v>8028</v>
          </cell>
          <cell r="C970" t="str">
            <v>DETERMINACIÓN DEL NÚMERO DE REBOTE (ÍNDICE ESCLEROMÉTRICO) EN EL CONCRETO ENDURECIDO, ZONA POR ELEMENTO.</v>
          </cell>
          <cell r="D970" t="str">
            <v>UN</v>
          </cell>
          <cell r="E970">
            <v>83300</v>
          </cell>
          <cell r="F970">
            <v>43455</v>
          </cell>
        </row>
        <row r="971">
          <cell r="B971">
            <v>8033</v>
          </cell>
          <cell r="C971" t="str">
            <v>SEMÁFORO VEHICULAR DE POLICARBONATO (3x200), LENTES DE POLICARBONATO DE 8", TRES LUCES, SISTEMA DE ILUMINACIÓN A LEDS. SUMINISTRO E INSTALACIÓN</v>
          </cell>
          <cell r="D971" t="str">
            <v>UN</v>
          </cell>
          <cell r="E971">
            <v>3410540</v>
          </cell>
          <cell r="F971">
            <v>43455</v>
          </cell>
        </row>
        <row r="972">
          <cell r="B972">
            <v>8034</v>
          </cell>
          <cell r="C972" t="str">
            <v>SEMÁFORO PEATONAL DE POLICARBONATO (2x200), LENTES DE POLICARBONATO DE 8", DOS LUCES, SISTEMA DE ILUMINACIÓN A LEDS. SUMINISTRO E INSTALACIÓN</v>
          </cell>
          <cell r="D972" t="str">
            <v>UN</v>
          </cell>
          <cell r="E972">
            <v>2483530</v>
          </cell>
          <cell r="F972">
            <v>43455</v>
          </cell>
        </row>
        <row r="973">
          <cell r="B973">
            <v>8035</v>
          </cell>
          <cell r="C973" t="str">
            <v>POSTE TIPO MÁSTIL T1 (3.60m) EN TUBO SCH 40 GALVANIZADO Y PINTADO - SUMINISTRO E INSTALACIÓN</v>
          </cell>
          <cell r="D973" t="str">
            <v>UN</v>
          </cell>
          <cell r="E973">
            <v>1491334</v>
          </cell>
          <cell r="F973">
            <v>43455</v>
          </cell>
        </row>
        <row r="974">
          <cell r="B974">
            <v>8036</v>
          </cell>
          <cell r="C974" t="str">
            <v>POSTE TIPO MÉNSULA T2 (5.50m) EN TUBO SCH 40 GALVANIZADO Y PINTADO. SUMINISTRO E INSTALACION</v>
          </cell>
          <cell r="D974" t="str">
            <v>UN</v>
          </cell>
          <cell r="E974">
            <v>2376298</v>
          </cell>
          <cell r="F974">
            <v>43455</v>
          </cell>
        </row>
        <row r="975">
          <cell r="B975">
            <v>8037</v>
          </cell>
          <cell r="C975" t="str">
            <v>CABLE ELÉCTRICO 4x16 AWG PARA CONTROL DE SEMÁFOROS VEHICULARES TIPO ST CU 600V 75°C</v>
          </cell>
          <cell r="D975" t="str">
            <v>ML</v>
          </cell>
          <cell r="E975">
            <v>12138</v>
          </cell>
          <cell r="F975">
            <v>43455</v>
          </cell>
        </row>
        <row r="976">
          <cell r="B976">
            <v>8038</v>
          </cell>
          <cell r="C976" t="str">
            <v>CABLE ELÉCTRICO 3x16 AWG PARA CONTROL DE SEMÁFOROS PEATONALES TIPO ST CU 600V 75°C</v>
          </cell>
          <cell r="D976" t="str">
            <v>ML</v>
          </cell>
          <cell r="E976">
            <v>11543</v>
          </cell>
          <cell r="F976">
            <v>43455</v>
          </cell>
        </row>
        <row r="977">
          <cell r="B977">
            <v>8039</v>
          </cell>
          <cell r="C977" t="str">
            <v>CABLE ELÉCTRICO 2x8 AWG PARA ACOMETIDA TIPO ST CU 600V 75°C</v>
          </cell>
          <cell r="D977" t="str">
            <v>ML</v>
          </cell>
          <cell r="E977">
            <v>7365</v>
          </cell>
          <cell r="F977">
            <v>43455</v>
          </cell>
        </row>
        <row r="978">
          <cell r="B978">
            <v>8041</v>
          </cell>
          <cell r="C978" t="str">
            <v>ACERO LISO  D= 1 1/4"</v>
          </cell>
          <cell r="D978" t="str">
            <v>KG</v>
          </cell>
          <cell r="E978">
            <v>2534</v>
          </cell>
          <cell r="F978">
            <v>43455</v>
          </cell>
        </row>
        <row r="979">
          <cell r="B979">
            <v>8043</v>
          </cell>
          <cell r="C979" t="str">
            <v>NEOPRENO REFORZADO (doble refuerzo)</v>
          </cell>
          <cell r="D979" t="str">
            <v>dm3</v>
          </cell>
          <cell r="E979">
            <v>36057</v>
          </cell>
          <cell r="F979">
            <v>43455</v>
          </cell>
        </row>
        <row r="980">
          <cell r="B980">
            <v>8044</v>
          </cell>
          <cell r="C980" t="str">
            <v>ANDAMIO TUBULAR DE 1.50m (6 SECCIONES)</v>
          </cell>
          <cell r="D980" t="str">
            <v>DIA</v>
          </cell>
          <cell r="E980">
            <v>3963</v>
          </cell>
          <cell r="F980">
            <v>43455</v>
          </cell>
        </row>
        <row r="981">
          <cell r="B981">
            <v>8046</v>
          </cell>
          <cell r="C981" t="str">
            <v>ADAPTADOR BRIDA 12" (334mm A 352mm) R2</v>
          </cell>
          <cell r="D981" t="str">
            <v>UN</v>
          </cell>
          <cell r="E981">
            <v>734349</v>
          </cell>
          <cell r="F981">
            <v>43455</v>
          </cell>
        </row>
        <row r="982">
          <cell r="B982">
            <v>8047</v>
          </cell>
          <cell r="C982" t="str">
            <v>ACOPLE UNIVERSAL R1-R2 D= 8"</v>
          </cell>
          <cell r="D982" t="str">
            <v>UN</v>
          </cell>
          <cell r="E982">
            <v>290860</v>
          </cell>
          <cell r="F982">
            <v>43455</v>
          </cell>
        </row>
        <row r="983">
          <cell r="B983">
            <v>8048</v>
          </cell>
          <cell r="C983" t="str">
            <v>ACOPLE UNIVERSAL R1-R2 D= 12"</v>
          </cell>
          <cell r="D983" t="str">
            <v>UN</v>
          </cell>
          <cell r="E983">
            <v>665234</v>
          </cell>
          <cell r="F983">
            <v>43455</v>
          </cell>
        </row>
        <row r="984">
          <cell r="B984">
            <v>8049</v>
          </cell>
          <cell r="C984" t="str">
            <v>TAPA VALVULA DE SEGURIDAD CIERRE PERMANENTE No.3</v>
          </cell>
          <cell r="D984" t="str">
            <v>UN</v>
          </cell>
          <cell r="E984">
            <v>184307</v>
          </cell>
          <cell r="F984">
            <v>43455</v>
          </cell>
        </row>
        <row r="985">
          <cell r="B985">
            <v>8050</v>
          </cell>
          <cell r="C985" t="str">
            <v>PARAL LARGO (2.0m A 2.50m)</v>
          </cell>
          <cell r="D985" t="str">
            <v>DIA</v>
          </cell>
          <cell r="E985">
            <v>119</v>
          </cell>
          <cell r="F985">
            <v>43455</v>
          </cell>
        </row>
        <row r="986">
          <cell r="B986">
            <v>8051</v>
          </cell>
          <cell r="C986" t="str">
            <v>TUBERÍA ESTRUCTURAL METÁLICO CUADRADO DE 6mt (50mm x 50mm) ESPESOR 2mm</v>
          </cell>
          <cell r="D986" t="str">
            <v>UN</v>
          </cell>
          <cell r="E986">
            <v>60672</v>
          </cell>
          <cell r="F986">
            <v>43455</v>
          </cell>
        </row>
        <row r="987">
          <cell r="B987">
            <v>8052</v>
          </cell>
          <cell r="C987" t="str">
            <v>REGISTRO DE INCORPORACIÓN HG 1/2" CON ACOPLE</v>
          </cell>
          <cell r="D987" t="str">
            <v>UN</v>
          </cell>
          <cell r="E987">
            <v>25371</v>
          </cell>
          <cell r="F987">
            <v>43455</v>
          </cell>
        </row>
        <row r="988">
          <cell r="B988">
            <v>8053</v>
          </cell>
          <cell r="C988" t="str">
            <v>REGISTRO DE BOLA TIPO PESADO 1/2"</v>
          </cell>
          <cell r="D988" t="str">
            <v>UN</v>
          </cell>
          <cell r="E988">
            <v>15950</v>
          </cell>
          <cell r="F988">
            <v>43455</v>
          </cell>
        </row>
        <row r="989">
          <cell r="B989">
            <v>8054</v>
          </cell>
          <cell r="C989" t="str">
            <v>ADAPTADOR MACHO PVC 1/2"</v>
          </cell>
          <cell r="D989" t="str">
            <v>UN</v>
          </cell>
          <cell r="E989">
            <v>333</v>
          </cell>
          <cell r="F989">
            <v>43455</v>
          </cell>
        </row>
        <row r="990">
          <cell r="B990">
            <v>8055</v>
          </cell>
          <cell r="C990" t="str">
            <v>COLLAR DE DERIVACIÓN 3" x 1/2"</v>
          </cell>
          <cell r="D990" t="str">
            <v>UN</v>
          </cell>
          <cell r="E990">
            <v>25918</v>
          </cell>
          <cell r="F990">
            <v>43455</v>
          </cell>
        </row>
        <row r="991">
          <cell r="B991">
            <v>8056</v>
          </cell>
          <cell r="C991" t="str">
            <v>TUBERIA A.N. 2" ESPESOR= 1.9mm x 6mt</v>
          </cell>
          <cell r="D991" t="str">
            <v>ML</v>
          </cell>
          <cell r="E991">
            <v>9303</v>
          </cell>
          <cell r="F991">
            <v>43455</v>
          </cell>
        </row>
        <row r="992">
          <cell r="B992">
            <v>8057</v>
          </cell>
          <cell r="C992" t="str">
            <v>TUBERIA DE ACERO GALVANIZADO 1/2"</v>
          </cell>
          <cell r="D992" t="str">
            <v>ML</v>
          </cell>
          <cell r="E992">
            <v>5752</v>
          </cell>
          <cell r="F992">
            <v>43455</v>
          </cell>
        </row>
        <row r="993">
          <cell r="B993">
            <v>8060</v>
          </cell>
          <cell r="C993" t="str">
            <v>TRANSPORTE DE MAQUINARIA DE 6 A 9 TONELADAS. INCLUYE ESCOLTA. VIAJE IDA Y VUELTA</v>
          </cell>
          <cell r="D993" t="str">
            <v>VIAJE</v>
          </cell>
          <cell r="E993">
            <v>794920</v>
          </cell>
          <cell r="F993">
            <v>43455</v>
          </cell>
        </row>
        <row r="994">
          <cell r="B994">
            <v>8061</v>
          </cell>
          <cell r="C994" t="str">
            <v>EFECTO DEL AGUA SOBRE LA RESISTENCIA A LA COMPRESIÓN DE LAS MEZCLAS ASFÁLTICAS COMPACTADAS (ENSAYO DE INMERSIÓN- COMPRESIÓN), incluye elaboración.</v>
          </cell>
          <cell r="D994" t="str">
            <v>UN</v>
          </cell>
          <cell r="E994">
            <v>595000</v>
          </cell>
          <cell r="F994">
            <v>43455</v>
          </cell>
        </row>
        <row r="995">
          <cell r="B995">
            <v>8062</v>
          </cell>
          <cell r="C995" t="str">
            <v>MÓDULO RESILIENTE DE SUELOS Y AGREGADOS</v>
          </cell>
          <cell r="D995" t="str">
            <v>UN</v>
          </cell>
          <cell r="E995">
            <v>1096375</v>
          </cell>
          <cell r="F995">
            <v>43455</v>
          </cell>
        </row>
        <row r="996">
          <cell r="B996">
            <v>8070</v>
          </cell>
          <cell r="C996" t="str">
            <v>SISTEMA DE ANCLAJE PARA POSTES METÁLICOS 3/4" x 1500 (4 PERNOS)</v>
          </cell>
          <cell r="D996" t="str">
            <v>UN</v>
          </cell>
          <cell r="E996">
            <v>176187</v>
          </cell>
          <cell r="F996">
            <v>43455</v>
          </cell>
        </row>
        <row r="997">
          <cell r="B997">
            <v>8073</v>
          </cell>
          <cell r="C997" t="str">
            <v>CONCRETO MR45 FAST TRACK</v>
          </cell>
          <cell r="D997" t="str">
            <v>M3</v>
          </cell>
          <cell r="E997">
            <v>547281</v>
          </cell>
          <cell r="F997">
            <v>43455</v>
          </cell>
        </row>
        <row r="998">
          <cell r="B998">
            <v>8077</v>
          </cell>
          <cell r="C998" t="str">
            <v>EQUIPO DE OXICORTE</v>
          </cell>
          <cell r="D998" t="str">
            <v>DIA</v>
          </cell>
          <cell r="E998">
            <v>83300</v>
          </cell>
          <cell r="F998">
            <v>43455</v>
          </cell>
        </row>
        <row r="999">
          <cell r="B999">
            <v>8078</v>
          </cell>
          <cell r="C999" t="str">
            <v>YEE PVC SANITARIA D=4"</v>
          </cell>
          <cell r="D999" t="str">
            <v>UN</v>
          </cell>
          <cell r="E999">
            <v>22379</v>
          </cell>
          <cell r="F999">
            <v>43455</v>
          </cell>
        </row>
        <row r="1000">
          <cell r="B1000">
            <v>8079</v>
          </cell>
          <cell r="C1000" t="str">
            <v>TEE HD 4"X2" EXTREMO LISO</v>
          </cell>
          <cell r="D1000" t="str">
            <v>UN</v>
          </cell>
          <cell r="E1000">
            <v>185747</v>
          </cell>
          <cell r="F1000">
            <v>43455</v>
          </cell>
        </row>
        <row r="1001">
          <cell r="B1001">
            <v>8080</v>
          </cell>
          <cell r="C1001" t="str">
            <v>TUBERIA ACERO CARBON ASTM A=53 SCH 40 DE D=12"</v>
          </cell>
          <cell r="D1001" t="str">
            <v>ML</v>
          </cell>
          <cell r="E1001">
            <v>341728</v>
          </cell>
          <cell r="F1001">
            <v>43455</v>
          </cell>
        </row>
        <row r="1002">
          <cell r="B1002">
            <v>8085</v>
          </cell>
          <cell r="C1002" t="str">
            <v>PLANTACION DE FUCCIA H=1.3mt (Incluye tierra, abono, tutor) SUMINISTRO</v>
          </cell>
          <cell r="D1002" t="str">
            <v>UN</v>
          </cell>
          <cell r="E1002">
            <v>148000</v>
          </cell>
          <cell r="F1002">
            <v>43455</v>
          </cell>
        </row>
        <row r="1003">
          <cell r="B1003">
            <v>8086</v>
          </cell>
          <cell r="C1003" t="str">
            <v>PLANTACION DE DURAZNILLO H=1.5mt (Incluye tierra, abono, tutor) SUMINISTRO</v>
          </cell>
          <cell r="D1003" t="str">
            <v>UN</v>
          </cell>
          <cell r="E1003">
            <v>150000</v>
          </cell>
          <cell r="F1003">
            <v>43455</v>
          </cell>
        </row>
        <row r="1004">
          <cell r="B1004">
            <v>8087</v>
          </cell>
          <cell r="C1004" t="str">
            <v>PLANTACION DE CALISTEMO H=1.5mt (Incluye tierra, abono, tutor) SUMINISTRO</v>
          </cell>
          <cell r="D1004" t="str">
            <v>UN</v>
          </cell>
          <cell r="E1004">
            <v>150000</v>
          </cell>
          <cell r="F1004">
            <v>43455</v>
          </cell>
        </row>
        <row r="1005">
          <cell r="B1005">
            <v>8088</v>
          </cell>
          <cell r="C1005" t="str">
            <v>PLANTACION DE AMARRABOLLO H=1.3mt (Incluye tierra, abono, tutor) SUMINISTRO</v>
          </cell>
          <cell r="D1005" t="str">
            <v>UN</v>
          </cell>
          <cell r="E1005">
            <v>300000</v>
          </cell>
          <cell r="F1005">
            <v>43455</v>
          </cell>
        </row>
        <row r="1006">
          <cell r="B1006">
            <v>8089</v>
          </cell>
          <cell r="C1006" t="str">
            <v>PLANTACION DE GUAYACÁN H=1.5mt (Incluye tierra, abono, tutor) SUMINISTRO</v>
          </cell>
          <cell r="D1006" t="str">
            <v>UN</v>
          </cell>
          <cell r="E1006">
            <v>138000</v>
          </cell>
          <cell r="F1006">
            <v>43455</v>
          </cell>
        </row>
        <row r="1007">
          <cell r="B1007">
            <v>8090</v>
          </cell>
          <cell r="C1007" t="str">
            <v>PLANTACION DE ARRAYÁN H=1.3mt (Incluye tierra, abono, tutor) SUMINISTRO</v>
          </cell>
          <cell r="D1007" t="str">
            <v>UN</v>
          </cell>
          <cell r="E1007">
            <v>150000</v>
          </cell>
          <cell r="F1007">
            <v>43455</v>
          </cell>
        </row>
        <row r="1008">
          <cell r="B1008">
            <v>8091</v>
          </cell>
          <cell r="C1008" t="str">
            <v>PLANTACION DE CARBONERO H=1.5mt (Incluye tierra, abono, tutor) SUMINISTRO</v>
          </cell>
          <cell r="D1008" t="str">
            <v>UN</v>
          </cell>
          <cell r="E1008">
            <v>150000</v>
          </cell>
          <cell r="F1008">
            <v>43455</v>
          </cell>
        </row>
        <row r="1009">
          <cell r="B1009">
            <v>8092</v>
          </cell>
          <cell r="C1009" t="str">
            <v>PLANTACION DE ENDRINO H=1.5mt (Incluye tierra, abono, tutor) SUMINISTRO</v>
          </cell>
          <cell r="D1009" t="str">
            <v>UN</v>
          </cell>
          <cell r="E1009">
            <v>162688</v>
          </cell>
          <cell r="F1009">
            <v>43455</v>
          </cell>
        </row>
        <row r="1010">
          <cell r="B1010">
            <v>8093</v>
          </cell>
          <cell r="C1010" t="str">
            <v>PLANTACION DE HAYUELO  H=1.5mt (Incluye tierra, abono, tutor) SUMINISTRO</v>
          </cell>
          <cell r="D1010" t="str">
            <v>UN</v>
          </cell>
          <cell r="E1010">
            <v>150000</v>
          </cell>
          <cell r="F1010">
            <v>43455</v>
          </cell>
        </row>
        <row r="1011">
          <cell r="B1011">
            <v>8094</v>
          </cell>
          <cell r="C1011" t="str">
            <v>PLANTACION DE FALSO PIMIENTO  H=1.3mt (Incluye tierra, abono, tutor) SUMINISTRO</v>
          </cell>
          <cell r="D1011" t="str">
            <v>UN</v>
          </cell>
          <cell r="E1011">
            <v>175280</v>
          </cell>
          <cell r="F1011">
            <v>43455</v>
          </cell>
        </row>
        <row r="1012">
          <cell r="B1012">
            <v>8095</v>
          </cell>
          <cell r="C1012" t="str">
            <v>PLANTACION DE SIETE CUEROS NAZARENO  H=1.5mt (Incluye tierra, abono, tutor) SUMINISTRO</v>
          </cell>
          <cell r="D1012" t="str">
            <v>UN</v>
          </cell>
          <cell r="E1012">
            <v>182344</v>
          </cell>
          <cell r="F1012">
            <v>43455</v>
          </cell>
        </row>
        <row r="1013">
          <cell r="B1013">
            <v>8097</v>
          </cell>
          <cell r="C1013" t="str">
            <v>PLANTACION DE CUBRESUELOS BALSAMINA (incluye 20 unidades por M2) SUMINISTRO</v>
          </cell>
          <cell r="D1013" t="str">
            <v>M2</v>
          </cell>
          <cell r="E1013">
            <v>142800</v>
          </cell>
          <cell r="F1013">
            <v>43455</v>
          </cell>
        </row>
        <row r="1014">
          <cell r="B1014">
            <v>8099</v>
          </cell>
          <cell r="C1014" t="str">
            <v>ADOQUIN EN CONCRETO COLOR OCRE 200 X 100 A25 - Adoquin en concreto de 10x20x6cm-Color Ocre</v>
          </cell>
          <cell r="D1014" t="str">
            <v>M2</v>
          </cell>
          <cell r="E1014">
            <v>42500</v>
          </cell>
          <cell r="F1014">
            <v>43455</v>
          </cell>
        </row>
        <row r="1015">
          <cell r="B1015">
            <v>8100</v>
          </cell>
          <cell r="C1015" t="str">
            <v>ADOQUIN ECOLÓGICO EN CONCRETO DE 40 X 40 X 8cm - GRAMOQUIN</v>
          </cell>
          <cell r="D1015" t="str">
            <v>M2</v>
          </cell>
          <cell r="E1015">
            <v>42500</v>
          </cell>
          <cell r="F1015">
            <v>43455</v>
          </cell>
        </row>
        <row r="1016">
          <cell r="B1016">
            <v>8101</v>
          </cell>
          <cell r="C1016" t="str">
            <v>ACELERANTE DE FRAGUADO Y RESISTENCIA PARA CONCRETOS</v>
          </cell>
          <cell r="D1016" t="str">
            <v>KG</v>
          </cell>
          <cell r="E1016">
            <v>7368</v>
          </cell>
          <cell r="F1016">
            <v>43455</v>
          </cell>
        </row>
        <row r="1017">
          <cell r="B1017">
            <v>8102</v>
          </cell>
          <cell r="C1017" t="str">
            <v>TARIFA OPERADOR EQUIPO (Incluye Factor de Prestaciones)</v>
          </cell>
          <cell r="D1017" t="str">
            <v>MES</v>
          </cell>
          <cell r="E1017">
            <v>2121350</v>
          </cell>
          <cell r="F1017">
            <v>43487</v>
          </cell>
        </row>
        <row r="1018">
          <cell r="B1018">
            <v>8103</v>
          </cell>
          <cell r="C1018" t="str">
            <v>GRÚA TELESCÓPICA CAPACIDAD 50 TON. INCLUYE TRANSPORTE DE IDA Y VUELTA, COMBUSTIBLE Y OPERARIO</v>
          </cell>
          <cell r="D1018" t="str">
            <v>DIA</v>
          </cell>
          <cell r="E1018">
            <v>4165000</v>
          </cell>
          <cell r="F1018">
            <v>43455</v>
          </cell>
        </row>
        <row r="1019">
          <cell r="B1019">
            <v>8113</v>
          </cell>
          <cell r="C1019" t="str">
            <v>RESISTENCIA A LA COMPRESIÓN UNIAXIAL DE MUESTRAS DE ROCAS INTACTAS</v>
          </cell>
          <cell r="D1019" t="str">
            <v>UN</v>
          </cell>
          <cell r="E1019">
            <v>121380</v>
          </cell>
          <cell r="F1019">
            <v>43455</v>
          </cell>
        </row>
        <row r="1020">
          <cell r="B1020">
            <v>8116</v>
          </cell>
          <cell r="C1020" t="str">
            <v>RESISTENCIA A LA FATIGA DE MEZCLAS ASFÁLTICAS EN CALIENTE MEDIANTE EL ENSAYO DE FLEXIÓN EN DOS PUNTOS SOBRE PROBETAS TRAPEZOIDALES</v>
          </cell>
          <cell r="D1020" t="str">
            <v>UN</v>
          </cell>
          <cell r="E1020">
            <v>1764000</v>
          </cell>
          <cell r="F1020">
            <v>43455</v>
          </cell>
        </row>
        <row r="1021">
          <cell r="B1021">
            <v>8139</v>
          </cell>
          <cell r="C1021" t="str">
            <v>PANEL ARQUITECTONICO PREFABRICADO EN CONCRETO - SUMINISTRO E INSTALACION</v>
          </cell>
          <cell r="D1021" t="str">
            <v>M2</v>
          </cell>
          <cell r="E1021">
            <v>193526</v>
          </cell>
          <cell r="F1021">
            <v>43455</v>
          </cell>
        </row>
        <row r="1022">
          <cell r="B1022">
            <v>8141</v>
          </cell>
          <cell r="C1022" t="str">
            <v>PINTURA BASE AGUA PARA USO EXTERIOR</v>
          </cell>
          <cell r="D1022" t="str">
            <v>GLN</v>
          </cell>
          <cell r="E1022">
            <v>35000</v>
          </cell>
          <cell r="F1022">
            <v>43455</v>
          </cell>
        </row>
        <row r="1023">
          <cell r="B1023">
            <v>8142</v>
          </cell>
          <cell r="C1023" t="str">
            <v>BALDOSA DE GRANITO 33 x 33 CM</v>
          </cell>
          <cell r="D1023" t="str">
            <v>M2</v>
          </cell>
          <cell r="E1023">
            <v>55835</v>
          </cell>
          <cell r="F1023">
            <v>43455</v>
          </cell>
        </row>
        <row r="1024">
          <cell r="B1024">
            <v>8143</v>
          </cell>
          <cell r="C1024" t="str">
            <v>ADHESIVO PREMEZCLADO INTERIOR</v>
          </cell>
          <cell r="D1024" t="str">
            <v>M2</v>
          </cell>
          <cell r="E1024">
            <v>1396</v>
          </cell>
          <cell r="F1024">
            <v>43455</v>
          </cell>
        </row>
        <row r="1025">
          <cell r="B1025">
            <v>8144</v>
          </cell>
          <cell r="C1025" t="str">
            <v>BOQUILLA CON LATEX</v>
          </cell>
          <cell r="D1025" t="str">
            <v>KG</v>
          </cell>
          <cell r="E1025">
            <v>4380</v>
          </cell>
          <cell r="F1025">
            <v>43455</v>
          </cell>
        </row>
        <row r="1026">
          <cell r="B1026">
            <v>8145</v>
          </cell>
          <cell r="C1026" t="str">
            <v>ZOCALO EN GRANITO h=7.2CM</v>
          </cell>
          <cell r="D1026" t="str">
            <v>ML</v>
          </cell>
          <cell r="E1026">
            <v>15470</v>
          </cell>
          <cell r="F1026">
            <v>43455</v>
          </cell>
        </row>
        <row r="1027">
          <cell r="B1027">
            <v>8146</v>
          </cell>
          <cell r="C1027" t="str">
            <v>PORCELANATO BEIGE 60 x 60 CM2</v>
          </cell>
          <cell r="D1027" t="str">
            <v>M2</v>
          </cell>
          <cell r="E1027">
            <v>34113</v>
          </cell>
          <cell r="F1027">
            <v>43455</v>
          </cell>
        </row>
        <row r="1028">
          <cell r="B1028">
            <v>8149</v>
          </cell>
          <cell r="C1028" t="str">
            <v>PINTURA PARA ALUMINIO 260°C</v>
          </cell>
          <cell r="D1028" t="str">
            <v>GLN</v>
          </cell>
          <cell r="E1028">
            <v>90391</v>
          </cell>
          <cell r="F1028">
            <v>43455</v>
          </cell>
        </row>
        <row r="1029">
          <cell r="B1029">
            <v>8150</v>
          </cell>
          <cell r="C1029" t="str">
            <v>DISPENSADOR DE JABÓN METÁLICO DE 1 LT</v>
          </cell>
          <cell r="D1029" t="str">
            <v>UN</v>
          </cell>
          <cell r="E1029">
            <v>66900</v>
          </cell>
          <cell r="F1029">
            <v>43455</v>
          </cell>
        </row>
        <row r="1030">
          <cell r="B1030">
            <v>8151</v>
          </cell>
          <cell r="C1030" t="str">
            <v>JABONERA</v>
          </cell>
          <cell r="D1030" t="str">
            <v>UN</v>
          </cell>
          <cell r="E1030">
            <v>14353</v>
          </cell>
          <cell r="F1030">
            <v>43455</v>
          </cell>
        </row>
        <row r="1031">
          <cell r="B1031">
            <v>8152</v>
          </cell>
          <cell r="C1031" t="str">
            <v>PORTAROLLO</v>
          </cell>
          <cell r="D1031" t="str">
            <v>UN</v>
          </cell>
          <cell r="E1031">
            <v>12990</v>
          </cell>
          <cell r="F1031">
            <v>43455</v>
          </cell>
        </row>
        <row r="1032">
          <cell r="B1032">
            <v>8153</v>
          </cell>
          <cell r="C1032" t="str">
            <v>TOALLERO EN ACERO INOXIDABLE</v>
          </cell>
          <cell r="D1032" t="str">
            <v>UN</v>
          </cell>
          <cell r="E1032">
            <v>16990</v>
          </cell>
          <cell r="F1032">
            <v>43455</v>
          </cell>
        </row>
        <row r="1033">
          <cell r="B1033">
            <v>8154</v>
          </cell>
          <cell r="C1033" t="str">
            <v>LAVAPLATOS EN ACERO INOXIDABLE DE SOBREPONER CON ALETA Cr DE 1.0x0.50 MTS</v>
          </cell>
          <cell r="D1033" t="str">
            <v>UN</v>
          </cell>
          <cell r="E1033">
            <v>102900</v>
          </cell>
          <cell r="F1033">
            <v>43455</v>
          </cell>
        </row>
        <row r="1034">
          <cell r="B1034">
            <v>8155</v>
          </cell>
          <cell r="C1034" t="str">
            <v>SILICONA TRANSPARENTE 300ML</v>
          </cell>
          <cell r="D1034" t="str">
            <v>UN</v>
          </cell>
          <cell r="E1034">
            <v>7894</v>
          </cell>
          <cell r="F1034">
            <v>43455</v>
          </cell>
        </row>
        <row r="1035">
          <cell r="B1035">
            <v>8156</v>
          </cell>
          <cell r="C1035" t="str">
            <v>TUBERIA PVC SANITARIA D=2"</v>
          </cell>
          <cell r="D1035" t="str">
            <v>ML</v>
          </cell>
          <cell r="E1035">
            <v>10238</v>
          </cell>
          <cell r="F1035">
            <v>43455</v>
          </cell>
        </row>
        <row r="1036">
          <cell r="B1036">
            <v>8157</v>
          </cell>
          <cell r="C1036" t="str">
            <v>TAPON DE PRUEBA PVC SANITARIA D=2"</v>
          </cell>
          <cell r="D1036" t="str">
            <v>UN</v>
          </cell>
          <cell r="E1036">
            <v>1020</v>
          </cell>
          <cell r="F1036">
            <v>43455</v>
          </cell>
        </row>
        <row r="1037">
          <cell r="B1037">
            <v>8158</v>
          </cell>
          <cell r="C1037" t="str">
            <v>TAPON DE PRUEBA PVC SANITARIA D=4"</v>
          </cell>
          <cell r="D1037" t="str">
            <v>UN</v>
          </cell>
          <cell r="E1037">
            <v>2547</v>
          </cell>
          <cell r="F1037">
            <v>43455</v>
          </cell>
        </row>
        <row r="1038">
          <cell r="B1038">
            <v>8159</v>
          </cell>
          <cell r="C1038" t="str">
            <v>CODO 45° 1/8 CxE PVC SANITARIA D=4"</v>
          </cell>
          <cell r="D1038" t="str">
            <v>UN</v>
          </cell>
          <cell r="E1038">
            <v>12368</v>
          </cell>
          <cell r="F1038">
            <v>43455</v>
          </cell>
        </row>
        <row r="1039">
          <cell r="B1039">
            <v>8160</v>
          </cell>
          <cell r="C1039" t="str">
            <v>CODO 45° 1/8 CxE PVC SANITARIA D= 2"</v>
          </cell>
          <cell r="D1039" t="str">
            <v>UN</v>
          </cell>
          <cell r="E1039">
            <v>3297</v>
          </cell>
          <cell r="F1039">
            <v>43455</v>
          </cell>
        </row>
        <row r="1040">
          <cell r="B1040">
            <v>8161</v>
          </cell>
          <cell r="C1040" t="str">
            <v>CODO 90° 1/4 CXE PVC SANITARIA D= 4"</v>
          </cell>
          <cell r="D1040" t="str">
            <v>UN</v>
          </cell>
          <cell r="E1040">
            <v>13552</v>
          </cell>
          <cell r="F1040">
            <v>43455</v>
          </cell>
        </row>
        <row r="1041">
          <cell r="B1041">
            <v>8162</v>
          </cell>
          <cell r="C1041" t="str">
            <v>YEE PVC SANITARIA D= 2"</v>
          </cell>
          <cell r="D1041" t="str">
            <v>UN</v>
          </cell>
          <cell r="E1041">
            <v>6319</v>
          </cell>
          <cell r="F1041">
            <v>43455</v>
          </cell>
        </row>
        <row r="1042">
          <cell r="B1042">
            <v>8164</v>
          </cell>
          <cell r="C1042" t="str">
            <v>YEE DOBLE PVC SANITARIA D= 4"</v>
          </cell>
          <cell r="D1042" t="str">
            <v>UN</v>
          </cell>
          <cell r="E1042">
            <v>39445</v>
          </cell>
          <cell r="F1042">
            <v>43455</v>
          </cell>
        </row>
        <row r="1043">
          <cell r="B1043">
            <v>8165</v>
          </cell>
          <cell r="C1043" t="str">
            <v>YEE REDUCIDA PVC SANITARIA 4" x 2"</v>
          </cell>
          <cell r="D1043" t="str">
            <v>UN</v>
          </cell>
          <cell r="E1043">
            <v>19210</v>
          </cell>
          <cell r="F1043">
            <v>43455</v>
          </cell>
        </row>
        <row r="1044">
          <cell r="B1044">
            <v>8166</v>
          </cell>
          <cell r="C1044" t="str">
            <v>CODO 45°  1/8 CXC SANITARIA D= 4"</v>
          </cell>
          <cell r="D1044" t="str">
            <v>UN</v>
          </cell>
          <cell r="E1044">
            <v>12368</v>
          </cell>
          <cell r="F1044">
            <v>43455</v>
          </cell>
        </row>
        <row r="1045">
          <cell r="B1045">
            <v>8167</v>
          </cell>
          <cell r="C1045" t="str">
            <v>UNION SANITARIA  D= 4"</v>
          </cell>
          <cell r="D1045" t="str">
            <v>UN</v>
          </cell>
          <cell r="E1045">
            <v>6405</v>
          </cell>
          <cell r="F1045">
            <v>43455</v>
          </cell>
        </row>
        <row r="1046">
          <cell r="B1046">
            <v>8169</v>
          </cell>
          <cell r="C1046" t="str">
            <v>CODO 45°  1/8 CXC SANITARIA D= 2"</v>
          </cell>
          <cell r="D1046" t="str">
            <v>UN</v>
          </cell>
          <cell r="E1046">
            <v>3297</v>
          </cell>
          <cell r="F1046">
            <v>43455</v>
          </cell>
        </row>
        <row r="1047">
          <cell r="B1047">
            <v>8170</v>
          </cell>
          <cell r="C1047" t="str">
            <v>SIFON 180° D= 2"</v>
          </cell>
          <cell r="D1047" t="str">
            <v>UN</v>
          </cell>
          <cell r="E1047">
            <v>4559</v>
          </cell>
          <cell r="F1047">
            <v>43455</v>
          </cell>
        </row>
        <row r="1048">
          <cell r="B1048">
            <v>8171</v>
          </cell>
          <cell r="C1048" t="str">
            <v>UNION SANITARIA D= 2"</v>
          </cell>
          <cell r="D1048" t="str">
            <v>UN</v>
          </cell>
          <cell r="E1048">
            <v>2222</v>
          </cell>
          <cell r="F1048">
            <v>43455</v>
          </cell>
        </row>
        <row r="1049">
          <cell r="B1049">
            <v>8172</v>
          </cell>
          <cell r="C1049" t="str">
            <v>TUBERIA PVC E.L. D= 1 1/4" 200 PSI RDE 21</v>
          </cell>
          <cell r="D1049" t="str">
            <v>ML</v>
          </cell>
          <cell r="E1049">
            <v>6686</v>
          </cell>
          <cell r="F1049">
            <v>43455</v>
          </cell>
        </row>
        <row r="1050">
          <cell r="B1050">
            <v>8173</v>
          </cell>
          <cell r="C1050" t="str">
            <v>TUBERIA PVC E.L.  D= 1" RDE 13.5 - 315 PSI</v>
          </cell>
          <cell r="D1050" t="str">
            <v>ML</v>
          </cell>
          <cell r="E1050">
            <v>5375</v>
          </cell>
          <cell r="F1050">
            <v>43455</v>
          </cell>
        </row>
        <row r="1051">
          <cell r="B1051">
            <v>8174</v>
          </cell>
          <cell r="C1051" t="str">
            <v>TEE PVC E.L. D= 1 1/2"</v>
          </cell>
          <cell r="D1051" t="str">
            <v>UN</v>
          </cell>
          <cell r="E1051">
            <v>7183</v>
          </cell>
          <cell r="F1051">
            <v>43455</v>
          </cell>
        </row>
        <row r="1052">
          <cell r="B1052">
            <v>8175</v>
          </cell>
          <cell r="C1052" t="str">
            <v>TEE PVC E.L.  D= 1 1/4"</v>
          </cell>
          <cell r="D1052" t="str">
            <v>UN</v>
          </cell>
          <cell r="E1052">
            <v>5470</v>
          </cell>
          <cell r="F1052">
            <v>43455</v>
          </cell>
        </row>
        <row r="1053">
          <cell r="B1053">
            <v>8177</v>
          </cell>
          <cell r="C1053" t="str">
            <v>CODO 90° PVC E.L.  D= 1 1/4"</v>
          </cell>
          <cell r="D1053" t="str">
            <v>UN</v>
          </cell>
          <cell r="E1053">
            <v>2925</v>
          </cell>
          <cell r="F1053">
            <v>43455</v>
          </cell>
        </row>
        <row r="1054">
          <cell r="B1054">
            <v>8178</v>
          </cell>
          <cell r="C1054" t="str">
            <v>CODO 90° PVC E.L.  D= 1"</v>
          </cell>
          <cell r="D1054" t="str">
            <v>UN</v>
          </cell>
          <cell r="E1054">
            <v>1521</v>
          </cell>
          <cell r="F1054">
            <v>43455</v>
          </cell>
        </row>
        <row r="1055">
          <cell r="B1055">
            <v>8179</v>
          </cell>
          <cell r="C1055" t="str">
            <v>CODO 90° E.L.  D= 1 1/2"</v>
          </cell>
          <cell r="D1055" t="str">
            <v>UN</v>
          </cell>
          <cell r="E1055">
            <v>5461</v>
          </cell>
          <cell r="F1055">
            <v>43455</v>
          </cell>
        </row>
        <row r="1056">
          <cell r="B1056">
            <v>8180</v>
          </cell>
          <cell r="C1056" t="str">
            <v>REDUCCION PVC E.L.  D= 1 1/2 x 1 1/4" (BUJE SOLDADO)</v>
          </cell>
          <cell r="D1056" t="str">
            <v>UN</v>
          </cell>
          <cell r="E1056">
            <v>2779</v>
          </cell>
          <cell r="F1056">
            <v>43455</v>
          </cell>
        </row>
        <row r="1057">
          <cell r="B1057">
            <v>8181</v>
          </cell>
          <cell r="C1057" t="str">
            <v>REDUCCION PVC E.L. D=1 1/4" x 1" (BUJE SOLDADO)</v>
          </cell>
          <cell r="D1057" t="str">
            <v>UN</v>
          </cell>
          <cell r="E1057">
            <v>1800</v>
          </cell>
          <cell r="F1057">
            <v>43455</v>
          </cell>
        </row>
        <row r="1058">
          <cell r="B1058">
            <v>8182</v>
          </cell>
          <cell r="C1058" t="str">
            <v>REDUCCION PVC E.L.  D= 1" x 3/4</v>
          </cell>
          <cell r="D1058" t="str">
            <v>UN</v>
          </cell>
          <cell r="E1058">
            <v>937</v>
          </cell>
          <cell r="F1058">
            <v>43455</v>
          </cell>
        </row>
        <row r="1059">
          <cell r="B1059">
            <v>8183</v>
          </cell>
          <cell r="C1059" t="str">
            <v>REDUCCION PVC E.L. D= 3/4" x 1/2" (BUJE SOLDADO)</v>
          </cell>
          <cell r="D1059" t="str">
            <v>UN</v>
          </cell>
          <cell r="E1059">
            <v>469</v>
          </cell>
          <cell r="F1059">
            <v>43455</v>
          </cell>
        </row>
        <row r="1060">
          <cell r="B1060">
            <v>8185</v>
          </cell>
          <cell r="C1060" t="str">
            <v>REGISTRO BOLA 1" TIPO PESADO</v>
          </cell>
          <cell r="D1060" t="str">
            <v>UN</v>
          </cell>
          <cell r="E1060">
            <v>11092</v>
          </cell>
          <cell r="F1060">
            <v>43455</v>
          </cell>
        </row>
        <row r="1061">
          <cell r="B1061">
            <v>8186</v>
          </cell>
          <cell r="C1061" t="str">
            <v>REGISTRO BOLA 1 1/4" TIPO PESADO</v>
          </cell>
          <cell r="D1061" t="str">
            <v>UN</v>
          </cell>
          <cell r="E1061">
            <v>17614</v>
          </cell>
          <cell r="F1061">
            <v>43455</v>
          </cell>
        </row>
        <row r="1062">
          <cell r="B1062">
            <v>8187</v>
          </cell>
          <cell r="C1062" t="str">
            <v>CODO 45° PVC E.L. D=1"</v>
          </cell>
          <cell r="D1062" t="str">
            <v>UN</v>
          </cell>
          <cell r="E1062">
            <v>2445</v>
          </cell>
          <cell r="F1062">
            <v>43455</v>
          </cell>
        </row>
        <row r="1063">
          <cell r="B1063">
            <v>8188</v>
          </cell>
          <cell r="C1063" t="str">
            <v>TEE PVC E.L. D=1" SHEDULE 40</v>
          </cell>
          <cell r="D1063" t="str">
            <v>UN</v>
          </cell>
          <cell r="E1063">
            <v>2115</v>
          </cell>
          <cell r="F1063">
            <v>43455</v>
          </cell>
        </row>
        <row r="1064">
          <cell r="B1064">
            <v>8189</v>
          </cell>
          <cell r="C1064" t="str">
            <v>TAPON COPA PVC D=1" (TAPON SOLDADO)</v>
          </cell>
          <cell r="D1064" t="str">
            <v>UN</v>
          </cell>
          <cell r="E1064">
            <v>927</v>
          </cell>
          <cell r="F1064">
            <v>43455</v>
          </cell>
        </row>
        <row r="1065">
          <cell r="B1065">
            <v>8190</v>
          </cell>
          <cell r="C1065" t="str">
            <v>CODO 45° PVC E.L. D=1/2"</v>
          </cell>
          <cell r="D1065" t="str">
            <v>UN</v>
          </cell>
          <cell r="E1065">
            <v>801</v>
          </cell>
          <cell r="F1065">
            <v>43455</v>
          </cell>
        </row>
        <row r="1066">
          <cell r="B1066">
            <v>8191</v>
          </cell>
          <cell r="C1066" t="str">
            <v>TUBERIA PVC E.L. D=1/2" RDE 13.5 315PSI</v>
          </cell>
          <cell r="D1066" t="str">
            <v>ML</v>
          </cell>
          <cell r="E1066">
            <v>2135</v>
          </cell>
          <cell r="F1066">
            <v>43455</v>
          </cell>
        </row>
        <row r="1067">
          <cell r="B1067">
            <v>8192</v>
          </cell>
          <cell r="C1067" t="str">
            <v>TEE PVC E.L. D=1/2 SHEDULE 40</v>
          </cell>
          <cell r="D1067" t="str">
            <v>UN</v>
          </cell>
          <cell r="E1067">
            <v>640</v>
          </cell>
          <cell r="F1067">
            <v>43455</v>
          </cell>
        </row>
        <row r="1068">
          <cell r="B1068">
            <v>8193</v>
          </cell>
          <cell r="C1068" t="str">
            <v>TAPON COPA PVC D=1/2"</v>
          </cell>
          <cell r="D1068" t="str">
            <v>UN</v>
          </cell>
          <cell r="E1068">
            <v>273</v>
          </cell>
          <cell r="F1068">
            <v>43455</v>
          </cell>
        </row>
        <row r="1069">
          <cell r="B1069">
            <v>8195</v>
          </cell>
          <cell r="C1069" t="str">
            <v>CABLE No.2 AWG 600V 90°</v>
          </cell>
          <cell r="D1069" t="str">
            <v>ML</v>
          </cell>
          <cell r="E1069">
            <v>9584</v>
          </cell>
          <cell r="F1069">
            <v>43455</v>
          </cell>
        </row>
        <row r="1070">
          <cell r="B1070">
            <v>8196</v>
          </cell>
          <cell r="C1070" t="str">
            <v>CAJA PARA 4 MEDIDORES CON BARRAJE TRIFASICO 20KVA</v>
          </cell>
          <cell r="D1070" t="str">
            <v>UN</v>
          </cell>
          <cell r="E1070">
            <v>277999</v>
          </cell>
          <cell r="F1070">
            <v>43455</v>
          </cell>
        </row>
        <row r="1071">
          <cell r="B1071">
            <v>8197</v>
          </cell>
          <cell r="C1071" t="str">
            <v>MEDIDOR DE ENERGIA 2 x 40A</v>
          </cell>
          <cell r="D1071" t="str">
            <v>UN</v>
          </cell>
          <cell r="E1071">
            <v>190400</v>
          </cell>
          <cell r="F1071">
            <v>43455</v>
          </cell>
        </row>
        <row r="1072">
          <cell r="B1072">
            <v>8199</v>
          </cell>
          <cell r="C1072" t="str">
            <v>CABLE 4 AWG 600V 90° C THHN/THWN</v>
          </cell>
          <cell r="D1072" t="str">
            <v>ML</v>
          </cell>
          <cell r="E1072">
            <v>6178</v>
          </cell>
          <cell r="F1072">
            <v>43455</v>
          </cell>
        </row>
        <row r="1073">
          <cell r="B1073">
            <v>8202</v>
          </cell>
          <cell r="C1073" t="str">
            <v>VARILLA COPPERWELD DE 5/8" (2.4 MT)</v>
          </cell>
          <cell r="D1073" t="str">
            <v>UN</v>
          </cell>
          <cell r="E1073">
            <v>128520</v>
          </cell>
          <cell r="F1073">
            <v>43455</v>
          </cell>
        </row>
        <row r="1074">
          <cell r="B1074">
            <v>8203</v>
          </cell>
          <cell r="C1074" t="str">
            <v>INTERRUPTOR MONOFASICO 40A</v>
          </cell>
          <cell r="D1074" t="str">
            <v>UN</v>
          </cell>
          <cell r="E1074">
            <v>6087</v>
          </cell>
          <cell r="F1074">
            <v>43455</v>
          </cell>
        </row>
        <row r="1075">
          <cell r="B1075">
            <v>8204</v>
          </cell>
          <cell r="C1075" t="str">
            <v>INTERRUPTOR TRIFILAR 50A</v>
          </cell>
          <cell r="D1075" t="str">
            <v>UN</v>
          </cell>
          <cell r="E1075">
            <v>47756</v>
          </cell>
          <cell r="F1075">
            <v>43455</v>
          </cell>
        </row>
        <row r="1076">
          <cell r="B1076">
            <v>8205</v>
          </cell>
          <cell r="C1076" t="str">
            <v>SOLDADURA EXOTERMICA</v>
          </cell>
          <cell r="D1076" t="str">
            <v>GR</v>
          </cell>
          <cell r="E1076">
            <v>121</v>
          </cell>
          <cell r="F1076">
            <v>43455</v>
          </cell>
        </row>
        <row r="1077">
          <cell r="B1077">
            <v>8206</v>
          </cell>
          <cell r="C1077" t="str">
            <v>CABLE No.1/0 AWG THHN-600V COBRE</v>
          </cell>
          <cell r="D1077" t="str">
            <v>ML</v>
          </cell>
          <cell r="E1077">
            <v>15440</v>
          </cell>
          <cell r="F1077">
            <v>43455</v>
          </cell>
        </row>
        <row r="1078">
          <cell r="B1078">
            <v>8207</v>
          </cell>
          <cell r="C1078" t="str">
            <v>CONDUCTOR No.2 A 600V EN COBRE</v>
          </cell>
          <cell r="D1078" t="str">
            <v>ML</v>
          </cell>
          <cell r="E1078">
            <v>9626</v>
          </cell>
          <cell r="F1078">
            <v>43455</v>
          </cell>
        </row>
        <row r="1079">
          <cell r="B1079">
            <v>8208</v>
          </cell>
          <cell r="C1079" t="str">
            <v>TUBERIA METALICA EMT D=2"</v>
          </cell>
          <cell r="D1079" t="str">
            <v>ML</v>
          </cell>
          <cell r="E1079">
            <v>15195</v>
          </cell>
          <cell r="F1079">
            <v>43455</v>
          </cell>
        </row>
        <row r="1080">
          <cell r="B1080">
            <v>8209</v>
          </cell>
          <cell r="C1080" t="str">
            <v>GRAPA PARA TUBERIA EMT D=2"</v>
          </cell>
          <cell r="D1080" t="str">
            <v>UN</v>
          </cell>
          <cell r="E1080">
            <v>833</v>
          </cell>
          <cell r="F1080">
            <v>43455</v>
          </cell>
        </row>
        <row r="1081">
          <cell r="B1081">
            <v>8210</v>
          </cell>
          <cell r="C1081" t="str">
            <v>CABLE No.6 AWG THHN- 600V COBRE</v>
          </cell>
          <cell r="D1081" t="str">
            <v>ML</v>
          </cell>
          <cell r="E1081">
            <v>4004</v>
          </cell>
          <cell r="F1081">
            <v>43455</v>
          </cell>
        </row>
        <row r="1082">
          <cell r="B1082">
            <v>8211</v>
          </cell>
          <cell r="C1082" t="str">
            <v>CABLE No.8 AWG THHN-600V COBRE</v>
          </cell>
          <cell r="D1082" t="str">
            <v>ML</v>
          </cell>
          <cell r="E1082">
            <v>2594</v>
          </cell>
          <cell r="F1082">
            <v>43455</v>
          </cell>
        </row>
        <row r="1083">
          <cell r="B1083">
            <v>8212</v>
          </cell>
          <cell r="C1083" t="str">
            <v>TUBERIA METALICA EMT D=1"</v>
          </cell>
          <cell r="D1083" t="str">
            <v>ML</v>
          </cell>
          <cell r="E1083">
            <v>6865</v>
          </cell>
          <cell r="F1083">
            <v>43455</v>
          </cell>
        </row>
        <row r="1084">
          <cell r="B1084">
            <v>8213</v>
          </cell>
          <cell r="C1084" t="str">
            <v>GRAPA PARA TUBERIA EMT D=1"</v>
          </cell>
          <cell r="D1084" t="str">
            <v>UN</v>
          </cell>
          <cell r="E1084">
            <v>207</v>
          </cell>
          <cell r="F1084">
            <v>43455</v>
          </cell>
        </row>
        <row r="1085">
          <cell r="B1085">
            <v>8216</v>
          </cell>
          <cell r="C1085" t="str">
            <v>TOMA DE INCRUSTAR DOBLE CON POLO A TIERRA AISLADO 15A REGULADA</v>
          </cell>
          <cell r="D1085" t="str">
            <v>UN</v>
          </cell>
          <cell r="E1085">
            <v>9846</v>
          </cell>
          <cell r="F1085">
            <v>43455</v>
          </cell>
        </row>
        <row r="1086">
          <cell r="B1086">
            <v>8217</v>
          </cell>
          <cell r="C1086" t="str">
            <v>CAJA PLASTICA ELECTRICA 4" X 4" CONDUIT 1/2"</v>
          </cell>
          <cell r="D1086" t="str">
            <v>UN</v>
          </cell>
          <cell r="E1086">
            <v>600</v>
          </cell>
          <cell r="F1086">
            <v>43455</v>
          </cell>
        </row>
        <row r="1087">
          <cell r="B1087">
            <v>8218</v>
          </cell>
          <cell r="C1087" t="str">
            <v>CABLE No.14 AWG 600V 90° C THHN/THWN</v>
          </cell>
          <cell r="D1087" t="str">
            <v>ML</v>
          </cell>
          <cell r="E1087">
            <v>834</v>
          </cell>
          <cell r="F1087">
            <v>43455</v>
          </cell>
        </row>
        <row r="1088">
          <cell r="B1088">
            <v>8219</v>
          </cell>
          <cell r="C1088" t="str">
            <v>TOMA TRIFILAR DE INCRUSTAR 50A/250V</v>
          </cell>
          <cell r="D1088" t="str">
            <v>UN</v>
          </cell>
          <cell r="E1088">
            <v>10999</v>
          </cell>
          <cell r="F1088">
            <v>43455</v>
          </cell>
        </row>
        <row r="1089">
          <cell r="B1089">
            <v>8221</v>
          </cell>
          <cell r="C1089" t="str">
            <v>CABLE 12 AWG 600V 90° C THHN/THWN</v>
          </cell>
          <cell r="D1089" t="str">
            <v>ML</v>
          </cell>
          <cell r="E1089">
            <v>1192</v>
          </cell>
          <cell r="F1089">
            <v>43455</v>
          </cell>
        </row>
        <row r="1090">
          <cell r="B1090">
            <v>8222</v>
          </cell>
          <cell r="C1090" t="str">
            <v>BREAKER ENCHUFABLE TRIPOLAR 3x20 A</v>
          </cell>
          <cell r="D1090" t="str">
            <v>UN</v>
          </cell>
          <cell r="E1090">
            <v>45708</v>
          </cell>
          <cell r="F1090">
            <v>43455</v>
          </cell>
        </row>
        <row r="1091">
          <cell r="B1091">
            <v>8223</v>
          </cell>
          <cell r="C1091" t="str">
            <v>BALA - BALA 1 LUZ e27 13cm ESPECULAR BLANCO</v>
          </cell>
          <cell r="D1091" t="str">
            <v>UN</v>
          </cell>
          <cell r="E1091">
            <v>19405</v>
          </cell>
          <cell r="F1091">
            <v>43455</v>
          </cell>
        </row>
        <row r="1092">
          <cell r="B1092">
            <v>8224</v>
          </cell>
          <cell r="C1092" t="str">
            <v>BOMBILLOS AHORRADORES 20W, 120V</v>
          </cell>
          <cell r="D1092" t="str">
            <v>UN</v>
          </cell>
          <cell r="E1092">
            <v>6006</v>
          </cell>
          <cell r="F1092">
            <v>43455</v>
          </cell>
        </row>
        <row r="1093">
          <cell r="B1093">
            <v>8225</v>
          </cell>
          <cell r="C1093" t="str">
            <v>INTERRUPTOR DOBLE</v>
          </cell>
          <cell r="D1093" t="str">
            <v>UN</v>
          </cell>
          <cell r="E1093">
            <v>4200</v>
          </cell>
          <cell r="F1093">
            <v>43455</v>
          </cell>
        </row>
        <row r="1094">
          <cell r="B1094">
            <v>8227</v>
          </cell>
          <cell r="C1094" t="str">
            <v>CAJA DE INTERRUPTOR 2 x 4</v>
          </cell>
          <cell r="D1094" t="str">
            <v>UN</v>
          </cell>
          <cell r="E1094">
            <v>1090</v>
          </cell>
          <cell r="F1094">
            <v>43455</v>
          </cell>
        </row>
        <row r="1095">
          <cell r="B1095">
            <v>8228</v>
          </cell>
          <cell r="C1095" t="str">
            <v>TUBERIA GALVANIZADA D=2"</v>
          </cell>
          <cell r="D1095" t="str">
            <v>ML</v>
          </cell>
          <cell r="E1095">
            <v>24792</v>
          </cell>
          <cell r="F1095">
            <v>43455</v>
          </cell>
        </row>
        <row r="1096">
          <cell r="B1096">
            <v>8229</v>
          </cell>
          <cell r="C1096" t="str">
            <v>GRAPA PARA TUBERIA EMT D=3/4"</v>
          </cell>
          <cell r="D1096" t="str">
            <v>UN</v>
          </cell>
          <cell r="E1096">
            <v>193</v>
          </cell>
          <cell r="F1096">
            <v>43455</v>
          </cell>
        </row>
        <row r="1097">
          <cell r="B1097">
            <v>8230</v>
          </cell>
          <cell r="C1097" t="str">
            <v>TUBERIA DE ACERO GALVANIZADA D=3/4"</v>
          </cell>
          <cell r="D1097" t="str">
            <v>ML</v>
          </cell>
          <cell r="E1097">
            <v>7338</v>
          </cell>
          <cell r="F1097">
            <v>43455</v>
          </cell>
        </row>
        <row r="1098">
          <cell r="B1098">
            <v>8231</v>
          </cell>
          <cell r="C1098" t="str">
            <v>GRAPA PARA TUBERIA EMT D=3"</v>
          </cell>
          <cell r="D1098" t="str">
            <v>UN</v>
          </cell>
          <cell r="E1098">
            <v>2203</v>
          </cell>
          <cell r="F1098">
            <v>43455</v>
          </cell>
        </row>
        <row r="1099">
          <cell r="B1099">
            <v>8232</v>
          </cell>
          <cell r="C1099" t="str">
            <v>TUBERIA DE 3/4" EMT</v>
          </cell>
          <cell r="D1099" t="str">
            <v>ML</v>
          </cell>
          <cell r="E1099">
            <v>4737</v>
          </cell>
          <cell r="F1099">
            <v>43455</v>
          </cell>
        </row>
        <row r="1100">
          <cell r="B1100">
            <v>8233</v>
          </cell>
          <cell r="C1100" t="str">
            <v>BREAKER ENCHUFABLE 1 x 20 A</v>
          </cell>
          <cell r="D1100" t="str">
            <v>UN</v>
          </cell>
          <cell r="E1100">
            <v>7557</v>
          </cell>
          <cell r="F1100">
            <v>43455</v>
          </cell>
        </row>
        <row r="1101">
          <cell r="B1101">
            <v>8234</v>
          </cell>
          <cell r="C1101" t="str">
            <v>LAMPARA FLUORESCENTE 4x54 W, T5, 120V</v>
          </cell>
          <cell r="D1101" t="str">
            <v>UN</v>
          </cell>
          <cell r="E1101">
            <v>154700</v>
          </cell>
          <cell r="F1101">
            <v>43455</v>
          </cell>
        </row>
        <row r="1102">
          <cell r="B1102">
            <v>8235</v>
          </cell>
          <cell r="C1102" t="str">
            <v>TUBO FLUORESCENTE 54 W</v>
          </cell>
          <cell r="D1102" t="str">
            <v>UN</v>
          </cell>
          <cell r="E1102">
            <v>5117</v>
          </cell>
          <cell r="F1102">
            <v>43455</v>
          </cell>
        </row>
        <row r="1103">
          <cell r="B1103">
            <v>8244</v>
          </cell>
          <cell r="C1103" t="str">
            <v>SANITARIO LINEA INSTITUCIONAL COLOR BLANCO (VALVULA ANTIVANDALICA TIPO PUSH METALICO, CROMADO)</v>
          </cell>
          <cell r="D1103" t="str">
            <v>UN</v>
          </cell>
          <cell r="E1103">
            <v>327250</v>
          </cell>
          <cell r="F1103">
            <v>43455</v>
          </cell>
        </row>
        <row r="1104">
          <cell r="B1104">
            <v>8245</v>
          </cell>
          <cell r="C1104" t="str">
            <v>SANITARIO LINEA INSTITUCIONAL PARA DISCAPACITADOS COLOR BLANCO (VALVULA ANTIVANDALICA TIPO PUSH METALICO, CROMADO)</v>
          </cell>
          <cell r="D1104" t="str">
            <v>UN</v>
          </cell>
          <cell r="E1104">
            <v>991905</v>
          </cell>
          <cell r="F1104">
            <v>43455</v>
          </cell>
        </row>
        <row r="1105">
          <cell r="B1105">
            <v>8246</v>
          </cell>
          <cell r="C1105" t="str">
            <v>ORINAL MEDIANO DE COLGAR TIPO INSTITUCIONAL COLOR BLANCO (VALVULA ANTIVANDALICA TIPO PUSH METALICO, CROMADO)</v>
          </cell>
          <cell r="D1105" t="str">
            <v>UN</v>
          </cell>
          <cell r="E1105">
            <v>262900</v>
          </cell>
          <cell r="F1105">
            <v>43455</v>
          </cell>
        </row>
        <row r="1106">
          <cell r="B1106">
            <v>8247</v>
          </cell>
          <cell r="C1106" t="str">
            <v>PAPELERA DE 200/400 mm EN LAMINA DE ACERO INOXIDABLE SATINADO CON CERROJO</v>
          </cell>
          <cell r="D1106" t="str">
            <v>UN</v>
          </cell>
          <cell r="E1106">
            <v>61900</v>
          </cell>
          <cell r="F1106">
            <v>43455</v>
          </cell>
        </row>
        <row r="1107">
          <cell r="B1107">
            <v>8248</v>
          </cell>
          <cell r="C1107" t="str">
            <v>GRIFERIA  PARA LAVAMANOS INSTITUCIONAL DE MESON TIPO PUSH METALICO CROMADO</v>
          </cell>
          <cell r="D1107" t="str">
            <v>UN</v>
          </cell>
          <cell r="E1107">
            <v>148900</v>
          </cell>
          <cell r="F1107">
            <v>43455</v>
          </cell>
        </row>
        <row r="1108">
          <cell r="B1108">
            <v>8249</v>
          </cell>
          <cell r="C1108" t="str">
            <v>SECADOR ELECTRICO DE MANOS, CARCAZA OVALADA METALICA ACERO INOXIDABLE 304 SATINADO CAL. 1.2mm. 1650 W</v>
          </cell>
          <cell r="D1108" t="str">
            <v>UN</v>
          </cell>
          <cell r="E1108">
            <v>299900</v>
          </cell>
          <cell r="F1108">
            <v>43455</v>
          </cell>
        </row>
        <row r="1109">
          <cell r="B1109">
            <v>8250</v>
          </cell>
          <cell r="C1109" t="str">
            <v>VALVULA ANTIVANDALICA PARA ORINAL CON ACCESORIOS PARA CONECTAR</v>
          </cell>
          <cell r="D1109" t="str">
            <v>UN</v>
          </cell>
          <cell r="E1109">
            <v>257900</v>
          </cell>
          <cell r="F1109">
            <v>43455</v>
          </cell>
        </row>
        <row r="1110">
          <cell r="B1110">
            <v>8253</v>
          </cell>
          <cell r="C1110" t="str">
            <v>PINTURA EPOXICA</v>
          </cell>
          <cell r="D1110" t="str">
            <v>GLN</v>
          </cell>
          <cell r="E1110">
            <v>115000</v>
          </cell>
          <cell r="F1110">
            <v>43455</v>
          </cell>
        </row>
        <row r="1111">
          <cell r="B1111">
            <v>8254</v>
          </cell>
          <cell r="C1111" t="str">
            <v>SOLDADURA E-7018 x 1/8"</v>
          </cell>
          <cell r="D1111" t="str">
            <v>KG</v>
          </cell>
          <cell r="E1111">
            <v>11545</v>
          </cell>
          <cell r="F1111">
            <v>43455</v>
          </cell>
        </row>
        <row r="1112">
          <cell r="B1112">
            <v>8256</v>
          </cell>
          <cell r="C1112" t="str">
            <v>TARIFA JORNAL - PERSONAL DE OBRA - SOLDADOR (Incluye Factor de Prestaciones)</v>
          </cell>
          <cell r="D1112" t="str">
            <v>JR</v>
          </cell>
          <cell r="E1112">
            <v>65471</v>
          </cell>
          <cell r="F1112">
            <v>43487</v>
          </cell>
        </row>
        <row r="1113">
          <cell r="B1113">
            <v>8258</v>
          </cell>
          <cell r="C1113" t="str">
            <v>EQUIPO DE SOLDADURA</v>
          </cell>
          <cell r="D1113" t="str">
            <v>DIA</v>
          </cell>
          <cell r="E1113">
            <v>59024</v>
          </cell>
          <cell r="F1113">
            <v>43455</v>
          </cell>
        </row>
        <row r="1114">
          <cell r="B1114">
            <v>8259</v>
          </cell>
          <cell r="C1114" t="str">
            <v>TUBO CERRAMIENTO NEGRO 2" 1.9mm</v>
          </cell>
          <cell r="D1114" t="str">
            <v>ML</v>
          </cell>
          <cell r="E1114">
            <v>8735</v>
          </cell>
          <cell r="F1114">
            <v>43455</v>
          </cell>
        </row>
        <row r="1115">
          <cell r="B1115">
            <v>8260</v>
          </cell>
          <cell r="C1115" t="str">
            <v>TUBO CERRAMIENTO  NEGRO 1/2" 1.9 mm</v>
          </cell>
          <cell r="D1115" t="str">
            <v>ML</v>
          </cell>
          <cell r="E1115">
            <v>2956</v>
          </cell>
          <cell r="F1115">
            <v>43455</v>
          </cell>
        </row>
        <row r="1116">
          <cell r="B1116">
            <v>8262</v>
          </cell>
          <cell r="C1116" t="str">
            <v>ANTICORROSIVO CROMATO DE ZINC</v>
          </cell>
          <cell r="D1116" t="str">
            <v>GLN</v>
          </cell>
          <cell r="E1116">
            <v>38000</v>
          </cell>
          <cell r="F1116">
            <v>43455</v>
          </cell>
        </row>
        <row r="1117">
          <cell r="B1117">
            <v>8267</v>
          </cell>
          <cell r="C1117" t="str">
            <v>ACOPLE UNIVERSAL D=1 1/2"</v>
          </cell>
          <cell r="D1117" t="str">
            <v>UN</v>
          </cell>
          <cell r="E1117">
            <v>22449</v>
          </cell>
          <cell r="F1117">
            <v>43455</v>
          </cell>
        </row>
        <row r="1118">
          <cell r="B1118">
            <v>8269</v>
          </cell>
          <cell r="C1118" t="str">
            <v>DEMARCACION DE FLECHA MIXTA DE GIRO/FRONTAL EN PINTURA TERMOPLASTICA. SUMINISTRO Y APLICACION. NORMATIVA INVIAS</v>
          </cell>
          <cell r="D1118" t="str">
            <v>UN</v>
          </cell>
          <cell r="E1118">
            <v>63070</v>
          </cell>
          <cell r="F1118">
            <v>43455</v>
          </cell>
        </row>
        <row r="1119">
          <cell r="B1119">
            <v>8270</v>
          </cell>
          <cell r="C1119" t="str">
            <v>DEMARCACIÓN LINEA DE CEDA EL PASO DISCONTINUA DE 0.8mt ESPACIADO 0.4mt, E=2.3mm EN PINTURA TERMOPLÁSTICA, INCLUYE SUMINISTRO Y APLICACIÓN CON EQUIPO, INCLUYE MICROESFERAS</v>
          </cell>
          <cell r="D1119" t="str">
            <v>ML</v>
          </cell>
          <cell r="E1119">
            <v>11305</v>
          </cell>
          <cell r="F1119">
            <v>43455</v>
          </cell>
        </row>
        <row r="1120">
          <cell r="B1120">
            <v>8271</v>
          </cell>
          <cell r="C1120" t="str">
            <v>DEMARCACION LINEA CARRIL A=0.12mt L=3.0 SEPARCION =5.0mt E=2.3mm, EN PINTURA TERMOPLATICA. INCLUYE SUMINISTRO Y APLICACION CON EQUIPO. INCLUYE MICROESFERAS</v>
          </cell>
          <cell r="D1120" t="str">
            <v>M2</v>
          </cell>
          <cell r="E1120">
            <v>11305</v>
          </cell>
          <cell r="F1120">
            <v>43455</v>
          </cell>
        </row>
        <row r="1121">
          <cell r="B1121">
            <v>8276</v>
          </cell>
          <cell r="C1121" t="str">
            <v>FRANJA EN ADHESIVO VINILICO ESMERILADO EFECTO STAND BLASTED FROSTED CRYSTAL,  (SUMINISTRO E INSTALACIÓN) GARANTIA DE 5 AÑOS AL EXTERIOR. SEGUN MANUAL DE IMAGEN DE TRANSMILENIO S.A.</v>
          </cell>
          <cell r="D1121" t="str">
            <v>UN</v>
          </cell>
          <cell r="E1121">
            <v>92582</v>
          </cell>
          <cell r="F1121">
            <v>43455</v>
          </cell>
        </row>
        <row r="1122">
          <cell r="B1122">
            <v>8277</v>
          </cell>
          <cell r="C1122" t="str">
            <v>FRANJA EN VINILO CON ADHESIVO EN VINILO ALTO 6cm,  (SUMINISTRO E INSTALACIÓN) GARANTIA DE 5 AÑOS AL EXTERIOR SEGUN COLOR. SEGUN MANUAL DE IMAGEN DE TRANSMILENIO S.A.</v>
          </cell>
          <cell r="D1122" t="str">
            <v>UN</v>
          </cell>
          <cell r="E1122">
            <v>8925</v>
          </cell>
          <cell r="F1122">
            <v>43455</v>
          </cell>
        </row>
        <row r="1123">
          <cell r="B1123">
            <v>8278</v>
          </cell>
          <cell r="C1123" t="str">
            <v>FRANJA EN VINILO CON ADHESIVO EN VINILO ALTO 3cm,  (SUMINISTRO E INSTALACIÓN) GARANTIA DE 5 AÑOS AL EXTERIOR SEGUN COLOR. SEGUN MANUAL DE IMAGEN DE TRANSMILENIO S.A.</v>
          </cell>
          <cell r="D1123" t="str">
            <v>UN</v>
          </cell>
          <cell r="E1123">
            <v>8687</v>
          </cell>
          <cell r="F1123">
            <v>43455</v>
          </cell>
        </row>
        <row r="1124">
          <cell r="B1124">
            <v>8292</v>
          </cell>
          <cell r="C1124" t="str">
            <v>TARIFA JORNAL - PROFESIONAL CATEGORÍA 8 (Incluye Factor de Prestaciones)</v>
          </cell>
          <cell r="D1124" t="str">
            <v>JR</v>
          </cell>
          <cell r="E1124">
            <v>174492</v>
          </cell>
          <cell r="F1124">
            <v>43487</v>
          </cell>
        </row>
        <row r="1125">
          <cell r="B1125">
            <v>8293</v>
          </cell>
          <cell r="C1125" t="str">
            <v>SUMINISTRO CONSTRUCCION E INSTALACION DE JARDIN VERTICAL. INCLUYE ESTRUCTURA Y/O PANEL DE SOPORTE INDEPENDIENTE ELEMENTOS PARA SOPORTE Y SUJECION DE JARDIN, SACOS Y/O CANGUROS PARA SIEMBRA DE JARDIN V</v>
          </cell>
          <cell r="D1125" t="str">
            <v>M2</v>
          </cell>
          <cell r="E1125">
            <v>700000</v>
          </cell>
          <cell r="F1125">
            <v>43455</v>
          </cell>
        </row>
        <row r="1126">
          <cell r="B1126">
            <v>8294</v>
          </cell>
          <cell r="C1126" t="str">
            <v>COLLAR DERIVACION 4" x 1/2"</v>
          </cell>
          <cell r="D1126" t="str">
            <v>UN</v>
          </cell>
          <cell r="E1126">
            <v>14526</v>
          </cell>
          <cell r="F1126">
            <v>43455</v>
          </cell>
        </row>
        <row r="1127">
          <cell r="B1127">
            <v>8295</v>
          </cell>
          <cell r="C1127" t="str">
            <v>COLLAR DERIVACION 6" x 1/2"</v>
          </cell>
          <cell r="D1127" t="str">
            <v>UN</v>
          </cell>
          <cell r="E1127">
            <v>17976</v>
          </cell>
          <cell r="F1127">
            <v>43455</v>
          </cell>
        </row>
        <row r="1128">
          <cell r="B1128">
            <v>8297</v>
          </cell>
          <cell r="C1128" t="str">
            <v>ALQUILER DÍA - CAMPERO PICK-UP, CAMIONETA DE 1300-2000cc - TARIFA PLENA</v>
          </cell>
          <cell r="D1128" t="str">
            <v>DIA</v>
          </cell>
          <cell r="E1128">
            <v>192800</v>
          </cell>
          <cell r="F1128">
            <v>43487</v>
          </cell>
        </row>
        <row r="1129">
          <cell r="B1129">
            <v>8298</v>
          </cell>
          <cell r="C1129" t="str">
            <v>MINICARGADOR - INCLUYE OPERARIO Y COMBUSTIBLE</v>
          </cell>
          <cell r="D1129" t="str">
            <v>HR</v>
          </cell>
          <cell r="E1129">
            <v>65758</v>
          </cell>
          <cell r="F1129">
            <v>43455</v>
          </cell>
        </row>
        <row r="1130">
          <cell r="B1130">
            <v>8299</v>
          </cell>
          <cell r="C1130" t="str">
            <v>TARIFA JORNAL - PERSONAL DE OBRA - AYUDANTE HORARIO NOCTURNO (Incluye Factor de Prestaciones)</v>
          </cell>
          <cell r="D1130" t="str">
            <v>JR</v>
          </cell>
          <cell r="E1130">
            <v>61342</v>
          </cell>
          <cell r="F1130">
            <v>43487</v>
          </cell>
        </row>
        <row r="1131">
          <cell r="B1131">
            <v>8300</v>
          </cell>
          <cell r="C1131" t="str">
            <v>TARIFA JORNAL - PERSONAL DE OBRA - OFICIAL HORARIO NOCTURNO (Incluye Factor de Prestaciones)</v>
          </cell>
          <cell r="D1131" t="str">
            <v>JR</v>
          </cell>
          <cell r="E1131">
            <v>88319</v>
          </cell>
          <cell r="F1131">
            <v>43487</v>
          </cell>
        </row>
        <row r="1132">
          <cell r="B1132">
            <v>8302</v>
          </cell>
          <cell r="C1132" t="str">
            <v>BOYA PLASTICA DE 20 x 20 x 9 cm DE ALTURA</v>
          </cell>
          <cell r="D1132" t="str">
            <v>UN</v>
          </cell>
          <cell r="E1132">
            <v>26695</v>
          </cell>
          <cell r="F1132">
            <v>43455</v>
          </cell>
        </row>
        <row r="1133">
          <cell r="B1133">
            <v>8303</v>
          </cell>
          <cell r="C1133" t="str">
            <v>HITO DE 75cm DE ALTURA Y 8cm DE DIAMETRO CON REFLECTIVOS DE COLOR AMARILLO</v>
          </cell>
          <cell r="D1133" t="str">
            <v>UN</v>
          </cell>
          <cell r="E1133">
            <v>32130</v>
          </cell>
          <cell r="F1133">
            <v>43455</v>
          </cell>
        </row>
        <row r="1134">
          <cell r="B1134">
            <v>8304</v>
          </cell>
          <cell r="C1134" t="str">
            <v>EQUIPO OXICORTE</v>
          </cell>
          <cell r="D1134" t="str">
            <v>MES</v>
          </cell>
          <cell r="E1134">
            <v>1832600</v>
          </cell>
          <cell r="F1134">
            <v>43455</v>
          </cell>
        </row>
        <row r="1135">
          <cell r="B1135">
            <v>8306</v>
          </cell>
          <cell r="C1135" t="str">
            <v>EPOXICO PARA ANCLAJE DE ALTA RESISTENCIA (Unidad 600cc-900g)</v>
          </cell>
          <cell r="D1135" t="str">
            <v>UN</v>
          </cell>
          <cell r="E1135">
            <v>58600</v>
          </cell>
          <cell r="F1135">
            <v>43455</v>
          </cell>
        </row>
        <row r="1136">
          <cell r="B1136">
            <v>8307</v>
          </cell>
          <cell r="C1136" t="str">
            <v>CONCRETO FLUIDO SIN RETRACCIÓN</v>
          </cell>
          <cell r="D1136" t="str">
            <v>KG</v>
          </cell>
          <cell r="E1136">
            <v>1423</v>
          </cell>
          <cell r="F1136">
            <v>43455</v>
          </cell>
        </row>
        <row r="1137">
          <cell r="B1137">
            <v>8308</v>
          </cell>
          <cell r="C1137" t="str">
            <v>MICROFIBRA DE POLIPROPILENO PARA CONCRETO Y MORTERO</v>
          </cell>
          <cell r="D1137" t="str">
            <v>KG</v>
          </cell>
          <cell r="E1137">
            <v>29750</v>
          </cell>
          <cell r="F1137">
            <v>43455</v>
          </cell>
        </row>
        <row r="1138">
          <cell r="B1138">
            <v>8309</v>
          </cell>
          <cell r="C1138" t="str">
            <v>GROUTING DE ALTA RESISTENCIA</v>
          </cell>
          <cell r="D1138" t="str">
            <v>KG</v>
          </cell>
          <cell r="E1138">
            <v>3508</v>
          </cell>
          <cell r="F1138">
            <v>43455</v>
          </cell>
        </row>
        <row r="1139">
          <cell r="B1139">
            <v>8313</v>
          </cell>
          <cell r="C1139" t="str">
            <v>MORTERO DE REPARACIÓN ESTRUCTURAL</v>
          </cell>
          <cell r="D1139" t="str">
            <v>KG</v>
          </cell>
          <cell r="E1139">
            <v>2213</v>
          </cell>
          <cell r="F1139">
            <v>43455</v>
          </cell>
        </row>
        <row r="1140">
          <cell r="B1140">
            <v>8314</v>
          </cell>
          <cell r="C1140" t="str">
            <v>RECUBRIMIENTO INHIBIDOR DE CORROSIÓN EPOXI-CEMENTO PARA PROTEGER ACERO DE REFUERZO. TRICOMPONENTE.</v>
          </cell>
          <cell r="D1140" t="str">
            <v>KG</v>
          </cell>
          <cell r="E1140">
            <v>17195</v>
          </cell>
          <cell r="F1140">
            <v>43455</v>
          </cell>
        </row>
        <row r="1141">
          <cell r="B1141">
            <v>8315</v>
          </cell>
          <cell r="C1141" t="str">
            <v>SELLADOR ELÁSTICO  DE POLIURETANO. CARTUCHO 300 ml</v>
          </cell>
          <cell r="D1141" t="str">
            <v>UN</v>
          </cell>
          <cell r="E1141">
            <v>22800</v>
          </cell>
          <cell r="F1141">
            <v>43455</v>
          </cell>
        </row>
        <row r="1142">
          <cell r="B1142">
            <v>8319</v>
          </cell>
          <cell r="C1142" t="str">
            <v>PINTURA EN FRÍO PARA DEMARCACIÓN DE VÍAS. A= 12 cm. INCLUYE EQUIPO AUTOPROPULSADO Y MANO DE OBRA.</v>
          </cell>
          <cell r="D1142" t="str">
            <v>ML</v>
          </cell>
          <cell r="E1142">
            <v>980</v>
          </cell>
          <cell r="F1142">
            <v>43455</v>
          </cell>
        </row>
        <row r="1143">
          <cell r="B1143">
            <v>8320</v>
          </cell>
          <cell r="C1143" t="str">
            <v>TARIFA MES - PERSONAL DE OBRA - OPERADOR EQUIPO DE ESPECIALIZACIÓN (Incluye Factor de Prestaciones)</v>
          </cell>
          <cell r="D1143" t="str">
            <v>MES</v>
          </cell>
          <cell r="E1143">
            <v>1766993</v>
          </cell>
          <cell r="F1143">
            <v>43487</v>
          </cell>
        </row>
        <row r="1144">
          <cell r="B1144">
            <v>8321</v>
          </cell>
          <cell r="C1144" t="str">
            <v>TARIFA JORNAL - PERSONAL DE OBRA - OPERADOR EQUIPO DE ESPECIALIZACIÓN (Incluye Factor de Prestaciones)</v>
          </cell>
          <cell r="D1144" t="str">
            <v>JR</v>
          </cell>
          <cell r="E1144">
            <v>58900</v>
          </cell>
          <cell r="F1144">
            <v>43487</v>
          </cell>
        </row>
        <row r="1145">
          <cell r="B1145">
            <v>8322</v>
          </cell>
          <cell r="C1145" t="str">
            <v>PINTURA EN FRÍO PARA DEMARCACIÓN DE VÍAS. INCLUYE EQUIPO MANUAL Y MANO DE OBRA.</v>
          </cell>
          <cell r="D1145" t="str">
            <v>ML</v>
          </cell>
          <cell r="E1145">
            <v>980</v>
          </cell>
          <cell r="F1145">
            <v>43455</v>
          </cell>
        </row>
        <row r="1146">
          <cell r="B1146">
            <v>8324</v>
          </cell>
          <cell r="C1146" t="str">
            <v>ALQUILER DÍA - VEHÍCULO CAPACIDAD 3 TONELADAS O SUPERIOR (MODELO 2011-2008)</v>
          </cell>
          <cell r="D1146" t="str">
            <v>DIA</v>
          </cell>
          <cell r="E1146">
            <v>281100</v>
          </cell>
          <cell r="F1146">
            <v>43487</v>
          </cell>
        </row>
        <row r="1147">
          <cell r="B1147">
            <v>8328</v>
          </cell>
          <cell r="C1147" t="str">
            <v>FUNGIBLES</v>
          </cell>
          <cell r="D1147" t="str">
            <v>GLB</v>
          </cell>
          <cell r="E1147">
            <v>1000</v>
          </cell>
          <cell r="F1147">
            <v>43455</v>
          </cell>
        </row>
        <row r="1148">
          <cell r="B1148">
            <v>8329</v>
          </cell>
          <cell r="C1148" t="str">
            <v>APLICACIÓN DE BICOMPONENTE (SPRAY O EXTRUSIÓN) INCLUYE EQUIPO Y MANO DE OBRA</v>
          </cell>
          <cell r="D1148" t="str">
            <v>ML</v>
          </cell>
          <cell r="E1148">
            <v>4596</v>
          </cell>
          <cell r="F1148">
            <v>43455</v>
          </cell>
        </row>
        <row r="1149">
          <cell r="B1149">
            <v>8330</v>
          </cell>
          <cell r="C1149" t="str">
            <v>PLASTICO EN FRIO (INCLUYE CATALIZADOR) - PINTURA PARA TRAFICO</v>
          </cell>
          <cell r="D1149" t="str">
            <v>GLN</v>
          </cell>
          <cell r="E1149">
            <v>66456</v>
          </cell>
          <cell r="F1149">
            <v>43455</v>
          </cell>
        </row>
        <row r="1150">
          <cell r="B1150">
            <v>8331</v>
          </cell>
          <cell r="C1150" t="str">
            <v>APLICACIÓN DE BICOMPONENTE (SPRAY O EXTRUSIÓN) INCLUYE EQUIPO Y MANO DE OBRA Y MICROESFERAS</v>
          </cell>
          <cell r="D1150" t="str">
            <v>M2</v>
          </cell>
          <cell r="E1150">
            <v>44751</v>
          </cell>
          <cell r="F1150">
            <v>43455</v>
          </cell>
        </row>
        <row r="1151">
          <cell r="B1151">
            <v>8332</v>
          </cell>
          <cell r="C1151" t="str">
            <v>PINTURA DE TRÁFICO Y/O IMPRIMANTE NEGRO</v>
          </cell>
          <cell r="D1151" t="str">
            <v>GLN</v>
          </cell>
          <cell r="E1151">
            <v>53000</v>
          </cell>
          <cell r="F1151">
            <v>43455</v>
          </cell>
        </row>
        <row r="1152">
          <cell r="B1152">
            <v>8334</v>
          </cell>
          <cell r="C1152" t="str">
            <v>BORRADO SEÑALIZACIÓN VIAL TIPO FRESADO CON MÁQUINA BERTELLI O SIMILAR</v>
          </cell>
          <cell r="D1152" t="str">
            <v>ML</v>
          </cell>
          <cell r="E1152">
            <v>1615</v>
          </cell>
          <cell r="F1152">
            <v>43455</v>
          </cell>
        </row>
        <row r="1153">
          <cell r="B1153">
            <v>8340</v>
          </cell>
          <cell r="C1153" t="str">
            <v>TORNILLO. INCLUYE TUERCA Y ARANDELA</v>
          </cell>
          <cell r="D1153" t="str">
            <v>KG</v>
          </cell>
          <cell r="E1153">
            <v>8324</v>
          </cell>
          <cell r="F1153">
            <v>43455</v>
          </cell>
        </row>
        <row r="1154">
          <cell r="B1154">
            <v>8357</v>
          </cell>
          <cell r="C1154" t="str">
            <v>TACHA REFLECTIVA BIDIRECCIONAL</v>
          </cell>
          <cell r="D1154" t="str">
            <v>UN</v>
          </cell>
          <cell r="E1154">
            <v>4284</v>
          </cell>
          <cell r="F1154">
            <v>43455</v>
          </cell>
        </row>
        <row r="1155">
          <cell r="B1155">
            <v>8358</v>
          </cell>
          <cell r="C1155" t="str">
            <v>RESALTO EN CAUCHO DE L=1m, ANCHO 30cm, ALTO 4.5cm (INCLUYE PERNOS)</v>
          </cell>
          <cell r="D1155" t="str">
            <v>UN</v>
          </cell>
          <cell r="E1155">
            <v>128520</v>
          </cell>
          <cell r="F1155">
            <v>43455</v>
          </cell>
        </row>
        <row r="1156">
          <cell r="B1156">
            <v>8359</v>
          </cell>
          <cell r="C1156" t="str">
            <v>TUBERIA CONDUIT PVC D= 1/2"</v>
          </cell>
          <cell r="D1156" t="str">
            <v>ML</v>
          </cell>
          <cell r="E1156">
            <v>1533</v>
          </cell>
          <cell r="F1156">
            <v>43455</v>
          </cell>
        </row>
        <row r="1157">
          <cell r="B1157">
            <v>8362</v>
          </cell>
          <cell r="C1157" t="str">
            <v>TUBERIA CONCRETO ALTA RESISTENCIA D= 36" CLASE V REFORZADO - INCLUYE TRANSPORTE</v>
          </cell>
          <cell r="D1157" t="str">
            <v>ML</v>
          </cell>
          <cell r="E1157">
            <v>950001</v>
          </cell>
          <cell r="F1157">
            <v>43455</v>
          </cell>
        </row>
        <row r="1158">
          <cell r="B1158">
            <v>8364</v>
          </cell>
          <cell r="C1158" t="str">
            <v>CLORUROS</v>
          </cell>
          <cell r="D1158" t="str">
            <v>PTO</v>
          </cell>
          <cell r="E1158">
            <v>15000</v>
          </cell>
          <cell r="F1158">
            <v>43455</v>
          </cell>
        </row>
        <row r="1159">
          <cell r="B1159">
            <v>8365</v>
          </cell>
          <cell r="C1159" t="str">
            <v>SULFATOS</v>
          </cell>
          <cell r="D1159" t="str">
            <v>PTO</v>
          </cell>
          <cell r="E1159">
            <v>15470</v>
          </cell>
          <cell r="F1159">
            <v>43455</v>
          </cell>
        </row>
        <row r="1160">
          <cell r="B1160">
            <v>8366</v>
          </cell>
          <cell r="C1160" t="str">
            <v>NITRATOS</v>
          </cell>
          <cell r="D1160" t="str">
            <v>PTO</v>
          </cell>
          <cell r="E1160">
            <v>14280</v>
          </cell>
          <cell r="F1160">
            <v>43455</v>
          </cell>
        </row>
        <row r="1161">
          <cell r="B1161">
            <v>8367</v>
          </cell>
          <cell r="C1161" t="str">
            <v>HIERRO TOTAL</v>
          </cell>
          <cell r="D1161" t="str">
            <v>PTO</v>
          </cell>
          <cell r="E1161">
            <v>20000</v>
          </cell>
          <cell r="F1161">
            <v>43455</v>
          </cell>
        </row>
        <row r="1162">
          <cell r="B1162">
            <v>8369</v>
          </cell>
          <cell r="C1162" t="str">
            <v>MAGNESIO</v>
          </cell>
          <cell r="D1162" t="str">
            <v>PTO</v>
          </cell>
          <cell r="E1162">
            <v>13000</v>
          </cell>
          <cell r="F1162">
            <v>43455</v>
          </cell>
        </row>
        <row r="1163">
          <cell r="B1163">
            <v>8370</v>
          </cell>
          <cell r="C1163" t="str">
            <v>SODIO</v>
          </cell>
          <cell r="D1163" t="str">
            <v>PTO</v>
          </cell>
          <cell r="E1163">
            <v>30000</v>
          </cell>
          <cell r="F1163">
            <v>43455</v>
          </cell>
        </row>
        <row r="1164">
          <cell r="B1164">
            <v>8404</v>
          </cell>
          <cell r="C1164" t="str">
            <v>PINTURA BASE AGUA DOMESTICA</v>
          </cell>
          <cell r="D1164" t="str">
            <v>GLN</v>
          </cell>
          <cell r="E1164">
            <v>70000</v>
          </cell>
          <cell r="F1164">
            <v>43455</v>
          </cell>
        </row>
        <row r="1165">
          <cell r="B1165">
            <v>8430</v>
          </cell>
          <cell r="C1165" t="str">
            <v>CAMARA GRP 2500 * 2500 * 1200 (INCLUYE TUBERIA , CHIMENEA 2.5m Y ACCESORIOS. - NO INCLUYE TRANSPORTE</v>
          </cell>
          <cell r="D1165" t="str">
            <v>UN</v>
          </cell>
          <cell r="E1165">
            <v>21168060</v>
          </cell>
          <cell r="F1165">
            <v>43455</v>
          </cell>
        </row>
        <row r="1166">
          <cell r="B1166">
            <v>8431</v>
          </cell>
          <cell r="C1166" t="str">
            <v>CAMARA GRP 2600 * 2600 * 1200 (INCLUYE TUBERIA , CHIMENEA 2.5m Y ACCESORIOS. - NO INCLUYE TRANSPORTE</v>
          </cell>
          <cell r="D1166" t="str">
            <v>UN</v>
          </cell>
          <cell r="E1166">
            <v>22636345</v>
          </cell>
          <cell r="F1166">
            <v>43455</v>
          </cell>
        </row>
        <row r="1167">
          <cell r="B1167">
            <v>8432</v>
          </cell>
          <cell r="C1167" t="str">
            <v>TUBERIA GRP DN 350 PN1 SN2500 - NO INCLUYE TRANSPORTE</v>
          </cell>
          <cell r="D1167" t="str">
            <v>ML</v>
          </cell>
          <cell r="E1167">
            <v>129488</v>
          </cell>
          <cell r="F1167">
            <v>43455</v>
          </cell>
        </row>
        <row r="1168">
          <cell r="B1168">
            <v>8434</v>
          </cell>
          <cell r="C1168" t="str">
            <v>TUBERIA GRP DN 450 PN1 SN2500 - NO INCLUYE TRANSPORTE</v>
          </cell>
          <cell r="D1168" t="str">
            <v>ML</v>
          </cell>
          <cell r="E1168">
            <v>192238</v>
          </cell>
          <cell r="F1168">
            <v>43455</v>
          </cell>
        </row>
        <row r="1169">
          <cell r="B1169">
            <v>8435</v>
          </cell>
          <cell r="C1169" t="str">
            <v>ACOPLE GRP DN 450 PN1 - NO INCLUYE TRANSPORTE</v>
          </cell>
          <cell r="D1169" t="str">
            <v>UN</v>
          </cell>
          <cell r="E1169">
            <v>262365</v>
          </cell>
          <cell r="F1169">
            <v>43455</v>
          </cell>
        </row>
        <row r="1170">
          <cell r="B1170">
            <v>8436</v>
          </cell>
          <cell r="C1170" t="str">
            <v>TUBERIA GRP DN 550 PN1 SN2500 - NO INCLUYE TRANSPORTE</v>
          </cell>
          <cell r="D1170" t="str">
            <v>ML</v>
          </cell>
          <cell r="E1170">
            <v>426129</v>
          </cell>
          <cell r="F1170">
            <v>43455</v>
          </cell>
        </row>
        <row r="1171">
          <cell r="B1171">
            <v>8437</v>
          </cell>
          <cell r="C1171" t="str">
            <v>ACOPLE GRP DN 550 PN1 - NO INCLUYE TRANSPORTE</v>
          </cell>
          <cell r="D1171" t="str">
            <v>UN</v>
          </cell>
          <cell r="E1171">
            <v>514894</v>
          </cell>
          <cell r="F1171">
            <v>43455</v>
          </cell>
        </row>
        <row r="1172">
          <cell r="B1172">
            <v>8438</v>
          </cell>
          <cell r="C1172" t="str">
            <v>TUBERIA GRP DN 650 PN1 SN2500 - NO INCLUYE TRANSPORTE</v>
          </cell>
          <cell r="D1172" t="str">
            <v>ML</v>
          </cell>
          <cell r="E1172">
            <v>555678</v>
          </cell>
          <cell r="F1172">
            <v>43455</v>
          </cell>
        </row>
        <row r="1173">
          <cell r="B1173">
            <v>8439</v>
          </cell>
          <cell r="C1173" t="str">
            <v>ACOPLE GRP DN 650 PN1 - NO INCLUYE TRANSPORTE</v>
          </cell>
          <cell r="D1173" t="str">
            <v>UN</v>
          </cell>
          <cell r="E1173">
            <v>597961</v>
          </cell>
          <cell r="F1173">
            <v>43455</v>
          </cell>
        </row>
        <row r="1174">
          <cell r="B1174">
            <v>8440</v>
          </cell>
          <cell r="C1174" t="str">
            <v>TUBERIA GRP DN 750 PN1 SN2500 - NO INCLUYE TRANSPORTE</v>
          </cell>
          <cell r="D1174" t="str">
            <v>ML</v>
          </cell>
          <cell r="E1174">
            <v>619140</v>
          </cell>
          <cell r="F1174">
            <v>43455</v>
          </cell>
        </row>
        <row r="1175">
          <cell r="B1175">
            <v>8441</v>
          </cell>
          <cell r="C1175" t="str">
            <v>ACOPLE GRP DN 750 PN1 - NO INCLUYE TRANSPORTE</v>
          </cell>
          <cell r="D1175" t="str">
            <v>UN</v>
          </cell>
          <cell r="E1175">
            <v>672856</v>
          </cell>
          <cell r="F1175">
            <v>43455</v>
          </cell>
        </row>
        <row r="1176">
          <cell r="B1176">
            <v>8442</v>
          </cell>
          <cell r="C1176" t="str">
            <v>TUBERIA GRP DN 850 PN1 SN2500 - NO INCLUYE TRANSPORTE</v>
          </cell>
          <cell r="D1176" t="str">
            <v>ML</v>
          </cell>
          <cell r="E1176">
            <v>723236</v>
          </cell>
          <cell r="F1176">
            <v>43455</v>
          </cell>
        </row>
        <row r="1177">
          <cell r="B1177">
            <v>8443</v>
          </cell>
          <cell r="C1177" t="str">
            <v>ACOPLE GRP DN 850 PN1 - NO INCLUYE TRANSPORTE</v>
          </cell>
          <cell r="D1177" t="str">
            <v>UN</v>
          </cell>
          <cell r="E1177">
            <v>755023</v>
          </cell>
          <cell r="F1177">
            <v>43455</v>
          </cell>
        </row>
        <row r="1178">
          <cell r="B1178">
            <v>8444</v>
          </cell>
          <cell r="C1178" t="str">
            <v>TUBERIA GRP DN 2500 PN1 SN2500 - NO INCLUYE TRANSPORTE</v>
          </cell>
          <cell r="D1178" t="str">
            <v>ML</v>
          </cell>
          <cell r="E1178">
            <v>4420006</v>
          </cell>
          <cell r="F1178">
            <v>43455</v>
          </cell>
        </row>
        <row r="1179">
          <cell r="B1179">
            <v>8445</v>
          </cell>
          <cell r="C1179" t="str">
            <v>ACOPLE GRP DN 2500 PN1 - NO INCLUYE TRANSPORTE</v>
          </cell>
          <cell r="D1179" t="str">
            <v>UN</v>
          </cell>
          <cell r="E1179">
            <v>2228913</v>
          </cell>
          <cell r="F1179">
            <v>43455</v>
          </cell>
        </row>
        <row r="1180">
          <cell r="B1180">
            <v>8447</v>
          </cell>
          <cell r="C1180" t="str">
            <v>TUBERIA GRP DN 2600 PN1 SN2500 - NO INCLUYE TRANSPORTE</v>
          </cell>
          <cell r="D1180" t="str">
            <v>ML</v>
          </cell>
          <cell r="E1180">
            <v>4655262</v>
          </cell>
          <cell r="F1180">
            <v>43455</v>
          </cell>
        </row>
        <row r="1181">
          <cell r="B1181">
            <v>8448</v>
          </cell>
          <cell r="C1181" t="str">
            <v>ACOPLE GRP DN 2600 PN1 - NO INCLUYE TRANSPORTE</v>
          </cell>
          <cell r="D1181" t="str">
            <v>UN</v>
          </cell>
          <cell r="E1181">
            <v>2403261</v>
          </cell>
          <cell r="F1181">
            <v>43455</v>
          </cell>
        </row>
        <row r="1182">
          <cell r="B1182">
            <v>8449</v>
          </cell>
          <cell r="C1182" t="str">
            <v>CAMARA GRP 900 * 900 * 1200 (INCLUYE TUBERIA , CHIMENEA 1.0m Y ACCESORIOS. - NO INCLUYE TRANSPORTE</v>
          </cell>
          <cell r="D1182" t="str">
            <v>UN</v>
          </cell>
          <cell r="E1182">
            <v>6466185</v>
          </cell>
          <cell r="F1182">
            <v>43455</v>
          </cell>
        </row>
        <row r="1183">
          <cell r="B1183">
            <v>8450</v>
          </cell>
          <cell r="C1183" t="str">
            <v>CAMARA GRP 900 * 900 * 1200 (INCLUYE TUBERIA , CHIMENEA 2.5m Y ACCESORIOS. - NO INCLUYE TRANSPORTE</v>
          </cell>
          <cell r="D1183" t="str">
            <v>UN</v>
          </cell>
          <cell r="E1183">
            <v>8645098</v>
          </cell>
          <cell r="F1183">
            <v>43455</v>
          </cell>
        </row>
        <row r="1184">
          <cell r="B1184">
            <v>8451</v>
          </cell>
          <cell r="C1184" t="str">
            <v>CAMARA GRP 1000 * 1000 * 1200 (INCLUYE TUBERIA , CHIMENEA 2.5m Y ACCESORIOS. - NO INCLUYE TRANSPORTE</v>
          </cell>
          <cell r="D1184" t="str">
            <v>UN</v>
          </cell>
          <cell r="E1184">
            <v>9312800</v>
          </cell>
          <cell r="F1184">
            <v>43455</v>
          </cell>
        </row>
        <row r="1185">
          <cell r="B1185">
            <v>8452</v>
          </cell>
          <cell r="C1185" t="str">
            <v>CAMARA GRP 1100 * 1100 * 1200 (INCLUYE TUBERIA , CHIMENEA 2.5m Y ACCESORIOS. - NO INCLUYE TRANSPORTE</v>
          </cell>
          <cell r="D1185" t="str">
            <v>UN</v>
          </cell>
          <cell r="E1185">
            <v>9898155</v>
          </cell>
          <cell r="F1185">
            <v>43455</v>
          </cell>
        </row>
        <row r="1186">
          <cell r="B1186">
            <v>8453</v>
          </cell>
          <cell r="C1186" t="str">
            <v>CAMARA GRP 1300 * 1300 * 1200 (INCLUYE TUBERIA , CHIMENEA 5m Y ACCESORIOS. - NO INCLUYE TRANSPORTE</v>
          </cell>
          <cell r="D1186" t="str">
            <v>UN</v>
          </cell>
          <cell r="E1186">
            <v>15471465</v>
          </cell>
          <cell r="F1186">
            <v>43455</v>
          </cell>
        </row>
        <row r="1187">
          <cell r="B1187">
            <v>8454</v>
          </cell>
          <cell r="C1187" t="str">
            <v>CAMARA GRP 1500 * 1500 * 1200 (INCLUYE TUBERIA , CHIMENEA 2.5m Y ACCESORIOS. - NO INCLUYE TRANSPORTE</v>
          </cell>
          <cell r="D1187" t="str">
            <v>UN</v>
          </cell>
          <cell r="E1187">
            <v>12586582</v>
          </cell>
          <cell r="F1187">
            <v>43455</v>
          </cell>
        </row>
        <row r="1188">
          <cell r="B1188">
            <v>8455</v>
          </cell>
          <cell r="C1188" t="str">
            <v>CAMARA GRP 1600 * 1600 * 1200 (INCLUYE TUBERIA , CHIMENEA 2.5m Y ACCESORIOS. - NO INCLUYE TRANSPORTE</v>
          </cell>
          <cell r="D1188" t="str">
            <v>UN</v>
          </cell>
          <cell r="E1188">
            <v>13420793</v>
          </cell>
          <cell r="F1188">
            <v>43455</v>
          </cell>
        </row>
        <row r="1189">
          <cell r="B1189">
            <v>8456</v>
          </cell>
          <cell r="C1189" t="str">
            <v>CAMARA GRP 1800 * 1800 * 1200 (INCLUYE TUBERIA , CHIMENEA 2.5m Y ACCESORIOS. - NO INCLUYE TRANSPORTE</v>
          </cell>
          <cell r="D1189" t="str">
            <v>UN</v>
          </cell>
          <cell r="E1189">
            <v>15448543</v>
          </cell>
          <cell r="F1189">
            <v>43455</v>
          </cell>
        </row>
        <row r="1190">
          <cell r="B1190">
            <v>8457</v>
          </cell>
          <cell r="C1190" t="str">
            <v>CAMARA GRP 1800 * 1800 * 1200 (INCLUYE TUBERIA , CHIMENEA 5m Y ACCESORIOS. - NO INCLUYE TRANSPORTE</v>
          </cell>
          <cell r="D1190" t="str">
            <v>UN</v>
          </cell>
          <cell r="E1190">
            <v>19424765</v>
          </cell>
          <cell r="F1190">
            <v>43455</v>
          </cell>
        </row>
        <row r="1191">
          <cell r="B1191">
            <v>8460</v>
          </cell>
          <cell r="C1191" t="str">
            <v>CONECTORES DE COBRE 25mm 5/8"</v>
          </cell>
          <cell r="D1191" t="str">
            <v>UN</v>
          </cell>
          <cell r="E1191">
            <v>4499</v>
          </cell>
          <cell r="F1191">
            <v>43455</v>
          </cell>
        </row>
        <row r="1192">
          <cell r="B1192">
            <v>8461</v>
          </cell>
          <cell r="C1192" t="str">
            <v>ALAMBRE DE COBRE No. 4 AWG</v>
          </cell>
          <cell r="D1192" t="str">
            <v>ML</v>
          </cell>
          <cell r="E1192">
            <v>6253</v>
          </cell>
          <cell r="F1192">
            <v>43455</v>
          </cell>
        </row>
        <row r="1193">
          <cell r="B1193">
            <v>8462</v>
          </cell>
          <cell r="C1193" t="str">
            <v>MASCARILLA DE GIRO PARA SEMAFORO DE 200 mm</v>
          </cell>
          <cell r="D1193" t="str">
            <v>UN</v>
          </cell>
          <cell r="E1193">
            <v>76160</v>
          </cell>
          <cell r="F1193">
            <v>43455</v>
          </cell>
        </row>
        <row r="1194">
          <cell r="B1194">
            <v>8463</v>
          </cell>
          <cell r="C1194" t="str">
            <v>MODULO ROJO PARA SEMAFOROS DE 200mm (TIPO LED, SEMAFORO TIPO MENSULA) SUMINISTRO E INSTALACION.</v>
          </cell>
          <cell r="D1194" t="str">
            <v>UN</v>
          </cell>
          <cell r="E1194">
            <v>622370</v>
          </cell>
          <cell r="F1194">
            <v>43455</v>
          </cell>
        </row>
        <row r="1195">
          <cell r="B1195">
            <v>8473</v>
          </cell>
          <cell r="C1195" t="str">
            <v>ZARANDA DE 6" x 3" PARA CLASIFICACION MATERIAL</v>
          </cell>
          <cell r="D1195" t="str">
            <v>M2</v>
          </cell>
          <cell r="E1195">
            <v>6500</v>
          </cell>
          <cell r="F1195">
            <v>43455</v>
          </cell>
        </row>
        <row r="1196">
          <cell r="B1196">
            <v>8474</v>
          </cell>
          <cell r="C1196" t="str">
            <v>ÁNGULO METÁLICO</v>
          </cell>
          <cell r="D1196" t="str">
            <v>KG</v>
          </cell>
          <cell r="E1196">
            <v>2804</v>
          </cell>
          <cell r="F1196">
            <v>43455</v>
          </cell>
        </row>
        <row r="1197">
          <cell r="B1197">
            <v>8475</v>
          </cell>
          <cell r="C1197" t="str">
            <v>PLATINA METALICA</v>
          </cell>
          <cell r="D1197" t="str">
            <v>KG</v>
          </cell>
          <cell r="E1197">
            <v>2824</v>
          </cell>
          <cell r="F1197">
            <v>43455</v>
          </cell>
        </row>
        <row r="1198">
          <cell r="B1198">
            <v>8476</v>
          </cell>
          <cell r="C1198" t="str">
            <v>MALLA ESLABONADA CALIBRE 10.5 - HUECO DE 2" x 2"</v>
          </cell>
          <cell r="D1198" t="str">
            <v>M2</v>
          </cell>
          <cell r="E1198">
            <v>13000</v>
          </cell>
          <cell r="F1198">
            <v>43455</v>
          </cell>
        </row>
        <row r="1199">
          <cell r="B1199">
            <v>8477</v>
          </cell>
          <cell r="C1199" t="str">
            <v>TAPON D= 2 1/2" PARA TUBERIA DE ACERO NEGRA CALIBRE 40</v>
          </cell>
          <cell r="D1199" t="str">
            <v>UN</v>
          </cell>
          <cell r="E1199">
            <v>9461</v>
          </cell>
          <cell r="F1199">
            <v>43455</v>
          </cell>
        </row>
        <row r="1200">
          <cell r="B1200">
            <v>8478</v>
          </cell>
          <cell r="C1200" t="str">
            <v>TEJA DE ZINC 800 x 2438</v>
          </cell>
          <cell r="D1200" t="str">
            <v>UN</v>
          </cell>
          <cell r="E1200">
            <v>15470</v>
          </cell>
          <cell r="F1200">
            <v>43455</v>
          </cell>
        </row>
        <row r="1201">
          <cell r="B1201">
            <v>8479</v>
          </cell>
          <cell r="C1201" t="str">
            <v>AMARRAS - Abrazadera Plastico De 8 Pulg. (200mm) Con Argolla</v>
          </cell>
          <cell r="D1201" t="str">
            <v>UN</v>
          </cell>
          <cell r="E1201">
            <v>67</v>
          </cell>
          <cell r="F1201">
            <v>43455</v>
          </cell>
        </row>
        <row r="1202">
          <cell r="B1202">
            <v>8480</v>
          </cell>
          <cell r="C1202" t="str">
            <v>LIJA</v>
          </cell>
          <cell r="D1202" t="str">
            <v>UN</v>
          </cell>
          <cell r="E1202">
            <v>428</v>
          </cell>
          <cell r="F1202">
            <v>43455</v>
          </cell>
        </row>
        <row r="1203">
          <cell r="B1203">
            <v>8481</v>
          </cell>
          <cell r="C1203" t="str">
            <v>PINTURA BASE ACEITE</v>
          </cell>
          <cell r="D1203" t="str">
            <v>GLN</v>
          </cell>
          <cell r="E1203">
            <v>31300</v>
          </cell>
          <cell r="F1203">
            <v>43455</v>
          </cell>
        </row>
        <row r="1204">
          <cell r="B1204">
            <v>8482</v>
          </cell>
          <cell r="C1204" t="str">
            <v>PINTURA EN VINILO TIPO 1</v>
          </cell>
          <cell r="D1204" t="str">
            <v>GLN</v>
          </cell>
          <cell r="E1204">
            <v>31154</v>
          </cell>
          <cell r="F1204">
            <v>43455</v>
          </cell>
        </row>
        <row r="1205">
          <cell r="B1205">
            <v>8483</v>
          </cell>
          <cell r="C1205" t="str">
            <v>TANQUE DE AGUA 500 Lts</v>
          </cell>
          <cell r="D1205" t="str">
            <v>UN</v>
          </cell>
          <cell r="E1205">
            <v>130900</v>
          </cell>
          <cell r="F1205">
            <v>43455</v>
          </cell>
        </row>
        <row r="1206">
          <cell r="B1206">
            <v>8486</v>
          </cell>
          <cell r="C1206" t="str">
            <v>TRONZADORA</v>
          </cell>
          <cell r="D1206" t="str">
            <v>DIA</v>
          </cell>
          <cell r="E1206">
            <v>21420</v>
          </cell>
          <cell r="F1206">
            <v>43455</v>
          </cell>
        </row>
        <row r="1207">
          <cell r="B1207">
            <v>8500</v>
          </cell>
          <cell r="C1207" t="str">
            <v>TUBERIA EMT D= 4" ESP. 083</v>
          </cell>
          <cell r="D1207" t="str">
            <v>ML</v>
          </cell>
          <cell r="E1207">
            <v>45168</v>
          </cell>
          <cell r="F1207">
            <v>43455</v>
          </cell>
        </row>
        <row r="1208">
          <cell r="B1208">
            <v>8501</v>
          </cell>
          <cell r="C1208" t="str">
            <v>COMPRESIÓN TRIAXIAL EN CONDICIÓN CU, CONSOLIDADO - NO DRENADO SOBRE SUELOS (3 PUNTOS)</v>
          </cell>
          <cell r="D1208" t="str">
            <v>UN</v>
          </cell>
          <cell r="E1208">
            <v>1200000</v>
          </cell>
          <cell r="F1208">
            <v>43455</v>
          </cell>
        </row>
        <row r="1209">
          <cell r="B1209">
            <v>8502</v>
          </cell>
          <cell r="C1209" t="str">
            <v>CANASTILLA PASAJUNTAS</v>
          </cell>
          <cell r="D1209" t="str">
            <v>KG</v>
          </cell>
          <cell r="E1209">
            <v>3778</v>
          </cell>
          <cell r="F1209">
            <v>43455</v>
          </cell>
        </row>
        <row r="1210">
          <cell r="B1210">
            <v>8506</v>
          </cell>
          <cell r="C1210" t="str">
            <v>PINTURA ACRÍLICA BASE SOLVENTE AMARILLO / BLANCO PARA DEMARCACION - PINTUTRAFICO</v>
          </cell>
          <cell r="D1210" t="str">
            <v>GLN</v>
          </cell>
          <cell r="E1210">
            <v>46300</v>
          </cell>
          <cell r="F1210">
            <v>43455</v>
          </cell>
        </row>
        <row r="1211">
          <cell r="B1211">
            <v>8508</v>
          </cell>
          <cell r="C1211" t="str">
            <v>PINTURA ACRÍLICA BASE SOLVENTE AZUL / ROJO PARA DEMARCACION - PINTURA PARA TRAFICO</v>
          </cell>
          <cell r="D1211" t="str">
            <v>GLN</v>
          </cell>
          <cell r="E1211">
            <v>46300</v>
          </cell>
          <cell r="F1211">
            <v>43455</v>
          </cell>
        </row>
        <row r="1212">
          <cell r="B1212">
            <v>8509</v>
          </cell>
          <cell r="C1212" t="str">
            <v>IMPRIMANTE NEGRO MATE - ACRILICO BASE SOLVENTE - PINTURA PARA TRAFICO</v>
          </cell>
          <cell r="D1212" t="str">
            <v>GLN</v>
          </cell>
          <cell r="E1212">
            <v>65450</v>
          </cell>
          <cell r="F1212">
            <v>43455</v>
          </cell>
        </row>
        <row r="1213">
          <cell r="B1213">
            <v>8511</v>
          </cell>
          <cell r="C1213" t="str">
            <v>PINTURA ACRÍLICA BASE SOLVENTE AMARILLO / BLANCO PARA DEMARCACION - TERTRAFICO</v>
          </cell>
          <cell r="D1213" t="str">
            <v>GLN</v>
          </cell>
          <cell r="E1213">
            <v>46300</v>
          </cell>
          <cell r="F1213">
            <v>43455</v>
          </cell>
        </row>
        <row r="1214">
          <cell r="B1214">
            <v>8515</v>
          </cell>
          <cell r="C1214" t="str">
            <v>AGENTE DESENCOFRANTE</v>
          </cell>
          <cell r="D1214" t="str">
            <v>KG</v>
          </cell>
          <cell r="E1214">
            <v>12253</v>
          </cell>
          <cell r="F1214">
            <v>43455</v>
          </cell>
        </row>
        <row r="1215">
          <cell r="B1215">
            <v>8516</v>
          </cell>
          <cell r="C1215" t="str">
            <v>FORMALETA PARA CONCRETOS - MADERA (ESTRUCTURAS ENTERRADAS - UN (1) USO)</v>
          </cell>
          <cell r="D1215" t="str">
            <v>M2</v>
          </cell>
          <cell r="E1215">
            <v>1012</v>
          </cell>
          <cell r="F1215">
            <v>43455</v>
          </cell>
        </row>
        <row r="1216">
          <cell r="B1216">
            <v>8520</v>
          </cell>
          <cell r="C1216" t="str">
            <v>FORMALETA METÁLICA (CONCRETO HIDRÁULICO)</v>
          </cell>
          <cell r="D1216" t="str">
            <v>M2/DIA</v>
          </cell>
          <cell r="E1216">
            <v>1033</v>
          </cell>
          <cell r="F1216">
            <v>43455</v>
          </cell>
        </row>
        <row r="1217">
          <cell r="B1217">
            <v>8522</v>
          </cell>
          <cell r="C1217" t="str">
            <v>ICOPOR D-12 20 MM (LAMINA) DE 1.0m x 1.0m</v>
          </cell>
          <cell r="D1217" t="str">
            <v>M2</v>
          </cell>
          <cell r="E1217">
            <v>3398</v>
          </cell>
          <cell r="F1217">
            <v>43455</v>
          </cell>
        </row>
        <row r="1218">
          <cell r="B1218">
            <v>8524</v>
          </cell>
          <cell r="C1218" t="str">
            <v>SELLADO DE JUNTAS (300 CC). Masilla elástica sellante de un componente, con base en poliuretano, con proceso de curado en presencia de humedad del ambiente. Norma ASTM C-920.</v>
          </cell>
          <cell r="D1218" t="str">
            <v>UN</v>
          </cell>
          <cell r="E1218">
            <v>23905</v>
          </cell>
          <cell r="F1218">
            <v>43455</v>
          </cell>
        </row>
        <row r="1219">
          <cell r="B1219">
            <v>8525</v>
          </cell>
          <cell r="C1219" t="str">
            <v>GEOMEMBRANA HDPE 30MIL (0.75MM) PARA SEPARACION SUBRASANTE/CAPAS GRANULARES (INCLUYE SUMINISTRO E INSTALACIÓN)</v>
          </cell>
          <cell r="D1219" t="str">
            <v>M2</v>
          </cell>
          <cell r="E1219">
            <v>10567</v>
          </cell>
          <cell r="F1219">
            <v>43455</v>
          </cell>
        </row>
        <row r="1220">
          <cell r="B1220">
            <v>8529</v>
          </cell>
          <cell r="C1220" t="str">
            <v>ANTICORROSIVO PHCL</v>
          </cell>
          <cell r="D1220" t="str">
            <v>GLN</v>
          </cell>
          <cell r="E1220">
            <v>24990</v>
          </cell>
          <cell r="F1220">
            <v>43455</v>
          </cell>
        </row>
        <row r="1221">
          <cell r="B1221">
            <v>8530</v>
          </cell>
          <cell r="C1221" t="str">
            <v>FUNDENTE (PARA SOLDADURA) 60 gr.</v>
          </cell>
          <cell r="D1221" t="str">
            <v>KG</v>
          </cell>
          <cell r="E1221">
            <v>6700</v>
          </cell>
          <cell r="F1221">
            <v>43455</v>
          </cell>
        </row>
        <row r="1222">
          <cell r="B1222">
            <v>8531</v>
          </cell>
          <cell r="C1222" t="str">
            <v>DISOLVENTE THINER</v>
          </cell>
          <cell r="D1222" t="str">
            <v>GLN</v>
          </cell>
          <cell r="E1222">
            <v>13000</v>
          </cell>
          <cell r="F1222">
            <v>43455</v>
          </cell>
        </row>
        <row r="1223">
          <cell r="B1223">
            <v>8532</v>
          </cell>
          <cell r="C1223" t="str">
            <v>PINTURA BASE ACEITE PINTULUX BLANCO</v>
          </cell>
          <cell r="D1223" t="str">
            <v>GLN</v>
          </cell>
          <cell r="E1223">
            <v>52700</v>
          </cell>
          <cell r="F1223">
            <v>43455</v>
          </cell>
        </row>
        <row r="1224">
          <cell r="B1224">
            <v>8539</v>
          </cell>
          <cell r="C1224" t="str">
            <v>BLOQUE PERFORADO 15X20X40</v>
          </cell>
          <cell r="D1224" t="str">
            <v>UN</v>
          </cell>
          <cell r="E1224">
            <v>3941</v>
          </cell>
          <cell r="F1224">
            <v>43455</v>
          </cell>
        </row>
        <row r="1225">
          <cell r="B1225">
            <v>8555</v>
          </cell>
          <cell r="C1225" t="str">
            <v>LIJA DE AGUA 150 SUPER</v>
          </cell>
          <cell r="D1225" t="str">
            <v>UN</v>
          </cell>
          <cell r="E1225">
            <v>1000</v>
          </cell>
          <cell r="F1225">
            <v>43455</v>
          </cell>
        </row>
        <row r="1226">
          <cell r="B1226">
            <v>8560</v>
          </cell>
          <cell r="C1226" t="str">
            <v>CURVA GALVANIZADA 1" IMC</v>
          </cell>
          <cell r="D1226" t="str">
            <v>UN</v>
          </cell>
          <cell r="E1226">
            <v>6200</v>
          </cell>
          <cell r="F1226">
            <v>43455</v>
          </cell>
        </row>
        <row r="1227">
          <cell r="B1227">
            <v>8565</v>
          </cell>
          <cell r="C1227" t="str">
            <v>ALAMBRON 40  1/4 PULG LISO</v>
          </cell>
          <cell r="D1227" t="str">
            <v>KG</v>
          </cell>
          <cell r="E1227">
            <v>2500</v>
          </cell>
          <cell r="F1227">
            <v>43455</v>
          </cell>
        </row>
        <row r="1228">
          <cell r="B1228">
            <v>8566</v>
          </cell>
          <cell r="C1228" t="str">
            <v>VARILLA DILATACIÓN ALUMINIO</v>
          </cell>
          <cell r="D1228" t="str">
            <v>ML</v>
          </cell>
          <cell r="E1228">
            <v>1500</v>
          </cell>
          <cell r="F1228">
            <v>43455</v>
          </cell>
        </row>
        <row r="1229">
          <cell r="B1229">
            <v>8567</v>
          </cell>
          <cell r="C1229" t="str">
            <v>BALDOSA EN GRANO PULIDO TIPO 1 Y TIPO 2 (30X30)</v>
          </cell>
          <cell r="D1229" t="str">
            <v>M2</v>
          </cell>
          <cell r="E1229">
            <v>57049</v>
          </cell>
          <cell r="F1229">
            <v>43455</v>
          </cell>
        </row>
        <row r="1230">
          <cell r="B1230">
            <v>8570</v>
          </cell>
          <cell r="C1230" t="str">
            <v>GRANITO (MEZCLA)</v>
          </cell>
          <cell r="D1230" t="str">
            <v>BULTO</v>
          </cell>
          <cell r="E1230">
            <v>29650</v>
          </cell>
          <cell r="F1230">
            <v>43455</v>
          </cell>
        </row>
        <row r="1231">
          <cell r="B1231">
            <v>8576</v>
          </cell>
          <cell r="C1231" t="str">
            <v>PEGANTE PARA PISOS DE CAUCHO SINTÉTICO PL-285 PEGATEX</v>
          </cell>
          <cell r="D1231" t="str">
            <v>GLN</v>
          </cell>
          <cell r="E1231">
            <v>53800</v>
          </cell>
          <cell r="F1231">
            <v>43455</v>
          </cell>
        </row>
        <row r="1232">
          <cell r="B1232">
            <v>8577</v>
          </cell>
          <cell r="C1232" t="str">
            <v>TUBERIA PVC SANITARIA 3"</v>
          </cell>
          <cell r="D1232" t="str">
            <v>ML</v>
          </cell>
          <cell r="E1232">
            <v>15291</v>
          </cell>
          <cell r="F1232">
            <v>43455</v>
          </cell>
        </row>
        <row r="1233">
          <cell r="B1233">
            <v>8578</v>
          </cell>
          <cell r="C1233" t="str">
            <v>CODO 90°-1/4 CxC PVC SANITARIA D= 2"</v>
          </cell>
          <cell r="D1233" t="str">
            <v>UN</v>
          </cell>
          <cell r="E1233">
            <v>2754</v>
          </cell>
          <cell r="F1233">
            <v>43455</v>
          </cell>
        </row>
        <row r="1234">
          <cell r="B1234">
            <v>8579</v>
          </cell>
          <cell r="C1234" t="str">
            <v>CODO 90°-1/4 CxC PVC SANITARIA D=4"</v>
          </cell>
          <cell r="D1234" t="str">
            <v>UN</v>
          </cell>
          <cell r="E1234">
            <v>10993</v>
          </cell>
          <cell r="F1234">
            <v>43455</v>
          </cell>
        </row>
        <row r="1235">
          <cell r="B1235">
            <v>8583</v>
          </cell>
          <cell r="C1235" t="str">
            <v>TAPON DE PRUEBA 1 1/2"</v>
          </cell>
          <cell r="D1235" t="str">
            <v>UN</v>
          </cell>
          <cell r="E1235">
            <v>779</v>
          </cell>
          <cell r="F1235">
            <v>43455</v>
          </cell>
        </row>
        <row r="1236">
          <cell r="B1236">
            <v>8584</v>
          </cell>
          <cell r="C1236" t="str">
            <v>TUBERIA PVC SANITARIA 8"</v>
          </cell>
          <cell r="D1236" t="str">
            <v>ML</v>
          </cell>
          <cell r="E1236">
            <v>73774</v>
          </cell>
          <cell r="F1236">
            <v>43455</v>
          </cell>
        </row>
        <row r="1237">
          <cell r="B1237">
            <v>8586</v>
          </cell>
          <cell r="C1237" t="str">
            <v>TUBERÍA VENTILACIÓN PVC 3"</v>
          </cell>
          <cell r="D1237" t="str">
            <v>ML</v>
          </cell>
          <cell r="E1237">
            <v>8953</v>
          </cell>
          <cell r="F1237">
            <v>43455</v>
          </cell>
        </row>
        <row r="1238">
          <cell r="B1238">
            <v>8588</v>
          </cell>
          <cell r="C1238" t="str">
            <v>TUBERIA PVC PRESIÓN 1" RDE 21</v>
          </cell>
          <cell r="D1238" t="str">
            <v>ML</v>
          </cell>
          <cell r="E1238">
            <v>3711</v>
          </cell>
          <cell r="F1238">
            <v>43455</v>
          </cell>
        </row>
        <row r="1239">
          <cell r="B1239">
            <v>8633</v>
          </cell>
          <cell r="C1239" t="str">
            <v>PEGACOR GRIS INTERIORES</v>
          </cell>
          <cell r="D1239" t="str">
            <v>KG</v>
          </cell>
          <cell r="E1239">
            <v>1136</v>
          </cell>
          <cell r="F1239">
            <v>43455</v>
          </cell>
        </row>
        <row r="1240">
          <cell r="B1240">
            <v>8634</v>
          </cell>
          <cell r="C1240" t="str">
            <v>LAVAMANOS INSTITUCIONAL</v>
          </cell>
          <cell r="D1240" t="str">
            <v>UN</v>
          </cell>
          <cell r="E1240">
            <v>149900</v>
          </cell>
          <cell r="F1240">
            <v>43455</v>
          </cell>
        </row>
        <row r="1241">
          <cell r="B1241">
            <v>8635</v>
          </cell>
          <cell r="C1241" t="str">
            <v>ACOPLE 1/2 PARA AGUA POTABLE</v>
          </cell>
          <cell r="D1241" t="str">
            <v>UN</v>
          </cell>
          <cell r="E1241">
            <v>2000</v>
          </cell>
          <cell r="F1241">
            <v>43455</v>
          </cell>
        </row>
        <row r="1242">
          <cell r="B1242">
            <v>8636</v>
          </cell>
          <cell r="C1242" t="str">
            <v>CEMENTO BLANCO (Bulto x 50 Kg)</v>
          </cell>
          <cell r="D1242" t="str">
            <v>KG</v>
          </cell>
          <cell r="E1242">
            <v>967</v>
          </cell>
          <cell r="F1242">
            <v>43455</v>
          </cell>
        </row>
        <row r="1243">
          <cell r="B1243">
            <v>8639</v>
          </cell>
          <cell r="C1243" t="str">
            <v>LADRILLO BLOQUE 10X20X30</v>
          </cell>
          <cell r="D1243" t="str">
            <v>UN</v>
          </cell>
          <cell r="E1243">
            <v>765</v>
          </cell>
          <cell r="F1243">
            <v>43455</v>
          </cell>
        </row>
        <row r="1244">
          <cell r="B1244">
            <v>8644</v>
          </cell>
          <cell r="C1244" t="str">
            <v>LAVAMANOS SOBREPONER</v>
          </cell>
          <cell r="D1244" t="str">
            <v>UN</v>
          </cell>
          <cell r="E1244">
            <v>114990</v>
          </cell>
          <cell r="F1244">
            <v>43455</v>
          </cell>
        </row>
        <row r="1245">
          <cell r="B1245">
            <v>8645</v>
          </cell>
          <cell r="C1245" t="str">
            <v>LAVAMANOS DE COLGAR PARA PERSONAS CON MOVILIDAD REDUCIDA</v>
          </cell>
          <cell r="D1245" t="str">
            <v>UN</v>
          </cell>
          <cell r="E1245">
            <v>149000</v>
          </cell>
          <cell r="F1245">
            <v>43455</v>
          </cell>
        </row>
        <row r="1246">
          <cell r="B1246">
            <v>8648</v>
          </cell>
          <cell r="C1246" t="str">
            <v>GRIFERÍA LAVAPLATOS SIRENA SENCILLO MESÓN</v>
          </cell>
          <cell r="D1246" t="str">
            <v>UN</v>
          </cell>
          <cell r="E1246">
            <v>91900</v>
          </cell>
          <cell r="F1246">
            <v>43455</v>
          </cell>
        </row>
        <row r="1247">
          <cell r="B1247">
            <v>8650</v>
          </cell>
          <cell r="C1247" t="str">
            <v>TUBO 1-1/2" SCH 40  EN ACERO INOXIDABLE</v>
          </cell>
          <cell r="D1247" t="str">
            <v>ML</v>
          </cell>
          <cell r="E1247">
            <v>27259</v>
          </cell>
          <cell r="F1247">
            <v>43455</v>
          </cell>
        </row>
        <row r="1248">
          <cell r="B1248">
            <v>8654</v>
          </cell>
          <cell r="C1248" t="str">
            <v>ACERO FIGURADO No.2  (1/4") F`y = 60000 PSI</v>
          </cell>
          <cell r="D1248" t="str">
            <v>KG</v>
          </cell>
          <cell r="E1248">
            <v>2419</v>
          </cell>
          <cell r="F1248">
            <v>43455</v>
          </cell>
        </row>
        <row r="1249">
          <cell r="B1249">
            <v>8665</v>
          </cell>
          <cell r="C1249" t="str">
            <v>TOMA DOBLE LEVINGTON POLO O SIMILAR</v>
          </cell>
          <cell r="D1249" t="str">
            <v>UN</v>
          </cell>
          <cell r="E1249">
            <v>2230</v>
          </cell>
          <cell r="F1249">
            <v>43455</v>
          </cell>
        </row>
        <row r="1250">
          <cell r="B1250">
            <v>8666</v>
          </cell>
          <cell r="C1250" t="str">
            <v>CABLE CU ENCAUCHETADO 3X16 AWG</v>
          </cell>
          <cell r="D1250" t="str">
            <v>ML</v>
          </cell>
          <cell r="E1250">
            <v>2048</v>
          </cell>
          <cell r="F1250">
            <v>43455</v>
          </cell>
        </row>
        <row r="1251">
          <cell r="B1251">
            <v>8672</v>
          </cell>
          <cell r="C1251" t="str">
            <v>CAJA GALVANIZADA 4X4 CUMPLE NORMA RETIE</v>
          </cell>
          <cell r="D1251" t="str">
            <v>UN</v>
          </cell>
          <cell r="E1251">
            <v>1574</v>
          </cell>
          <cell r="F1251">
            <v>43455</v>
          </cell>
        </row>
        <row r="1252">
          <cell r="B1252">
            <v>8674</v>
          </cell>
          <cell r="C1252" t="str">
            <v>TOMACORRIENTE CON CONEXIÓN A TIERRA, MONOFÁSICO DOBLE, 15 A</v>
          </cell>
          <cell r="D1252" t="str">
            <v>UN</v>
          </cell>
          <cell r="E1252">
            <v>2678</v>
          </cell>
          <cell r="F1252">
            <v>43455</v>
          </cell>
        </row>
        <row r="1253">
          <cell r="B1253">
            <v>8675</v>
          </cell>
          <cell r="C1253" t="str">
            <v>TOMACORRIENTE CON PROTECCIÓN DE FALLA A TIERRA (GFCI)</v>
          </cell>
          <cell r="D1253" t="str">
            <v>UN</v>
          </cell>
          <cell r="E1253">
            <v>25910</v>
          </cell>
          <cell r="F1253">
            <v>43455</v>
          </cell>
        </row>
        <row r="1254">
          <cell r="B1254">
            <v>8676</v>
          </cell>
          <cell r="C1254" t="str">
            <v>TOMACORRIENTE CON CONEXIÓN A TIERRA, BIFÁSICOS, DOS POLOS, 3 HILOS, 20 A</v>
          </cell>
          <cell r="D1254" t="str">
            <v>UN</v>
          </cell>
          <cell r="E1254">
            <v>8191</v>
          </cell>
          <cell r="F1254">
            <v>43455</v>
          </cell>
        </row>
        <row r="1255">
          <cell r="B1255">
            <v>8679</v>
          </cell>
          <cell r="C1255" t="str">
            <v>TUBERIA CONDUIT GALVANIZADA EMT D=1" (3M)</v>
          </cell>
          <cell r="D1255" t="str">
            <v>UN</v>
          </cell>
          <cell r="E1255">
            <v>20597</v>
          </cell>
          <cell r="F1255">
            <v>43455</v>
          </cell>
        </row>
        <row r="1256">
          <cell r="B1256">
            <v>8688</v>
          </cell>
          <cell r="C1256" t="str">
            <v>OTROS MATERIALES Y ACCESORIOS</v>
          </cell>
          <cell r="D1256" t="str">
            <v>GLB</v>
          </cell>
          <cell r="E1256">
            <v>1000</v>
          </cell>
          <cell r="F1256">
            <v>43455</v>
          </cell>
        </row>
        <row r="1257">
          <cell r="B1257">
            <v>8689</v>
          </cell>
          <cell r="C1257" t="str">
            <v>TARIFA JORNAL - PERSONAL DE OBRA- TECNICO (SOLDADOR) (Incluye Factor de Prestaciones)</v>
          </cell>
          <cell r="D1257" t="str">
            <v>JR</v>
          </cell>
          <cell r="E1257">
            <v>75417</v>
          </cell>
          <cell r="F1257">
            <v>43487</v>
          </cell>
        </row>
        <row r="1258">
          <cell r="B1258">
            <v>8690</v>
          </cell>
          <cell r="C1258" t="str">
            <v>TARIFA JORNAL - PERSONAL DE OBRA - TÉCNICO (SOLDADOR 1 A) (Incluye Factor de Prestaciones)</v>
          </cell>
          <cell r="D1258" t="str">
            <v>JR</v>
          </cell>
          <cell r="E1258">
            <v>75417</v>
          </cell>
          <cell r="F1258">
            <v>43487</v>
          </cell>
        </row>
        <row r="1259">
          <cell r="B1259">
            <v>8694</v>
          </cell>
          <cell r="C1259" t="str">
            <v>CABLE DE COBRE AISLADO No.10</v>
          </cell>
          <cell r="D1259" t="str">
            <v>ML</v>
          </cell>
          <cell r="E1259">
            <v>1784</v>
          </cell>
          <cell r="F1259">
            <v>43455</v>
          </cell>
        </row>
        <row r="1260">
          <cell r="B1260">
            <v>8695</v>
          </cell>
          <cell r="C1260" t="str">
            <v>CABLE DE COBRE AISLADO No.8</v>
          </cell>
          <cell r="D1260" t="str">
            <v>ML</v>
          </cell>
          <cell r="E1260">
            <v>2594</v>
          </cell>
          <cell r="F1260">
            <v>43455</v>
          </cell>
        </row>
        <row r="1261">
          <cell r="B1261">
            <v>8696</v>
          </cell>
          <cell r="C1261" t="str">
            <v>CABLE DE COBRE AISLADO No.6</v>
          </cell>
          <cell r="D1261" t="str">
            <v>ML</v>
          </cell>
          <cell r="E1261">
            <v>4004</v>
          </cell>
          <cell r="F1261">
            <v>43455</v>
          </cell>
        </row>
        <row r="1262">
          <cell r="B1262">
            <v>8698</v>
          </cell>
          <cell r="C1262" t="str">
            <v>CABLE DE COBRE AISLADO No.4</v>
          </cell>
          <cell r="D1262" t="str">
            <v>ML</v>
          </cell>
          <cell r="E1262">
            <v>6178</v>
          </cell>
          <cell r="F1262">
            <v>43455</v>
          </cell>
        </row>
        <row r="1263">
          <cell r="B1263">
            <v>8699</v>
          </cell>
          <cell r="C1263" t="str">
            <v>CABLE DE COBRE AISLADO No.2</v>
          </cell>
          <cell r="D1263" t="str">
            <v>ML</v>
          </cell>
          <cell r="E1263">
            <v>9584</v>
          </cell>
          <cell r="F1263">
            <v>43455</v>
          </cell>
        </row>
        <row r="1264">
          <cell r="B1264">
            <v>8700</v>
          </cell>
          <cell r="C1264" t="str">
            <v>CABLE No. 2/0 AWG THHN-600V COBRE</v>
          </cell>
          <cell r="D1264" t="str">
            <v>ML</v>
          </cell>
          <cell r="E1264">
            <v>19293</v>
          </cell>
          <cell r="F1264">
            <v>43455</v>
          </cell>
        </row>
        <row r="1265">
          <cell r="B1265">
            <v>8704</v>
          </cell>
          <cell r="C1265" t="str">
            <v>CURVA CONDUIT GALVANIZADA IMC 1"</v>
          </cell>
          <cell r="D1265" t="str">
            <v>UN</v>
          </cell>
          <cell r="E1265">
            <v>5500</v>
          </cell>
          <cell r="F1265">
            <v>43455</v>
          </cell>
        </row>
        <row r="1266">
          <cell r="B1266">
            <v>8706</v>
          </cell>
          <cell r="C1266" t="str">
            <v>CURVA CONDUIT GALVANIZADA IMC 3/4"</v>
          </cell>
          <cell r="D1266" t="str">
            <v>UN</v>
          </cell>
          <cell r="E1266">
            <v>4498</v>
          </cell>
          <cell r="F1266">
            <v>43455</v>
          </cell>
        </row>
        <row r="1267">
          <cell r="B1267">
            <v>8708</v>
          </cell>
          <cell r="C1267" t="str">
            <v>CURVA CONDUIT GALVANIZADA IMC 2"</v>
          </cell>
          <cell r="D1267" t="str">
            <v>UN</v>
          </cell>
          <cell r="E1267">
            <v>18000</v>
          </cell>
          <cell r="F1267">
            <v>43455</v>
          </cell>
        </row>
        <row r="1268">
          <cell r="B1268">
            <v>8710</v>
          </cell>
          <cell r="C1268" t="str">
            <v>CURVA  EMT 3"</v>
          </cell>
          <cell r="D1268" t="str">
            <v>UN</v>
          </cell>
          <cell r="E1268">
            <v>36444</v>
          </cell>
          <cell r="F1268">
            <v>43455</v>
          </cell>
        </row>
        <row r="1269">
          <cell r="B1269">
            <v>8712</v>
          </cell>
          <cell r="C1269" t="str">
            <v>UNIÓN EMT 3"</v>
          </cell>
          <cell r="D1269" t="str">
            <v>UN</v>
          </cell>
          <cell r="E1269">
            <v>9282</v>
          </cell>
          <cell r="F1269">
            <v>43455</v>
          </cell>
        </row>
        <row r="1270">
          <cell r="B1270">
            <v>8721</v>
          </cell>
          <cell r="C1270" t="str">
            <v>CABLE COBRE 4/0 AWG 600V 90° C THHN/THWN</v>
          </cell>
          <cell r="D1270" t="str">
            <v>ML</v>
          </cell>
          <cell r="E1270">
            <v>30230</v>
          </cell>
          <cell r="F1270">
            <v>43455</v>
          </cell>
        </row>
        <row r="1271">
          <cell r="B1271">
            <v>8722</v>
          </cell>
          <cell r="C1271" t="str">
            <v>CABLE DE COBRE AISLADO 8 AWG 600V 90° C THHN/THWN</v>
          </cell>
          <cell r="D1271" t="str">
            <v>ML</v>
          </cell>
          <cell r="E1271">
            <v>2594</v>
          </cell>
          <cell r="F1271">
            <v>43455</v>
          </cell>
        </row>
        <row r="1272">
          <cell r="B1272">
            <v>8729</v>
          </cell>
          <cell r="C1272" t="str">
            <v>CURVA  EMT 1 1/4"</v>
          </cell>
          <cell r="D1272" t="str">
            <v>UN</v>
          </cell>
          <cell r="E1272">
            <v>4060</v>
          </cell>
          <cell r="F1272">
            <v>43455</v>
          </cell>
        </row>
        <row r="1273">
          <cell r="B1273">
            <v>8731</v>
          </cell>
          <cell r="C1273" t="str">
            <v>UNIÓN EMT 1 1/4"</v>
          </cell>
          <cell r="D1273" t="str">
            <v>UN</v>
          </cell>
          <cell r="E1273">
            <v>2200</v>
          </cell>
          <cell r="F1273">
            <v>43455</v>
          </cell>
        </row>
        <row r="1274">
          <cell r="B1274">
            <v>8732</v>
          </cell>
          <cell r="C1274" t="str">
            <v>CURVA  EMT 2"</v>
          </cell>
          <cell r="D1274" t="str">
            <v>UN</v>
          </cell>
          <cell r="E1274">
            <v>8475</v>
          </cell>
          <cell r="F1274">
            <v>43455</v>
          </cell>
        </row>
        <row r="1275">
          <cell r="B1275">
            <v>8734</v>
          </cell>
          <cell r="C1275" t="str">
            <v>UNIÓN EMT 2"</v>
          </cell>
          <cell r="D1275" t="str">
            <v>UN</v>
          </cell>
          <cell r="E1275">
            <v>4496</v>
          </cell>
          <cell r="F1275">
            <v>43455</v>
          </cell>
        </row>
        <row r="1276">
          <cell r="B1276">
            <v>8737</v>
          </cell>
          <cell r="C1276" t="str">
            <v>CABLE NO.1/0 AWG 15 KV 133% XLPE</v>
          </cell>
          <cell r="D1276" t="str">
            <v>ML</v>
          </cell>
          <cell r="E1276">
            <v>32276</v>
          </cell>
          <cell r="F1276">
            <v>43455</v>
          </cell>
        </row>
        <row r="1277">
          <cell r="B1277">
            <v>8738</v>
          </cell>
          <cell r="C1277" t="str">
            <v>CABLE COBRE DESNUDO No. 2 AWG</v>
          </cell>
          <cell r="D1277" t="str">
            <v>ML</v>
          </cell>
          <cell r="E1277">
            <v>9964</v>
          </cell>
          <cell r="F1277">
            <v>43455</v>
          </cell>
        </row>
        <row r="1278">
          <cell r="B1278">
            <v>8742</v>
          </cell>
          <cell r="C1278" t="str">
            <v>DUCTO ELÉCTRICO TELEFÓNICO TDP PVC 4"</v>
          </cell>
          <cell r="D1278" t="str">
            <v>ML</v>
          </cell>
          <cell r="E1278">
            <v>12917</v>
          </cell>
          <cell r="F1278">
            <v>43455</v>
          </cell>
        </row>
        <row r="1279">
          <cell r="B1279">
            <v>8743</v>
          </cell>
          <cell r="C1279" t="str">
            <v>CURVA PVC 4"</v>
          </cell>
          <cell r="D1279" t="str">
            <v>UN</v>
          </cell>
          <cell r="E1279">
            <v>13501</v>
          </cell>
          <cell r="F1279">
            <v>43455</v>
          </cell>
        </row>
        <row r="1280">
          <cell r="B1280">
            <v>8746</v>
          </cell>
          <cell r="C1280" t="str">
            <v>CABLE NO.2/0 AWG 15 KV 133% XLPE</v>
          </cell>
          <cell r="D1280" t="str">
            <v>ML</v>
          </cell>
          <cell r="E1280">
            <v>45866</v>
          </cell>
          <cell r="F1280">
            <v>43455</v>
          </cell>
        </row>
        <row r="1281">
          <cell r="B1281">
            <v>8749</v>
          </cell>
          <cell r="C1281" t="str">
            <v>CABLE DE COBRE AISLADO THWN/THHN NO. 500 MCM</v>
          </cell>
          <cell r="D1281" t="str">
            <v>ML</v>
          </cell>
          <cell r="E1281">
            <v>85363</v>
          </cell>
          <cell r="F1281">
            <v>43455</v>
          </cell>
        </row>
        <row r="1282">
          <cell r="B1282">
            <v>8750</v>
          </cell>
          <cell r="C1282" t="str">
            <v>TUBO PVC 4" DB TIPO PESADO</v>
          </cell>
          <cell r="D1282" t="str">
            <v>ML</v>
          </cell>
          <cell r="E1282">
            <v>19848</v>
          </cell>
          <cell r="F1282">
            <v>43455</v>
          </cell>
        </row>
        <row r="1283">
          <cell r="B1283">
            <v>8752</v>
          </cell>
          <cell r="C1283" t="str">
            <v>TUBO PVC DB 6"</v>
          </cell>
          <cell r="D1283" t="str">
            <v>ML</v>
          </cell>
          <cell r="E1283">
            <v>41404</v>
          </cell>
          <cell r="F1283">
            <v>43455</v>
          </cell>
        </row>
        <row r="1284">
          <cell r="B1284">
            <v>8760</v>
          </cell>
          <cell r="C1284" t="str">
            <v>CABLE ALUMINIO AISLADO NO.1/0</v>
          </cell>
          <cell r="D1284" t="str">
            <v>ML</v>
          </cell>
          <cell r="E1284">
            <v>3507</v>
          </cell>
          <cell r="F1284">
            <v>43455</v>
          </cell>
        </row>
        <row r="1285">
          <cell r="B1285">
            <v>8768</v>
          </cell>
          <cell r="C1285" t="str">
            <v>CABLE COBRE DESNUDO NO.2/0 AWG</v>
          </cell>
          <cell r="D1285" t="str">
            <v>ML</v>
          </cell>
          <cell r="E1285">
            <v>19698</v>
          </cell>
          <cell r="F1285">
            <v>43455</v>
          </cell>
        </row>
        <row r="1286">
          <cell r="B1286">
            <v>8770</v>
          </cell>
          <cell r="C1286" t="str">
            <v>SOLDADURA CABLE-VARILLA 1/0 - SOLDADOR 1/0 AWG 600V 105°C 170 A</v>
          </cell>
          <cell r="D1286" t="str">
            <v>UN</v>
          </cell>
          <cell r="E1286">
            <v>26646</v>
          </cell>
          <cell r="F1286">
            <v>43455</v>
          </cell>
        </row>
        <row r="1287">
          <cell r="B1287">
            <v>8771</v>
          </cell>
          <cell r="C1287" t="str">
            <v>TERMINAL 1 HUECO AWG 2/0</v>
          </cell>
          <cell r="D1287" t="str">
            <v>UN</v>
          </cell>
          <cell r="E1287">
            <v>2378</v>
          </cell>
          <cell r="F1287">
            <v>43455</v>
          </cell>
        </row>
        <row r="1288">
          <cell r="B1288">
            <v>8774</v>
          </cell>
          <cell r="C1288" t="str">
            <v>ADAPTADOR TERMINAL PVC 3/4"</v>
          </cell>
          <cell r="D1288" t="str">
            <v>UN</v>
          </cell>
          <cell r="E1288">
            <v>168</v>
          </cell>
          <cell r="F1288">
            <v>43455</v>
          </cell>
        </row>
        <row r="1289">
          <cell r="B1289">
            <v>8777</v>
          </cell>
          <cell r="C1289" t="str">
            <v>CABLE UTP CATEGORIA 6A</v>
          </cell>
          <cell r="D1289" t="str">
            <v>ML</v>
          </cell>
          <cell r="E1289">
            <v>2722</v>
          </cell>
          <cell r="F1289">
            <v>43455</v>
          </cell>
        </row>
        <row r="1290">
          <cell r="B1290">
            <v>8779</v>
          </cell>
          <cell r="C1290" t="str">
            <v>CAJA GALVANIZADA 2400</v>
          </cell>
          <cell r="D1290" t="str">
            <v>UN</v>
          </cell>
          <cell r="E1290">
            <v>1521</v>
          </cell>
          <cell r="F1290">
            <v>43455</v>
          </cell>
        </row>
        <row r="1291">
          <cell r="B1291">
            <v>8788</v>
          </cell>
          <cell r="C1291" t="str">
            <v>CAOLÍN</v>
          </cell>
          <cell r="D1291" t="str">
            <v>UN</v>
          </cell>
          <cell r="E1291">
            <v>9282</v>
          </cell>
          <cell r="F1291">
            <v>43455</v>
          </cell>
        </row>
        <row r="1292">
          <cell r="B1292">
            <v>8789</v>
          </cell>
          <cell r="C1292" t="str">
            <v>INTERVINIL PRO DRYWALL</v>
          </cell>
          <cell r="D1292" t="str">
            <v>GLN</v>
          </cell>
          <cell r="E1292">
            <v>18990</v>
          </cell>
          <cell r="F1292">
            <v>43455</v>
          </cell>
        </row>
        <row r="1293">
          <cell r="B1293">
            <v>8790</v>
          </cell>
          <cell r="C1293" t="str">
            <v>VIDRIO TEMPLADO DE 10MM</v>
          </cell>
          <cell r="D1293" t="str">
            <v>M2</v>
          </cell>
          <cell r="E1293">
            <v>135200</v>
          </cell>
          <cell r="F1293">
            <v>43455</v>
          </cell>
        </row>
        <row r="1294">
          <cell r="B1294">
            <v>8794</v>
          </cell>
          <cell r="C1294" t="str">
            <v>VIDRIO TEMPLADO DE 6MM</v>
          </cell>
          <cell r="D1294" t="str">
            <v>M2</v>
          </cell>
          <cell r="E1294">
            <v>75000</v>
          </cell>
          <cell r="F1294">
            <v>43455</v>
          </cell>
        </row>
        <row r="1295">
          <cell r="B1295">
            <v>8818</v>
          </cell>
          <cell r="C1295" t="str">
            <v>PINTURA EN ALUMINIO CON CATALIZADOR</v>
          </cell>
          <cell r="D1295" t="str">
            <v>GLN</v>
          </cell>
          <cell r="E1295">
            <v>135800</v>
          </cell>
          <cell r="F1295">
            <v>43455</v>
          </cell>
        </row>
        <row r="1296">
          <cell r="B1296">
            <v>8844</v>
          </cell>
          <cell r="C1296" t="str">
            <v>EQUIPO DE SOLDADURA 250 AMPERIOS</v>
          </cell>
          <cell r="D1296" t="str">
            <v>HR</v>
          </cell>
          <cell r="E1296">
            <v>7378</v>
          </cell>
          <cell r="F1296">
            <v>43455</v>
          </cell>
        </row>
        <row r="1297">
          <cell r="B1297">
            <v>8845</v>
          </cell>
          <cell r="C1297" t="str">
            <v>TARIFA JORNAL - PERSONAL DE OBRA - TÉCNICO (Incluye Factor de Prestaciones)</v>
          </cell>
          <cell r="D1297" t="str">
            <v>JR</v>
          </cell>
          <cell r="E1297">
            <v>75417</v>
          </cell>
          <cell r="F1297">
            <v>43487</v>
          </cell>
        </row>
        <row r="1298">
          <cell r="B1298">
            <v>8846</v>
          </cell>
          <cell r="C1298" t="str">
            <v>BLOQUE CANALIZADOR AMARILLO - SEPARADOR TIPO TRANSMILENIO</v>
          </cell>
          <cell r="D1298" t="str">
            <v>UN</v>
          </cell>
          <cell r="E1298">
            <v>58905</v>
          </cell>
          <cell r="F1298">
            <v>43455</v>
          </cell>
        </row>
        <row r="1299">
          <cell r="B1299">
            <v>8854</v>
          </cell>
          <cell r="C1299" t="str">
            <v>SEMAFORO (3x200) LENTES DE POLICARBONATO DE 8" BICICLETA LUCES. SISTEMA ILUMINACION A LEDS COMPATIBILIDAD C800/900 PARA FIJACION A MASTIL. INCL ELEMENTOS DE FIJACION</v>
          </cell>
          <cell r="D1299" t="str">
            <v>UN</v>
          </cell>
          <cell r="E1299">
            <v>2691780</v>
          </cell>
          <cell r="F1299">
            <v>43455</v>
          </cell>
        </row>
        <row r="1300">
          <cell r="B1300">
            <v>8855</v>
          </cell>
          <cell r="C1300" t="str">
            <v>ADAPTADOR TERMINAL EMT 1"</v>
          </cell>
          <cell r="D1300" t="str">
            <v>UN</v>
          </cell>
          <cell r="E1300">
            <v>1131</v>
          </cell>
          <cell r="F1300">
            <v>43455</v>
          </cell>
        </row>
        <row r="1301">
          <cell r="B1301">
            <v>8856</v>
          </cell>
          <cell r="C1301" t="str">
            <v>ADAPTADOR TERMINAL EMT 3/4"</v>
          </cell>
          <cell r="D1301" t="str">
            <v>UN</v>
          </cell>
          <cell r="E1301">
            <v>833</v>
          </cell>
          <cell r="F1301">
            <v>43455</v>
          </cell>
        </row>
        <row r="1302">
          <cell r="B1302">
            <v>8858</v>
          </cell>
          <cell r="C1302" t="str">
            <v>CABLE COAXIAL RG-6</v>
          </cell>
          <cell r="D1302" t="str">
            <v>ML</v>
          </cell>
          <cell r="E1302">
            <v>840</v>
          </cell>
          <cell r="F1302">
            <v>43455</v>
          </cell>
        </row>
        <row r="1303">
          <cell r="B1303">
            <v>8859</v>
          </cell>
          <cell r="C1303" t="str">
            <v>CABLE CU THHN No. 4 DESNUDO</v>
          </cell>
          <cell r="D1303" t="str">
            <v>ML</v>
          </cell>
          <cell r="E1303">
            <v>6193</v>
          </cell>
          <cell r="F1303">
            <v>43455</v>
          </cell>
        </row>
        <row r="1304">
          <cell r="B1304">
            <v>8860</v>
          </cell>
          <cell r="C1304" t="str">
            <v>CABLE FLEXIBLE OXIGENO 2x14</v>
          </cell>
          <cell r="D1304" t="str">
            <v>ML</v>
          </cell>
          <cell r="E1304">
            <v>1904</v>
          </cell>
          <cell r="F1304">
            <v>43455</v>
          </cell>
        </row>
        <row r="1305">
          <cell r="B1305">
            <v>8861</v>
          </cell>
          <cell r="C1305" t="str">
            <v>CABLE UPT VOZ Y DATOS CAT 6</v>
          </cell>
          <cell r="D1305" t="str">
            <v>ML</v>
          </cell>
          <cell r="E1305">
            <v>1085</v>
          </cell>
          <cell r="F1305">
            <v>43455</v>
          </cell>
        </row>
        <row r="1306">
          <cell r="B1306">
            <v>8862</v>
          </cell>
          <cell r="C1306" t="str">
            <v>CABLE UPT CAT 6 PARA EXTERIORES</v>
          </cell>
          <cell r="D1306" t="str">
            <v>ML</v>
          </cell>
          <cell r="E1306">
            <v>3145</v>
          </cell>
          <cell r="F1306">
            <v>43455</v>
          </cell>
        </row>
        <row r="1307">
          <cell r="B1307">
            <v>8865</v>
          </cell>
          <cell r="C1307" t="str">
            <v>CAJA METALICA PARA CUATRO (4) MEDIDORES</v>
          </cell>
          <cell r="D1307" t="str">
            <v>UN</v>
          </cell>
          <cell r="E1307">
            <v>255000</v>
          </cell>
          <cell r="F1307">
            <v>43455</v>
          </cell>
        </row>
        <row r="1308">
          <cell r="B1308">
            <v>8866</v>
          </cell>
          <cell r="C1308" t="str">
            <v>CAJA RADWEL CONDULETA 2 x 4"</v>
          </cell>
          <cell r="D1308" t="str">
            <v>UN</v>
          </cell>
          <cell r="E1308">
            <v>6962</v>
          </cell>
          <cell r="F1308">
            <v>43455</v>
          </cell>
        </row>
        <row r="1309">
          <cell r="B1309">
            <v>8867</v>
          </cell>
          <cell r="C1309" t="str">
            <v>CAPACETE IMC DE 3"</v>
          </cell>
          <cell r="D1309" t="str">
            <v>UN</v>
          </cell>
          <cell r="E1309">
            <v>18000</v>
          </cell>
          <cell r="F1309">
            <v>43455</v>
          </cell>
        </row>
        <row r="1310">
          <cell r="B1310">
            <v>8868</v>
          </cell>
          <cell r="C1310" t="str">
            <v>CONDUCTORES COBRE No. 1/0 AWG/THHN 600V</v>
          </cell>
          <cell r="D1310" t="str">
            <v>ML</v>
          </cell>
          <cell r="E1310">
            <v>15508</v>
          </cell>
          <cell r="F1310">
            <v>43455</v>
          </cell>
        </row>
        <row r="1311">
          <cell r="B1311">
            <v>8869</v>
          </cell>
          <cell r="C1311" t="str">
            <v>CONDUCTOR COBRE No. 2 AWT/THHN 600V</v>
          </cell>
          <cell r="D1311" t="str">
            <v>ML</v>
          </cell>
          <cell r="E1311">
            <v>9626</v>
          </cell>
          <cell r="F1311">
            <v>43455</v>
          </cell>
        </row>
        <row r="1312">
          <cell r="B1312">
            <v>8870</v>
          </cell>
          <cell r="C1312" t="str">
            <v>CURVA CONDUIT EMT 1"</v>
          </cell>
          <cell r="D1312" t="str">
            <v>UN</v>
          </cell>
          <cell r="E1312">
            <v>2159</v>
          </cell>
          <cell r="F1312">
            <v>43455</v>
          </cell>
        </row>
        <row r="1313">
          <cell r="B1313">
            <v>8871</v>
          </cell>
          <cell r="C1313" t="str">
            <v>CURVA CONDUIT EMT 3/4"</v>
          </cell>
          <cell r="D1313" t="str">
            <v>UN</v>
          </cell>
          <cell r="E1313">
            <v>1454</v>
          </cell>
          <cell r="F1313">
            <v>43455</v>
          </cell>
        </row>
        <row r="1314">
          <cell r="B1314">
            <v>8872</v>
          </cell>
          <cell r="C1314" t="str">
            <v>CURVA GRAN RADIO DUCTO PVC  EB DE 3"</v>
          </cell>
          <cell r="D1314" t="str">
            <v>UN</v>
          </cell>
          <cell r="E1314">
            <v>7095</v>
          </cell>
          <cell r="F1314">
            <v>43455</v>
          </cell>
        </row>
        <row r="1315">
          <cell r="B1315">
            <v>8873</v>
          </cell>
          <cell r="C1315" t="str">
            <v>FAVIGEL 25 Kg</v>
          </cell>
          <cell r="D1315" t="str">
            <v>KG</v>
          </cell>
          <cell r="E1315">
            <v>4046</v>
          </cell>
          <cell r="F1315">
            <v>43455</v>
          </cell>
        </row>
        <row r="1316">
          <cell r="B1316">
            <v>8874</v>
          </cell>
          <cell r="C1316" t="str">
            <v>MEDIDOR DE ENERGIA MONOFASICO</v>
          </cell>
          <cell r="D1316" t="str">
            <v>UN</v>
          </cell>
          <cell r="E1316">
            <v>47535</v>
          </cell>
          <cell r="F1316">
            <v>43455</v>
          </cell>
        </row>
        <row r="1317">
          <cell r="B1317">
            <v>8875</v>
          </cell>
          <cell r="C1317" t="str">
            <v>MEDIDOR DE ENERGIA TRIFASICO 20-80 AMP</v>
          </cell>
          <cell r="D1317" t="str">
            <v>UN</v>
          </cell>
          <cell r="E1317">
            <v>179999</v>
          </cell>
          <cell r="F1317">
            <v>43455</v>
          </cell>
        </row>
        <row r="1318">
          <cell r="B1318">
            <v>8876</v>
          </cell>
          <cell r="C1318" t="str">
            <v>SOLDADURA EXOTERMICA 115 Gr</v>
          </cell>
          <cell r="D1318" t="str">
            <v>UN</v>
          </cell>
          <cell r="E1318">
            <v>14300</v>
          </cell>
          <cell r="F1318">
            <v>43455</v>
          </cell>
        </row>
        <row r="1319">
          <cell r="B1319">
            <v>8877</v>
          </cell>
          <cell r="C1319" t="str">
            <v>TOMA DOBLE VOZ Y DATOS CAT 6</v>
          </cell>
          <cell r="D1319" t="str">
            <v>UN</v>
          </cell>
          <cell r="E1319">
            <v>17106</v>
          </cell>
          <cell r="F1319">
            <v>43455</v>
          </cell>
        </row>
        <row r="1320">
          <cell r="B1320">
            <v>8878</v>
          </cell>
          <cell r="C1320" t="str">
            <v>TOMA ELECTRICA DOBLE/REGULADA</v>
          </cell>
          <cell r="D1320" t="str">
            <v>UN</v>
          </cell>
          <cell r="E1320">
            <v>8000</v>
          </cell>
          <cell r="F1320">
            <v>43455</v>
          </cell>
        </row>
        <row r="1321">
          <cell r="B1321">
            <v>8880</v>
          </cell>
          <cell r="C1321" t="str">
            <v>TUBO CONDUIT IMC 4"</v>
          </cell>
          <cell r="D1321" t="str">
            <v>ML</v>
          </cell>
          <cell r="E1321">
            <v>91820</v>
          </cell>
          <cell r="F1321">
            <v>43455</v>
          </cell>
        </row>
        <row r="1322">
          <cell r="B1322">
            <v>8883</v>
          </cell>
          <cell r="C1322" t="str">
            <v>UNION CONDUIT EMT DE 1"</v>
          </cell>
          <cell r="D1322" t="str">
            <v>UN</v>
          </cell>
          <cell r="E1322">
            <v>1349</v>
          </cell>
          <cell r="F1322">
            <v>43455</v>
          </cell>
        </row>
        <row r="1323">
          <cell r="B1323">
            <v>8884</v>
          </cell>
          <cell r="C1323" t="str">
            <v>UNION CONDUIT EMT DE 3/4"</v>
          </cell>
          <cell r="D1323" t="str">
            <v>UN</v>
          </cell>
          <cell r="E1323">
            <v>832</v>
          </cell>
          <cell r="F1323">
            <v>43455</v>
          </cell>
        </row>
        <row r="1324">
          <cell r="B1324">
            <v>8885</v>
          </cell>
          <cell r="C1324" t="str">
            <v>SOLDADURA EXOTERMICA CAP No. 90</v>
          </cell>
          <cell r="D1324" t="str">
            <v>UN</v>
          </cell>
          <cell r="E1324">
            <v>13447</v>
          </cell>
          <cell r="F1324">
            <v>43455</v>
          </cell>
        </row>
        <row r="1325">
          <cell r="B1325">
            <v>8890</v>
          </cell>
          <cell r="C1325" t="str">
            <v>PISO MEZCLADO EN CAUCHO BICAPA e= 3.0cm BASE EN GRC Negro e= 2cm y GRC pigmento para color e= 1cm (Suministro e Instalación)</v>
          </cell>
          <cell r="D1325" t="str">
            <v>M2</v>
          </cell>
          <cell r="E1325">
            <v>280000</v>
          </cell>
          <cell r="F1325">
            <v>43455</v>
          </cell>
        </row>
        <row r="1326">
          <cell r="B1326">
            <v>8892</v>
          </cell>
          <cell r="C1326" t="str">
            <v>DOTACIÓN ABDOMINALES ADULTOS MAYORES. DISEÑO IDRD. SUMINISTRO E INSTALACION</v>
          </cell>
          <cell r="D1326" t="str">
            <v>UN</v>
          </cell>
          <cell r="E1326">
            <v>1539044</v>
          </cell>
          <cell r="F1326">
            <v>43455</v>
          </cell>
        </row>
        <row r="1327">
          <cell r="B1327">
            <v>8893</v>
          </cell>
          <cell r="C1327" t="str">
            <v>JUEGO BALANCIN - IDRD - NIÑOS (1-5 AÑOS) SUMINISTRO E INSTALACION</v>
          </cell>
          <cell r="D1327" t="str">
            <v>UN</v>
          </cell>
          <cell r="E1327">
            <v>1009373</v>
          </cell>
          <cell r="F1327">
            <v>43455</v>
          </cell>
        </row>
        <row r="1328">
          <cell r="B1328">
            <v>8894</v>
          </cell>
          <cell r="C1328" t="str">
            <v>DOTACION BARRA ADULTOS/MAYORES - DISEÑO IDRD (SUMINISTRO E INSTALACION</v>
          </cell>
          <cell r="D1328" t="str">
            <v>UN</v>
          </cell>
          <cell r="E1328">
            <v>2019842</v>
          </cell>
          <cell r="F1328">
            <v>43455</v>
          </cell>
        </row>
        <row r="1329">
          <cell r="B1329">
            <v>8895</v>
          </cell>
          <cell r="C1329" t="str">
            <v>DOTACION CAMINADOR ADULTOS/MAYORES - DISEÑO IDRD - SUMINISTRO E INSTALACION</v>
          </cell>
          <cell r="D1329" t="str">
            <v>UN</v>
          </cell>
          <cell r="E1329">
            <v>2457308</v>
          </cell>
          <cell r="F1329">
            <v>43455</v>
          </cell>
        </row>
        <row r="1330">
          <cell r="B1330">
            <v>8896</v>
          </cell>
          <cell r="C1330" t="str">
            <v>DOTACION FLEXION PIERNAS ADULTOS/MAYORES - DISEÑO IDRD - SUMINISTRO E INSTALACION</v>
          </cell>
          <cell r="D1330" t="str">
            <v>UN</v>
          </cell>
          <cell r="E1330">
            <v>2396591</v>
          </cell>
          <cell r="F1330">
            <v>43455</v>
          </cell>
        </row>
        <row r="1331">
          <cell r="B1331">
            <v>8897</v>
          </cell>
          <cell r="C1331" t="str">
            <v>DOTACION GIRO DE CADERA PARA ADULTOS - SEGUN ESPECIFICACION IDRD - SUMINISTRO E INSTALACION</v>
          </cell>
          <cell r="D1331" t="str">
            <v>UN</v>
          </cell>
          <cell r="E1331">
            <v>2274750</v>
          </cell>
          <cell r="F1331">
            <v>43455</v>
          </cell>
        </row>
        <row r="1332">
          <cell r="B1332">
            <v>8901</v>
          </cell>
          <cell r="C1332" t="str">
            <v>DOTACION PLATAFORMA ADULTOS/MAYORES - DISEÑO IDRD - SUMINISTRO E INSTALACION</v>
          </cell>
          <cell r="D1332" t="str">
            <v>UN</v>
          </cell>
          <cell r="E1332">
            <v>1364626</v>
          </cell>
          <cell r="F1332">
            <v>43455</v>
          </cell>
        </row>
        <row r="1333">
          <cell r="B1333">
            <v>8907</v>
          </cell>
          <cell r="C1333" t="str">
            <v>GEODREN CON TUBERIA CIRCULAR 160mm H= 1.0m</v>
          </cell>
          <cell r="D1333" t="str">
            <v>ML</v>
          </cell>
          <cell r="E1333">
            <v>70985</v>
          </cell>
          <cell r="F1333">
            <v>43455</v>
          </cell>
        </row>
        <row r="1334">
          <cell r="B1334">
            <v>8908</v>
          </cell>
          <cell r="C1334" t="str">
            <v>GEODREN CON TUBERIA CIRCULAR 200mm  H= 1.0m</v>
          </cell>
          <cell r="D1334" t="str">
            <v>ML</v>
          </cell>
          <cell r="E1334">
            <v>86680</v>
          </cell>
          <cell r="F1334">
            <v>43455</v>
          </cell>
        </row>
        <row r="1335">
          <cell r="B1335">
            <v>8911</v>
          </cell>
          <cell r="C1335" t="str">
            <v>TARIFA JORNAL - PERSONAL DE OBRA - OPERADOR EQUIPO DE SEÑALIZACIÓN HORARIO NOCTURNO (Incluye Factor de Prestaciones)</v>
          </cell>
          <cell r="D1335" t="str">
            <v>JR</v>
          </cell>
          <cell r="E1335">
            <v>79515</v>
          </cell>
          <cell r="F1335">
            <v>43487</v>
          </cell>
        </row>
        <row r="1336">
          <cell r="B1336">
            <v>8913</v>
          </cell>
          <cell r="C1336" t="str">
            <v>BOLSACRETO REF. 1101 ANCHO= 1.20m  LONGITUD= 2.40m  CAPACIDAD 1.0m3</v>
          </cell>
          <cell r="D1336" t="str">
            <v>UN</v>
          </cell>
          <cell r="E1336">
            <v>20169</v>
          </cell>
          <cell r="F1336">
            <v>43455</v>
          </cell>
        </row>
        <row r="1337">
          <cell r="B1337">
            <v>8914</v>
          </cell>
          <cell r="C1337" t="str">
            <v>BOLSACRETO REF. 1102 ANCHO= 1.85m  LONGITUD= 2.70m  CAPACIDAD 2.0m3</v>
          </cell>
          <cell r="D1337" t="str">
            <v>UN</v>
          </cell>
          <cell r="E1337">
            <v>33958</v>
          </cell>
          <cell r="F1337">
            <v>43455</v>
          </cell>
        </row>
        <row r="1338">
          <cell r="B1338">
            <v>8919</v>
          </cell>
          <cell r="C1338" t="str">
            <v>ALLANADORA SIN ASPAS MULTIQUIP 36" - INCLUYE COMBUSTIBLE</v>
          </cell>
          <cell r="D1338" t="str">
            <v>DIA</v>
          </cell>
          <cell r="E1338">
            <v>41886</v>
          </cell>
          <cell r="F1338">
            <v>43455</v>
          </cell>
        </row>
        <row r="1339">
          <cell r="B1339">
            <v>8928</v>
          </cell>
          <cell r="C1339" t="str">
            <v>TUBERIA PVC U.M. NORMA NTC 382 D= 14" RD 21</v>
          </cell>
          <cell r="D1339" t="str">
            <v>ML</v>
          </cell>
          <cell r="E1339">
            <v>311316</v>
          </cell>
          <cell r="F1339">
            <v>43455</v>
          </cell>
        </row>
        <row r="1340">
          <cell r="B1340">
            <v>8929</v>
          </cell>
          <cell r="C1340" t="str">
            <v>UNION GIBAULT HD PARA AC CL.25  D= 14" (350mm)</v>
          </cell>
          <cell r="D1340" t="str">
            <v>UN</v>
          </cell>
          <cell r="E1340">
            <v>1372225</v>
          </cell>
          <cell r="F1340">
            <v>43455</v>
          </cell>
        </row>
        <row r="1341">
          <cell r="B1341">
            <v>8930</v>
          </cell>
          <cell r="C1341" t="str">
            <v>UNION DE CONSTRUCCION Y REPARACION PARA PVC  D= 14"</v>
          </cell>
          <cell r="D1341" t="str">
            <v>UN</v>
          </cell>
          <cell r="E1341">
            <v>1278631</v>
          </cell>
          <cell r="F1341">
            <v>43455</v>
          </cell>
        </row>
        <row r="1342">
          <cell r="B1342">
            <v>8931</v>
          </cell>
          <cell r="C1342" t="str">
            <v>UNION DE TRANSICION PVC-AC  CL.25  D= 14"</v>
          </cell>
          <cell r="D1342" t="str">
            <v>UN</v>
          </cell>
          <cell r="E1342">
            <v>1372225</v>
          </cell>
          <cell r="F1342">
            <v>43455</v>
          </cell>
        </row>
        <row r="1343">
          <cell r="B1343">
            <v>8932</v>
          </cell>
          <cell r="C1343" t="str">
            <v>REDUCCION CONCENTRICA HD E.L.  4" x 2"  (100x50mm)</v>
          </cell>
          <cell r="D1343" t="str">
            <v>UN</v>
          </cell>
          <cell r="E1343">
            <v>103673</v>
          </cell>
          <cell r="F1343">
            <v>43455</v>
          </cell>
        </row>
        <row r="1344">
          <cell r="B1344">
            <v>8933</v>
          </cell>
          <cell r="C1344" t="str">
            <v>REDUCCION CONCENTRICA HD E.L.  14" x 12"  (350x300mm)</v>
          </cell>
          <cell r="D1344" t="str">
            <v>UN</v>
          </cell>
          <cell r="E1344">
            <v>2059057</v>
          </cell>
          <cell r="F1344">
            <v>43455</v>
          </cell>
        </row>
        <row r="1345">
          <cell r="B1345">
            <v>8938</v>
          </cell>
          <cell r="C1345" t="str">
            <v>CAJA GALVANIZADA 5800 CL. 20</v>
          </cell>
          <cell r="D1345" t="str">
            <v>UN</v>
          </cell>
          <cell r="E1345">
            <v>1200</v>
          </cell>
          <cell r="F1345">
            <v>43455</v>
          </cell>
        </row>
        <row r="1346">
          <cell r="B1346">
            <v>8939</v>
          </cell>
          <cell r="C1346" t="str">
            <v>CABLE POLARIZADO 2 x 14"</v>
          </cell>
          <cell r="D1346" t="str">
            <v>ML</v>
          </cell>
          <cell r="E1346">
            <v>1577</v>
          </cell>
          <cell r="F1346">
            <v>43455</v>
          </cell>
        </row>
        <row r="1347">
          <cell r="B1347">
            <v>8941</v>
          </cell>
          <cell r="C1347" t="str">
            <v>TABLERO BIFASICO DE 18 CIRCUITOS CON PUERTA</v>
          </cell>
          <cell r="D1347" t="str">
            <v>UN</v>
          </cell>
          <cell r="E1347">
            <v>141991</v>
          </cell>
          <cell r="F1347">
            <v>43455</v>
          </cell>
        </row>
        <row r="1348">
          <cell r="B1348">
            <v>8942</v>
          </cell>
          <cell r="C1348" t="str">
            <v>CABLE C XLPE 4/0 AWG 15 KV ALUMINIO IL 100% CINTA</v>
          </cell>
          <cell r="D1348" t="str">
            <v>ML</v>
          </cell>
          <cell r="E1348">
            <v>28731</v>
          </cell>
          <cell r="F1348">
            <v>43455</v>
          </cell>
        </row>
        <row r="1349">
          <cell r="B1349">
            <v>8968</v>
          </cell>
          <cell r="C1349" t="str">
            <v>TRANSPORTE DE POSTES AP/LA</v>
          </cell>
          <cell r="D1349" t="str">
            <v>GLB</v>
          </cell>
          <cell r="E1349">
            <v>1000</v>
          </cell>
          <cell r="F1349">
            <v>43455</v>
          </cell>
        </row>
        <row r="1350">
          <cell r="B1350">
            <v>8969</v>
          </cell>
          <cell r="C1350" t="str">
            <v>MOVILIZACIÓN, MONTAJE Y DESMONTAJE PILOTEADORA</v>
          </cell>
          <cell r="D1350" t="str">
            <v>GLB</v>
          </cell>
          <cell r="E1350">
            <v>1000</v>
          </cell>
          <cell r="F1350">
            <v>43455</v>
          </cell>
        </row>
        <row r="1351">
          <cell r="B1351">
            <v>8970</v>
          </cell>
          <cell r="C1351" t="str">
            <v>TRANSPORTE TUBERIA GRP</v>
          </cell>
          <cell r="D1351" t="str">
            <v>GLB</v>
          </cell>
          <cell r="E1351">
            <v>1000</v>
          </cell>
          <cell r="F1351">
            <v>43455</v>
          </cell>
        </row>
        <row r="1352">
          <cell r="B1352">
            <v>8971</v>
          </cell>
          <cell r="C1352" t="str">
            <v>TRANSPORTE ACOPLE GRP</v>
          </cell>
          <cell r="D1352" t="str">
            <v>GLB</v>
          </cell>
          <cell r="E1352">
            <v>1000</v>
          </cell>
          <cell r="F1352">
            <v>43455</v>
          </cell>
        </row>
        <row r="1353">
          <cell r="B1353">
            <v>8972</v>
          </cell>
          <cell r="C1353" t="str">
            <v>CONCRETO TREMIE 4000 PSI  28 MPa (280 Kg/cm2)</v>
          </cell>
          <cell r="D1353" t="str">
            <v>M3</v>
          </cell>
          <cell r="E1353">
            <v>474334</v>
          </cell>
          <cell r="F1353">
            <v>43455</v>
          </cell>
        </row>
        <row r="1354">
          <cell r="B1354">
            <v>8973</v>
          </cell>
          <cell r="C1354" t="str">
            <v>SOLDADURA 7018 x 3/32</v>
          </cell>
          <cell r="D1354" t="str">
            <v>KG</v>
          </cell>
          <cell r="E1354">
            <v>10443</v>
          </cell>
          <cell r="F1354">
            <v>43455</v>
          </cell>
        </row>
        <row r="1355">
          <cell r="B1355">
            <v>8975</v>
          </cell>
          <cell r="C1355" t="str">
            <v>TUBERÍA ESTRUCTURAL METÁLICO RECTANGULAR DE 6mt (50mm x 25mm) ESPESOR 2mm (TUBERIA DE 2" x 1" CAL. 18)</v>
          </cell>
          <cell r="D1355" t="str">
            <v>ML</v>
          </cell>
          <cell r="E1355">
            <v>7658</v>
          </cell>
          <cell r="F1355">
            <v>43455</v>
          </cell>
        </row>
        <row r="1356">
          <cell r="B1356">
            <v>8976</v>
          </cell>
          <cell r="C1356" t="str">
            <v>PINTURA ELECTRÓSTATICA</v>
          </cell>
          <cell r="D1356" t="str">
            <v>M2</v>
          </cell>
          <cell r="E1356">
            <v>11900</v>
          </cell>
          <cell r="F1356">
            <v>43455</v>
          </cell>
        </row>
        <row r="1357">
          <cell r="B1357">
            <v>8978</v>
          </cell>
          <cell r="C1357" t="str">
            <v>GALVANIZADO EN CALIENTE</v>
          </cell>
          <cell r="D1357" t="str">
            <v>KG</v>
          </cell>
          <cell r="E1357">
            <v>1249</v>
          </cell>
          <cell r="F1357">
            <v>43455</v>
          </cell>
        </row>
        <row r="1358">
          <cell r="B1358">
            <v>8979</v>
          </cell>
          <cell r="C1358" t="str">
            <v>OXIGENO</v>
          </cell>
          <cell r="D1358" t="str">
            <v>M3</v>
          </cell>
          <cell r="E1358">
            <v>9155</v>
          </cell>
          <cell r="F1358">
            <v>43455</v>
          </cell>
        </row>
        <row r="1359">
          <cell r="B1359">
            <v>8981</v>
          </cell>
          <cell r="C1359" t="str">
            <v>LAMINA HR A-36</v>
          </cell>
          <cell r="D1359" t="str">
            <v>KG</v>
          </cell>
          <cell r="E1359">
            <v>2856</v>
          </cell>
          <cell r="F1359">
            <v>43455</v>
          </cell>
        </row>
        <row r="1360">
          <cell r="B1360">
            <v>8983</v>
          </cell>
          <cell r="C1360" t="str">
            <v>PERFIL IPE - ASTM A572 GR. 50</v>
          </cell>
          <cell r="D1360" t="str">
            <v>KG</v>
          </cell>
          <cell r="E1360">
            <v>3154</v>
          </cell>
          <cell r="F1360">
            <v>43455</v>
          </cell>
        </row>
        <row r="1361">
          <cell r="B1361">
            <v>8984</v>
          </cell>
          <cell r="C1361" t="str">
            <v>PERFILES C</v>
          </cell>
          <cell r="D1361" t="str">
            <v>KG</v>
          </cell>
          <cell r="E1361">
            <v>2737</v>
          </cell>
          <cell r="F1361">
            <v>43455</v>
          </cell>
        </row>
        <row r="1362">
          <cell r="B1362">
            <v>8985</v>
          </cell>
          <cell r="C1362" t="str">
            <v>BREAKER ENCHUFABLE 1x50A</v>
          </cell>
          <cell r="D1362" t="str">
            <v>UN</v>
          </cell>
          <cell r="E1362">
            <v>6995</v>
          </cell>
          <cell r="F1362">
            <v>43455</v>
          </cell>
        </row>
        <row r="1363">
          <cell r="B1363">
            <v>8986</v>
          </cell>
          <cell r="C1363" t="str">
            <v>BREAKER ENCHUFABLE 1x15A</v>
          </cell>
          <cell r="D1363" t="str">
            <v>UN</v>
          </cell>
          <cell r="E1363">
            <v>7046</v>
          </cell>
          <cell r="F1363">
            <v>43455</v>
          </cell>
        </row>
        <row r="1364">
          <cell r="B1364">
            <v>8987</v>
          </cell>
          <cell r="C1364" t="str">
            <v>BREAKER ENCHUFABLE 2X15A</v>
          </cell>
          <cell r="D1364" t="str">
            <v>UN</v>
          </cell>
          <cell r="E1364">
            <v>30923</v>
          </cell>
          <cell r="F1364">
            <v>43455</v>
          </cell>
        </row>
        <row r="1365">
          <cell r="B1365">
            <v>8988</v>
          </cell>
          <cell r="C1365" t="str">
            <v>BREAKER ENCHUFABLE 1X30A</v>
          </cell>
          <cell r="D1365" t="str">
            <v>UN</v>
          </cell>
          <cell r="E1365">
            <v>8324</v>
          </cell>
          <cell r="F1365">
            <v>43455</v>
          </cell>
        </row>
        <row r="1366">
          <cell r="B1366">
            <v>8989</v>
          </cell>
          <cell r="C1366" t="str">
            <v>BREAKER ENCHUFABLE 1X60A</v>
          </cell>
          <cell r="D1366" t="str">
            <v>UN</v>
          </cell>
          <cell r="E1366">
            <v>8610</v>
          </cell>
          <cell r="F1366">
            <v>43455</v>
          </cell>
        </row>
        <row r="1367">
          <cell r="B1367">
            <v>8990</v>
          </cell>
          <cell r="C1367" t="str">
            <v>BREAKER ENCHUFABLE 3X60A</v>
          </cell>
          <cell r="D1367" t="str">
            <v>UN</v>
          </cell>
          <cell r="E1367">
            <v>60000</v>
          </cell>
          <cell r="F1367">
            <v>43455</v>
          </cell>
        </row>
        <row r="1368">
          <cell r="B1368">
            <v>8991</v>
          </cell>
          <cell r="C1368" t="str">
            <v>BREAKER DE RIEL MONOPOLAR DE 1X6A</v>
          </cell>
          <cell r="D1368" t="str">
            <v>UN</v>
          </cell>
          <cell r="E1368">
            <v>10561</v>
          </cell>
          <cell r="F1368">
            <v>43455</v>
          </cell>
        </row>
        <row r="1369">
          <cell r="B1369">
            <v>8992</v>
          </cell>
          <cell r="C1369" t="str">
            <v>BREAKER BIPOLAR DE 2X6A</v>
          </cell>
          <cell r="D1369" t="str">
            <v>UN</v>
          </cell>
          <cell r="E1369">
            <v>22318</v>
          </cell>
          <cell r="F1369">
            <v>43455</v>
          </cell>
        </row>
        <row r="1370">
          <cell r="B1370">
            <v>8993</v>
          </cell>
          <cell r="C1370" t="str">
            <v>CAJA PARA 4 MEDIDORES TRIFASICA 81cm x 75cm x 18cm</v>
          </cell>
          <cell r="D1370" t="str">
            <v>UN</v>
          </cell>
          <cell r="E1370">
            <v>280000</v>
          </cell>
          <cell r="F1370">
            <v>43455</v>
          </cell>
        </row>
        <row r="1371">
          <cell r="B1371">
            <v>8994</v>
          </cell>
          <cell r="C1371" t="str">
            <v>CLAVIJA 10A</v>
          </cell>
          <cell r="D1371" t="str">
            <v>UN</v>
          </cell>
          <cell r="E1371">
            <v>1601</v>
          </cell>
          <cell r="F1371">
            <v>43455</v>
          </cell>
        </row>
        <row r="1372">
          <cell r="B1372">
            <v>8995</v>
          </cell>
          <cell r="C1372" t="str">
            <v>CURVA EMT 1 1/2"</v>
          </cell>
          <cell r="D1372" t="str">
            <v>UN</v>
          </cell>
          <cell r="E1372">
            <v>5658</v>
          </cell>
          <cell r="F1372">
            <v>43455</v>
          </cell>
        </row>
        <row r="1373">
          <cell r="B1373">
            <v>8996</v>
          </cell>
          <cell r="C1373" t="str">
            <v>TABLERO TRIFASICO 18 CIRCUITOS CON ESPACIO PARA TOTALIZADOR</v>
          </cell>
          <cell r="D1373" t="str">
            <v>UN</v>
          </cell>
          <cell r="E1373">
            <v>249124</v>
          </cell>
          <cell r="F1373">
            <v>43455</v>
          </cell>
        </row>
        <row r="1374">
          <cell r="B1374">
            <v>8997</v>
          </cell>
          <cell r="C1374" t="str">
            <v>TABLERO MONOFASICO CON ESPACIO PARA 6 CIRCUITOS</v>
          </cell>
          <cell r="D1374" t="str">
            <v>UN</v>
          </cell>
          <cell r="E1374">
            <v>22722</v>
          </cell>
          <cell r="F1374">
            <v>43455</v>
          </cell>
        </row>
        <row r="1375">
          <cell r="B1375">
            <v>8998</v>
          </cell>
          <cell r="C1375" t="str">
            <v>TOTALIZADOR INDUSTRIAL DE 60A</v>
          </cell>
          <cell r="D1375" t="str">
            <v>UN</v>
          </cell>
          <cell r="E1375">
            <v>113400</v>
          </cell>
          <cell r="F1375">
            <v>43455</v>
          </cell>
        </row>
        <row r="1376">
          <cell r="B1376">
            <v>9000</v>
          </cell>
          <cell r="C1376" t="str">
            <v>TOTALIZADOR INDUSTRIAL DE 30A</v>
          </cell>
          <cell r="D1376" t="str">
            <v>UN</v>
          </cell>
          <cell r="E1376">
            <v>98000</v>
          </cell>
          <cell r="F1376">
            <v>43455</v>
          </cell>
        </row>
        <row r="1377">
          <cell r="B1377">
            <v>9001</v>
          </cell>
          <cell r="C1377" t="str">
            <v>TOTALIZADOR INDUSTRIAL DE 3x80A</v>
          </cell>
          <cell r="D1377" t="str">
            <v>UN</v>
          </cell>
          <cell r="E1377">
            <v>113400</v>
          </cell>
          <cell r="F1377">
            <v>43455</v>
          </cell>
        </row>
        <row r="1378">
          <cell r="B1378">
            <v>9002</v>
          </cell>
          <cell r="C1378" t="str">
            <v>TOTALIZADOR INDUSTRIAL DE 3x100A</v>
          </cell>
          <cell r="D1378" t="str">
            <v>UN</v>
          </cell>
          <cell r="E1378">
            <v>124950</v>
          </cell>
          <cell r="F1378">
            <v>43455</v>
          </cell>
        </row>
        <row r="1379">
          <cell r="B1379">
            <v>9003</v>
          </cell>
          <cell r="C1379" t="str">
            <v>UNION EMT 1 1/2"</v>
          </cell>
          <cell r="D1379" t="str">
            <v>UN</v>
          </cell>
          <cell r="E1379">
            <v>2600</v>
          </cell>
          <cell r="F1379">
            <v>43455</v>
          </cell>
        </row>
        <row r="1380">
          <cell r="B1380">
            <v>9004</v>
          </cell>
          <cell r="C1380" t="str">
            <v>TUBO EN CONCRETO ALTA RESISTENCIA D= 8"</v>
          </cell>
          <cell r="D1380" t="str">
            <v>ML</v>
          </cell>
          <cell r="E1380">
            <v>145566</v>
          </cell>
          <cell r="F1380">
            <v>43455</v>
          </cell>
        </row>
        <row r="1381">
          <cell r="B1381">
            <v>9005</v>
          </cell>
          <cell r="C1381" t="str">
            <v>TUBERIA CONCRETO DE ALTA RESISTENCIA D= 16"</v>
          </cell>
          <cell r="D1381" t="str">
            <v>ML</v>
          </cell>
          <cell r="E1381">
            <v>311875</v>
          </cell>
          <cell r="F1381">
            <v>43455</v>
          </cell>
        </row>
        <row r="1382">
          <cell r="B1382">
            <v>9006</v>
          </cell>
          <cell r="C1382" t="str">
            <v>TUBO EN CONCRETO ALTA RESISTENCIA D= 18"</v>
          </cell>
          <cell r="D1382" t="str">
            <v>ML</v>
          </cell>
          <cell r="E1382">
            <v>387083</v>
          </cell>
          <cell r="F1382">
            <v>43455</v>
          </cell>
        </row>
        <row r="1383">
          <cell r="B1383">
            <v>9007</v>
          </cell>
          <cell r="C1383" t="str">
            <v>TUBO EN CONCRETO ALTA RESISTENCIA D= 20"</v>
          </cell>
          <cell r="D1383" t="str">
            <v>ML</v>
          </cell>
          <cell r="E1383">
            <v>456436</v>
          </cell>
          <cell r="F1383">
            <v>43455</v>
          </cell>
        </row>
        <row r="1384">
          <cell r="B1384">
            <v>9008</v>
          </cell>
          <cell r="C1384" t="str">
            <v>VALOR IVP POR TALA DE INDIVIDUOS VEGETALES NO INCLUIDOS EN EL MANUAL DE SILVICULTURA URBANA CON ALTURA &lt; 5m SEGUN RESOLUCION 7132 DEL 30/12/2011 DE LA SDA</v>
          </cell>
          <cell r="D1384" t="str">
            <v>UN</v>
          </cell>
          <cell r="E1384">
            <v>849913</v>
          </cell>
          <cell r="F1384">
            <v>43455</v>
          </cell>
        </row>
        <row r="1385">
          <cell r="B1385">
            <v>9009</v>
          </cell>
          <cell r="C1385" t="str">
            <v>VALOR IVP POR TALA DE INDIVIDUOS VEGETALES NO INCLUIDOS EN EL MANUAL DE SILVICULTURA URBANA CON ALTURA &gt; 5m SEGUN RESOLUCION 7132 DEL 30/12/2011 DE LA SDA</v>
          </cell>
          <cell r="D1385" t="str">
            <v>UN</v>
          </cell>
          <cell r="E1385">
            <v>888975</v>
          </cell>
          <cell r="F1385">
            <v>43455</v>
          </cell>
        </row>
        <row r="1386">
          <cell r="B1386">
            <v>9010</v>
          </cell>
          <cell r="C1386" t="str">
            <v>VALOR IVP POR TALA DE INDIVIDUOS VEGETALES INCLUIDOS EN EL MANUAL DE SILVICULTURA URBANA CON ALTURA &lt; 5m SEGUN RESOLUCION 7132 DEL 30/12/2011 DE LA SDA</v>
          </cell>
          <cell r="D1386" t="str">
            <v>UN</v>
          </cell>
          <cell r="E1386">
            <v>928037</v>
          </cell>
          <cell r="F1386">
            <v>43455</v>
          </cell>
        </row>
        <row r="1387">
          <cell r="B1387">
            <v>9011</v>
          </cell>
          <cell r="C1387" t="str">
            <v>VALOR IVP POR TALA DE INDIVIDUOS VEGETALES INCLUIDOS EN EL MANUAL DE SILVICULTURA URBANA CON ALTURA &gt; 5m SEGUN RESOLUCION 7132 DEL 30/12/2011 DE LA SDA</v>
          </cell>
          <cell r="D1387" t="str">
            <v>UN</v>
          </cell>
          <cell r="E1387">
            <v>1123348</v>
          </cell>
          <cell r="F1387">
            <v>43455</v>
          </cell>
        </row>
        <row r="1388">
          <cell r="B1388">
            <v>9012</v>
          </cell>
          <cell r="C1388" t="str">
            <v>VALOR IVP POR TALA DE INDIVIDUOS VEGETALES INCLUIDOS EN EL MANUAL DE SILVICULTURA URBANA (SETO) CON ALTURA &lt; 2m SEGUN RESOLUCION 7132 DEL 30/12/2011 DE LA SDA</v>
          </cell>
          <cell r="D1388" t="str">
            <v>UN</v>
          </cell>
          <cell r="E1388">
            <v>92804</v>
          </cell>
          <cell r="F1388">
            <v>43455</v>
          </cell>
        </row>
        <row r="1389">
          <cell r="B1389">
            <v>9013</v>
          </cell>
          <cell r="C1389" t="str">
            <v>VALOR IVP POR TALA DE INDIVIDUOS VEGETALES INCLUIDOS EN EL MANUAL DE SILVICULTURA URBANA (SETO) CON ALTURA &gt; 2m SEGUN RESOLUCION 7132 DEL 30/12/2011 DE LA SDA</v>
          </cell>
          <cell r="D1389" t="str">
            <v>UN</v>
          </cell>
          <cell r="E1389">
            <v>171760</v>
          </cell>
          <cell r="F1389">
            <v>43455</v>
          </cell>
        </row>
        <row r="1390">
          <cell r="B1390">
            <v>9014</v>
          </cell>
          <cell r="C1390" t="str">
            <v>VALOR IVP POR TALA DE INDIVIDUOS VEGETALES NO INCLUIDOS EN EL MANUAL DE SILVICULTURA URBANA (SETO) CON ALTURA &lt; 2m SEGUN RESOLUCION 7132 DEL 30/12/2011 DE LA SDA</v>
          </cell>
          <cell r="D1390" t="str">
            <v>UN</v>
          </cell>
          <cell r="E1390">
            <v>84991</v>
          </cell>
          <cell r="F1390">
            <v>43455</v>
          </cell>
        </row>
        <row r="1391">
          <cell r="B1391">
            <v>9015</v>
          </cell>
          <cell r="C1391" t="str">
            <v>VALOR IVP POR TALA DE INDIVIDUOS VEGETALES NO INCLUIDOS EN EL MANUAL DE SILVICULTURA URBANA (SETO) CON ALTURA &gt; 2m SEGUN RESOLUCION 7132 DEL 30/12/2011 DE LA SDA</v>
          </cell>
          <cell r="D1391" t="str">
            <v>UN</v>
          </cell>
          <cell r="E1391">
            <v>135924</v>
          </cell>
          <cell r="F1391">
            <v>43455</v>
          </cell>
        </row>
        <row r="1392">
          <cell r="B1392">
            <v>9016</v>
          </cell>
          <cell r="C1392" t="str">
            <v>EVALUACION PARA TRATAMIENTOS A LA VEGETACION DE LA SDA . CANTIDAD &lt;25 ARBOLES (SEGUN RESOLUCION SDA No. 5589 DEL 30/09/11)</v>
          </cell>
          <cell r="D1392" t="str">
            <v>UN</v>
          </cell>
          <cell r="E1392">
            <v>71874</v>
          </cell>
          <cell r="F1392">
            <v>43455</v>
          </cell>
        </row>
        <row r="1393">
          <cell r="B1393">
            <v>9017</v>
          </cell>
          <cell r="C1393" t="str">
            <v>SEGUIMIENTO PARA TRATAMIENTOS A LA VEGETACION DE LA . CANTIDAD &lt;25 ARBOLES (SEGUN RESOLUCION SDA No. 5589 DEL 30/09/2011)</v>
          </cell>
          <cell r="D1393" t="str">
            <v>UN</v>
          </cell>
          <cell r="E1393">
            <v>151561</v>
          </cell>
          <cell r="F1393">
            <v>43455</v>
          </cell>
        </row>
        <row r="1394">
          <cell r="B1394">
            <v>9018</v>
          </cell>
          <cell r="C1394" t="str">
            <v>EVALUACION PARA TRATAMIENTOS A LA VEGETACION DE LA SDA . CANTIDAD 25 - 49 ARBOLES (SEGUN RESOLUCION SDA No. 5589 DEL 30/09/11)</v>
          </cell>
          <cell r="D1394" t="str">
            <v>UN</v>
          </cell>
          <cell r="E1394">
            <v>98436</v>
          </cell>
          <cell r="F1394">
            <v>43455</v>
          </cell>
        </row>
        <row r="1395">
          <cell r="B1395">
            <v>9019</v>
          </cell>
          <cell r="C1395" t="str">
            <v>SEGUIMIENTO PARA TRATAMIENTOS A LA VEGETACION DE LA . CANTIDAD 25 - 49 ARBOLES (SEGUN RESOLUCION SDA No. 5589 DEL 30/09/2011)</v>
          </cell>
          <cell r="D1395" t="str">
            <v>UN</v>
          </cell>
          <cell r="E1395">
            <v>203904</v>
          </cell>
          <cell r="F1395">
            <v>43455</v>
          </cell>
        </row>
        <row r="1396">
          <cell r="B1396">
            <v>9020</v>
          </cell>
          <cell r="C1396" t="str">
            <v>EVALUACION PARA TRATAMIENTOS A LA VEGETACION DE LA SDA . CANTIDAD 50 - 99 ARBOLES (SEGUN RESOLUCION SDA No. 5589 DEL 30/09/11)</v>
          </cell>
          <cell r="D1396" t="str">
            <v>UN</v>
          </cell>
          <cell r="E1396">
            <v>124999</v>
          </cell>
          <cell r="F1396">
            <v>43455</v>
          </cell>
        </row>
        <row r="1397">
          <cell r="B1397">
            <v>9021</v>
          </cell>
          <cell r="C1397" t="str">
            <v>SEGUIMIENTO PARA TRATAMIENTOS A LA VEGETACION DE LA . CANTIDAD 50 - 99 ARBOLES (SEGUN RESOLUCION SDA No. 5589 DEL 30/09/2011)</v>
          </cell>
          <cell r="D1397" t="str">
            <v>UN</v>
          </cell>
          <cell r="E1397">
            <v>257029</v>
          </cell>
          <cell r="F1397">
            <v>43455</v>
          </cell>
        </row>
        <row r="1398">
          <cell r="B1398">
            <v>9022</v>
          </cell>
          <cell r="C1398" t="str">
            <v>EVALUACION PARA TRATAMIENTOS A LA VEGETACION DE LA SDA . CANTIDAD 100 - 199 ARBOLES (SEGUN RESOLUCION SDA No. 5589 DEL 30/09/11)</v>
          </cell>
          <cell r="D1398" t="str">
            <v>UN</v>
          </cell>
          <cell r="E1398">
            <v>151561</v>
          </cell>
          <cell r="F1398">
            <v>43455</v>
          </cell>
        </row>
        <row r="1399">
          <cell r="B1399">
            <v>9023</v>
          </cell>
          <cell r="C1399" t="str">
            <v>SEGUIMIENTO PARA TRATAMIENTOS A LA VEGETACION DE LA . CANTIDAD 100 - 199 ARBOLES (SEGUN RESOLUCION SDA No. 5589 DEL 30/09/2011)</v>
          </cell>
          <cell r="D1399" t="str">
            <v>UN</v>
          </cell>
          <cell r="E1399">
            <v>310153</v>
          </cell>
          <cell r="F1399">
            <v>43455</v>
          </cell>
        </row>
        <row r="1400">
          <cell r="B1400">
            <v>9024</v>
          </cell>
          <cell r="C1400" t="str">
            <v>EVALUACION PARA TRATAMIENTOS A LA VEGETACION DE LA SDA . CANTIDAD 200 - 299 ARBOLES (SEGUN RESOLUCION SDA No. 5589 DEL 30/09/11)</v>
          </cell>
          <cell r="D1400" t="str">
            <v>UN</v>
          </cell>
          <cell r="E1400">
            <v>203904</v>
          </cell>
          <cell r="F1400">
            <v>43455</v>
          </cell>
        </row>
        <row r="1401">
          <cell r="B1401">
            <v>9025</v>
          </cell>
          <cell r="C1401" t="str">
            <v>SEGUIMIENTO PARA TRATAMIENTOS A LA VEGETACION DE LA . CANTIDAD 200 - 299 ARBOLES (SEGUN RESOLUCION SDA No. 5589 DEL 30/09/2011)</v>
          </cell>
          <cell r="D1401" t="str">
            <v>UN</v>
          </cell>
          <cell r="E1401">
            <v>415621</v>
          </cell>
          <cell r="F1401">
            <v>43455</v>
          </cell>
        </row>
        <row r="1402">
          <cell r="B1402">
            <v>9026</v>
          </cell>
          <cell r="C1402" t="str">
            <v>EVALUACION PARA TRATAMIENTOS A LA VEGETACION DE LA SDA . CANTIDAD 300 - 399 ARBOLES (SEGUN RESOLUCION SDA No. 5589 DEL 30/09/11)</v>
          </cell>
          <cell r="D1402" t="str">
            <v>UN</v>
          </cell>
          <cell r="E1402">
            <v>302341</v>
          </cell>
          <cell r="F1402">
            <v>43455</v>
          </cell>
        </row>
        <row r="1403">
          <cell r="B1403">
            <v>9027</v>
          </cell>
          <cell r="C1403" t="str">
            <v>SEGUIMIENTO PARA TRATAMIENTOS A LA VEGETACION DE LA . CANTIDAD 300 - 399 ARBOLES (SEGUN RESOLUCION SDA No. 5589 DEL 30/09/2011)</v>
          </cell>
          <cell r="D1403" t="str">
            <v>UN</v>
          </cell>
          <cell r="E1403">
            <v>521088</v>
          </cell>
          <cell r="F1403">
            <v>43455</v>
          </cell>
        </row>
        <row r="1404">
          <cell r="B1404">
            <v>9028</v>
          </cell>
          <cell r="C1404" t="str">
            <v>EVALUACION PARA TRATAMIENTOS A LA VEGETACION DE LA SDA . CANTIDAD 400 - 499 ARBOLES (SEGUN RESOLUCION SDA No. 5589 DEL 30/09/11)</v>
          </cell>
          <cell r="D1404" t="str">
            <v>UN</v>
          </cell>
          <cell r="E1404">
            <v>400777</v>
          </cell>
          <cell r="F1404">
            <v>43455</v>
          </cell>
        </row>
        <row r="1405">
          <cell r="B1405">
            <v>9029</v>
          </cell>
          <cell r="C1405" t="str">
            <v>SEGUIMIENTO PARA TRATAMIENTOS A LA VEGETACION DE LA . CANTIDAD 400 - 499 ARBOLES (SEGUN RESOLUCION SDA No. 5589 DEL 30/09/2011)</v>
          </cell>
          <cell r="D1405" t="str">
            <v>UN</v>
          </cell>
          <cell r="E1405">
            <v>785929</v>
          </cell>
          <cell r="F1405">
            <v>43455</v>
          </cell>
        </row>
        <row r="1406">
          <cell r="B1406">
            <v>9030</v>
          </cell>
          <cell r="C1406" t="str">
            <v>EVALUACION PARA TRATAMIENTOS A LA VEGETACION DE LA SDA . CANTIDAD 500 - 999 ARBOLES (SEGUN RESOLUCION SDA No. 5589 DEL 30/09/11)</v>
          </cell>
          <cell r="D1406" t="str">
            <v>UN</v>
          </cell>
          <cell r="E1406">
            <v>665618</v>
          </cell>
          <cell r="F1406">
            <v>43455</v>
          </cell>
        </row>
        <row r="1407">
          <cell r="B1407">
            <v>9031</v>
          </cell>
          <cell r="C1407" t="str">
            <v>SEGUIMIENTO PARA TRATAMIENTOS A LA VEGETACION DE LA . CANTIDAD 500 - 999 ARBOLES (SEGUN RESOLUCION SDA No. 5589 DEL 30/09/2011)</v>
          </cell>
          <cell r="D1407" t="str">
            <v>UN</v>
          </cell>
          <cell r="E1407">
            <v>1511703</v>
          </cell>
          <cell r="F1407">
            <v>43455</v>
          </cell>
        </row>
        <row r="1408">
          <cell r="B1408">
            <v>9032</v>
          </cell>
          <cell r="C1408" t="str">
            <v>EVALUACION PARA TRATAMIENTOS A LA VEGETACION DE LA SDA . CANTIDAD &gt;1000 ARBOLES (SEGUN RESOLUCION SDA No. 5589 DEL 30/09/11)</v>
          </cell>
          <cell r="D1408" t="str">
            <v>UN</v>
          </cell>
          <cell r="E1408">
            <v>824210</v>
          </cell>
          <cell r="F1408">
            <v>43455</v>
          </cell>
        </row>
        <row r="1409">
          <cell r="B1409">
            <v>9033</v>
          </cell>
          <cell r="C1409" t="str">
            <v>SEGUIMIENTO PARA TRATAMIENTOS A LA VEGETACION DE LA . CANTIDAD &gt;1000 ARBOLES (SEGUN RESOLUCION SDA No. 5589 DEL 30/09/2011)</v>
          </cell>
          <cell r="D1409" t="str">
            <v>UN</v>
          </cell>
          <cell r="E1409">
            <v>1775763</v>
          </cell>
          <cell r="F1409">
            <v>43455</v>
          </cell>
        </row>
        <row r="1410">
          <cell r="B1410">
            <v>9034</v>
          </cell>
          <cell r="C1410" t="str">
            <v>DELINEADORES TIPO A 0.77 x 0.15 x 0.10 (Incluye tornillos)</v>
          </cell>
          <cell r="D1410" t="str">
            <v>UN</v>
          </cell>
          <cell r="E1410">
            <v>175642</v>
          </cell>
          <cell r="F1410">
            <v>43455</v>
          </cell>
        </row>
        <row r="1411">
          <cell r="B1411">
            <v>9035</v>
          </cell>
          <cell r="C1411" t="str">
            <v>DELINEADORES TIPO B 0.78 x 0.20 x 0.15 (Incluye tornillos)</v>
          </cell>
          <cell r="D1411" t="str">
            <v>UN</v>
          </cell>
          <cell r="E1411">
            <v>175642</v>
          </cell>
          <cell r="F1411">
            <v>43455</v>
          </cell>
        </row>
        <row r="1412">
          <cell r="B1412">
            <v>9036</v>
          </cell>
          <cell r="C1412" t="str">
            <v>DELINEADORES TIPO C 0.405 x 0.15 x 0.085 (Incluye tornillos)</v>
          </cell>
          <cell r="D1412" t="str">
            <v>UN</v>
          </cell>
          <cell r="E1412">
            <v>44090</v>
          </cell>
          <cell r="F1412">
            <v>43455</v>
          </cell>
        </row>
        <row r="1413">
          <cell r="B1413">
            <v>9037</v>
          </cell>
          <cell r="C1413" t="str">
            <v>CURVA 90° PVC 2"</v>
          </cell>
          <cell r="D1413" t="str">
            <v>UN</v>
          </cell>
          <cell r="E1413">
            <v>12863</v>
          </cell>
          <cell r="F1413">
            <v>43455</v>
          </cell>
        </row>
        <row r="1414">
          <cell r="B1414">
            <v>9038</v>
          </cell>
          <cell r="C1414" t="str">
            <v>POSTE TIPO MASTIL T1 X (5.00 mt) EN TUBO SCH 40  GALVANIZADO Y PINTADO</v>
          </cell>
          <cell r="D1414" t="str">
            <v>UN</v>
          </cell>
          <cell r="E1414">
            <v>1859507</v>
          </cell>
          <cell r="F1414">
            <v>43455</v>
          </cell>
        </row>
        <row r="1415">
          <cell r="B1415">
            <v>9041</v>
          </cell>
          <cell r="C1415" t="str">
            <v>BALA LED POTENCIA 35 W, FLUJO LUMINOSO 3200 LUMENS</v>
          </cell>
          <cell r="D1415" t="str">
            <v>UN</v>
          </cell>
          <cell r="E1415">
            <v>251126</v>
          </cell>
          <cell r="F1415">
            <v>43455</v>
          </cell>
        </row>
        <row r="1416">
          <cell r="B1416">
            <v>9043</v>
          </cell>
          <cell r="C1416" t="str">
            <v>GEOMALLA FORTGRID ASPHALT 75  3.8m</v>
          </cell>
          <cell r="D1416" t="str">
            <v>M2</v>
          </cell>
          <cell r="E1416">
            <v>10829</v>
          </cell>
          <cell r="F1416">
            <v>43455</v>
          </cell>
        </row>
        <row r="1417">
          <cell r="B1417">
            <v>9044</v>
          </cell>
          <cell r="C1417" t="str">
            <v>GEOMALLA FORTGRID ASPHALT 100  3.8m</v>
          </cell>
          <cell r="D1417" t="str">
            <v>M2</v>
          </cell>
          <cell r="E1417">
            <v>12450</v>
          </cell>
          <cell r="F1417">
            <v>43455</v>
          </cell>
        </row>
        <row r="1418">
          <cell r="B1418">
            <v>9048</v>
          </cell>
          <cell r="C1418" t="str">
            <v>CARTELERA CON MARCO EN ALUMINIO ANODIZADO, PAÑO COLOR GRIS CON CENEFA SUPERIOR, PUERTAS CORREDIZAS. Incl. transporte</v>
          </cell>
          <cell r="D1418" t="str">
            <v>UN</v>
          </cell>
          <cell r="E1418">
            <v>458150</v>
          </cell>
          <cell r="F1418">
            <v>43455</v>
          </cell>
        </row>
        <row r="1419">
          <cell r="B1419">
            <v>9050</v>
          </cell>
          <cell r="C1419" t="str">
            <v>CAMARA DIGITAL COMPACTA MINIMO 16.2 MEGAPIXELES, MEMORIA DE 8 GB, VIDEO HD CON PAUSA Y ZOOM</v>
          </cell>
          <cell r="D1419" t="str">
            <v>UN</v>
          </cell>
          <cell r="E1419">
            <v>350000</v>
          </cell>
          <cell r="F1419">
            <v>43455</v>
          </cell>
        </row>
        <row r="1420">
          <cell r="B1420">
            <v>9054</v>
          </cell>
          <cell r="C1420" t="str">
            <v>CUBIERTA 333C, SENCILLA, EN ALUZINC Cal 24. SUM E INST. PANEL SIN TRASLAPOS LONGITUDINALES. PINTURA PLASTISOL/DURANAR 1 CARA (e=24micrones) CLIPS METALICOS OCULTOS. AISLANTE FIBRA VIDRIO 38mm</v>
          </cell>
          <cell r="D1420" t="str">
            <v>M2</v>
          </cell>
          <cell r="E1420">
            <v>178330</v>
          </cell>
          <cell r="F1420">
            <v>43455</v>
          </cell>
        </row>
        <row r="1421">
          <cell r="B1421">
            <v>9055</v>
          </cell>
          <cell r="C1421" t="str">
            <v>CUBIERTA 380C, SENCILLA, EN ALUZINC Cal 24. SUM E INST. PANEL SIN TRASLAPOS LONGITUDINALES. PINTURA PLASTISOL/DURANAR 1 CARA (e=24micrones) CLIPS METALICOS OCULTOS. AISLANTE FIBRA VIDRIO 38mm</v>
          </cell>
          <cell r="D1421" t="str">
            <v>M2</v>
          </cell>
          <cell r="E1421">
            <v>178330</v>
          </cell>
          <cell r="F1421">
            <v>43455</v>
          </cell>
        </row>
        <row r="1422">
          <cell r="B1422">
            <v>9056</v>
          </cell>
          <cell r="C1422" t="str">
            <v>CIELORASO BAFFLE EN ALUZINC LISO COLOR ALUMINIO MEDIO. INCL FIJACION CON SISTEMA DE TRABA DE PRESION A UN RIEL PORTAPANEL SECCION 25mm CON DISTANCIA CADA 100mm Y ALTUA DE 100mm</v>
          </cell>
          <cell r="D1422" t="str">
            <v>M2</v>
          </cell>
          <cell r="E1422">
            <v>171534</v>
          </cell>
          <cell r="F1422">
            <v>43455</v>
          </cell>
        </row>
        <row r="1423">
          <cell r="B1423">
            <v>9057</v>
          </cell>
          <cell r="C1423" t="str">
            <v>CIELO 84R EN ALUZINC LISO COLOR ALUMINIO MEDIO. INCL FIJACION A LA ESTRUCTURA DEL PORTAPANEL POR MEDIO DE AMARRES CADA METRO, ANCHO DEL PANEL DE 84mm</v>
          </cell>
          <cell r="D1423" t="str">
            <v>M2</v>
          </cell>
          <cell r="E1423">
            <v>178992</v>
          </cell>
          <cell r="F1423">
            <v>43455</v>
          </cell>
        </row>
        <row r="1424">
          <cell r="B1424">
            <v>9058</v>
          </cell>
          <cell r="C1424" t="str">
            <v>TEJA LUZ GIP EN PRFV PANEL BIOCLIMATICO COMPUESTO POR 2 TEJAS FABRIC EN RESINA DE POLIESTER RETARDANTE AL FUEGO REFORZADA FIBRA VIDRIO ONDULADO TRAPEZOIDAL A=100cm Y h=7.20cm CAPA SUP CLASE 6 COLOR T</v>
          </cell>
          <cell r="D1424" t="str">
            <v>M2</v>
          </cell>
          <cell r="E1424">
            <v>238989</v>
          </cell>
          <cell r="F1424">
            <v>43455</v>
          </cell>
        </row>
        <row r="1425">
          <cell r="B1425">
            <v>9059</v>
          </cell>
          <cell r="C1425" t="str">
            <v>REMATE DE CUBIERTA Y CORTAGOTERA EN LAMINA GALVANIZADA Y PINTADA</v>
          </cell>
          <cell r="D1425" t="str">
            <v>ML</v>
          </cell>
          <cell r="E1425">
            <v>27287</v>
          </cell>
          <cell r="F1425">
            <v>43455</v>
          </cell>
        </row>
        <row r="1426">
          <cell r="B1426">
            <v>9060</v>
          </cell>
          <cell r="C1426" t="str">
            <v>BARRERA MONODIRECCIONAL NEW JERSEY (0.375m x 0.90m x 0.15m)</v>
          </cell>
          <cell r="D1426" t="str">
            <v>ML</v>
          </cell>
          <cell r="E1426">
            <v>458150</v>
          </cell>
          <cell r="F1426">
            <v>43455</v>
          </cell>
        </row>
        <row r="1427">
          <cell r="B1427">
            <v>9061</v>
          </cell>
          <cell r="C1427" t="str">
            <v>CAMISA METALICA PERDIDA e= 3/8"</v>
          </cell>
          <cell r="D1427" t="str">
            <v>M2</v>
          </cell>
          <cell r="E1427">
            <v>443914</v>
          </cell>
          <cell r="F1427">
            <v>43455</v>
          </cell>
        </row>
        <row r="1428">
          <cell r="B1428">
            <v>9062</v>
          </cell>
          <cell r="C1428" t="str">
            <v>SEÑAL VERTICAL UNA CARA PARA CICLORUTA PARAL 3m, ÁNGULO DE 2x1/4x3m LAMINA CAL. 16 PINTADA POR UNA CARA 0.60m x 0.60m o 0.75m x 0.75m</v>
          </cell>
          <cell r="D1428" t="str">
            <v>UN</v>
          </cell>
          <cell r="E1428">
            <v>213724</v>
          </cell>
          <cell r="F1428">
            <v>43455</v>
          </cell>
        </row>
        <row r="1429">
          <cell r="B1429">
            <v>9077</v>
          </cell>
          <cell r="C1429" t="str">
            <v>IMPRIMANTE EPOXICO</v>
          </cell>
          <cell r="D1429" t="str">
            <v>KG</v>
          </cell>
          <cell r="E1429">
            <v>83983</v>
          </cell>
          <cell r="F1429">
            <v>43455</v>
          </cell>
        </row>
        <row r="1430">
          <cell r="B1430">
            <v>9083</v>
          </cell>
          <cell r="C1430" t="str">
            <v>ALQUILER DIA - EQUIPO DE TOPOGRAFÍA. INCLUYE TRÁNSITO, NIVEL Y ELEMENTOS COMPLEMENTARIOS</v>
          </cell>
          <cell r="D1430" t="str">
            <v>DIA</v>
          </cell>
          <cell r="E1430">
            <v>113000</v>
          </cell>
          <cell r="F1430">
            <v>43487</v>
          </cell>
        </row>
        <row r="1431">
          <cell r="B1431">
            <v>9084</v>
          </cell>
          <cell r="C1431" t="str">
            <v>TARIFA MES - PERSONAL TÉCNICO-TECNÓLOGO EN ÁREAS DE INGENIERÍA (No incluye Factor de Prestaciones)</v>
          </cell>
          <cell r="D1431" t="str">
            <v>MES</v>
          </cell>
          <cell r="E1431">
            <v>2362000</v>
          </cell>
          <cell r="F1431">
            <v>43487</v>
          </cell>
        </row>
        <row r="1432">
          <cell r="B1432">
            <v>9085</v>
          </cell>
          <cell r="C1432" t="str">
            <v>TARIFA MES - PERSONAL TÉCNICO - AUXILIAR DE INGENIERÍA (No incluye Factor de Prestaciones)</v>
          </cell>
          <cell r="D1432" t="str">
            <v>MES</v>
          </cell>
          <cell r="E1432">
            <v>2076000</v>
          </cell>
          <cell r="F1432">
            <v>43487</v>
          </cell>
        </row>
        <row r="1433">
          <cell r="B1433">
            <v>9086</v>
          </cell>
          <cell r="C1433" t="str">
            <v>TARIFA MES - PERSONAL TÉCNICO - DIBUJANTE 1 (No incluye Factor de Prestaciones)</v>
          </cell>
          <cell r="D1433" t="str">
            <v>MES</v>
          </cell>
          <cell r="E1433">
            <v>2177000</v>
          </cell>
          <cell r="F1433">
            <v>43487</v>
          </cell>
        </row>
        <row r="1434">
          <cell r="B1434">
            <v>9087</v>
          </cell>
          <cell r="C1434" t="str">
            <v>TARIFA MES - PERSONAL TÉCNICO - DIBUJANTE 2 (No incluye Factor de Prestaciones)</v>
          </cell>
          <cell r="D1434" t="str">
            <v>MES</v>
          </cell>
          <cell r="E1434">
            <v>1759000</v>
          </cell>
          <cell r="F1434">
            <v>43487</v>
          </cell>
        </row>
        <row r="1435">
          <cell r="B1435">
            <v>9088</v>
          </cell>
          <cell r="C1435" t="str">
            <v>TARIFA MES - PERSONAL TÉCNICO - TOPÓGRAFO INSPECTOR (No incluye Factor de Prestaciones)</v>
          </cell>
          <cell r="D1435" t="str">
            <v>MES</v>
          </cell>
          <cell r="E1435">
            <v>2461000</v>
          </cell>
          <cell r="F1435">
            <v>43487</v>
          </cell>
        </row>
        <row r="1436">
          <cell r="B1436">
            <v>9089</v>
          </cell>
          <cell r="C1436" t="str">
            <v>TARIFA MES - PERSONAL TÉCNICO - LABORATORISTA INSPECTOR (No incluye Factor de Prestaciones)</v>
          </cell>
          <cell r="D1436" t="str">
            <v>MES</v>
          </cell>
          <cell r="E1436">
            <v>2181000</v>
          </cell>
          <cell r="F1436">
            <v>43487</v>
          </cell>
        </row>
        <row r="1437">
          <cell r="B1437">
            <v>9090</v>
          </cell>
          <cell r="C1437" t="str">
            <v>TARIFA MES - PERSONAL TÉCNICO - LABORATORISTA AUXILIAR (No incluye Factor de Prestaciones)</v>
          </cell>
          <cell r="D1437" t="str">
            <v>MES</v>
          </cell>
          <cell r="E1437">
            <v>1526000</v>
          </cell>
          <cell r="F1437">
            <v>43487</v>
          </cell>
        </row>
        <row r="1438">
          <cell r="B1438">
            <v>9091</v>
          </cell>
          <cell r="C1438" t="str">
            <v>TARIFA MES - PERSONAL TÉCNICO - OPERADOR EQUIPO PERFORACIÓN (Incluye Factor de Prestaciones)</v>
          </cell>
          <cell r="D1438" t="str">
            <v>MES</v>
          </cell>
          <cell r="E1438">
            <v>2857202</v>
          </cell>
          <cell r="F1438">
            <v>43487</v>
          </cell>
        </row>
        <row r="1439">
          <cell r="B1439">
            <v>9092</v>
          </cell>
          <cell r="C1439" t="str">
            <v>TARIFA MES - PERSONAL TÉCNICO - OPERADOR AUXILIAR DE EQUIPO (Incluye Factor de Prestaciones)</v>
          </cell>
          <cell r="D1439" t="str">
            <v>MES</v>
          </cell>
          <cell r="E1439">
            <v>2059450</v>
          </cell>
          <cell r="F1439">
            <v>43487</v>
          </cell>
        </row>
        <row r="1440">
          <cell r="B1440">
            <v>9093</v>
          </cell>
          <cell r="C1440" t="str">
            <v>TARIFA MES - PERSONAL TÉCNICO - INSPECTOR 1 (No incluye Factor de Prestaciones)</v>
          </cell>
          <cell r="D1440" t="str">
            <v>MES</v>
          </cell>
          <cell r="E1440">
            <v>1791000</v>
          </cell>
          <cell r="F1440">
            <v>43487</v>
          </cell>
        </row>
        <row r="1441">
          <cell r="B1441">
            <v>9094</v>
          </cell>
          <cell r="C1441" t="str">
            <v>TARIFA MES - PERSONAL TÉCNICO - INSPECTOR 2 (No incluye Factor de Prestaciones)</v>
          </cell>
          <cell r="D1441" t="str">
            <v>MES</v>
          </cell>
          <cell r="E1441">
            <v>1613000</v>
          </cell>
          <cell r="F1441">
            <v>43487</v>
          </cell>
        </row>
        <row r="1442">
          <cell r="B1442">
            <v>9095</v>
          </cell>
          <cell r="C1442" t="str">
            <v>TARIFA MES - PERSONAL TÉCNICO - TOPÓGRAFO AUXILIAR (No incluye Factor de Prestaciones)</v>
          </cell>
          <cell r="D1442" t="str">
            <v>MES</v>
          </cell>
          <cell r="E1442">
            <v>2019000</v>
          </cell>
          <cell r="F1442">
            <v>43487</v>
          </cell>
        </row>
        <row r="1443">
          <cell r="B1443">
            <v>9096</v>
          </cell>
          <cell r="C1443" t="str">
            <v>TARIFA MES - PERSONAL TÉCNICO - BATIMETRISTA INSPECTOR (No incluye Factor de Prestaciones)</v>
          </cell>
          <cell r="D1443" t="str">
            <v>MES</v>
          </cell>
          <cell r="E1443">
            <v>2461000</v>
          </cell>
          <cell r="F1443">
            <v>43487</v>
          </cell>
        </row>
        <row r="1444">
          <cell r="B1444">
            <v>9097</v>
          </cell>
          <cell r="C1444" t="str">
            <v>TARIFA MES - PERSONAL TÉCNICO - BATIMETRISTA AUXILIAR (No incluye Factor de Prestaciones)</v>
          </cell>
          <cell r="D1444" t="str">
            <v>MES</v>
          </cell>
          <cell r="E1444">
            <v>2019000</v>
          </cell>
          <cell r="F1444">
            <v>43487</v>
          </cell>
        </row>
        <row r="1445">
          <cell r="B1445">
            <v>9098</v>
          </cell>
          <cell r="C1445" t="str">
            <v>TARIFA MES - PERSONAL AUXILIAR TÉCNICO - CADENERO 1 (No incluye Factor de Prestaciones)</v>
          </cell>
          <cell r="D1445" t="str">
            <v>MES</v>
          </cell>
          <cell r="E1445">
            <v>1526000</v>
          </cell>
          <cell r="F1445">
            <v>43487</v>
          </cell>
        </row>
        <row r="1446">
          <cell r="B1446">
            <v>9099</v>
          </cell>
          <cell r="C1446" t="str">
            <v>TARIFA MES - PERSONAL AUXILIAR TÉCNICO - CADENERO 2 (No incluye Factor de Prestaciones)</v>
          </cell>
          <cell r="D1446" t="str">
            <v>MES</v>
          </cell>
          <cell r="E1446">
            <v>1329000</v>
          </cell>
          <cell r="F1446">
            <v>43487</v>
          </cell>
        </row>
        <row r="1447">
          <cell r="B1447">
            <v>9100</v>
          </cell>
          <cell r="C1447" t="str">
            <v>TARIFA MES - PERSONAL AUXILIAR TÉCNICO - CONDUCTOR O MOTORISTA (No incluye Factor de Prestaciones)</v>
          </cell>
          <cell r="D1447" t="str">
            <v>MES</v>
          </cell>
          <cell r="E1447">
            <v>1107000</v>
          </cell>
          <cell r="F1447">
            <v>43487</v>
          </cell>
        </row>
        <row r="1448">
          <cell r="B1448">
            <v>9101</v>
          </cell>
          <cell r="C1448" t="str">
            <v>TARIFA MES - PERSONAL DE OBRA - MAESTRO DE OBRA (No incluye Factor de Prestaciones)</v>
          </cell>
          <cell r="D1448" t="str">
            <v>MES</v>
          </cell>
          <cell r="E1448">
            <v>2484348</v>
          </cell>
          <cell r="F1448">
            <v>43487</v>
          </cell>
        </row>
        <row r="1449">
          <cell r="B1449">
            <v>9102</v>
          </cell>
          <cell r="C1449" t="str">
            <v>TARIFA MES - PERSONAL ADMINISTRATIVO - ADMINISTRADOR (No incluye Factor de Prestaciones)</v>
          </cell>
          <cell r="D1449" t="str">
            <v>MES</v>
          </cell>
          <cell r="E1449">
            <v>2293000</v>
          </cell>
          <cell r="F1449">
            <v>43487</v>
          </cell>
        </row>
        <row r="1450">
          <cell r="B1450">
            <v>9103</v>
          </cell>
          <cell r="C1450" t="str">
            <v>TARIFA MES - PERSONAL ADMINISTRATIVO - AUXILIAR ADMINISTRATIVO-ALMACENISTA (No incluye Factor de Prestaciones)</v>
          </cell>
          <cell r="D1450" t="str">
            <v>MES</v>
          </cell>
          <cell r="E1450">
            <v>1635000</v>
          </cell>
          <cell r="F1450">
            <v>43487</v>
          </cell>
        </row>
        <row r="1451">
          <cell r="B1451">
            <v>9104</v>
          </cell>
          <cell r="C1451" t="str">
            <v>TARIFA MES - PERSONAL ADMINISTRATIVO - SECRETARIA 1 (No incluye Factor de Prestaciones)</v>
          </cell>
          <cell r="D1451" t="str">
            <v>MES</v>
          </cell>
          <cell r="E1451">
            <v>1329000</v>
          </cell>
          <cell r="F1451">
            <v>43487</v>
          </cell>
        </row>
        <row r="1452">
          <cell r="B1452">
            <v>9105</v>
          </cell>
          <cell r="C1452" t="str">
            <v>TARIFA MES - PERSONAL ADMINISTRATIVO - SECRETARIA 2 (No incluye Factor de Prestaciones)</v>
          </cell>
          <cell r="D1452" t="str">
            <v>MES</v>
          </cell>
          <cell r="E1452">
            <v>1107000</v>
          </cell>
          <cell r="F1452">
            <v>43487</v>
          </cell>
        </row>
        <row r="1453">
          <cell r="B1453">
            <v>9107</v>
          </cell>
          <cell r="C1453" t="str">
            <v>TARIFA MES - PROFESIONAL CATEGORÍA 1 (No incluye Factor de Prestaciones)</v>
          </cell>
          <cell r="D1453" t="str">
            <v>MES</v>
          </cell>
          <cell r="E1453">
            <v>11459000</v>
          </cell>
          <cell r="F1453">
            <v>43487</v>
          </cell>
        </row>
        <row r="1454">
          <cell r="B1454">
            <v>9108</v>
          </cell>
          <cell r="C1454" t="str">
            <v>TARIFA MES - PROFESIONAL CATEGORÍA 2 (No incluye Factor de Prestaciones)</v>
          </cell>
          <cell r="D1454" t="str">
            <v>MES</v>
          </cell>
          <cell r="E1454">
            <v>8733000</v>
          </cell>
          <cell r="F1454">
            <v>43487</v>
          </cell>
        </row>
        <row r="1455">
          <cell r="B1455">
            <v>9109</v>
          </cell>
          <cell r="C1455" t="str">
            <v>TARIFA MES - PROFESIONAL CATEGORÍA 3 (No incluye Factor de Prestaciones)</v>
          </cell>
          <cell r="D1455" t="str">
            <v>MES</v>
          </cell>
          <cell r="E1455">
            <v>7370000</v>
          </cell>
          <cell r="F1455">
            <v>43487</v>
          </cell>
        </row>
        <row r="1456">
          <cell r="B1456">
            <v>9110</v>
          </cell>
          <cell r="C1456" t="str">
            <v>TARIFA MES - PROFESIONAL CATEGORÍA 4 (No incluye Factor de Prestaciones)</v>
          </cell>
          <cell r="D1456" t="str">
            <v>MES</v>
          </cell>
          <cell r="E1456">
            <v>6276000</v>
          </cell>
          <cell r="F1456">
            <v>43487</v>
          </cell>
        </row>
        <row r="1457">
          <cell r="B1457">
            <v>9111</v>
          </cell>
          <cell r="C1457" t="str">
            <v>TARIFA MES - PROFESIONAL CATEGORÍA 5 (No incluye Factor de Prestaciones)</v>
          </cell>
          <cell r="D1457" t="str">
            <v>MES</v>
          </cell>
          <cell r="E1457">
            <v>5660000</v>
          </cell>
          <cell r="F1457">
            <v>43487</v>
          </cell>
        </row>
        <row r="1458">
          <cell r="B1458">
            <v>9112</v>
          </cell>
          <cell r="C1458" t="str">
            <v>TARIFA MES - PROFESIONAL CATEGORÍA 6 (No incluye Factor de Prestaciones)</v>
          </cell>
          <cell r="D1458" t="str">
            <v>MES</v>
          </cell>
          <cell r="E1458">
            <v>5048000</v>
          </cell>
          <cell r="F1458">
            <v>43487</v>
          </cell>
        </row>
        <row r="1459">
          <cell r="B1459">
            <v>9113</v>
          </cell>
          <cell r="C1459" t="str">
            <v>TARIFA MES - PROFESIONAL CATEGORÍA 7 (No incluye Factor de Prestaciones)</v>
          </cell>
          <cell r="D1459" t="str">
            <v>MES</v>
          </cell>
          <cell r="E1459">
            <v>3816000</v>
          </cell>
          <cell r="F1459">
            <v>43487</v>
          </cell>
        </row>
        <row r="1460">
          <cell r="B1460">
            <v>9114</v>
          </cell>
          <cell r="C1460" t="str">
            <v>TARIFA MES - PROFESIONAL CATEGORÍA 8 (No incluye Factor de Prestaciones)</v>
          </cell>
          <cell r="D1460" t="str">
            <v>MES</v>
          </cell>
          <cell r="E1460">
            <v>3601000</v>
          </cell>
          <cell r="F1460">
            <v>43487</v>
          </cell>
        </row>
        <row r="1461">
          <cell r="B1461">
            <v>9115</v>
          </cell>
          <cell r="C1461" t="str">
            <v>ALQUILER MES - EQUIPO DE TOPOGRAFÍA (Incluye tránsito, nivel y elementos complementarios).</v>
          </cell>
          <cell r="D1461" t="str">
            <v>MES</v>
          </cell>
          <cell r="E1461">
            <v>3267000</v>
          </cell>
          <cell r="F1461">
            <v>43487</v>
          </cell>
        </row>
        <row r="1462">
          <cell r="B1462">
            <v>9116</v>
          </cell>
          <cell r="C1462" t="str">
            <v>ALQUILER DÍA - LABORATORIO - Estudios (Equipo completo)</v>
          </cell>
          <cell r="D1462" t="str">
            <v>DIA</v>
          </cell>
          <cell r="E1462">
            <v>175000</v>
          </cell>
          <cell r="F1462">
            <v>43487</v>
          </cell>
        </row>
        <row r="1463">
          <cell r="B1463">
            <v>9117</v>
          </cell>
          <cell r="C1463" t="str">
            <v>ALQUILER MES - LABORATORIO - Estudios (Equipo completo)</v>
          </cell>
          <cell r="D1463" t="str">
            <v>MES</v>
          </cell>
          <cell r="E1463">
            <v>5095000</v>
          </cell>
          <cell r="F1463">
            <v>43487</v>
          </cell>
        </row>
        <row r="1464">
          <cell r="B1464">
            <v>9118</v>
          </cell>
          <cell r="C1464" t="str">
            <v>ALQUILER DÍA - LABORATORIO - Interventorias (Equipo completo)</v>
          </cell>
          <cell r="D1464" t="str">
            <v>DIA</v>
          </cell>
          <cell r="E1464">
            <v>304000</v>
          </cell>
          <cell r="F1464">
            <v>43487</v>
          </cell>
        </row>
        <row r="1465">
          <cell r="B1465">
            <v>9119</v>
          </cell>
          <cell r="C1465" t="str">
            <v>ALQUILER MES - LABORATORIO - Interventorias (Equipo completo)</v>
          </cell>
          <cell r="D1465" t="str">
            <v>MES</v>
          </cell>
          <cell r="E1465">
            <v>9038000</v>
          </cell>
          <cell r="F1465">
            <v>43487</v>
          </cell>
        </row>
        <row r="1466">
          <cell r="B1466">
            <v>9120</v>
          </cell>
          <cell r="C1466" t="str">
            <v>ALQUILER DÍA - EQUIPO COMPLETO DE BATIMETRIA, HIDROMETRIA O SEDIMENTOMETRIA</v>
          </cell>
          <cell r="D1466" t="str">
            <v>DIA</v>
          </cell>
          <cell r="E1466">
            <v>217000</v>
          </cell>
          <cell r="F1466">
            <v>43487</v>
          </cell>
        </row>
        <row r="1467">
          <cell r="B1467">
            <v>9121</v>
          </cell>
          <cell r="C1467" t="str">
            <v>ALQUILER MES - EQUIPO COMPLETO DE BATIMETRIA, HIDROMETRIA O SEDIMENTOMETRIA</v>
          </cell>
          <cell r="D1467" t="str">
            <v>MES</v>
          </cell>
          <cell r="E1467">
            <v>6539000</v>
          </cell>
          <cell r="F1467">
            <v>43487</v>
          </cell>
        </row>
        <row r="1468">
          <cell r="B1468">
            <v>9122</v>
          </cell>
          <cell r="C1468" t="str">
            <v>ALQUILER DÍA - PLOTTER</v>
          </cell>
          <cell r="D1468" t="str">
            <v>DIA</v>
          </cell>
          <cell r="E1468">
            <v>32507</v>
          </cell>
          <cell r="F1468">
            <v>43487</v>
          </cell>
        </row>
        <row r="1469">
          <cell r="B1469">
            <v>9123</v>
          </cell>
          <cell r="C1469" t="str">
            <v>ALQUILER MES - PLOTTER</v>
          </cell>
          <cell r="D1469" t="str">
            <v>MES</v>
          </cell>
          <cell r="E1469">
            <v>975204</v>
          </cell>
          <cell r="F1469">
            <v>43487</v>
          </cell>
        </row>
        <row r="1470">
          <cell r="B1470">
            <v>9124</v>
          </cell>
          <cell r="C1470" t="str">
            <v>ALQUILER DÍA - DISTANCIOMETRO  (Incluyendo tránsito y Estación Total) - Capacidad de Lectura hasta 1500m</v>
          </cell>
          <cell r="D1470" t="str">
            <v>DIA</v>
          </cell>
          <cell r="E1470">
            <v>213000</v>
          </cell>
          <cell r="F1470">
            <v>43487</v>
          </cell>
        </row>
        <row r="1471">
          <cell r="B1471">
            <v>9125</v>
          </cell>
          <cell r="C1471" t="str">
            <v>ALQUILER MES - DISTANCIOMETRO  (Incluyendo tránsito y Estación Total) - Capacidad de Lectura hasta 1500m</v>
          </cell>
          <cell r="D1471" t="str">
            <v>MES</v>
          </cell>
          <cell r="E1471">
            <v>6382000</v>
          </cell>
          <cell r="F1471">
            <v>43487</v>
          </cell>
        </row>
        <row r="1472">
          <cell r="B1472">
            <v>9130</v>
          </cell>
          <cell r="C1472" t="str">
            <v>CAJILLA PARA MEDIDOR EN FIBROPLASTICO. CON CONCRETO</v>
          </cell>
          <cell r="D1472" t="str">
            <v>UN</v>
          </cell>
          <cell r="E1472">
            <v>141848</v>
          </cell>
          <cell r="F1472">
            <v>43455</v>
          </cell>
        </row>
        <row r="1473">
          <cell r="B1473">
            <v>9143</v>
          </cell>
          <cell r="C1473" t="str">
            <v>TAPON HD EXTREMO LISO D= 3"</v>
          </cell>
          <cell r="D1473" t="str">
            <v>UN</v>
          </cell>
          <cell r="E1473">
            <v>47517</v>
          </cell>
          <cell r="F1473">
            <v>43455</v>
          </cell>
        </row>
        <row r="1474">
          <cell r="B1474">
            <v>9144</v>
          </cell>
          <cell r="C1474" t="str">
            <v>PRUEBA HIDROSTÁTICA EN TUBERÍAS HASTA DE 12" TRAMOS MÁXIMO DE 500 ML</v>
          </cell>
          <cell r="D1474" t="str">
            <v>UN</v>
          </cell>
          <cell r="E1474">
            <v>504750</v>
          </cell>
          <cell r="F1474">
            <v>43455</v>
          </cell>
        </row>
        <row r="1475">
          <cell r="B1475">
            <v>9145</v>
          </cell>
          <cell r="C1475" t="str">
            <v>DESINFECCIÓN DE TUBERÍAS HASTA DE 12", POR TRAMOS.</v>
          </cell>
          <cell r="D1475" t="str">
            <v>UN</v>
          </cell>
          <cell r="E1475">
            <v>484560</v>
          </cell>
          <cell r="F1475">
            <v>43455</v>
          </cell>
        </row>
        <row r="1476">
          <cell r="B1476">
            <v>9146</v>
          </cell>
          <cell r="C1476" t="str">
            <v>DETECTORES DE DEMANDA VEHICULAR (CÁMARA) NO INCLUYE CABLES</v>
          </cell>
          <cell r="D1476" t="str">
            <v>UN</v>
          </cell>
          <cell r="E1476">
            <v>9854390</v>
          </cell>
          <cell r="F1476">
            <v>43455</v>
          </cell>
        </row>
        <row r="1477">
          <cell r="B1477">
            <v>9147</v>
          </cell>
          <cell r="C1477" t="str">
            <v>DETECTORES DE DEMANDA PEATONAL (BOTONES) NO INCLUYE CABLES</v>
          </cell>
          <cell r="D1477" t="str">
            <v>UN</v>
          </cell>
          <cell r="E1477">
            <v>1451800</v>
          </cell>
          <cell r="F1477">
            <v>43455</v>
          </cell>
        </row>
        <row r="1478">
          <cell r="B1478">
            <v>9148</v>
          </cell>
          <cell r="C1478" t="str">
            <v>TORRE DE ILUMINACIÓN</v>
          </cell>
          <cell r="D1478" t="str">
            <v>UN/MES</v>
          </cell>
          <cell r="E1478">
            <v>3213000</v>
          </cell>
          <cell r="F1478">
            <v>43455</v>
          </cell>
        </row>
        <row r="1479">
          <cell r="B1479">
            <v>9150</v>
          </cell>
          <cell r="C1479" t="str">
            <v>CONTROLADOR C900V CON CAPACIDAD PARA 16 GRUPOS VEHICULARES O PEATONALES. (Suministro, instalación y puesta en funcionamiento). CON POSIBILIDAD DE AMPLIACIÓN HASTA 32 GRUPOS, RELOJ EN TIEMPO REAL, 32</v>
          </cell>
          <cell r="D1479" t="str">
            <v>UN</v>
          </cell>
          <cell r="E1479">
            <v>116941300</v>
          </cell>
          <cell r="F1479">
            <v>43455</v>
          </cell>
        </row>
        <row r="1480">
          <cell r="B1480">
            <v>9151</v>
          </cell>
          <cell r="C1480" t="str">
            <v>CONTROLADOR C900V CON CAPACIDAD PARA 24 GRUPOS VEHICULARES O PEATONALES. (Suministro, instalación y puesta en funcionamiento). CON POSIBILIDAD DE AMPLIACIÓN HASTA 32 GRUPOS, RELOJ EN TIEMPO REAL, 32</v>
          </cell>
          <cell r="D1480" t="str">
            <v>UN</v>
          </cell>
          <cell r="E1480">
            <v>132828990</v>
          </cell>
          <cell r="F1480">
            <v>43455</v>
          </cell>
        </row>
        <row r="1481">
          <cell r="B1481">
            <v>9152</v>
          </cell>
          <cell r="C1481" t="str">
            <v>CONTROLADOR C900V CON CAPACIDAD PARA 32 GRUPOS VEHICULARES O PEATONALES. (Suministro, instalación y puesta en funcionamiento). CON POSIBILIDAD DE AMPLIACIÓN HASTA 32 GRUPOS, RELOJ EN TIEMPO REAL, 32</v>
          </cell>
          <cell r="D1481" t="str">
            <v>UN</v>
          </cell>
          <cell r="E1481">
            <v>147771820</v>
          </cell>
          <cell r="F1481">
            <v>43455</v>
          </cell>
        </row>
        <row r="1482">
          <cell r="B1482">
            <v>9159</v>
          </cell>
          <cell r="C1482" t="str">
            <v>ENTIBADO METÁLICO DE PROFUNDIDAD DE HASTA 4.80m Y ANCHO ENTRE 1.00m Y 1.20m. CUBRE LAS DOS PAREDES DE LA ZANJA. INCL. ACCESORIOS Y ELEMENTOS DE FIJACIÓN.</v>
          </cell>
          <cell r="D1482" t="str">
            <v>M2</v>
          </cell>
          <cell r="E1482">
            <v>154700</v>
          </cell>
          <cell r="F1482">
            <v>43455</v>
          </cell>
        </row>
        <row r="1483">
          <cell r="B1483">
            <v>9164</v>
          </cell>
          <cell r="C1483" t="str">
            <v>ALQUILER DÍA - CAMIÓN O SIMILAR &gt; 2000 cc  -  TARIFA PLENA</v>
          </cell>
          <cell r="D1483" t="str">
            <v>DIA</v>
          </cell>
          <cell r="E1483">
            <v>275467</v>
          </cell>
          <cell r="F1483">
            <v>43487</v>
          </cell>
        </row>
        <row r="1484">
          <cell r="B1484">
            <v>9165</v>
          </cell>
          <cell r="C1484" t="str">
            <v>ALQUILER MES - CAMPERO PICK-UP, CAMIONETA DE 1300-2000cc - TARIFA PLENA</v>
          </cell>
          <cell r="D1484" t="str">
            <v>MES</v>
          </cell>
          <cell r="E1484">
            <v>5784000</v>
          </cell>
          <cell r="F1484">
            <v>43487</v>
          </cell>
        </row>
        <row r="1485">
          <cell r="B1485">
            <v>9166</v>
          </cell>
          <cell r="C1485" t="str">
            <v>ALQUILER MES - CAMIÓN O SIMILAR &gt; 2000 cc - TARIFA PLENA</v>
          </cell>
          <cell r="D1485" t="str">
            <v>MES</v>
          </cell>
          <cell r="E1485">
            <v>8264000</v>
          </cell>
          <cell r="F1485">
            <v>43487</v>
          </cell>
        </row>
        <row r="1486">
          <cell r="B1486">
            <v>9167</v>
          </cell>
          <cell r="C1486" t="str">
            <v>ALQUILER DÍA - VEHÍCULOS CON CAPACIDAD DE CARGA DE 3 TONELADAS O MAS - TARIFA PLENA</v>
          </cell>
          <cell r="D1486" t="str">
            <v>DIA</v>
          </cell>
          <cell r="E1486">
            <v>374800</v>
          </cell>
          <cell r="F1486">
            <v>43487</v>
          </cell>
        </row>
        <row r="1487">
          <cell r="B1487">
            <v>9168</v>
          </cell>
          <cell r="C1487" t="str">
            <v>ALQUILER MES - VEHÍCULOS CON CAPACIDAD DE CARGA DE 3 TONELADAS O MAS</v>
          </cell>
          <cell r="D1487" t="str">
            <v>MES</v>
          </cell>
          <cell r="E1487">
            <v>11244000</v>
          </cell>
          <cell r="F1487">
            <v>43487</v>
          </cell>
        </row>
        <row r="1488">
          <cell r="B1488">
            <v>9169</v>
          </cell>
          <cell r="C1488" t="str">
            <v>PALETA PARE-SIGA REGLAMENTADA</v>
          </cell>
          <cell r="D1488" t="str">
            <v>UN</v>
          </cell>
          <cell r="E1488">
            <v>15827</v>
          </cell>
          <cell r="F1488">
            <v>43455</v>
          </cell>
        </row>
        <row r="1489">
          <cell r="B1489">
            <v>9170</v>
          </cell>
          <cell r="C1489" t="str">
            <v>ARANDELA (Kg)</v>
          </cell>
          <cell r="D1489" t="str">
            <v>KG</v>
          </cell>
          <cell r="E1489">
            <v>9645</v>
          </cell>
          <cell r="F1489">
            <v>43455</v>
          </cell>
        </row>
        <row r="1490">
          <cell r="B1490">
            <v>9171</v>
          </cell>
          <cell r="C1490" t="str">
            <v>TORNILLO (Kg)</v>
          </cell>
          <cell r="D1490" t="str">
            <v>KG</v>
          </cell>
          <cell r="E1490">
            <v>6727</v>
          </cell>
          <cell r="F1490">
            <v>43455</v>
          </cell>
        </row>
        <row r="1491">
          <cell r="B1491">
            <v>9172</v>
          </cell>
          <cell r="C1491" t="str">
            <v>TRANSPORTE DE EQUIPO MENOR A UNA TONELADA POR VIAJE. INCLUYE ESCOLTA</v>
          </cell>
          <cell r="D1491" t="str">
            <v>VIAJE</v>
          </cell>
          <cell r="E1491">
            <v>119000</v>
          </cell>
          <cell r="F1491">
            <v>43455</v>
          </cell>
        </row>
        <row r="1492">
          <cell r="B1492">
            <v>9176</v>
          </cell>
          <cell r="C1492" t="str">
            <v>PLUMA GRÚA A GASOLINA  CAPACIDAD 250 Kg. GUAYA DE 35.0 m. NO INCLUYE TRANSPORTE, OPERARIO NI COMBUSTIBLE</v>
          </cell>
          <cell r="D1492" t="str">
            <v>MES</v>
          </cell>
          <cell r="E1492">
            <v>392700</v>
          </cell>
          <cell r="F1492">
            <v>43455</v>
          </cell>
        </row>
        <row r="1493">
          <cell r="B1493">
            <v>9181</v>
          </cell>
          <cell r="C1493" t="str">
            <v>REMATE TIPO FILTRO EN ALUZINC CAL 26 PERFORACION M 101</v>
          </cell>
          <cell r="D1493" t="str">
            <v>ML</v>
          </cell>
          <cell r="E1493">
            <v>56966</v>
          </cell>
          <cell r="F1493">
            <v>43455</v>
          </cell>
        </row>
        <row r="1494">
          <cell r="B1494">
            <v>9182</v>
          </cell>
          <cell r="C1494" t="str">
            <v>CIELORASO LINEAL BAFFLE LISO, ALTURA 100mm COMBINADA CON ALTURA 50mm EN PROPORCIONES IGUALES (50% y 50%), EN COLOR ALUMINIO MEDIO CON PORTAPANEL PASO 100mm EN COLOR NEGRO</v>
          </cell>
          <cell r="D1494" t="str">
            <v>M2</v>
          </cell>
          <cell r="E1494">
            <v>339851</v>
          </cell>
          <cell r="F1494">
            <v>43455</v>
          </cell>
        </row>
        <row r="1495">
          <cell r="B1495">
            <v>9184</v>
          </cell>
          <cell r="C1495" t="str">
            <v>SEÑAL VERTICAL GRUPO DE INFORMATIVAS TIPO RECTANGULO (60cm x 75cm)</v>
          </cell>
          <cell r="D1495" t="str">
            <v>UN</v>
          </cell>
          <cell r="E1495">
            <v>261800</v>
          </cell>
          <cell r="F1495">
            <v>43455</v>
          </cell>
        </row>
        <row r="1496">
          <cell r="B1496">
            <v>9185</v>
          </cell>
          <cell r="C1496" t="str">
            <v>SONORIZADORES PARA INVIDENTES</v>
          </cell>
          <cell r="D1496" t="str">
            <v>UN</v>
          </cell>
          <cell r="E1496">
            <v>4983720</v>
          </cell>
          <cell r="F1496">
            <v>43455</v>
          </cell>
        </row>
        <row r="1497">
          <cell r="B1497">
            <v>9186</v>
          </cell>
          <cell r="C1497" t="str">
            <v>TRANSFORMADOR MONOFASICO 15 KVA (TENSION PRIMARIA DE 13.200, TENSION SECUNDARIA 240/120V ABB</v>
          </cell>
          <cell r="D1497" t="str">
            <v>UN</v>
          </cell>
          <cell r="E1497">
            <v>2057903</v>
          </cell>
          <cell r="F1497">
            <v>43455</v>
          </cell>
        </row>
        <row r="1498">
          <cell r="B1498">
            <v>9187</v>
          </cell>
          <cell r="C1498" t="str">
            <v>POSTE TIPO MÉNSULA T2 (3.50m) EN TUBO SCH 40 GALVANIZADO Y PINTADO.</v>
          </cell>
          <cell r="D1498" t="str">
            <v>UN</v>
          </cell>
          <cell r="E1498">
            <v>2037942</v>
          </cell>
          <cell r="F1498">
            <v>43455</v>
          </cell>
        </row>
        <row r="1499">
          <cell r="B1499">
            <v>9188</v>
          </cell>
          <cell r="C1499" t="str">
            <v>POSTE TIPO MÉNSULA T2 (4.50m) EN TUBO SCH 40 GALVANIZADO Y PINTADO.</v>
          </cell>
          <cell r="D1499" t="str">
            <v>UN</v>
          </cell>
          <cell r="E1499">
            <v>2151124</v>
          </cell>
          <cell r="F1499">
            <v>43455</v>
          </cell>
        </row>
        <row r="1500">
          <cell r="B1500">
            <v>9189</v>
          </cell>
          <cell r="C1500" t="str">
            <v>POSTE TIPO MÉNSULA T2 (6.50m) EN TUBO SCH 40 GALVANIZADO Y PINTADO.</v>
          </cell>
          <cell r="D1500" t="str">
            <v>UN</v>
          </cell>
          <cell r="E1500">
            <v>2644379</v>
          </cell>
          <cell r="F1500">
            <v>43455</v>
          </cell>
        </row>
        <row r="1501">
          <cell r="B1501">
            <v>9190</v>
          </cell>
          <cell r="C1501" t="str">
            <v>POSTE TIPO MÉNSULA T2 (8.50m) EN TUBO SCH 40 GALVANIZADO Y PINTADO.</v>
          </cell>
          <cell r="D1501" t="str">
            <v>UN</v>
          </cell>
          <cell r="E1501">
            <v>2951200</v>
          </cell>
          <cell r="F1501">
            <v>43455</v>
          </cell>
        </row>
        <row r="1502">
          <cell r="B1502">
            <v>9191</v>
          </cell>
          <cell r="C1502" t="str">
            <v>SEMAFORO VEHICULAR DE POLICARBONATO (3x200), LENTES DE POLICARBONATO DE 8", TRES LUCES, SISTEMA DE ILUMINACIÓN A LEDS. TIPO MENSULA.</v>
          </cell>
          <cell r="D1502" t="str">
            <v>UN</v>
          </cell>
          <cell r="E1502">
            <v>3479560</v>
          </cell>
          <cell r="F1502">
            <v>43455</v>
          </cell>
        </row>
        <row r="1503">
          <cell r="B1503">
            <v>9192</v>
          </cell>
          <cell r="C1503" t="str">
            <v>SEMAFORO VEHICULAR DE POLICARBONATO (3x200), LENTES DE POLICARBONATO DE 8", TRES LUCES, SISTEMA DE ILUMINACIÓN A LEDS. FLECHA DE GIRO TIPO MENSULA.</v>
          </cell>
          <cell r="D1503" t="str">
            <v>UN</v>
          </cell>
          <cell r="E1503">
            <v>3336760</v>
          </cell>
          <cell r="F1503">
            <v>43455</v>
          </cell>
        </row>
        <row r="1504">
          <cell r="B1504">
            <v>9193</v>
          </cell>
          <cell r="C1504" t="str">
            <v>SEMAFORO VEHICULAR DE POLICARBONATO (3x200), LENTES DE POLICARBONATO DE 8", TRES LUCES, SISTEMA DE ILUMINACIÓN A LEDS. FLECHA DE GIRO TIPO MASTIL.</v>
          </cell>
          <cell r="D1504" t="str">
            <v>UN</v>
          </cell>
          <cell r="E1504">
            <v>3060680</v>
          </cell>
          <cell r="F1504">
            <v>43455</v>
          </cell>
        </row>
        <row r="1505">
          <cell r="B1505">
            <v>9194</v>
          </cell>
          <cell r="C1505" t="str">
            <v>SEMAFORO VEHICULAR DE POLICARBONATO (3x200), LENTES DE POLICARBONATO DE 8", TRES LUCES, SISTEMA DE ILUMINACIÓN A LEDS. TIPO MASTIL.</v>
          </cell>
          <cell r="D1505" t="str">
            <v>UN</v>
          </cell>
          <cell r="E1505">
            <v>3208240</v>
          </cell>
          <cell r="F1505">
            <v>43455</v>
          </cell>
        </row>
        <row r="1506">
          <cell r="B1506">
            <v>9195</v>
          </cell>
          <cell r="C1506" t="str">
            <v>CONCRETO MR41 COLOR SALMÓN. TRANSPORTE A LA OBRA</v>
          </cell>
          <cell r="D1506" t="str">
            <v>M3</v>
          </cell>
          <cell r="E1506">
            <v>622370</v>
          </cell>
          <cell r="F1506">
            <v>43455</v>
          </cell>
        </row>
        <row r="1507">
          <cell r="B1507">
            <v>9196</v>
          </cell>
          <cell r="C1507" t="str">
            <v>CONCRETO MR41 COLOR ARCILLA. INCL. TRANSPORTE A LA OBRA</v>
          </cell>
          <cell r="D1507" t="str">
            <v>M3</v>
          </cell>
          <cell r="E1507">
            <v>622370</v>
          </cell>
          <cell r="F1507">
            <v>43455</v>
          </cell>
        </row>
        <row r="1508">
          <cell r="B1508">
            <v>9197</v>
          </cell>
          <cell r="C1508" t="str">
            <v>CONCRETO MR41 COLOR OCRE. INCL. TRANSPORTE A LA OBRA</v>
          </cell>
          <cell r="D1508" t="str">
            <v>M3</v>
          </cell>
          <cell r="E1508">
            <v>622370</v>
          </cell>
          <cell r="F1508">
            <v>43455</v>
          </cell>
        </row>
        <row r="1509">
          <cell r="B1509">
            <v>9198</v>
          </cell>
          <cell r="C1509" t="str">
            <v>CONCRETO MR41 COLOR AMARILLO (280 Kg/cm2) INCL. TRANSPORTE A LA OBRA</v>
          </cell>
          <cell r="D1509" t="str">
            <v>M3</v>
          </cell>
          <cell r="E1509">
            <v>622370</v>
          </cell>
          <cell r="F1509">
            <v>43455</v>
          </cell>
        </row>
        <row r="1510">
          <cell r="B1510">
            <v>9199</v>
          </cell>
          <cell r="C1510" t="str">
            <v>CONCRETO MR41 COLOR GRIS GRAVA 1" (280 Kg/cm2) INCL. TRANSPORTE A LA OBRA</v>
          </cell>
          <cell r="D1510" t="str">
            <v>M3</v>
          </cell>
          <cell r="E1510">
            <v>478380</v>
          </cell>
          <cell r="F1510">
            <v>43455</v>
          </cell>
        </row>
        <row r="1511">
          <cell r="B1511">
            <v>9200</v>
          </cell>
          <cell r="C1511" t="str">
            <v>SEÑAL VERTICAL GRUPO DE PREVENTIVAS TIPO CUADRADO (75cm x 75cm)</v>
          </cell>
          <cell r="D1511" t="str">
            <v>UN</v>
          </cell>
          <cell r="E1511">
            <v>249900</v>
          </cell>
          <cell r="F1511">
            <v>43455</v>
          </cell>
        </row>
        <row r="1512">
          <cell r="B1512">
            <v>9201</v>
          </cell>
          <cell r="C1512" t="str">
            <v>SEÑAL VERTICAL GRUPO DE PREVENTIVAS SP-40 TIPO RECTANGULO (120cm x 40cm)</v>
          </cell>
          <cell r="D1512" t="str">
            <v>UN</v>
          </cell>
          <cell r="E1512">
            <v>357000</v>
          </cell>
          <cell r="F1512">
            <v>43455</v>
          </cell>
        </row>
        <row r="1513">
          <cell r="B1513">
            <v>9202</v>
          </cell>
          <cell r="C1513" t="str">
            <v>SEÑAL VERTICAL GRUPO DE REGLAMENTARIAS TIPO CIRCULO D= 75cm</v>
          </cell>
          <cell r="D1513" t="str">
            <v>UN</v>
          </cell>
          <cell r="E1513">
            <v>368900</v>
          </cell>
          <cell r="F1513">
            <v>43455</v>
          </cell>
        </row>
        <row r="1514">
          <cell r="B1514">
            <v>9203</v>
          </cell>
          <cell r="C1514" t="str">
            <v>SEÑAL VERTICAL GRUPO DE REGLAMENTARIAS SR-01 TIPO OCTAGONO CON ALTURA DE 75cm</v>
          </cell>
          <cell r="D1514" t="str">
            <v>UN</v>
          </cell>
          <cell r="E1514">
            <v>273700</v>
          </cell>
          <cell r="F1514">
            <v>43455</v>
          </cell>
        </row>
        <row r="1515">
          <cell r="B1515">
            <v>9204</v>
          </cell>
          <cell r="C1515" t="str">
            <v>SEÑAL VERTICAL GRUPO DE REGLAMENTARIAS SR-02 TIPO TRIANGULO EQUILATERO 75cm DE LADO</v>
          </cell>
          <cell r="D1515" t="str">
            <v>UN</v>
          </cell>
          <cell r="E1515">
            <v>291550</v>
          </cell>
          <cell r="F1515">
            <v>43455</v>
          </cell>
        </row>
        <row r="1516">
          <cell r="B1516">
            <v>9205</v>
          </cell>
          <cell r="C1516" t="str">
            <v>SEÑAL VERTICAL GRUPO DE INFORMATIVAS TURISTICAS TIPO CUADRADO DE 75cm DE LADO</v>
          </cell>
          <cell r="D1516" t="str">
            <v>UN</v>
          </cell>
          <cell r="E1516">
            <v>285600</v>
          </cell>
          <cell r="F1516">
            <v>43455</v>
          </cell>
        </row>
        <row r="1517">
          <cell r="B1517">
            <v>9209</v>
          </cell>
          <cell r="C1517" t="str">
            <v>BARRICADA METALICA TIPO IDU CON CERRADO REFLECTIVO NARANJA Y BLANCO GRADO INGENIERIA, MEDIDAS: 2.40m x 1.50m - 3 BANDEJAS DE 20cm x 2.40m. TABLERO DE DESVIO DE 60cm</v>
          </cell>
          <cell r="D1517" t="str">
            <v>UN</v>
          </cell>
          <cell r="E1517">
            <v>290360</v>
          </cell>
          <cell r="F1517">
            <v>43455</v>
          </cell>
        </row>
        <row r="1518">
          <cell r="B1518">
            <v>9210</v>
          </cell>
          <cell r="C1518" t="str">
            <v>GRUA REMOLQUE. INCLUYE CONDUCTOR Y COMBUSTIBLE. INCLUYE MOVILIZACIÓN Y DESMOVILIZACIÓN</v>
          </cell>
          <cell r="D1518" t="str">
            <v>DIA</v>
          </cell>
          <cell r="E1518">
            <v>1248829</v>
          </cell>
          <cell r="F1518">
            <v>43455</v>
          </cell>
        </row>
        <row r="1519">
          <cell r="B1519">
            <v>9211</v>
          </cell>
          <cell r="C1519" t="str">
            <v>PASACALLE  IMPRESO EN LONA BANNER (7.00m x 1.00m) INCLUYE PALOS A LOS EXTREMOS</v>
          </cell>
          <cell r="D1519" t="str">
            <v>UN</v>
          </cell>
          <cell r="E1519">
            <v>272510</v>
          </cell>
          <cell r="F1519">
            <v>43455</v>
          </cell>
        </row>
        <row r="1520">
          <cell r="B1520">
            <v>9216</v>
          </cell>
          <cell r="C1520" t="str">
            <v>CARGA PUNTUAL EN MUESTRAS DE ROCA INTACTA</v>
          </cell>
          <cell r="D1520" t="str">
            <v>UN</v>
          </cell>
          <cell r="E1520">
            <v>65450</v>
          </cell>
          <cell r="F1520">
            <v>43455</v>
          </cell>
        </row>
        <row r="1521">
          <cell r="B1521">
            <v>9217</v>
          </cell>
          <cell r="C1521" t="str">
            <v>MÉTODO PARA LA DETERMINACIÓN DEL ÍNDICE DE DESLEIMIENTO - DURABILIDAD DE LUTITAS Y OTRAS ROCAS DÉBILES</v>
          </cell>
          <cell r="D1521" t="str">
            <v>UN</v>
          </cell>
          <cell r="E1521">
            <v>126000</v>
          </cell>
          <cell r="F1521">
            <v>43455</v>
          </cell>
        </row>
        <row r="1522">
          <cell r="B1522">
            <v>9219</v>
          </cell>
          <cell r="C1522" t="str">
            <v>RESISTENCIA A LA TRACCIÓN INDIRECTA DE MUESTRAS DE ROCA INTACTA</v>
          </cell>
          <cell r="D1522" t="str">
            <v>UN</v>
          </cell>
          <cell r="E1522">
            <v>83300</v>
          </cell>
          <cell r="F1522">
            <v>43455</v>
          </cell>
        </row>
        <row r="1523">
          <cell r="B1523">
            <v>9223</v>
          </cell>
          <cell r="C1523" t="str">
            <v>TUBERIA A-53 ACERO AL CARBON SIN COSTURA 8"</v>
          </cell>
          <cell r="D1523" t="str">
            <v>ML</v>
          </cell>
          <cell r="E1523">
            <v>172550</v>
          </cell>
          <cell r="F1523">
            <v>43455</v>
          </cell>
        </row>
        <row r="1524">
          <cell r="B1524">
            <v>9227</v>
          </cell>
          <cell r="C1524" t="str">
            <v>TEE DN 8"x6" LISA (200x150mm) PVC</v>
          </cell>
          <cell r="D1524" t="str">
            <v>UN</v>
          </cell>
          <cell r="E1524">
            <v>886978</v>
          </cell>
          <cell r="F1524">
            <v>43455</v>
          </cell>
        </row>
        <row r="1525">
          <cell r="B1525">
            <v>9229</v>
          </cell>
          <cell r="C1525" t="str">
            <v>JUEGO DE ARO Y TAPA EN HF PARA CAMARA T-13 Y T-14 NORMA ETB</v>
          </cell>
          <cell r="D1525" t="str">
            <v>JGO</v>
          </cell>
          <cell r="E1525">
            <v>241927</v>
          </cell>
          <cell r="F1525">
            <v>43455</v>
          </cell>
        </row>
        <row r="1526">
          <cell r="B1526">
            <v>9232</v>
          </cell>
          <cell r="C1526" t="str">
            <v>BLOQUE DE CEMENTO DE 10 x 29 x 40 ETB CAMARA TELEFONICA TELECOM. RESISTENCIA DE 3000 PSI.</v>
          </cell>
          <cell r="D1526" t="str">
            <v>UN</v>
          </cell>
          <cell r="E1526">
            <v>4500</v>
          </cell>
          <cell r="F1526">
            <v>43455</v>
          </cell>
        </row>
        <row r="1527">
          <cell r="B1527">
            <v>9236</v>
          </cell>
          <cell r="C1527" t="str">
            <v>TANQUE + TAPA POZO SEPTICO 1000 LT NEGRO/TAPA ROJA</v>
          </cell>
          <cell r="D1527" t="str">
            <v>UN</v>
          </cell>
          <cell r="E1527">
            <v>848900</v>
          </cell>
          <cell r="F1527">
            <v>43455</v>
          </cell>
        </row>
        <row r="1528">
          <cell r="B1528">
            <v>9241</v>
          </cell>
          <cell r="C1528" t="str">
            <v>TANQUE + TAPA FILTRO ANAEROBICO 2000 LT NEGRO/TAPA ROJA</v>
          </cell>
          <cell r="D1528" t="str">
            <v>UN</v>
          </cell>
          <cell r="E1528">
            <v>1532550</v>
          </cell>
          <cell r="F1528">
            <v>43455</v>
          </cell>
        </row>
        <row r="1529">
          <cell r="B1529">
            <v>9247</v>
          </cell>
          <cell r="C1529" t="str">
            <v>LAMINA ALVEOLAR POLICARBONATO</v>
          </cell>
          <cell r="D1529" t="str">
            <v>M2</v>
          </cell>
          <cell r="E1529">
            <v>46008</v>
          </cell>
          <cell r="F1529">
            <v>43455</v>
          </cell>
        </row>
        <row r="1530">
          <cell r="B1530">
            <v>9250</v>
          </cell>
          <cell r="C1530" t="str">
            <v>ALQUILER CONTROLADOR C900V CON CAPACIDAD PARA 16 GRUPOS VEHICULARES O PEATONALES. (Suministro, instalación y puesta en funcionamiento y traslado interno). CON POSIBILIDAD DE AMPLIACIÓN HASTA 32 GRUPOS</v>
          </cell>
          <cell r="D1530" t="str">
            <v>UN</v>
          </cell>
          <cell r="E1530">
            <v>974511</v>
          </cell>
          <cell r="F1530">
            <v>43455</v>
          </cell>
        </row>
        <row r="1531">
          <cell r="B1531">
            <v>9253</v>
          </cell>
          <cell r="C1531" t="str">
            <v>EQUIPO ANDROIDE CON GPS, CAMARA Y WIFI</v>
          </cell>
          <cell r="D1531" t="str">
            <v>UN</v>
          </cell>
          <cell r="E1531">
            <v>117900</v>
          </cell>
          <cell r="F1531">
            <v>43455</v>
          </cell>
        </row>
        <row r="1532">
          <cell r="B1532">
            <v>9254</v>
          </cell>
          <cell r="C1532" t="str">
            <v>TARIFA JORNAL - PROFESIONAL CATEGORÍA 6 (No incluye Factor de Prestaciones)</v>
          </cell>
          <cell r="D1532" t="str">
            <v>JR</v>
          </cell>
          <cell r="E1532">
            <v>168267</v>
          </cell>
          <cell r="F1532">
            <v>43487</v>
          </cell>
        </row>
        <row r="1533">
          <cell r="B1533">
            <v>9255</v>
          </cell>
          <cell r="C1533" t="str">
            <v>CONCRETO DE RESISTENCIA ACELERADA (7 días) MR 43</v>
          </cell>
          <cell r="D1533" t="str">
            <v>M3</v>
          </cell>
          <cell r="E1533">
            <v>603925</v>
          </cell>
          <cell r="F1533">
            <v>43455</v>
          </cell>
        </row>
        <row r="1534">
          <cell r="B1534">
            <v>9256</v>
          </cell>
          <cell r="C1534" t="str">
            <v>TUBERIA CONCRETO REF. CL.V D=24" (60cm)</v>
          </cell>
          <cell r="D1534" t="str">
            <v>ML</v>
          </cell>
          <cell r="E1534">
            <v>453152</v>
          </cell>
          <cell r="F1534">
            <v>43455</v>
          </cell>
        </row>
        <row r="1535">
          <cell r="B1535">
            <v>9257</v>
          </cell>
          <cell r="C1535" t="str">
            <v>TUBERIA CONCRETO REF. CL.V D=27" (70 cm)</v>
          </cell>
          <cell r="D1535" t="str">
            <v>ML</v>
          </cell>
          <cell r="E1535">
            <v>604734</v>
          </cell>
          <cell r="F1535">
            <v>43455</v>
          </cell>
        </row>
        <row r="1536">
          <cell r="B1536">
            <v>9259</v>
          </cell>
          <cell r="C1536" t="str">
            <v>TUBERIA CONCRETO REF. CL.V D=40´ (100 cm)</v>
          </cell>
          <cell r="D1536" t="str">
            <v>ML</v>
          </cell>
          <cell r="E1536">
            <v>1189262</v>
          </cell>
          <cell r="F1536">
            <v>43455</v>
          </cell>
        </row>
        <row r="1537">
          <cell r="B1537">
            <v>9260</v>
          </cell>
          <cell r="C1537" t="str">
            <v>CRUZ HD  12" x 6" JH (JUNTA HIDRAULICA)</v>
          </cell>
          <cell r="D1537" t="str">
            <v>UN</v>
          </cell>
          <cell r="E1537">
            <v>1706282</v>
          </cell>
          <cell r="F1537">
            <v>43455</v>
          </cell>
        </row>
        <row r="1538">
          <cell r="B1538">
            <v>9264</v>
          </cell>
          <cell r="C1538" t="str">
            <v>JUEGO PASAMANOS COMP. - IDRD NIÑOS (6 - 12 AÑOS) SUMINISTRO E INSTALACION. SEGUN ESPECIFICACIONES IDRD</v>
          </cell>
          <cell r="D1538" t="str">
            <v>UN</v>
          </cell>
          <cell r="E1538">
            <v>1849581</v>
          </cell>
          <cell r="F1538">
            <v>43455</v>
          </cell>
        </row>
        <row r="1539">
          <cell r="B1539">
            <v>9265</v>
          </cell>
          <cell r="C1539" t="str">
            <v>JUEGO TAPETE GATEADOR - IDRD NIÑOS (1 - 5 AÑOS) SUMINISTRO E INSTALACION. SEGUN ESPECIFICACIONES IDRD</v>
          </cell>
          <cell r="D1539" t="str">
            <v>UN</v>
          </cell>
          <cell r="E1539">
            <v>1576918</v>
          </cell>
          <cell r="F1539">
            <v>43455</v>
          </cell>
        </row>
        <row r="1540">
          <cell r="B1540">
            <v>9266</v>
          </cell>
          <cell r="C1540" t="str">
            <v>JUEGO RUEDA GIRATORIA SENCILLA - IDRD NIÑOS (1 - 5 AÑOS) SUMINISTRO E INSTALACION. SEGUN ESPECIFICACIONES IDRD</v>
          </cell>
          <cell r="D1540" t="str">
            <v>UN</v>
          </cell>
          <cell r="E1540">
            <v>3813641</v>
          </cell>
          <cell r="F1540">
            <v>43455</v>
          </cell>
        </row>
        <row r="1541">
          <cell r="B1541">
            <v>9268</v>
          </cell>
          <cell r="C1541" t="str">
            <v>JUEGO MURO DESLIZADERO - IDRD NIÑOS (1 - 5 AÑOS) SUMINISTRO E INSTALACION. SEGUN ESPECIFICACIONES IDRD</v>
          </cell>
          <cell r="D1541" t="str">
            <v>UN</v>
          </cell>
          <cell r="E1541">
            <v>3946966</v>
          </cell>
          <cell r="F1541">
            <v>43455</v>
          </cell>
        </row>
        <row r="1542">
          <cell r="B1542">
            <v>9269</v>
          </cell>
          <cell r="C1542" t="str">
            <v>ESTRUCTURA MICROFUTBOL. SUMINISTRO E INSTALACION. SEGUN ESPECIFICACIONES IDRD</v>
          </cell>
          <cell r="D1542" t="str">
            <v>JGO</v>
          </cell>
          <cell r="E1542">
            <v>2163265</v>
          </cell>
          <cell r="F1542">
            <v>43455</v>
          </cell>
        </row>
        <row r="1543">
          <cell r="B1543">
            <v>9270</v>
          </cell>
          <cell r="C1543" t="str">
            <v>ESTRUCTURA BALONCESTO CON TABLERO ANTIBANDALICO. SUMINISTRO E INSTALACION. SEGUN ESPECIFICACIONES IDRD</v>
          </cell>
          <cell r="D1543" t="str">
            <v>JGO</v>
          </cell>
          <cell r="E1543">
            <v>3553153</v>
          </cell>
          <cell r="F1543">
            <v>43455</v>
          </cell>
        </row>
        <row r="1544">
          <cell r="B1544">
            <v>9271</v>
          </cell>
          <cell r="C1544" t="str">
            <v>CERRAMIENTO CONTRA IMPACTO IDRD h= 5.0m</v>
          </cell>
          <cell r="D1544" t="str">
            <v>ML</v>
          </cell>
          <cell r="E1544">
            <v>1002474</v>
          </cell>
          <cell r="F1544">
            <v>43455</v>
          </cell>
        </row>
        <row r="1545">
          <cell r="B1545">
            <v>9275</v>
          </cell>
          <cell r="C1545" t="str">
            <v>CORTE DIRECTO EN CONDICIÓN UU, NO CONSOLIDADA - NO DRENADA (3 PUNTOS)</v>
          </cell>
          <cell r="D1545" t="str">
            <v>UN</v>
          </cell>
          <cell r="E1545">
            <v>276080</v>
          </cell>
          <cell r="F1545">
            <v>43455</v>
          </cell>
        </row>
        <row r="1546">
          <cell r="B1546">
            <v>9276</v>
          </cell>
          <cell r="C1546" t="str">
            <v>CORTE DIRECTO EN CONDICIÓN CU, CONSOLIDADA - NO DRENADA (3 PUNTOS)</v>
          </cell>
          <cell r="D1546" t="str">
            <v>UN</v>
          </cell>
          <cell r="E1546">
            <v>416500</v>
          </cell>
          <cell r="F1546">
            <v>43455</v>
          </cell>
        </row>
        <row r="1547">
          <cell r="B1547">
            <v>9277</v>
          </cell>
          <cell r="C1547" t="str">
            <v>CORTE DIRECTO EN CONDICIÓN CD, CONSOLIDADA - DRENADA (3 PUNTOS)</v>
          </cell>
          <cell r="D1547" t="str">
            <v>UN</v>
          </cell>
          <cell r="E1547">
            <v>516817</v>
          </cell>
          <cell r="F1547">
            <v>43455</v>
          </cell>
        </row>
        <row r="1548">
          <cell r="B1548">
            <v>9278</v>
          </cell>
          <cell r="C1548" t="str">
            <v>COMPRESIÓN TRIAXIAL UU NO CONSOLIDADO - NO DRENADO SOBRE SUELOS (3 PUNTOS)</v>
          </cell>
          <cell r="D1548" t="str">
            <v>UN</v>
          </cell>
          <cell r="E1548">
            <v>760760</v>
          </cell>
          <cell r="F1548">
            <v>43455</v>
          </cell>
        </row>
        <row r="1549">
          <cell r="B1549">
            <v>9279</v>
          </cell>
          <cell r="C1549" t="str">
            <v>DENSIDAD Y PESO UNITARIO DEL SUELO EN EL TERRENO POR EL MÉTODO DEL CONO Y ARENA</v>
          </cell>
          <cell r="D1549" t="str">
            <v>UN</v>
          </cell>
          <cell r="E1549">
            <v>53550</v>
          </cell>
          <cell r="F1549">
            <v>43455</v>
          </cell>
        </row>
        <row r="1550">
          <cell r="B1550">
            <v>9280</v>
          </cell>
          <cell r="C1550" t="str">
            <v>BOLSA PARA BASURA TIPO INDUSTRIAL NEGRA DE 60 x 90 Cm CALIBRE 2 (PAQUETE DE 30 UNIDADES)</v>
          </cell>
          <cell r="D1550" t="str">
            <v>UN</v>
          </cell>
          <cell r="E1550">
            <v>9990</v>
          </cell>
          <cell r="F1550">
            <v>43455</v>
          </cell>
        </row>
        <row r="1551">
          <cell r="B1551">
            <v>9283</v>
          </cell>
          <cell r="C1551" t="str">
            <v>GUANTE CAUCHO NEGRO CORRUGADO CALIBRE 35</v>
          </cell>
          <cell r="D1551" t="str">
            <v>PAR</v>
          </cell>
          <cell r="E1551">
            <v>4165</v>
          </cell>
          <cell r="F1551">
            <v>43455</v>
          </cell>
        </row>
        <row r="1552">
          <cell r="B1552">
            <v>9286</v>
          </cell>
          <cell r="C1552" t="str">
            <v>OVEROL EN DRILL DOS PIEZAS, CAMISA Y PANTALÓN</v>
          </cell>
          <cell r="D1552" t="str">
            <v>UN</v>
          </cell>
          <cell r="E1552">
            <v>39270</v>
          </cell>
          <cell r="F1552">
            <v>43455</v>
          </cell>
        </row>
        <row r="1553">
          <cell r="B1553">
            <v>9287</v>
          </cell>
          <cell r="C1553" t="str">
            <v>PALA REDONDA  2 CON CABO</v>
          </cell>
          <cell r="D1553" t="str">
            <v>UN</v>
          </cell>
          <cell r="E1553">
            <v>10252</v>
          </cell>
          <cell r="F1553">
            <v>43455</v>
          </cell>
        </row>
        <row r="1554">
          <cell r="B1554">
            <v>9288</v>
          </cell>
          <cell r="C1554" t="str">
            <v>BOTIQUIN PRIMEROS AUXILIOS METÁLICO DE 40cm x 27cm x 10cm, INCLUYE MEDICAMENTOS</v>
          </cell>
          <cell r="D1554" t="str">
            <v>UN</v>
          </cell>
          <cell r="E1554">
            <v>119999</v>
          </cell>
          <cell r="F1554">
            <v>43455</v>
          </cell>
        </row>
        <row r="1555">
          <cell r="B1555">
            <v>9289</v>
          </cell>
          <cell r="C1555" t="str">
            <v>FILTRO CONTRA POLVO PARA RESPIRADORES</v>
          </cell>
          <cell r="D1555" t="str">
            <v>UN</v>
          </cell>
          <cell r="E1555">
            <v>1473</v>
          </cell>
          <cell r="F1555">
            <v>43455</v>
          </cell>
        </row>
        <row r="1556">
          <cell r="B1556">
            <v>9290</v>
          </cell>
          <cell r="C1556" t="str">
            <v>CANECA PLÁSTICA NEGRA DE 55 GALONES CON TAPA PLANA.</v>
          </cell>
          <cell r="D1556" t="str">
            <v>UN</v>
          </cell>
          <cell r="E1556">
            <v>26180</v>
          </cell>
          <cell r="F1556">
            <v>43455</v>
          </cell>
        </row>
        <row r="1557">
          <cell r="B1557">
            <v>9291</v>
          </cell>
          <cell r="C1557" t="str">
            <v>CUBIERTA VERDE (INCLUYE GEOTEXTIL 1800 PARA BASE, LÁMINA DE DRENAJE DE BAJA RETENCIÓN DE AGUA, GEOTEXTIL 1800 PARA RETENCIÓN DE FINOS, TAPETE TIPO CRASSULACEA EXL, TRANSPORTE Y MANO DE OBRA.</v>
          </cell>
          <cell r="D1557" t="str">
            <v>M2</v>
          </cell>
          <cell r="E1557">
            <v>143943</v>
          </cell>
          <cell r="F1557">
            <v>43455</v>
          </cell>
        </row>
        <row r="1558">
          <cell r="B1558">
            <v>9302</v>
          </cell>
          <cell r="C1558" t="str">
            <v>CONCRETO GRAVA COMÚN 6000 PSI 44 MPa (420 Kg/cm2)</v>
          </cell>
          <cell r="D1558" t="str">
            <v>M3</v>
          </cell>
          <cell r="E1558">
            <v>455207</v>
          </cell>
          <cell r="F1558">
            <v>43455</v>
          </cell>
        </row>
        <row r="1559">
          <cell r="B1559">
            <v>9303</v>
          </cell>
          <cell r="C1559" t="str">
            <v>TUBO EN U - SEPARADOR DE CICLORUTA SC-01 ARO. ELABORADO EN TUBO AN REDONDO DE 2 1/2" TERMINADO EN PINTURA EN POLVO RESISTENTE A LA INTEMPERIE. (INCLUYE PINTURA)</v>
          </cell>
          <cell r="D1559" t="str">
            <v>UN</v>
          </cell>
          <cell r="E1559">
            <v>107100</v>
          </cell>
          <cell r="F1559">
            <v>43455</v>
          </cell>
        </row>
        <row r="1560">
          <cell r="B1560">
            <v>9305</v>
          </cell>
          <cell r="C1560" t="str">
            <v>POSTE DE CONCRETO H=2.50 M RECTO (SECCIÓN DE 10CM X 10CM, PARA 8 HILOS)</v>
          </cell>
          <cell r="D1560" t="str">
            <v>UN</v>
          </cell>
          <cell r="E1560">
            <v>48046</v>
          </cell>
          <cell r="F1560">
            <v>43455</v>
          </cell>
        </row>
        <row r="1561">
          <cell r="B1561">
            <v>9306</v>
          </cell>
          <cell r="C1561" t="str">
            <v>ALAMBRE DE PUAS X 350 MTS. CAL. 12</v>
          </cell>
          <cell r="D1561" t="str">
            <v>ROLLO</v>
          </cell>
          <cell r="E1561">
            <v>174900</v>
          </cell>
          <cell r="F1561">
            <v>43455</v>
          </cell>
        </row>
        <row r="1562">
          <cell r="B1562">
            <v>9307</v>
          </cell>
          <cell r="C1562" t="str">
            <v>PUNTILLA GRAPA</v>
          </cell>
          <cell r="D1562" t="str">
            <v>KG</v>
          </cell>
          <cell r="E1562">
            <v>5950</v>
          </cell>
          <cell r="F1562">
            <v>43455</v>
          </cell>
        </row>
        <row r="1563">
          <cell r="B1563">
            <v>9309</v>
          </cell>
          <cell r="C1563" t="str">
            <v>FUMIGADORA AGRÍCOLA PLÁSTICA ERGONÓMICA DE 20 LITROS</v>
          </cell>
          <cell r="D1563" t="str">
            <v>UN</v>
          </cell>
          <cell r="E1563">
            <v>150000</v>
          </cell>
          <cell r="F1563">
            <v>43455</v>
          </cell>
        </row>
        <row r="1564">
          <cell r="B1564">
            <v>9310</v>
          </cell>
          <cell r="C1564" t="str">
            <v>HERBICIDA (APLICADO POR ASPERSIÓN)</v>
          </cell>
          <cell r="D1564" t="str">
            <v>LT</v>
          </cell>
          <cell r="E1564">
            <v>9995</v>
          </cell>
          <cell r="F1564">
            <v>43455</v>
          </cell>
        </row>
        <row r="1565">
          <cell r="B1565">
            <v>9311</v>
          </cell>
          <cell r="C1565" t="str">
            <v>RATICIDA 250 G</v>
          </cell>
          <cell r="D1565" t="str">
            <v>GR</v>
          </cell>
          <cell r="E1565">
            <v>24100</v>
          </cell>
          <cell r="F1565">
            <v>43455</v>
          </cell>
        </row>
        <row r="1566">
          <cell r="B1566">
            <v>9314</v>
          </cell>
          <cell r="C1566" t="str">
            <v>TARIFA JORNAL - PERSONAL DE OBRA - PLOMERO ELECTRICISTA (Incluye Factor de Prestaciones)</v>
          </cell>
          <cell r="D1566" t="str">
            <v>JR</v>
          </cell>
          <cell r="E1566">
            <v>75417</v>
          </cell>
          <cell r="F1566">
            <v>43487</v>
          </cell>
        </row>
        <row r="1567">
          <cell r="B1567">
            <v>9317</v>
          </cell>
          <cell r="C1567" t="str">
            <v>TARIFA JORNAL - PERSONAL DE OBRA - OPERARIO (Incluye Factor de Prestaciones)</v>
          </cell>
          <cell r="D1567" t="str">
            <v>JR</v>
          </cell>
          <cell r="E1567">
            <v>85406</v>
          </cell>
          <cell r="F1567">
            <v>43487</v>
          </cell>
        </row>
        <row r="1568">
          <cell r="B1568">
            <v>9318</v>
          </cell>
          <cell r="C1568" t="str">
            <v>TARIFA HORA - PERSONAL DE OBRA - OPERARIO (Incluye Factor de Prestaciones)</v>
          </cell>
          <cell r="D1568" t="str">
            <v>HR</v>
          </cell>
          <cell r="E1568">
            <v>10676</v>
          </cell>
          <cell r="F1568">
            <v>43487</v>
          </cell>
        </row>
        <row r="1569">
          <cell r="B1569">
            <v>9319</v>
          </cell>
          <cell r="C1569" t="str">
            <v>TARIFA JORNAL- PERSONAL DE OBRA - OPERARIO HORARIO NOCTURNO (Incluye Factor de Prestaciones)</v>
          </cell>
          <cell r="D1569" t="str">
            <v>JR</v>
          </cell>
          <cell r="E1569">
            <v>115298</v>
          </cell>
          <cell r="F1569">
            <v>43487</v>
          </cell>
        </row>
        <row r="1570">
          <cell r="B1570">
            <v>9320</v>
          </cell>
          <cell r="C1570" t="str">
            <v>TARIFA JORNAL - PERSONAL TÉCNICO - INSPECTOR 2 (Incluye Factor de Prestaciones)</v>
          </cell>
          <cell r="D1570" t="str">
            <v>JR</v>
          </cell>
          <cell r="E1570">
            <v>83322</v>
          </cell>
          <cell r="F1570">
            <v>43487</v>
          </cell>
        </row>
        <row r="1571">
          <cell r="B1571">
            <v>9321</v>
          </cell>
          <cell r="C1571" t="str">
            <v>TARIFA JORNAL - PERSONAL TÉCNICO - INSPECTOR 1 (Incluye Factor de Prestaciones)</v>
          </cell>
          <cell r="D1571" t="str">
            <v>JR</v>
          </cell>
          <cell r="E1571">
            <v>87132</v>
          </cell>
          <cell r="F1571">
            <v>43487</v>
          </cell>
        </row>
        <row r="1572">
          <cell r="B1572">
            <v>9323</v>
          </cell>
          <cell r="C1572" t="str">
            <v>TARIFA JORNAL - PERSONAL TÉCNICO - TOPÓGRAFO (Incluye Factor de Prestaciones)</v>
          </cell>
          <cell r="D1572" t="str">
            <v>JR</v>
          </cell>
          <cell r="E1572">
            <v>119465</v>
          </cell>
          <cell r="F1572">
            <v>43487</v>
          </cell>
        </row>
        <row r="1573">
          <cell r="B1573">
            <v>9324</v>
          </cell>
          <cell r="C1573" t="str">
            <v>TARIFA JORNAL - PERSONAL AUXILIAR TÉCNICO - CADENERO 2 (Incluye Factor de Prestaciones)</v>
          </cell>
          <cell r="D1573" t="str">
            <v>JR</v>
          </cell>
          <cell r="E1573">
            <v>69613</v>
          </cell>
          <cell r="F1573">
            <v>43487</v>
          </cell>
        </row>
        <row r="1574">
          <cell r="B1574">
            <v>9325</v>
          </cell>
          <cell r="C1574" t="str">
            <v>CARROTANQUE IRRIGADOR DE AGUA - VIAJE</v>
          </cell>
          <cell r="D1574" t="str">
            <v>VIAJE</v>
          </cell>
          <cell r="E1574">
            <v>170000</v>
          </cell>
          <cell r="F1574">
            <v>43455</v>
          </cell>
        </row>
        <row r="1575">
          <cell r="B1575">
            <v>9333</v>
          </cell>
          <cell r="C1575" t="str">
            <v>MEDIDA DEL POTENCIAL DE COLAPSO DE UN SUELO PARCIALMENTE SATURADO</v>
          </cell>
          <cell r="D1575" t="str">
            <v>UN</v>
          </cell>
          <cell r="E1575">
            <v>247401</v>
          </cell>
          <cell r="F1575">
            <v>43455</v>
          </cell>
        </row>
        <row r="1576">
          <cell r="B1576">
            <v>9334</v>
          </cell>
          <cell r="C1576" t="str">
            <v>DETERMINACIÓN DEL CONTENIDO DE SALES SOLUBLES EN LOS SUELOS</v>
          </cell>
          <cell r="D1576" t="str">
            <v>UN</v>
          </cell>
          <cell r="E1576">
            <v>109956</v>
          </cell>
          <cell r="F1576">
            <v>43455</v>
          </cell>
        </row>
        <row r="1577">
          <cell r="B1577">
            <v>9335</v>
          </cell>
          <cell r="C1577" t="str">
            <v>DETERMINACIÓN DE LA DENSIDAD Y DEL CONTENIDO DE AGUA DEL SUELO Y DEL SUELO-AGREGADO EN EL TERRENO</v>
          </cell>
          <cell r="D1577" t="str">
            <v>UN</v>
          </cell>
          <cell r="E1577">
            <v>31238</v>
          </cell>
          <cell r="F1577">
            <v>43455</v>
          </cell>
        </row>
        <row r="1578">
          <cell r="B1578">
            <v>9342</v>
          </cell>
          <cell r="C1578" t="str">
            <v>DETERMINACIÓN DE TERRONES DE ARCILLA Y PARTÍCULAS DELEZNABLES EN LOS AGREGADOS</v>
          </cell>
          <cell r="D1578" t="str">
            <v>UN</v>
          </cell>
          <cell r="E1578">
            <v>57120</v>
          </cell>
          <cell r="F1578">
            <v>43455</v>
          </cell>
        </row>
        <row r="1579">
          <cell r="B1579">
            <v>9343</v>
          </cell>
          <cell r="C1579" t="str">
            <v>PRESENCIA DE IMPUREZAS ORGÁNICAS EN ARENAS USADAS PARA LA PREPARACIÓN DE MORTEROS O CONCRETOS</v>
          </cell>
          <cell r="D1579" t="str">
            <v>UN</v>
          </cell>
          <cell r="E1579">
            <v>28441</v>
          </cell>
          <cell r="F1579">
            <v>43455</v>
          </cell>
        </row>
        <row r="1580">
          <cell r="B1580">
            <v>9344</v>
          </cell>
          <cell r="C1580" t="str">
            <v>DENSIDAD BULK (PESO UNITARIO) Y PORCENTAJE DE VACÍOS DE LOS AGREGADOS EN ESTADO SUELTO Y COMPACTO</v>
          </cell>
          <cell r="D1580" t="str">
            <v>UN</v>
          </cell>
          <cell r="E1580">
            <v>44030</v>
          </cell>
          <cell r="F1580">
            <v>43455</v>
          </cell>
        </row>
        <row r="1581">
          <cell r="B1581">
            <v>9345</v>
          </cell>
          <cell r="C1581" t="str">
            <v>SOLIDEZ DE LOS AGREGADOS FRENTE A LA ACCIÓN DE SOLUCIONES DE SULFATO DE SODIO O DE MAGNESIO</v>
          </cell>
          <cell r="D1581" t="str">
            <v>UN</v>
          </cell>
          <cell r="E1581">
            <v>262395</v>
          </cell>
          <cell r="F1581">
            <v>43455</v>
          </cell>
        </row>
        <row r="1582">
          <cell r="B1582">
            <v>9346</v>
          </cell>
          <cell r="C1582" t="str">
            <v>CANTIDAD DE PARTÍCULAS LIVIANAS EN UN AGREGADO PÉTREO</v>
          </cell>
          <cell r="D1582" t="str">
            <v>UN</v>
          </cell>
          <cell r="E1582">
            <v>118405</v>
          </cell>
          <cell r="F1582">
            <v>43455</v>
          </cell>
        </row>
        <row r="1583">
          <cell r="B1583">
            <v>9347</v>
          </cell>
          <cell r="C1583" t="str">
            <v>DENSIDAD, DENSIDAD RELATIVA (GRAVEDAD ESPECÍFICA) Y ABSORCIÓN DEL AGREGADO GRUESO</v>
          </cell>
          <cell r="D1583" t="str">
            <v>UN</v>
          </cell>
          <cell r="E1583">
            <v>61880</v>
          </cell>
          <cell r="F1583">
            <v>43455</v>
          </cell>
        </row>
        <row r="1584">
          <cell r="B1584">
            <v>9348</v>
          </cell>
          <cell r="C1584" t="str">
            <v>DETERMINACIÓN DEL VALOR DEL 10% DE FINOS</v>
          </cell>
          <cell r="D1584" t="str">
            <v>UN</v>
          </cell>
          <cell r="E1584">
            <v>221000</v>
          </cell>
          <cell r="F1584">
            <v>43455</v>
          </cell>
        </row>
        <row r="1585">
          <cell r="B1585">
            <v>9350</v>
          </cell>
          <cell r="C1585" t="str">
            <v>DETERMINACIÓN DEL CONTENIDO DE AZUFRE EN LOS AGREGADOS PÉTREOS</v>
          </cell>
          <cell r="D1585" t="str">
            <v>UN</v>
          </cell>
          <cell r="E1585">
            <v>238000</v>
          </cell>
          <cell r="F1585">
            <v>43455</v>
          </cell>
        </row>
        <row r="1586">
          <cell r="B1586">
            <v>9351</v>
          </cell>
          <cell r="C1586" t="str">
            <v>DETERMINACIÓN DE LA REACTIVIDAD POTENCIAL ÁLCALI-SÍLICE DE AGREGADOS (MÉTODO QUÍMICO)</v>
          </cell>
          <cell r="D1586" t="str">
            <v>UN</v>
          </cell>
          <cell r="E1586">
            <v>351050</v>
          </cell>
          <cell r="F1586">
            <v>43455</v>
          </cell>
        </row>
        <row r="1587">
          <cell r="B1587">
            <v>9352</v>
          </cell>
          <cell r="C1587" t="str">
            <v>DETERMINACIÓN DE LA LIMPIEZA SUPERFICIAL DE LAS PARTÍCULAS DE AGREGADO GRUESO</v>
          </cell>
          <cell r="D1587" t="str">
            <v>UN</v>
          </cell>
          <cell r="E1587">
            <v>53550</v>
          </cell>
          <cell r="F1587">
            <v>43455</v>
          </cell>
        </row>
        <row r="1588">
          <cell r="B1588">
            <v>9353</v>
          </cell>
          <cell r="C1588" t="str">
            <v>DETERMINACIÓN DE LA RESISTENCIA DEL AGREGADO GRUESO A LA DEGRADACIÓN POR ABRASIÓN, UTILIZANDO EL APARATO MICRO-DEVAL</v>
          </cell>
          <cell r="D1588" t="str">
            <v>UN</v>
          </cell>
          <cell r="E1588">
            <v>232050</v>
          </cell>
          <cell r="F1588">
            <v>43455</v>
          </cell>
        </row>
        <row r="1589">
          <cell r="B1589">
            <v>9354</v>
          </cell>
          <cell r="C1589" t="str">
            <v>DETERMINACIÓN DEL CONTENIDO DE VACÍOS EN AGREGADOS FINOS NO COMPACTADOS (INFLUENCIADO POR LA FORMA DE LAS PARTÍCULAS, LA TEXTURA SUPERFICIAL Y LA GRANULOMETRÍA)</v>
          </cell>
          <cell r="D1589" t="str">
            <v>UN</v>
          </cell>
          <cell r="E1589">
            <v>137445</v>
          </cell>
          <cell r="F1589">
            <v>43455</v>
          </cell>
        </row>
        <row r="1590">
          <cell r="B1590">
            <v>9355</v>
          </cell>
          <cell r="C1590" t="str">
            <v>PROPORCIÓN DE PARTÍCULAS PLANAS, ALARGADAS O PLANAS Y ALARGADAS EN AGREGADOS GRUESOS</v>
          </cell>
          <cell r="D1590" t="str">
            <v>UN</v>
          </cell>
          <cell r="E1590">
            <v>157080</v>
          </cell>
          <cell r="F1590">
            <v>43455</v>
          </cell>
        </row>
        <row r="1591">
          <cell r="B1591">
            <v>9356</v>
          </cell>
          <cell r="C1591" t="str">
            <v>ANÁLISIS PETROGRÁFICO DE AGREGADOS PARA CONCRETO (1 SECCIÓN DELGADA)</v>
          </cell>
          <cell r="D1591" t="str">
            <v>UN</v>
          </cell>
          <cell r="E1591">
            <v>1309000</v>
          </cell>
          <cell r="F1591">
            <v>43455</v>
          </cell>
        </row>
        <row r="1592">
          <cell r="B1592">
            <v>9357</v>
          </cell>
          <cell r="C1592" t="str">
            <v>ANÁLISIS PETROGRÁFICO DE AGREGADOS PARA CONCRETO (2 SECCIÓN DELGADA)</v>
          </cell>
          <cell r="D1592" t="str">
            <v>UN</v>
          </cell>
          <cell r="E1592">
            <v>1612450</v>
          </cell>
          <cell r="F1592">
            <v>43455</v>
          </cell>
        </row>
        <row r="1593">
          <cell r="B1593">
            <v>9358</v>
          </cell>
          <cell r="C1593" t="str">
            <v>ANÀLISIS PETROGRÀFICO DE AGREGADOS PARA CONCRETO (3 SECCIÓN DELGADA)</v>
          </cell>
          <cell r="D1593" t="str">
            <v>UN</v>
          </cell>
          <cell r="E1593">
            <v>2499000</v>
          </cell>
          <cell r="F1593">
            <v>43455</v>
          </cell>
        </row>
        <row r="1594">
          <cell r="B1594">
            <v>9359</v>
          </cell>
          <cell r="C1594" t="str">
            <v>DETERMINACIÓN DEL CONTENIDO DE AGUA EN LOS MATERIALES BITUMINOSOS POR DESTILACIÓN</v>
          </cell>
          <cell r="D1594" t="str">
            <v>UN</v>
          </cell>
          <cell r="E1594">
            <v>176715</v>
          </cell>
          <cell r="F1594">
            <v>43455</v>
          </cell>
        </row>
        <row r="1595">
          <cell r="B1595">
            <v>9360</v>
          </cell>
          <cell r="C1595" t="str">
            <v>PUNTOS DE INFLAMACIÓN Y DE COMBUSTIÓN MEDIANTE LA COPA ABIERTA CLEVELAND</v>
          </cell>
          <cell r="D1595" t="str">
            <v>UN</v>
          </cell>
          <cell r="E1595">
            <v>72000</v>
          </cell>
          <cell r="F1595">
            <v>43455</v>
          </cell>
        </row>
        <row r="1596">
          <cell r="B1596">
            <v>9361</v>
          </cell>
          <cell r="C1596" t="str">
            <v>SOLUBILIDAD DE MATERIALES ASFÁLTICOS EN TRICLOROETILENO</v>
          </cell>
          <cell r="D1596" t="str">
            <v>UN</v>
          </cell>
          <cell r="E1596">
            <v>336175</v>
          </cell>
          <cell r="F1596">
            <v>43455</v>
          </cell>
        </row>
        <row r="1597">
          <cell r="B1597">
            <v>9363</v>
          </cell>
          <cell r="C1597" t="str">
            <v>DETERMINACIÓN DE LA VISCOSIDAD DEL ASFALTO EMPLEANDO UN VISCOSÍMETRO  ROTACIONAL (Tres temperaturas)</v>
          </cell>
          <cell r="D1597" t="str">
            <v>UN</v>
          </cell>
          <cell r="E1597">
            <v>273000</v>
          </cell>
          <cell r="F1597">
            <v>43455</v>
          </cell>
        </row>
        <row r="1598">
          <cell r="B1598">
            <v>9364</v>
          </cell>
          <cell r="C1598" t="str">
            <v>EFECTO DEL CALOR Y DEL AIRE SOBRE EL ASFALTO EN LAMINA DELGADA Y ROTATORIA</v>
          </cell>
          <cell r="D1598" t="str">
            <v>UN</v>
          </cell>
          <cell r="E1598">
            <v>405000</v>
          </cell>
          <cell r="F1598">
            <v>43455</v>
          </cell>
        </row>
        <row r="1599">
          <cell r="B1599">
            <v>9366</v>
          </cell>
          <cell r="C1599" t="str">
            <v>GRAVEDAD ESPECÍFICA BULK Y DENSIDAD DE MEZCLAS ASFÁLTICAS COMPACTADAS ABSORBENTES EMPLEANDO ESPECÍMENES RECUBIERTOS CON UNA PELÍCULA DE PARAFINA</v>
          </cell>
          <cell r="D1599" t="str">
            <v>UN</v>
          </cell>
          <cell r="E1599">
            <v>41650</v>
          </cell>
          <cell r="F1599">
            <v>43455</v>
          </cell>
        </row>
        <row r="1600">
          <cell r="B1600">
            <v>9367</v>
          </cell>
          <cell r="C1600" t="str">
            <v>GRAVEDAD ESPECÍFICA MÁXIMA DE MEZCLAS ASFÁLTICAS PARA PAVIMENTOS</v>
          </cell>
          <cell r="D1600" t="str">
            <v>UN</v>
          </cell>
          <cell r="E1600">
            <v>94724</v>
          </cell>
          <cell r="F1600">
            <v>43455</v>
          </cell>
        </row>
        <row r="1601">
          <cell r="B1601">
            <v>9368</v>
          </cell>
          <cell r="C1601" t="str">
            <v>MEDIDA DE LA DENSIDAD DE CAPAS DE CONCRETO ASFÁLTICO EN EL TERRENO EMPLEANDO EL MÉTODO NUCLEAR</v>
          </cell>
          <cell r="D1601" t="str">
            <v>UN</v>
          </cell>
          <cell r="E1601">
            <v>44030</v>
          </cell>
          <cell r="F1601">
            <v>43455</v>
          </cell>
        </row>
        <row r="1602">
          <cell r="B1602">
            <v>9369</v>
          </cell>
          <cell r="C1602" t="str">
            <v>DETERMINACIÓN DE LAS PROPIEDADES REOLÓGICAS DE LOS LIGANTES ASFÁLTICOS MEDIANTE EL REÓMETRO DE CORTE DINÁMICO</v>
          </cell>
          <cell r="D1602" t="str">
            <v>UN</v>
          </cell>
          <cell r="E1602">
            <v>993650</v>
          </cell>
          <cell r="F1602">
            <v>43455</v>
          </cell>
        </row>
        <row r="1603">
          <cell r="B1603">
            <v>9370</v>
          </cell>
          <cell r="C1603" t="str">
            <v>RESISTENCIA A LA DEFORMACIÓN PLÁSTICA DE LAS MEZCLAS ASFÁLTICAS MEDIANTE LA PISTA DE ENSAYO DE LABORATORIO</v>
          </cell>
          <cell r="D1603" t="str">
            <v>UN</v>
          </cell>
          <cell r="E1603">
            <v>689000</v>
          </cell>
          <cell r="F1603">
            <v>43455</v>
          </cell>
        </row>
        <row r="1604">
          <cell r="B1604">
            <v>9371</v>
          </cell>
          <cell r="C1604" t="str">
            <v>RECUPERACIÓN DEL ASFALTO DE UNA SOLUCIÓN UTILIZANDO EL EVAPORADOR ROTATORIO</v>
          </cell>
          <cell r="D1604" t="str">
            <v>UN</v>
          </cell>
          <cell r="E1604">
            <v>512848</v>
          </cell>
          <cell r="F1604">
            <v>43455</v>
          </cell>
        </row>
        <row r="1605">
          <cell r="B1605">
            <v>9373</v>
          </cell>
          <cell r="C1605" t="str">
            <v>ADHESIVIDAD DE LOS LIGANTES BITUMINOSOS A LOS AGREGADOS FINOS (MÉTODO RIEDEL - WEBER)</v>
          </cell>
          <cell r="D1605" t="str">
            <v>UN</v>
          </cell>
          <cell r="E1605">
            <v>122700</v>
          </cell>
          <cell r="F1605">
            <v>43455</v>
          </cell>
        </row>
        <row r="1606">
          <cell r="B1606">
            <v>9374</v>
          </cell>
          <cell r="C1606" t="str">
            <v>ANÁLISIS GRANULOMÉTRICO DE LOS AGREGADOS EXTRAÍDOS DE MEZCLAS ASFÁLTICAS</v>
          </cell>
          <cell r="D1606" t="str">
            <v>UN</v>
          </cell>
          <cell r="E1606">
            <v>66045</v>
          </cell>
          <cell r="F1606">
            <v>43455</v>
          </cell>
        </row>
        <row r="1607">
          <cell r="B1607">
            <v>9375</v>
          </cell>
          <cell r="C1607" t="str">
            <v>DETERMINACIÓN DE LAS LEYES DE FATIGA DE MEZCLAS ASFÁLTICAS COMPACTADAS EN CALIENTE SOMETIDAS A FLEXIÓN DINÁMICA</v>
          </cell>
          <cell r="D1607" t="str">
            <v>UN</v>
          </cell>
          <cell r="E1607">
            <v>2261000</v>
          </cell>
          <cell r="F1607">
            <v>43455</v>
          </cell>
        </row>
        <row r="1608">
          <cell r="B1608">
            <v>9379</v>
          </cell>
          <cell r="C1608" t="str">
            <v>VISCOSIDAD SAYBOLT DE ASFALTOS</v>
          </cell>
          <cell r="D1608" t="str">
            <v>UN</v>
          </cell>
          <cell r="E1608">
            <v>92000</v>
          </cell>
          <cell r="F1608">
            <v>43455</v>
          </cell>
        </row>
        <row r="1609">
          <cell r="B1609">
            <v>9381</v>
          </cell>
          <cell r="C1609" t="str">
            <v>RECUPERACIÓN ELÁSTICA POR TORSIÓN DE ASFALTOS MODIFICADOS</v>
          </cell>
          <cell r="D1609" t="str">
            <v>UN</v>
          </cell>
          <cell r="E1609">
            <v>63665</v>
          </cell>
          <cell r="F1609">
            <v>43455</v>
          </cell>
        </row>
        <row r="1610">
          <cell r="B1610">
            <v>9383</v>
          </cell>
          <cell r="C1610" t="str">
            <v>DESTILACIÓN DE EMULSIONES ASFÁLTICAS</v>
          </cell>
          <cell r="D1610" t="str">
            <v>UN</v>
          </cell>
          <cell r="E1610">
            <v>181475</v>
          </cell>
          <cell r="F1610">
            <v>43455</v>
          </cell>
        </row>
        <row r="1611">
          <cell r="B1611">
            <v>9384</v>
          </cell>
          <cell r="C1611" t="str">
            <v>VISCOSIDAD SAYBOLT FUROL DE EMULSIONES ASFÁLTICAS</v>
          </cell>
          <cell r="D1611" t="str">
            <v>UN</v>
          </cell>
          <cell r="E1611">
            <v>96000</v>
          </cell>
          <cell r="F1611">
            <v>43455</v>
          </cell>
        </row>
        <row r="1612">
          <cell r="B1612">
            <v>9385</v>
          </cell>
          <cell r="C1612" t="str">
            <v>RESISTENCIA A LA COMPRESIÓN DE ADOQUINES DE CONCRETO</v>
          </cell>
          <cell r="D1612" t="str">
            <v>UN</v>
          </cell>
          <cell r="E1612">
            <v>22610</v>
          </cell>
          <cell r="F1612">
            <v>43455</v>
          </cell>
        </row>
        <row r="1613">
          <cell r="B1613">
            <v>9386</v>
          </cell>
          <cell r="C1613" t="str">
            <v>ABSORCIÓN DE AGUA POR LOS ADOQUINES DE CONCRETO</v>
          </cell>
          <cell r="D1613" t="str">
            <v>UN</v>
          </cell>
          <cell r="E1613">
            <v>26180</v>
          </cell>
          <cell r="F1613">
            <v>43455</v>
          </cell>
        </row>
        <row r="1614">
          <cell r="B1614">
            <v>9387</v>
          </cell>
          <cell r="C1614" t="str">
            <v>DISEÑO DE MEZCLAS DE CONCRETO CON DOS AGREGADOS PARA UNA RESISTENCIA DADA (Incluye caracterización)</v>
          </cell>
          <cell r="D1614" t="str">
            <v>UN</v>
          </cell>
          <cell r="E1614">
            <v>559300</v>
          </cell>
          <cell r="F1614">
            <v>43455</v>
          </cell>
        </row>
        <row r="1615">
          <cell r="B1615">
            <v>9388</v>
          </cell>
          <cell r="C1615" t="str">
            <v>MEDIDA DE LA MACROTEXTURA SUPERFICIAL DE UN PAVIMENTO EMPLEANDO LA TECNICA VOLUMETRICA</v>
          </cell>
          <cell r="D1615" t="str">
            <v>UN</v>
          </cell>
          <cell r="E1615">
            <v>31500</v>
          </cell>
          <cell r="F1615">
            <v>43455</v>
          </cell>
        </row>
        <row r="1616">
          <cell r="B1616">
            <v>9389</v>
          </cell>
          <cell r="C1616" t="str">
            <v>MÉTODO PARA DETERMINAR LA CARGA DE ROTURA Y ELONGACIÓN DE GEOTEXTILES (MÉTODO GRAB)</v>
          </cell>
          <cell r="D1616" t="str">
            <v>UN</v>
          </cell>
          <cell r="E1616">
            <v>307615</v>
          </cell>
          <cell r="F1616">
            <v>43455</v>
          </cell>
        </row>
        <row r="1617">
          <cell r="B1617">
            <v>9396</v>
          </cell>
          <cell r="C1617" t="str">
            <v>MÓDULO DE ROTURA EN UNIDADES MACIZAS (ADOQUINES Y LADRILLOS)</v>
          </cell>
          <cell r="D1617" t="str">
            <v>UN</v>
          </cell>
          <cell r="E1617">
            <v>29750</v>
          </cell>
          <cell r="F1617">
            <v>43455</v>
          </cell>
        </row>
        <row r="1618">
          <cell r="B1618">
            <v>9397</v>
          </cell>
          <cell r="C1618" t="str">
            <v>RESISTENCIA A LA FLEXOTRACCIÓN (MÓDULO DE ROTURA) DE ADOQUINES DE CONCRETO PARA PAVIMENTOS</v>
          </cell>
          <cell r="D1618" t="str">
            <v>UN</v>
          </cell>
          <cell r="E1618">
            <v>34034</v>
          </cell>
          <cell r="F1618">
            <v>43455</v>
          </cell>
        </row>
        <row r="1619">
          <cell r="B1619">
            <v>9398</v>
          </cell>
          <cell r="C1619" t="str">
            <v>RESISTENCIA A LA ABRASIÓN DE ADOQUINES DE CONCRETO PARA PAVIMENTOS, MEDIANTE ARENA Y DISCO METÁLICO ANCHO</v>
          </cell>
          <cell r="D1619" t="str">
            <v>UN</v>
          </cell>
          <cell r="E1619">
            <v>51170</v>
          </cell>
          <cell r="F1619">
            <v>43455</v>
          </cell>
        </row>
        <row r="1620">
          <cell r="B1620">
            <v>9401</v>
          </cell>
          <cell r="C1620" t="str">
            <v>RESISTENCIA A LA FLEXOTRACCIÓN (MÓDULO DE ROTURA) DE LOSETAS DE CONCRETO PARA PAVIMENTO.</v>
          </cell>
          <cell r="D1620" t="str">
            <v>UN</v>
          </cell>
          <cell r="E1620">
            <v>47600</v>
          </cell>
          <cell r="F1620">
            <v>43455</v>
          </cell>
        </row>
        <row r="1621">
          <cell r="B1621">
            <v>9402</v>
          </cell>
          <cell r="C1621" t="str">
            <v>ABSORCIÓN DE AGUA POR LAS LOSETAS DE CONCRETO PARA PAVIMENTOS</v>
          </cell>
          <cell r="D1621" t="str">
            <v>UN</v>
          </cell>
          <cell r="E1621">
            <v>36652</v>
          </cell>
          <cell r="F1621">
            <v>43455</v>
          </cell>
        </row>
        <row r="1622">
          <cell r="B1622">
            <v>9404</v>
          </cell>
          <cell r="C1622" t="str">
            <v>RESISTENCIA A LA ABRASIÓN DE LOSETAS DE CONCRETO, MEDIANTE ARENA Y DISCO METÁLICO ANCHO</v>
          </cell>
          <cell r="D1622" t="str">
            <v>UN</v>
          </cell>
          <cell r="E1622">
            <v>59976</v>
          </cell>
          <cell r="F1622">
            <v>43455</v>
          </cell>
        </row>
        <row r="1623">
          <cell r="B1623">
            <v>9405</v>
          </cell>
          <cell r="C1623" t="str">
            <v>RESISTENCIA A LA FLEXOTRACCIÓN (MÓDULO DE ROTURA) DE BORDILLOS Y SARDINELES</v>
          </cell>
          <cell r="D1623" t="str">
            <v>UN</v>
          </cell>
          <cell r="E1623">
            <v>150535</v>
          </cell>
          <cell r="F1623">
            <v>43455</v>
          </cell>
        </row>
        <row r="1624">
          <cell r="B1624">
            <v>9407</v>
          </cell>
          <cell r="C1624" t="str">
            <v>EXTRACCIÓN DE TESTIGOS DE PAVIMENTOS ASFÁLTICOS MEDIANTE ASERRADO, DE 100 CM X 100 CM</v>
          </cell>
          <cell r="D1624" t="str">
            <v>UN</v>
          </cell>
          <cell r="E1624">
            <v>113000</v>
          </cell>
          <cell r="F1624">
            <v>43455</v>
          </cell>
        </row>
        <row r="1625">
          <cell r="B1625">
            <v>9408</v>
          </cell>
          <cell r="C1625" t="str">
            <v>PUESTO DE TRABAJO - ESCRITORIO 75x120x50</v>
          </cell>
          <cell r="D1625" t="str">
            <v>UN</v>
          </cell>
          <cell r="E1625">
            <v>154900</v>
          </cell>
          <cell r="F1625">
            <v>43455</v>
          </cell>
        </row>
        <row r="1626">
          <cell r="B1626">
            <v>9409</v>
          </cell>
          <cell r="C1626" t="str">
            <v>SILLA ESCRITORIO GIRATORIA CON BRAZOS</v>
          </cell>
          <cell r="D1626" t="str">
            <v>UN</v>
          </cell>
          <cell r="E1626">
            <v>99900</v>
          </cell>
          <cell r="F1626">
            <v>43455</v>
          </cell>
        </row>
        <row r="1627">
          <cell r="B1627">
            <v>9413</v>
          </cell>
          <cell r="C1627" t="str">
            <v>LAMINA ALFAJOR</v>
          </cell>
          <cell r="D1627" t="str">
            <v>KG</v>
          </cell>
          <cell r="E1627">
            <v>2737</v>
          </cell>
          <cell r="F1627">
            <v>43455</v>
          </cell>
        </row>
        <row r="1628">
          <cell r="B1628">
            <v>9414</v>
          </cell>
          <cell r="C1628" t="str">
            <v>SILLA PLÁSTICA SIN BRAZOS</v>
          </cell>
          <cell r="D1628" t="str">
            <v>UN</v>
          </cell>
          <cell r="E1628">
            <v>18900</v>
          </cell>
          <cell r="F1628">
            <v>43455</v>
          </cell>
        </row>
        <row r="1629">
          <cell r="B1629">
            <v>9423</v>
          </cell>
          <cell r="C1629" t="str">
            <v>TARIFA MES - PERSONAL DE OBRA - TÉCNICO PLOMERO (Incluye Factor de Prestaciones)</v>
          </cell>
          <cell r="D1629" t="str">
            <v>MES</v>
          </cell>
          <cell r="E1629">
            <v>2262496</v>
          </cell>
          <cell r="F1629">
            <v>43487</v>
          </cell>
        </row>
        <row r="1630">
          <cell r="B1630">
            <v>9424</v>
          </cell>
          <cell r="C1630" t="str">
            <v>TARIFA MES - PERSONAL DE OBRA - AYUDANTE (Incluye Factor de Prestaciones)</v>
          </cell>
          <cell r="D1630" t="str">
            <v>MES</v>
          </cell>
          <cell r="E1630">
            <v>1363162</v>
          </cell>
          <cell r="F1630">
            <v>43487</v>
          </cell>
        </row>
        <row r="1631">
          <cell r="B1631">
            <v>9427</v>
          </cell>
          <cell r="C1631" t="str">
            <v>COSTO DE LA REPRODUCCIÓN DE PLANOS TAMAÑO PLIEGO</v>
          </cell>
          <cell r="D1631" t="str">
            <v>UN</v>
          </cell>
          <cell r="E1631">
            <v>6400</v>
          </cell>
          <cell r="F1631">
            <v>43455</v>
          </cell>
        </row>
        <row r="1632">
          <cell r="B1632">
            <v>9428</v>
          </cell>
          <cell r="C1632" t="str">
            <v>COSTO DE CERTIFICADO DE TRADICIÓN Y LIBERTAD DE INMUEBLES</v>
          </cell>
          <cell r="D1632" t="str">
            <v>UN</v>
          </cell>
          <cell r="E1632">
            <v>16300</v>
          </cell>
          <cell r="F1632">
            <v>43455</v>
          </cell>
        </row>
        <row r="1633">
          <cell r="B1633">
            <v>9433</v>
          </cell>
          <cell r="C1633" t="str">
            <v>EXPANSIÓN LIBRE EN CONSOLIDÓMETRO</v>
          </cell>
          <cell r="D1633" t="str">
            <v>UN</v>
          </cell>
          <cell r="E1633">
            <v>141346</v>
          </cell>
          <cell r="F1633">
            <v>43455</v>
          </cell>
        </row>
        <row r="1634">
          <cell r="B1634">
            <v>9434</v>
          </cell>
          <cell r="C1634" t="str">
            <v>TRATAMIENTO Y DISPOSICIÓN FINAL DE LODOS NO PELIGROSOS PROVENIENTES DE ALCANTARILLADO</v>
          </cell>
          <cell r="D1634" t="str">
            <v>KG</v>
          </cell>
          <cell r="E1634">
            <v>286</v>
          </cell>
          <cell r="F1634">
            <v>43455</v>
          </cell>
        </row>
        <row r="1635">
          <cell r="B1635">
            <v>9437</v>
          </cell>
          <cell r="C1635" t="str">
            <v>CONO CONCENTRICO PARA POZO D= 1.20m x 0.60m e=0.10m  h= 0.75m  INCL. TRANSPORTE</v>
          </cell>
          <cell r="D1635" t="str">
            <v>UN</v>
          </cell>
          <cell r="E1635">
            <v>542521</v>
          </cell>
          <cell r="F1635">
            <v>43455</v>
          </cell>
        </row>
        <row r="1636">
          <cell r="B1636">
            <v>9441</v>
          </cell>
          <cell r="C1636" t="str">
            <v>SEÑAL LUMINOSA BIDIRECCIONAL 1.50m x 0.50m</v>
          </cell>
          <cell r="D1636" t="str">
            <v>UN</v>
          </cell>
          <cell r="E1636">
            <v>902556</v>
          </cell>
          <cell r="F1636">
            <v>43455</v>
          </cell>
        </row>
        <row r="1637">
          <cell r="B1637">
            <v>9443</v>
          </cell>
          <cell r="C1637" t="str">
            <v>DETERMINACIÓN DEL COEFICIENTE DE PULIMIENTO ACELERADO (CPA) DE LAS PARTÍCULAS DE AGREGADO GRUESO</v>
          </cell>
          <cell r="D1637" t="str">
            <v>UN</v>
          </cell>
          <cell r="E1637">
            <v>1470000</v>
          </cell>
          <cell r="F1637">
            <v>43455</v>
          </cell>
        </row>
        <row r="1638">
          <cell r="B1638">
            <v>9444</v>
          </cell>
          <cell r="C1638" t="str">
            <v>PORCENTAJE DE VACÍOS CON AIRE EN MEZCLAS ASFÁLTICAS COMPACTADAS DENSAS Y ABIERTAS</v>
          </cell>
          <cell r="D1638" t="str">
            <v>UN</v>
          </cell>
          <cell r="E1638">
            <v>135000</v>
          </cell>
          <cell r="F1638">
            <v>43455</v>
          </cell>
        </row>
        <row r="1639">
          <cell r="B1639">
            <v>9445</v>
          </cell>
          <cell r="C1639" t="str">
            <v>CONCENTRACIÓN CRÍTICA DE LLENANTE EN MEZCLAS DE CONCRETO ASFÁLTICO</v>
          </cell>
          <cell r="D1639" t="str">
            <v>UN</v>
          </cell>
          <cell r="E1639">
            <v>176000</v>
          </cell>
          <cell r="F1639">
            <v>43455</v>
          </cell>
        </row>
        <row r="1640">
          <cell r="B1640">
            <v>9446</v>
          </cell>
          <cell r="C1640" t="str">
            <v>CUBRIMIENTO DE LOS AGREGADOS CON MATERIALES ASFÁLTICOS EN PRESENCIA DE AGUA (STRIPPING)</v>
          </cell>
          <cell r="D1640" t="str">
            <v>UN</v>
          </cell>
          <cell r="E1640">
            <v>119000</v>
          </cell>
          <cell r="F1640">
            <v>43455</v>
          </cell>
        </row>
        <row r="1641">
          <cell r="B1641">
            <v>9447</v>
          </cell>
          <cell r="C1641" t="str">
            <v>MÓDULO DINÁMICO DE MEZCLAS ASFÁLTICAS</v>
          </cell>
          <cell r="D1641" t="str">
            <v>UN</v>
          </cell>
          <cell r="E1641">
            <v>1042000</v>
          </cell>
          <cell r="F1641">
            <v>43455</v>
          </cell>
        </row>
        <row r="1642">
          <cell r="B1642">
            <v>9448</v>
          </cell>
          <cell r="C1642" t="str">
            <v>SEDIMENTACIÓN Y ESTABILIDAD DE LAS EMULSIONES ASFÁLTICAS DURANTE EL ALMACENAMIENTO</v>
          </cell>
          <cell r="D1642" t="str">
            <v>UN</v>
          </cell>
          <cell r="E1642">
            <v>198135</v>
          </cell>
          <cell r="F1642">
            <v>43455</v>
          </cell>
        </row>
        <row r="1643">
          <cell r="B1643">
            <v>9449</v>
          </cell>
          <cell r="C1643" t="str">
            <v>TAMIZADO DE LAS EMULSIONES ASFALTICAS</v>
          </cell>
          <cell r="D1643" t="str">
            <v>UN</v>
          </cell>
          <cell r="E1643">
            <v>47600</v>
          </cell>
          <cell r="F1643">
            <v>43455</v>
          </cell>
        </row>
        <row r="1644">
          <cell r="B1644">
            <v>9450</v>
          </cell>
          <cell r="C1644" t="str">
            <v>DEMULSIBILIDAD DE LAS EMULSIONES ASFÁLTICAS</v>
          </cell>
          <cell r="D1644" t="str">
            <v>UN</v>
          </cell>
          <cell r="E1644">
            <v>137445</v>
          </cell>
          <cell r="F1644">
            <v>43455</v>
          </cell>
        </row>
        <row r="1645">
          <cell r="B1645">
            <v>9451</v>
          </cell>
          <cell r="C1645" t="str">
            <v>IDENTIFICACIÓN DE LAS EMULSIONES ASFÁLTICAS CATIÓNICAS MEDIANTE LA DETERMINACIÓN DE LA CARGA DE LAS PARTÍCULAS</v>
          </cell>
          <cell r="D1645" t="str">
            <v>UN</v>
          </cell>
          <cell r="E1645">
            <v>42700</v>
          </cell>
          <cell r="F1645">
            <v>43455</v>
          </cell>
        </row>
        <row r="1646">
          <cell r="B1646">
            <v>9452</v>
          </cell>
          <cell r="C1646" t="str">
            <v>PH DE LAS EMULSIONES ASFÁLTICAS</v>
          </cell>
          <cell r="D1646" t="str">
            <v>UN</v>
          </cell>
          <cell r="E1646">
            <v>43000</v>
          </cell>
          <cell r="F1646">
            <v>43455</v>
          </cell>
        </row>
        <row r="1647">
          <cell r="B1647">
            <v>9453</v>
          </cell>
          <cell r="C1647" t="str">
            <v>ENSAYO DE MEZCLA CON CEMENTO DE LAS EMULSIONES ASFALTICAS</v>
          </cell>
          <cell r="D1647" t="str">
            <v>UN</v>
          </cell>
          <cell r="E1647">
            <v>259420</v>
          </cell>
          <cell r="F1647">
            <v>43455</v>
          </cell>
        </row>
        <row r="1648">
          <cell r="B1648">
            <v>9454</v>
          </cell>
          <cell r="C1648" t="str">
            <v>MEDIDA DEL COEFICIENTE DE RESISTENCIA AL DESLIZAMIENTO USANDO EL PÉNDULO BRITÁNICO</v>
          </cell>
          <cell r="D1648" t="str">
            <v>UN</v>
          </cell>
          <cell r="E1648">
            <v>46900</v>
          </cell>
          <cell r="F1648">
            <v>43455</v>
          </cell>
        </row>
        <row r="1649">
          <cell r="B1649">
            <v>9455</v>
          </cell>
          <cell r="C1649" t="str">
            <v>TARIFA MES - PERSONAL DE OBRA - AYUDANTE (No incluye Factor de Prestaciones)</v>
          </cell>
          <cell r="D1649" t="str">
            <v>MES</v>
          </cell>
          <cell r="E1649">
            <v>828116</v>
          </cell>
          <cell r="F1649">
            <v>43487</v>
          </cell>
        </row>
        <row r="1650">
          <cell r="B1650">
            <v>9456</v>
          </cell>
          <cell r="C1650" t="str">
            <v>ALQUILER MES - CAMPERO PICK-UP, CAMIONETA DE 1300-2000cc - MODELO 2011 - 2008  - INCIDENCIA  75%</v>
          </cell>
          <cell r="D1650" t="str">
            <v>MES</v>
          </cell>
          <cell r="E1650">
            <v>5784000</v>
          </cell>
          <cell r="F1650">
            <v>43487</v>
          </cell>
        </row>
        <row r="1651">
          <cell r="B1651">
            <v>9457</v>
          </cell>
          <cell r="C1651" t="str">
            <v>TARIFA MES - PERSONAL DE OBRA - INSPECTOR 1 HORARIO NOCTURNO (No incluye Factor de Prestaciones)</v>
          </cell>
          <cell r="D1651" t="str">
            <v>MES</v>
          </cell>
          <cell r="E1651">
            <v>2417850</v>
          </cell>
          <cell r="F1651">
            <v>43487</v>
          </cell>
        </row>
        <row r="1652">
          <cell r="B1652">
            <v>9459</v>
          </cell>
          <cell r="C1652" t="str">
            <v>TARIFA MES - PERSONAL TÉCNICO - OPERADOR EQUIPO PERFORACIÓN (No incluye Factor de Prestaciones)</v>
          </cell>
          <cell r="D1652" t="str">
            <v>MES</v>
          </cell>
          <cell r="E1652">
            <v>1959000</v>
          </cell>
          <cell r="F1652">
            <v>43487</v>
          </cell>
        </row>
        <row r="1653">
          <cell r="B1653">
            <v>9460</v>
          </cell>
          <cell r="C1653" t="str">
            <v>TARIFA MES - PERSONAL TÉCNICO - OPERADOR AUXILIAR DE EQUIPO (No incluye Factor de Prestaciones)</v>
          </cell>
          <cell r="D1653" t="str">
            <v>MES</v>
          </cell>
          <cell r="E1653">
            <v>1309000</v>
          </cell>
          <cell r="F1653">
            <v>43487</v>
          </cell>
        </row>
        <row r="1654">
          <cell r="B1654">
            <v>9461</v>
          </cell>
          <cell r="C1654" t="str">
            <v>TARIFA MES - PERSONAL DE OBRA - OFICIAL (No incluye Factor de Prestaciones)</v>
          </cell>
          <cell r="D1654" t="str">
            <v>MES</v>
          </cell>
          <cell r="E1654">
            <v>1242174</v>
          </cell>
          <cell r="F1654">
            <v>43487</v>
          </cell>
        </row>
        <row r="1655">
          <cell r="B1655">
            <v>9462</v>
          </cell>
          <cell r="C1655" t="str">
            <v>TARIFA MES - PERSONAL DE OBRA - PLOMERO (No incluye Factor de Prestaciones)</v>
          </cell>
          <cell r="D1655" t="str">
            <v>MES</v>
          </cell>
          <cell r="E1655">
            <v>1449203</v>
          </cell>
          <cell r="F1655">
            <v>43487</v>
          </cell>
        </row>
        <row r="1656">
          <cell r="B1656">
            <v>9463</v>
          </cell>
          <cell r="C1656" t="str">
            <v>TARIFA MES - PERSONAL DE OBRA - TÉCNICO ELÉCTRICO (No incluye Factor de Prestaciones)</v>
          </cell>
          <cell r="D1656" t="str">
            <v>MES</v>
          </cell>
          <cell r="E1656">
            <v>1449203</v>
          </cell>
          <cell r="F1656">
            <v>43487</v>
          </cell>
        </row>
        <row r="1657">
          <cell r="B1657">
            <v>9464</v>
          </cell>
          <cell r="C1657" t="str">
            <v>TARIFA MES - PERSONAL DE OBRA - OPERARIO (No incluye Factor de Prestaciones)</v>
          </cell>
          <cell r="D1657" t="str">
            <v>MES</v>
          </cell>
          <cell r="E1657">
            <v>1656232</v>
          </cell>
          <cell r="F1657">
            <v>43487</v>
          </cell>
        </row>
        <row r="1658">
          <cell r="B1658">
            <v>9465</v>
          </cell>
          <cell r="C1658" t="str">
            <v>TARIFA MES - PROFESIONAL CATEGORÍA 1 (Incluye Factor de Prestaciones)</v>
          </cell>
          <cell r="D1658" t="str">
            <v>MES</v>
          </cell>
          <cell r="E1658">
            <v>18159077</v>
          </cell>
          <cell r="F1658">
            <v>43487</v>
          </cell>
        </row>
        <row r="1659">
          <cell r="B1659">
            <v>9466</v>
          </cell>
          <cell r="C1659" t="str">
            <v>TARIFA MES - PROFESIONAL CATEGORÍA 2 (Incluye Factor de Prestaciones)</v>
          </cell>
          <cell r="D1659" t="str">
            <v>MES</v>
          </cell>
          <cell r="E1659">
            <v>13844425</v>
          </cell>
          <cell r="F1659">
            <v>43487</v>
          </cell>
        </row>
        <row r="1660">
          <cell r="B1660">
            <v>9467</v>
          </cell>
          <cell r="C1660" t="str">
            <v>TARIFA MES - PROFESIONAL CATEGORÍA 3 (Incluye Factor de Prestaciones)</v>
          </cell>
          <cell r="D1660" t="str">
            <v>MES</v>
          </cell>
          <cell r="E1660">
            <v>10691659</v>
          </cell>
          <cell r="F1660">
            <v>43487</v>
          </cell>
        </row>
        <row r="1661">
          <cell r="B1661">
            <v>9468</v>
          </cell>
          <cell r="C1661" t="str">
            <v>TARIFA MES - PROFESIONAL CATEGORÍA 4 (Incluye Factor de Prestaciones)</v>
          </cell>
          <cell r="D1661" t="str">
            <v>MES</v>
          </cell>
          <cell r="E1661">
            <v>9107731</v>
          </cell>
          <cell r="F1661">
            <v>43487</v>
          </cell>
        </row>
        <row r="1662">
          <cell r="B1662">
            <v>9469</v>
          </cell>
          <cell r="C1662" t="str">
            <v>TARIFA MES - PROFESIONAL CATEGORÍA 5 (Incluye Factor de Prestaciones)</v>
          </cell>
          <cell r="D1662" t="str">
            <v>MES</v>
          </cell>
          <cell r="E1662">
            <v>8216056</v>
          </cell>
          <cell r="F1662">
            <v>43487</v>
          </cell>
        </row>
        <row r="1663">
          <cell r="B1663">
            <v>9470</v>
          </cell>
          <cell r="C1663" t="str">
            <v>TARIFA MES - PROFESIONAL CATEGORÍA 6 (Incluye Factor de Prestaciones)</v>
          </cell>
          <cell r="D1663" t="str">
            <v>MES</v>
          </cell>
          <cell r="E1663">
            <v>7329696</v>
          </cell>
          <cell r="F1663">
            <v>43487</v>
          </cell>
        </row>
        <row r="1664">
          <cell r="B1664">
            <v>9471</v>
          </cell>
          <cell r="C1664" t="str">
            <v>TARIFA MES - PROFESIONAL CATEGORÍA 7 (Incluye Factor de Prestaciones)</v>
          </cell>
          <cell r="D1664" t="str">
            <v>MES</v>
          </cell>
          <cell r="E1664">
            <v>5546174</v>
          </cell>
          <cell r="F1664">
            <v>43487</v>
          </cell>
        </row>
        <row r="1665">
          <cell r="B1665">
            <v>9472</v>
          </cell>
          <cell r="C1665" t="str">
            <v>TARIFA MES - PROFESIONAL CATEGORÍA 8 (Incluye Factor de Prestaciones)</v>
          </cell>
          <cell r="D1665" t="str">
            <v>MES</v>
          </cell>
          <cell r="E1665">
            <v>5234774</v>
          </cell>
          <cell r="F1665">
            <v>43487</v>
          </cell>
        </row>
        <row r="1666">
          <cell r="B1666">
            <v>9473</v>
          </cell>
          <cell r="C1666" t="str">
            <v>TARIFA MES - PERSONAL TÉCNICO - TECNÓLOGO EN ÁREAS DE INGENIERÍA (Incluye Factor de Prestaciones)</v>
          </cell>
          <cell r="D1666" t="str">
            <v>MES</v>
          </cell>
          <cell r="E1666">
            <v>3440725</v>
          </cell>
          <cell r="F1666">
            <v>43487</v>
          </cell>
        </row>
        <row r="1667">
          <cell r="B1667">
            <v>9474</v>
          </cell>
          <cell r="C1667" t="str">
            <v>TARIFA MES - PERSONAL TÉCNICO - AUXILIAR DE INGENIERÍA (Incluye Factor de Prestaciones)</v>
          </cell>
          <cell r="D1667" t="str">
            <v>MES</v>
          </cell>
          <cell r="E1667">
            <v>3026600</v>
          </cell>
          <cell r="F1667">
            <v>43487</v>
          </cell>
        </row>
        <row r="1668">
          <cell r="B1668">
            <v>9475</v>
          </cell>
          <cell r="C1668" t="str">
            <v>TARIFA MES - PERSONAL TÉCNICO - DIBUJANTE 1 (Incluye Factor de Prestaciones)</v>
          </cell>
          <cell r="D1668" t="str">
            <v>MES</v>
          </cell>
          <cell r="E1668">
            <v>3172760</v>
          </cell>
          <cell r="F1668">
            <v>43487</v>
          </cell>
        </row>
        <row r="1669">
          <cell r="B1669">
            <v>9476</v>
          </cell>
          <cell r="C1669" t="str">
            <v>TARIFA MES - PERSONAL TÉCNICO - DIBUJANTE 2 (Incluye Factor de Prestaciones)</v>
          </cell>
          <cell r="D1669" t="str">
            <v>MES</v>
          </cell>
          <cell r="E1669">
            <v>2567612</v>
          </cell>
          <cell r="F1669">
            <v>43487</v>
          </cell>
        </row>
        <row r="1670">
          <cell r="B1670">
            <v>9477</v>
          </cell>
          <cell r="C1670" t="str">
            <v>TARIFA MES - PERSONAL TÉCNICO - TOPÓGRAFO INSPECTOR (Incluye Factor de Prestaciones)</v>
          </cell>
          <cell r="D1670" t="str">
            <v>MES</v>
          </cell>
          <cell r="E1670">
            <v>3583954</v>
          </cell>
          <cell r="F1670">
            <v>43487</v>
          </cell>
        </row>
        <row r="1671">
          <cell r="B1671">
            <v>9478</v>
          </cell>
          <cell r="C1671" t="str">
            <v>TARIFA MES - PERSONAL TÉCNICO - TOPÓGRAFO AUXILIAR (Incluye Factor de Prestaciones)</v>
          </cell>
          <cell r="D1671" t="str">
            <v>MES</v>
          </cell>
          <cell r="E1671">
            <v>2944106</v>
          </cell>
          <cell r="F1671">
            <v>43487</v>
          </cell>
        </row>
        <row r="1672">
          <cell r="B1672">
            <v>9479</v>
          </cell>
          <cell r="C1672" t="str">
            <v>TARIFA MES - PERSONAL TÉCNICO - BATIMETRISTA INSPECTOR (Incluye Factor de Prestaciones)</v>
          </cell>
          <cell r="D1672" t="str">
            <v>MES</v>
          </cell>
          <cell r="E1672">
            <v>3583954</v>
          </cell>
          <cell r="F1672">
            <v>43487</v>
          </cell>
        </row>
        <row r="1673">
          <cell r="B1673">
            <v>9480</v>
          </cell>
          <cell r="C1673" t="str">
            <v>TARIFA MES - PERSONAL TÉCNICO - BATIMETRISTA AUXILIAR (Incluye Factor de Prestaciones)</v>
          </cell>
          <cell r="D1673" t="str">
            <v>MES</v>
          </cell>
          <cell r="E1673">
            <v>2944106</v>
          </cell>
          <cell r="F1673">
            <v>43487</v>
          </cell>
        </row>
        <row r="1674">
          <cell r="B1674">
            <v>9481</v>
          </cell>
          <cell r="C1674" t="str">
            <v>TARIFA MES - PERSONAL TÉCNICO - LABORATORISTA INSPECTOR (Incluye Factor de Prestaciones)</v>
          </cell>
          <cell r="D1674" t="str">
            <v>MES</v>
          </cell>
          <cell r="E1674">
            <v>3178589</v>
          </cell>
          <cell r="F1674">
            <v>43487</v>
          </cell>
        </row>
        <row r="1675">
          <cell r="B1675">
            <v>9482</v>
          </cell>
          <cell r="C1675" t="str">
            <v>TARIFA MES - PERSONAL TÉCNICO - LABORATORISTA AUXILIAR (Incluye Factor de Prestaciones)</v>
          </cell>
          <cell r="D1675" t="str">
            <v>MES</v>
          </cell>
          <cell r="E1675">
            <v>2373693</v>
          </cell>
          <cell r="F1675">
            <v>43487</v>
          </cell>
        </row>
        <row r="1676">
          <cell r="B1676">
            <v>9483</v>
          </cell>
          <cell r="C1676" t="str">
            <v>TARIFA MES - PERSONAL TÉCNICO - INSPECTOR 1 (Incluye Factor de Prestaciones)</v>
          </cell>
          <cell r="D1676" t="str">
            <v>MES</v>
          </cell>
          <cell r="E1676">
            <v>2613965</v>
          </cell>
          <cell r="F1676">
            <v>43487</v>
          </cell>
        </row>
        <row r="1677">
          <cell r="B1677">
            <v>9484</v>
          </cell>
          <cell r="C1677" t="str">
            <v>TARIFA MES - PERSONAL TÉCNICO - INSPECTOR 2 (Incluye Factor de Prestaciones)</v>
          </cell>
          <cell r="D1677" t="str">
            <v>MES</v>
          </cell>
          <cell r="E1677">
            <v>2499666</v>
          </cell>
          <cell r="F1677">
            <v>43487</v>
          </cell>
        </row>
        <row r="1678">
          <cell r="B1678">
            <v>9485</v>
          </cell>
          <cell r="C1678" t="str">
            <v>TARIFA MES - PERSONAL ADMINISTRATIVO - ADMINISTRADOR (Incluye Factor de Prestaciones)</v>
          </cell>
          <cell r="D1678" t="str">
            <v>MES</v>
          </cell>
          <cell r="E1678">
            <v>3340901</v>
          </cell>
          <cell r="F1678">
            <v>43487</v>
          </cell>
        </row>
        <row r="1679">
          <cell r="B1679">
            <v>9486</v>
          </cell>
          <cell r="C1679" t="str">
            <v>TARIFA MES - PERSONAL ADMINISTRATIVO - AUXILIAR ADMINISTRATIVO-ALMACENISTA (Incluye Factor de Prestaciones)</v>
          </cell>
          <cell r="D1679" t="str">
            <v>MES</v>
          </cell>
          <cell r="E1679">
            <v>2531471</v>
          </cell>
          <cell r="F1679">
            <v>43487</v>
          </cell>
        </row>
        <row r="1680">
          <cell r="B1680">
            <v>9487</v>
          </cell>
          <cell r="C1680" t="str">
            <v>TARIFA MES - PERSONAL ADMINISTRATIVO - SECRETARIA 1 (Incluye Factor de Prestaciones)</v>
          </cell>
          <cell r="D1680" t="str">
            <v>MES</v>
          </cell>
          <cell r="E1680">
            <v>2088391</v>
          </cell>
          <cell r="F1680">
            <v>43487</v>
          </cell>
        </row>
        <row r="1681">
          <cell r="B1681">
            <v>9488</v>
          </cell>
          <cell r="C1681" t="str">
            <v>TARIFA MES - PERSONAL ADMINISTRATIVO - SECRETARIA 2 (Incluye Factor de Prestaciones)</v>
          </cell>
          <cell r="D1681" t="str">
            <v>MES</v>
          </cell>
          <cell r="E1681">
            <v>1766993</v>
          </cell>
          <cell r="F1681">
            <v>43487</v>
          </cell>
        </row>
        <row r="1682">
          <cell r="B1682">
            <v>9489</v>
          </cell>
          <cell r="C1682" t="str">
            <v>TARIFA MES - PERSONAL AUXILIAR TÉCNICO - CADENERO 1 (Incluye Factor de Prestaciones)</v>
          </cell>
          <cell r="D1682" t="str">
            <v>MES</v>
          </cell>
          <cell r="E1682">
            <v>2373693</v>
          </cell>
          <cell r="F1682">
            <v>43487</v>
          </cell>
        </row>
        <row r="1683">
          <cell r="B1683">
            <v>9490</v>
          </cell>
          <cell r="C1683" t="str">
            <v>TARIFA MES - PERSONAL AUXILIAR TÉCNICO - CADENERO 2 (Incluye Factor de Prestaciones)</v>
          </cell>
          <cell r="D1683" t="str">
            <v>MES</v>
          </cell>
          <cell r="E1683">
            <v>2088391</v>
          </cell>
          <cell r="F1683">
            <v>43487</v>
          </cell>
        </row>
        <row r="1684">
          <cell r="B1684">
            <v>9491</v>
          </cell>
          <cell r="C1684" t="str">
            <v>TARIFA MES - PERSONAL AUXILIAR TÉCNICO - SECRETARIA - CONDUCTOR O MOTORISTA (Incluye Factor de Prestaciones)</v>
          </cell>
          <cell r="D1684" t="str">
            <v>MES</v>
          </cell>
          <cell r="E1684">
            <v>1766993</v>
          </cell>
          <cell r="F1684">
            <v>43487</v>
          </cell>
        </row>
        <row r="1685">
          <cell r="B1685">
            <v>9492</v>
          </cell>
          <cell r="C1685" t="str">
            <v>TARIFA MES - PERSONAL DE OBRA - MAESTRO DE OBRA (Incluye Factor de Prestaciones)</v>
          </cell>
          <cell r="D1685" t="str">
            <v>MES</v>
          </cell>
          <cell r="E1685">
            <v>3617956</v>
          </cell>
          <cell r="F1685">
            <v>43487</v>
          </cell>
        </row>
        <row r="1686">
          <cell r="B1686">
            <v>9493</v>
          </cell>
          <cell r="C1686" t="str">
            <v>TARIFA MES - PERSONAL DE OBRA - OFICIAL (Incluye Factor de Prestaciones)</v>
          </cell>
          <cell r="D1686" t="str">
            <v>MES</v>
          </cell>
          <cell r="E1686">
            <v>1962635</v>
          </cell>
          <cell r="F1686">
            <v>43487</v>
          </cell>
        </row>
        <row r="1687">
          <cell r="B1687">
            <v>9494</v>
          </cell>
          <cell r="C1687" t="str">
            <v>TARIFA MES - PERSONAL DE OBRA - OPERARIO (Incluye Factor de Prestaciones)</v>
          </cell>
          <cell r="D1687" t="str">
            <v>MES</v>
          </cell>
          <cell r="E1687">
            <v>2562191</v>
          </cell>
          <cell r="F1687">
            <v>43487</v>
          </cell>
        </row>
        <row r="1688">
          <cell r="B1688">
            <v>9495</v>
          </cell>
          <cell r="C1688" t="str">
            <v>TUERCAS POR KG</v>
          </cell>
          <cell r="D1688" t="str">
            <v>KG</v>
          </cell>
          <cell r="E1688">
            <v>8600</v>
          </cell>
          <cell r="F1688">
            <v>43455</v>
          </cell>
        </row>
        <row r="1689">
          <cell r="B1689">
            <v>9496</v>
          </cell>
          <cell r="C1689" t="str">
            <v>PERNOS POR Kg</v>
          </cell>
          <cell r="D1689" t="str">
            <v>KG</v>
          </cell>
          <cell r="E1689">
            <v>6727</v>
          </cell>
          <cell r="F1689">
            <v>43455</v>
          </cell>
        </row>
        <row r="1690">
          <cell r="B1690">
            <v>9497</v>
          </cell>
          <cell r="C1690" t="str">
            <v>TARIFA JORNAL - PERSONAL DE OBRA - AYUDANTE - HORARIO NOCTURNO (Incluye Factor de Prestaciones)</v>
          </cell>
          <cell r="D1690" t="str">
            <v>HR</v>
          </cell>
          <cell r="E1690">
            <v>7668</v>
          </cell>
          <cell r="F1690">
            <v>43487</v>
          </cell>
        </row>
        <row r="1691">
          <cell r="B1691">
            <v>9498</v>
          </cell>
          <cell r="C1691" t="str">
            <v>CONCRETO TREMIE 24 MPa 3500 PSI (245 Kg/cm2)</v>
          </cell>
          <cell r="D1691" t="str">
            <v>M3</v>
          </cell>
          <cell r="E1691">
            <v>401090</v>
          </cell>
          <cell r="F1691">
            <v>43455</v>
          </cell>
        </row>
        <row r="1692">
          <cell r="B1692">
            <v>9499</v>
          </cell>
          <cell r="C1692" t="str">
            <v>CONCRETO TREMIE GRAVA FINA 3500 PSI</v>
          </cell>
          <cell r="D1692" t="str">
            <v>M3</v>
          </cell>
          <cell r="E1692">
            <v>406088</v>
          </cell>
          <cell r="F1692">
            <v>43455</v>
          </cell>
        </row>
        <row r="1693">
          <cell r="B1693">
            <v>9500</v>
          </cell>
          <cell r="C1693" t="str">
            <v>LÁMINA COLABORANTE 2" CALIBRE 16 (1.50mm)</v>
          </cell>
          <cell r="D1693" t="str">
            <v>M2</v>
          </cell>
          <cell r="E1693">
            <v>65379</v>
          </cell>
          <cell r="F1693">
            <v>43455</v>
          </cell>
        </row>
        <row r="1694">
          <cell r="B1694">
            <v>9501</v>
          </cell>
          <cell r="C1694" t="str">
            <v>LÁMINA COLABORANTE 2" CALIBRE 18 (1.20mm)</v>
          </cell>
          <cell r="D1694" t="str">
            <v>M2</v>
          </cell>
          <cell r="E1694">
            <v>52165</v>
          </cell>
          <cell r="F1694">
            <v>43455</v>
          </cell>
        </row>
        <row r="1695">
          <cell r="B1695">
            <v>9502</v>
          </cell>
          <cell r="C1695" t="str">
            <v>TABLILLA EN TEKA PARA PISO TIPO DECK DE 8cm x 2cm</v>
          </cell>
          <cell r="D1695" t="str">
            <v>M2</v>
          </cell>
          <cell r="E1695">
            <v>95200</v>
          </cell>
          <cell r="F1695">
            <v>43455</v>
          </cell>
        </row>
        <row r="1696">
          <cell r="B1696">
            <v>9503</v>
          </cell>
          <cell r="C1696" t="str">
            <v>MANTENIMIENTO PARA PISO EN MADERA TECA TIPO DECK. (Incluye pulida, cambio de tornillería dañada y terminado en pintura uso exterior a poro abierto, dos manos)</v>
          </cell>
          <cell r="D1696" t="str">
            <v>M2</v>
          </cell>
          <cell r="E1696">
            <v>53550</v>
          </cell>
          <cell r="F1696">
            <v>43455</v>
          </cell>
        </row>
        <row r="1697">
          <cell r="B1697">
            <v>9505</v>
          </cell>
          <cell r="C1697" t="str">
            <v>TARIFA JORNAL- PROFESIONAL CATEGORÍA 1 (Incluye Factor de Prestaciones)</v>
          </cell>
          <cell r="D1697" t="str">
            <v>JR</v>
          </cell>
          <cell r="E1697">
            <v>605303</v>
          </cell>
          <cell r="F1697">
            <v>43487</v>
          </cell>
        </row>
        <row r="1698">
          <cell r="B1698">
            <v>9506</v>
          </cell>
          <cell r="C1698" t="str">
            <v>TARIFA JORNAL - PROFESIONAL CATEGORÍA 2 (Incluye Factor de Prestaciones)</v>
          </cell>
          <cell r="D1698" t="str">
            <v>JR</v>
          </cell>
          <cell r="E1698">
            <v>461481</v>
          </cell>
          <cell r="F1698">
            <v>43487</v>
          </cell>
        </row>
        <row r="1699">
          <cell r="B1699">
            <v>9507</v>
          </cell>
          <cell r="C1699" t="str">
            <v>TARIFA JORNAL - PROFESIONAL CATEGORÍA 3 (Incluye Factor de Prestaciones)</v>
          </cell>
          <cell r="D1699" t="str">
            <v>JR</v>
          </cell>
          <cell r="E1699">
            <v>356389</v>
          </cell>
          <cell r="F1699">
            <v>43487</v>
          </cell>
        </row>
        <row r="1700">
          <cell r="B1700">
            <v>9508</v>
          </cell>
          <cell r="C1700" t="str">
            <v>TARIFA JORNAL - PROFESIONAL CATEGORÍA 4 (Incluye Factor de Prestaciones)</v>
          </cell>
          <cell r="D1700" t="str">
            <v>JR</v>
          </cell>
          <cell r="E1700">
            <v>303591</v>
          </cell>
          <cell r="F1700">
            <v>43487</v>
          </cell>
        </row>
        <row r="1701">
          <cell r="B1701">
            <v>9509</v>
          </cell>
          <cell r="C1701" t="str">
            <v>TARIFA JORNAL - PROFESIONAL CATEGORÍA 5 (Incluye Factor de Prestaciones)</v>
          </cell>
          <cell r="D1701" t="str">
            <v>JR</v>
          </cell>
          <cell r="E1701">
            <v>273869</v>
          </cell>
          <cell r="F1701">
            <v>43487</v>
          </cell>
        </row>
        <row r="1702">
          <cell r="B1702">
            <v>9510</v>
          </cell>
          <cell r="C1702" t="str">
            <v>TARIFA JORNAL - PROFESIONAL CATEGORÍA 6 (Incluye Factor de Prestaciones)</v>
          </cell>
          <cell r="D1702" t="str">
            <v>JR</v>
          </cell>
          <cell r="E1702">
            <v>244323</v>
          </cell>
          <cell r="F1702">
            <v>43487</v>
          </cell>
        </row>
        <row r="1703">
          <cell r="B1703">
            <v>9511</v>
          </cell>
          <cell r="C1703" t="str">
            <v>TARIFA JORNAL - PROFESIONAL CATEGORÍA 7 (Incluye Factor de Prestaciones)</v>
          </cell>
          <cell r="D1703" t="str">
            <v>JR</v>
          </cell>
          <cell r="E1703">
            <v>184872</v>
          </cell>
          <cell r="F1703">
            <v>43487</v>
          </cell>
        </row>
        <row r="1704">
          <cell r="B1704">
            <v>9512</v>
          </cell>
          <cell r="C1704" t="str">
            <v>TARIFA JORNAL - PERSONAL TÉCNICO - TECNÓLOGO EN ÁREAS DE INGENIERÍA (Incluye Factor de Prestaciones)</v>
          </cell>
          <cell r="D1704" t="str">
            <v>JR</v>
          </cell>
          <cell r="E1704">
            <v>114691</v>
          </cell>
          <cell r="F1704">
            <v>43487</v>
          </cell>
        </row>
        <row r="1705">
          <cell r="B1705">
            <v>9513</v>
          </cell>
          <cell r="C1705" t="str">
            <v>TARIFA JORNAL - PERSONAL TÉCNICO - AUXILIAR DE INGENIERÍA (Incluye Factor de Prestaciones)</v>
          </cell>
          <cell r="D1705" t="str">
            <v>JR</v>
          </cell>
          <cell r="E1705">
            <v>100887</v>
          </cell>
          <cell r="F1705">
            <v>43487</v>
          </cell>
        </row>
        <row r="1706">
          <cell r="B1706">
            <v>9514</v>
          </cell>
          <cell r="C1706" t="str">
            <v>TARIFA JORNAL - PERSONAL TÉCNICO - DIBUJANTE 1 (Incluye Factor de Prestaciones)</v>
          </cell>
          <cell r="D1706" t="str">
            <v>JR</v>
          </cell>
          <cell r="E1706">
            <v>105759</v>
          </cell>
          <cell r="F1706">
            <v>43487</v>
          </cell>
        </row>
        <row r="1707">
          <cell r="B1707">
            <v>9515</v>
          </cell>
          <cell r="C1707" t="str">
            <v>TARIFA JORNAL - PERSONAL TÉCNICO - DIBUJANTE 2 (Incluye Factor de Prestaciones)</v>
          </cell>
          <cell r="D1707" t="str">
            <v>JR</v>
          </cell>
          <cell r="E1707">
            <v>85587</v>
          </cell>
          <cell r="F1707">
            <v>43487</v>
          </cell>
        </row>
        <row r="1708">
          <cell r="B1708">
            <v>9516</v>
          </cell>
          <cell r="C1708" t="str">
            <v>TARIFA JORNAL - PERSONAL TÉCNICO - TOPÓGRAFO AUXILIAR (Incluye Factor de Prestaciones)</v>
          </cell>
          <cell r="D1708" t="str">
            <v>JR</v>
          </cell>
          <cell r="E1708">
            <v>98137</v>
          </cell>
          <cell r="F1708">
            <v>43487</v>
          </cell>
        </row>
        <row r="1709">
          <cell r="B1709">
            <v>9517</v>
          </cell>
          <cell r="C1709" t="str">
            <v>TARIFA JORNAL - PERSONAL TÉCNICO - BATIMETRISTA INSPECTOR (Incluye Factor de Prestaciones)</v>
          </cell>
          <cell r="D1709" t="str">
            <v>JR</v>
          </cell>
          <cell r="E1709">
            <v>119465</v>
          </cell>
          <cell r="F1709">
            <v>43487</v>
          </cell>
        </row>
        <row r="1710">
          <cell r="B1710">
            <v>9518</v>
          </cell>
          <cell r="C1710" t="str">
            <v>TARIFA JORNAL - PERSONAL TÉCNICO - BATIMETRISTA AUXILIAR (Incluye Factor de Prestaciones)</v>
          </cell>
          <cell r="D1710" t="str">
            <v>JR</v>
          </cell>
          <cell r="E1710">
            <v>98137</v>
          </cell>
          <cell r="F1710">
            <v>43487</v>
          </cell>
        </row>
        <row r="1711">
          <cell r="B1711">
            <v>9519</v>
          </cell>
          <cell r="C1711" t="str">
            <v>TARIFA JORNAL - PERSONAL TÉCNICO - LABORATORISTA INSPECTOR (Incluye Factor de Prestaciones)</v>
          </cell>
          <cell r="D1711" t="str">
            <v>JR</v>
          </cell>
          <cell r="E1711">
            <v>105938</v>
          </cell>
          <cell r="F1711">
            <v>43487</v>
          </cell>
        </row>
        <row r="1712">
          <cell r="B1712">
            <v>9520</v>
          </cell>
          <cell r="C1712" t="str">
            <v>TARIFA JORNAL - PERSONAL TÉCNICO - LABORATORISTA AUXILIAR (Incluye Factor de Prestaciones)</v>
          </cell>
          <cell r="D1712" t="str">
            <v>JR</v>
          </cell>
          <cell r="E1712">
            <v>79123</v>
          </cell>
          <cell r="F1712">
            <v>43487</v>
          </cell>
        </row>
        <row r="1713">
          <cell r="B1713">
            <v>9521</v>
          </cell>
          <cell r="C1713" t="str">
            <v>TARIFA JORNAL - PERSONAL TÉCNICO - OPERADOR EQUIPO PERFORACIÓN (Incluye Factor de Prestaciones)</v>
          </cell>
          <cell r="D1713" t="str">
            <v>JR</v>
          </cell>
          <cell r="E1713">
            <v>95240</v>
          </cell>
          <cell r="F1713">
            <v>43487</v>
          </cell>
        </row>
        <row r="1714">
          <cell r="B1714">
            <v>9522</v>
          </cell>
          <cell r="C1714" t="str">
            <v>TARIFA JORNAL - PERSONAL TÉCNICO - OPERADOR AUXILIAR DE EQUIPO (Incluye Factor de Prestaciones)</v>
          </cell>
          <cell r="D1714" t="str">
            <v>JR</v>
          </cell>
          <cell r="E1714">
            <v>68648</v>
          </cell>
          <cell r="F1714">
            <v>43487</v>
          </cell>
        </row>
        <row r="1715">
          <cell r="B1715">
            <v>9523</v>
          </cell>
          <cell r="C1715" t="str">
            <v>TARIFA JORNAL- PERSONAL ADMINISTRATIVO - ADMINISTRADOR (Incluye Factor de Prestaciones)</v>
          </cell>
          <cell r="D1715" t="str">
            <v>JR</v>
          </cell>
          <cell r="E1715">
            <v>111363</v>
          </cell>
          <cell r="F1715">
            <v>43487</v>
          </cell>
        </row>
        <row r="1716">
          <cell r="B1716">
            <v>9524</v>
          </cell>
          <cell r="C1716" t="str">
            <v>TARIFA JORNAL - PERSONAL ADMINISTRATIVO - AUXILIAR ADMINISTRATIVO-ALMACENISTA (Incluye Factor de Prestaciones)</v>
          </cell>
          <cell r="D1716" t="str">
            <v>JR</v>
          </cell>
          <cell r="E1716">
            <v>84382</v>
          </cell>
          <cell r="F1716">
            <v>43487</v>
          </cell>
        </row>
        <row r="1717">
          <cell r="B1717">
            <v>9525</v>
          </cell>
          <cell r="C1717" t="str">
            <v>TARIFA JORNAL - PERSONAL ADMINISTRATIVO - SECRETARIA 1 (Incluye Factor de Prestaciones)</v>
          </cell>
          <cell r="D1717" t="str">
            <v>JR</v>
          </cell>
          <cell r="E1717">
            <v>69613</v>
          </cell>
          <cell r="F1717">
            <v>43487</v>
          </cell>
        </row>
        <row r="1718">
          <cell r="B1718">
            <v>9526</v>
          </cell>
          <cell r="C1718" t="str">
            <v>TARIFA JORNAL - PERSONAL ADMINISTRATIVO - SECRETARIA 2 (Incluye Factor de Prestaciones)</v>
          </cell>
          <cell r="D1718" t="str">
            <v>JR</v>
          </cell>
          <cell r="E1718">
            <v>58902</v>
          </cell>
          <cell r="F1718">
            <v>43487</v>
          </cell>
        </row>
        <row r="1719">
          <cell r="B1719">
            <v>9527</v>
          </cell>
          <cell r="C1719" t="str">
            <v>TARIFA JORNAL - PERSONAL AUXILIAR TÉCNICO - CADENERO 1 (Incluye Factor de Prestaciones)</v>
          </cell>
          <cell r="D1719" t="str">
            <v>JR</v>
          </cell>
          <cell r="E1719">
            <v>79123</v>
          </cell>
          <cell r="F1719">
            <v>43487</v>
          </cell>
        </row>
        <row r="1720">
          <cell r="B1720">
            <v>9528</v>
          </cell>
          <cell r="C1720" t="str">
            <v>TARIFA JORNAL - PERSONAL AUXILIAR TÉCNICO - SECRETARIA - CONDUCTOR O MOTORISTA (Incluye Factor de Prestaciones)</v>
          </cell>
          <cell r="D1720" t="str">
            <v>JR</v>
          </cell>
          <cell r="E1720">
            <v>58900</v>
          </cell>
          <cell r="F1720">
            <v>43487</v>
          </cell>
        </row>
        <row r="1721">
          <cell r="B1721">
            <v>9529</v>
          </cell>
          <cell r="C1721" t="str">
            <v>TARIFA JORNAL- PERSONAL DE OBRA - MAESTRO DE OBRA (Incluye Factor de Prestaciones)</v>
          </cell>
          <cell r="D1721" t="str">
            <v>JR</v>
          </cell>
          <cell r="E1721">
            <v>120599</v>
          </cell>
          <cell r="F1721">
            <v>43487</v>
          </cell>
        </row>
        <row r="1722">
          <cell r="B1722">
            <v>9530</v>
          </cell>
          <cell r="C1722" t="str">
            <v>TARIFA MES - PERSONAL DE OBRA - TÉCNICO ELÉCTRICO (Incluye Factor de Prestaciones)</v>
          </cell>
          <cell r="D1722" t="str">
            <v>MES</v>
          </cell>
          <cell r="E1722">
            <v>2262496</v>
          </cell>
          <cell r="F1722">
            <v>43487</v>
          </cell>
        </row>
        <row r="1723">
          <cell r="B1723">
            <v>9531</v>
          </cell>
          <cell r="C1723" t="str">
            <v>TARIFA HORA - PROFESIONAL CATEGORIA 1 (Incluye Factor de Prestaciones)</v>
          </cell>
          <cell r="D1723" t="str">
            <v>HR</v>
          </cell>
          <cell r="E1723">
            <v>75663</v>
          </cell>
          <cell r="F1723">
            <v>43487</v>
          </cell>
        </row>
        <row r="1724">
          <cell r="B1724">
            <v>9532</v>
          </cell>
          <cell r="C1724" t="str">
            <v>TARIFA HORA - PROFESIONAL CATEGORÍA 2 (Incluye Factor de Prestaciones)</v>
          </cell>
          <cell r="D1724" t="str">
            <v>HR</v>
          </cell>
          <cell r="E1724">
            <v>57685</v>
          </cell>
          <cell r="F1724">
            <v>43487</v>
          </cell>
        </row>
        <row r="1725">
          <cell r="B1725">
            <v>9533</v>
          </cell>
          <cell r="C1725" t="str">
            <v>TARIFA HORA - PROFESIONAL CATEGORÍA 3 (Incluye Factor de Prestaciones)</v>
          </cell>
          <cell r="D1725" t="str">
            <v>HR</v>
          </cell>
          <cell r="E1725">
            <v>44549</v>
          </cell>
          <cell r="F1725">
            <v>43487</v>
          </cell>
        </row>
        <row r="1726">
          <cell r="B1726">
            <v>9534</v>
          </cell>
          <cell r="C1726" t="str">
            <v>TARIFA HORA - PROFESIONAL CATEGORÍA 4 (Incluye Factor de Prestaciones)</v>
          </cell>
          <cell r="D1726" t="str">
            <v>HR</v>
          </cell>
          <cell r="E1726">
            <v>37949</v>
          </cell>
          <cell r="F1726">
            <v>43487</v>
          </cell>
        </row>
        <row r="1727">
          <cell r="B1727">
            <v>9535</v>
          </cell>
          <cell r="C1727" t="str">
            <v>TARIFA HORA - PROFESIONAL CATEGORÍA 5 (Incluye Factor de Prestaciones)</v>
          </cell>
          <cell r="D1727" t="str">
            <v>HR</v>
          </cell>
          <cell r="E1727">
            <v>34234</v>
          </cell>
          <cell r="F1727">
            <v>43487</v>
          </cell>
        </row>
        <row r="1728">
          <cell r="B1728">
            <v>9536</v>
          </cell>
          <cell r="C1728" t="str">
            <v>TARIFA HORA - PROFESIONAL CATEGORÍA 6 (Incluye Factor de Prestaciones)</v>
          </cell>
          <cell r="D1728" t="str">
            <v>HR</v>
          </cell>
          <cell r="E1728">
            <v>30540</v>
          </cell>
          <cell r="F1728">
            <v>43487</v>
          </cell>
        </row>
        <row r="1729">
          <cell r="B1729">
            <v>9537</v>
          </cell>
          <cell r="C1729" t="str">
            <v>TARIFA HORA - PROFESIONAL CATEGORÍA 7 (Incluye Factor de Prestaciones)</v>
          </cell>
          <cell r="D1729" t="str">
            <v>HR</v>
          </cell>
          <cell r="E1729">
            <v>23109</v>
          </cell>
          <cell r="F1729">
            <v>43487</v>
          </cell>
        </row>
        <row r="1730">
          <cell r="B1730">
            <v>9538</v>
          </cell>
          <cell r="C1730" t="str">
            <v>TARIFA HORA - PROFESIONAL CATEGORÍA 8 (Incluye Factor de Prestaciones)</v>
          </cell>
          <cell r="D1730" t="str">
            <v>HR</v>
          </cell>
          <cell r="E1730">
            <v>21812</v>
          </cell>
          <cell r="F1730">
            <v>43487</v>
          </cell>
        </row>
        <row r="1731">
          <cell r="B1731">
            <v>9539</v>
          </cell>
          <cell r="C1731" t="str">
            <v>TARIFA HORA - PERSONAL TÉCNICO - TECNÓLOGO EN ÁREAS DE INGENIERÍA (Incluye Factor de Prestaciones)</v>
          </cell>
          <cell r="D1731" t="str">
            <v>HR</v>
          </cell>
          <cell r="E1731">
            <v>14336</v>
          </cell>
          <cell r="F1731">
            <v>43487</v>
          </cell>
        </row>
        <row r="1732">
          <cell r="B1732">
            <v>9540</v>
          </cell>
          <cell r="C1732" t="str">
            <v>TARIFA HORA - PERSONAL TÉCNICO - AUXILIAR DE INGENIERÍA (Incluye Factor de Prestaciones)</v>
          </cell>
          <cell r="D1732" t="str">
            <v>HR</v>
          </cell>
          <cell r="E1732">
            <v>12611</v>
          </cell>
          <cell r="F1732">
            <v>43487</v>
          </cell>
        </row>
        <row r="1733">
          <cell r="B1733">
            <v>9541</v>
          </cell>
          <cell r="C1733" t="str">
            <v>TARIFA HORA - PERSONAL TÉCNICO - DIBUJANTE 1 (Incluye Factor de Prestaciones)</v>
          </cell>
          <cell r="D1733" t="str">
            <v>HR</v>
          </cell>
          <cell r="E1733">
            <v>13220</v>
          </cell>
          <cell r="F1733">
            <v>43487</v>
          </cell>
        </row>
        <row r="1734">
          <cell r="B1734">
            <v>9542</v>
          </cell>
          <cell r="C1734" t="str">
            <v>TARIFA HORA - PERSONAL TÉCNICO - DIBUJANTE 2 (Incluye Factor de Prestaciones)</v>
          </cell>
          <cell r="D1734" t="str">
            <v>HR</v>
          </cell>
          <cell r="E1734">
            <v>10682</v>
          </cell>
          <cell r="F1734">
            <v>43487</v>
          </cell>
        </row>
        <row r="1735">
          <cell r="B1735">
            <v>9543</v>
          </cell>
          <cell r="C1735" t="str">
            <v>TARIFA HORA - PERSONAL TÉCNICO - TOPÓGRAFO INSPECTOR (Incluye Factor de Prestaciones)</v>
          </cell>
          <cell r="D1735" t="str">
            <v>HR</v>
          </cell>
          <cell r="E1735">
            <v>14933</v>
          </cell>
          <cell r="F1735">
            <v>43487</v>
          </cell>
        </row>
        <row r="1736">
          <cell r="B1736">
            <v>9544</v>
          </cell>
          <cell r="C1736" t="str">
            <v>TARIFA HORA - PERSONAL TÉCNICO - TOPÓGRAFO AUXILIAR (Incluye Factor de Prestaciones)</v>
          </cell>
          <cell r="D1736" t="str">
            <v>HR</v>
          </cell>
          <cell r="E1736">
            <v>12267</v>
          </cell>
          <cell r="F1736">
            <v>43487</v>
          </cell>
        </row>
        <row r="1737">
          <cell r="B1737">
            <v>9545</v>
          </cell>
          <cell r="C1737" t="str">
            <v>TARIFA HORA - PERSONAL TÉCNICO - BATIMETRISTA INSPECTOR (Incluye Factor de Prestaciones)</v>
          </cell>
          <cell r="D1737" t="str">
            <v>HR</v>
          </cell>
          <cell r="E1737">
            <v>14933</v>
          </cell>
          <cell r="F1737">
            <v>43487</v>
          </cell>
        </row>
        <row r="1738">
          <cell r="B1738">
            <v>9546</v>
          </cell>
          <cell r="C1738" t="str">
            <v>TARIFA HORA - PERSONAL TÉCNICO - BATIMETRISTA AUXILIAR (Incluye Factor de Prestaciones)</v>
          </cell>
          <cell r="D1738" t="str">
            <v>HR</v>
          </cell>
          <cell r="E1738">
            <v>12267</v>
          </cell>
          <cell r="F1738">
            <v>43487</v>
          </cell>
        </row>
        <row r="1739">
          <cell r="B1739">
            <v>9547</v>
          </cell>
          <cell r="C1739" t="str">
            <v>TARIFA HORA - PERSONAL TÉCNICO - LABORATORISTA INSPECTOR (Incluye Factor de Prestaciones)</v>
          </cell>
          <cell r="D1739" t="str">
            <v>HR</v>
          </cell>
          <cell r="E1739">
            <v>13244</v>
          </cell>
          <cell r="F1739">
            <v>43487</v>
          </cell>
        </row>
        <row r="1740">
          <cell r="B1740">
            <v>9548</v>
          </cell>
          <cell r="C1740" t="str">
            <v>TARIFA HORA - PERSONAL TÉCNICO - LABORATORISTA AUXILIAR (Incluye Factor de Prestaciones)</v>
          </cell>
          <cell r="D1740" t="str">
            <v>HR</v>
          </cell>
          <cell r="E1740">
            <v>9890</v>
          </cell>
          <cell r="F1740">
            <v>43487</v>
          </cell>
        </row>
        <row r="1741">
          <cell r="B1741">
            <v>9549</v>
          </cell>
          <cell r="C1741" t="str">
            <v>TARIFA HORA - PERSONAL TÉCNICO - OPERADOR EQUIPO PERFORACIÓN (Incluye Factor de Prestaciones)</v>
          </cell>
          <cell r="D1741" t="str">
            <v>HR</v>
          </cell>
          <cell r="E1741">
            <v>11905</v>
          </cell>
          <cell r="F1741">
            <v>43487</v>
          </cell>
        </row>
        <row r="1742">
          <cell r="B1742">
            <v>9550</v>
          </cell>
          <cell r="C1742" t="str">
            <v>TARIFA HORA - PERSONAL TÉCNICO - OPERADOR AUXILIAR DE EQUIPO (Incluye Factor de Prestaciones)</v>
          </cell>
          <cell r="D1742" t="str">
            <v>HR</v>
          </cell>
          <cell r="E1742">
            <v>8581</v>
          </cell>
          <cell r="F1742">
            <v>43487</v>
          </cell>
        </row>
        <row r="1743">
          <cell r="B1743">
            <v>9551</v>
          </cell>
          <cell r="C1743" t="str">
            <v>TARIFA HORA - PERSONAL TÉCNICO - INSPECTOR 1 (Incluye Factor de Prestaciones)</v>
          </cell>
          <cell r="D1743" t="str">
            <v>HR</v>
          </cell>
          <cell r="E1743">
            <v>10892</v>
          </cell>
          <cell r="F1743">
            <v>43487</v>
          </cell>
        </row>
        <row r="1744">
          <cell r="B1744">
            <v>9552</v>
          </cell>
          <cell r="C1744" t="str">
            <v>TARIFA HORA - PERSONAL TÉCNICO - INSPECTOR 2 (Incluye Factor de Prestaciones)</v>
          </cell>
          <cell r="D1744" t="str">
            <v>HR</v>
          </cell>
          <cell r="E1744">
            <v>10415</v>
          </cell>
          <cell r="F1744">
            <v>43487</v>
          </cell>
        </row>
        <row r="1745">
          <cell r="B1745">
            <v>9553</v>
          </cell>
          <cell r="C1745" t="str">
            <v>TARIFA HORA- PERSONAL ADMINISTRATIVO - ADMINISTRADOR (Incluye Factor de Prestaciones)</v>
          </cell>
          <cell r="D1745" t="str">
            <v>HR</v>
          </cell>
          <cell r="E1745">
            <v>13920</v>
          </cell>
          <cell r="F1745">
            <v>43487</v>
          </cell>
        </row>
        <row r="1746">
          <cell r="B1746">
            <v>9554</v>
          </cell>
          <cell r="C1746" t="str">
            <v>TARIFA HORA - PERSONAL ADMINISTRATIVO - AUXILIAR ADMINISTRATIVO-ALMACENISTA (Incluye Factor de Prestaciones)</v>
          </cell>
          <cell r="D1746" t="str">
            <v>HR</v>
          </cell>
          <cell r="E1746">
            <v>10548</v>
          </cell>
          <cell r="F1746">
            <v>43487</v>
          </cell>
        </row>
        <row r="1747">
          <cell r="B1747">
            <v>9555</v>
          </cell>
          <cell r="C1747" t="str">
            <v>TARIFA HORA - PERSONAL ADMINISTRATIVO - SECRETARIA 1 (Incluye Factor de Prestaciones)</v>
          </cell>
          <cell r="D1747" t="str">
            <v>HR</v>
          </cell>
          <cell r="E1747">
            <v>8702</v>
          </cell>
          <cell r="F1747">
            <v>43487</v>
          </cell>
        </row>
        <row r="1748">
          <cell r="B1748">
            <v>9556</v>
          </cell>
          <cell r="C1748" t="str">
            <v>TARIFA HORA - PERSONAL ADMINISTRATIVO - SECRETARIA 2 (Incluye Factor de Prestaciones)</v>
          </cell>
          <cell r="D1748" t="str">
            <v>HR</v>
          </cell>
          <cell r="E1748">
            <v>7362</v>
          </cell>
          <cell r="F1748">
            <v>43487</v>
          </cell>
        </row>
        <row r="1749">
          <cell r="B1749">
            <v>9557</v>
          </cell>
          <cell r="C1749" t="str">
            <v>TARIFA HORA - PERSONAL AUXILIAR TÉCNICO - CADENERO 1 (Incluye Factor de Prestaciones)</v>
          </cell>
          <cell r="D1749" t="str">
            <v>HR</v>
          </cell>
          <cell r="E1749">
            <v>9890</v>
          </cell>
          <cell r="F1749">
            <v>43487</v>
          </cell>
        </row>
        <row r="1750">
          <cell r="B1750">
            <v>9558</v>
          </cell>
          <cell r="C1750" t="str">
            <v>TARIFA HORA - PERSONAL AUXILIAR TÉCNICO - CADENERO 2 (Incluye Factor de Prestaciones)</v>
          </cell>
          <cell r="D1750" t="str">
            <v>HR</v>
          </cell>
          <cell r="E1750">
            <v>8702</v>
          </cell>
          <cell r="F1750">
            <v>43487</v>
          </cell>
        </row>
        <row r="1751">
          <cell r="B1751">
            <v>9559</v>
          </cell>
          <cell r="C1751" t="str">
            <v>TARIFA HORA - PERSONAL AUXILIAR TÉCNICO - SECRETARIA - CONDUCTOR O MOTORISTA (Incluye Factor de Prestaciones)</v>
          </cell>
          <cell r="D1751" t="str">
            <v>HR</v>
          </cell>
          <cell r="E1751">
            <v>7362</v>
          </cell>
          <cell r="F1751">
            <v>43487</v>
          </cell>
        </row>
        <row r="1752">
          <cell r="B1752">
            <v>9560</v>
          </cell>
          <cell r="C1752" t="str">
            <v>TARIFA HORA - PERSONAL DE OBRA - MAESTRO DE OBRA (Incluye Factor de Prestaciones)</v>
          </cell>
          <cell r="D1752" t="str">
            <v>HR</v>
          </cell>
          <cell r="E1752">
            <v>15075</v>
          </cell>
          <cell r="F1752">
            <v>43487</v>
          </cell>
        </row>
        <row r="1753">
          <cell r="B1753">
            <v>9564</v>
          </cell>
          <cell r="C1753" t="str">
            <v>DUCTOLÓN DE POLIETILENO DE 3.3mm DE PARED x 26.5mm DE ANCHO INTERNO. BLANCO. ROLLO DE 250m</v>
          </cell>
          <cell r="D1753" t="str">
            <v>ML</v>
          </cell>
          <cell r="E1753">
            <v>276</v>
          </cell>
          <cell r="F1753">
            <v>43455</v>
          </cell>
        </row>
        <row r="1754">
          <cell r="B1754">
            <v>9569</v>
          </cell>
          <cell r="C1754" t="str">
            <v>MANTO GEOSINTÉTICO COMPUESTO DE CEMENTO A GRANEL. DIMENSIONES: 1.10m DE ANCHO x 8mm DE ESPESOR x 114ml. PESO DEL ROLLO A GRANEL: 1550Kg.</v>
          </cell>
          <cell r="D1754" t="str">
            <v>M2</v>
          </cell>
          <cell r="E1754">
            <v>188425</v>
          </cell>
          <cell r="F1754">
            <v>43455</v>
          </cell>
        </row>
        <row r="1755">
          <cell r="B1755">
            <v>9570</v>
          </cell>
          <cell r="C1755" t="str">
            <v>UNIÓN CANALETA PLÁSTICA DE 20cm x 12cm PORTACABLES</v>
          </cell>
          <cell r="D1755" t="str">
            <v>UN</v>
          </cell>
          <cell r="E1755">
            <v>1220</v>
          </cell>
          <cell r="F1755">
            <v>43455</v>
          </cell>
        </row>
        <row r="1756">
          <cell r="B1756">
            <v>9571</v>
          </cell>
          <cell r="C1756" t="str">
            <v>UNIÓN CANALETA PLÁSTICA DE 32mm x 12mm PORTACABLES</v>
          </cell>
          <cell r="D1756" t="str">
            <v>UN</v>
          </cell>
          <cell r="E1756">
            <v>716</v>
          </cell>
          <cell r="F1756">
            <v>43455</v>
          </cell>
        </row>
        <row r="1757">
          <cell r="B1757">
            <v>9572</v>
          </cell>
          <cell r="C1757" t="str">
            <v>CANALETA PLÁSTICA DE 20cm x 12cm PORTACABLES CON ADHESIVO</v>
          </cell>
          <cell r="D1757" t="str">
            <v>ML</v>
          </cell>
          <cell r="E1757">
            <v>2750</v>
          </cell>
          <cell r="F1757">
            <v>43455</v>
          </cell>
        </row>
        <row r="1758">
          <cell r="B1758">
            <v>9573</v>
          </cell>
          <cell r="C1758" t="str">
            <v>CANALETA PLÁSTICA DE 32cm x 12cm PORTACABLES CON ADHESIVO</v>
          </cell>
          <cell r="D1758" t="str">
            <v>ML</v>
          </cell>
          <cell r="E1758">
            <v>3953</v>
          </cell>
          <cell r="F1758">
            <v>43455</v>
          </cell>
        </row>
        <row r="1759">
          <cell r="B1759">
            <v>9574</v>
          </cell>
          <cell r="C1759" t="str">
            <v>ABRAZADERA CORREDIZA - CREMALLERA 8mm</v>
          </cell>
          <cell r="D1759" t="str">
            <v>UN</v>
          </cell>
          <cell r="E1759">
            <v>875</v>
          </cell>
          <cell r="F1759">
            <v>43455</v>
          </cell>
        </row>
        <row r="1760">
          <cell r="B1760">
            <v>9575</v>
          </cell>
          <cell r="C1760" t="str">
            <v>TARIFA MES - PERSONAL TÉCNICO - CELADOR ARMADO (24 horas por 30 días divididos en 3 turnos de 8 horas diarias. Incluye prestaciones de ley, Administración y servicios.</v>
          </cell>
          <cell r="D1760" t="str">
            <v>MES</v>
          </cell>
          <cell r="E1760">
            <v>8016163</v>
          </cell>
          <cell r="F1760">
            <v>43487</v>
          </cell>
        </row>
        <row r="1761">
          <cell r="B1761">
            <v>9576</v>
          </cell>
          <cell r="C1761" t="str">
            <v>ALQUILER MES - ARRIENDO OFICINA INCL. ADMINISTRACIÓN, SERVICIOS PÚBLICOS, COMUNICACIONES</v>
          </cell>
          <cell r="D1761" t="str">
            <v>M2/MS</v>
          </cell>
          <cell r="E1761">
            <v>29429</v>
          </cell>
          <cell r="F1761">
            <v>43487</v>
          </cell>
        </row>
        <row r="1762">
          <cell r="B1762">
            <v>9577</v>
          </cell>
          <cell r="C1762" t="str">
            <v>ALQUILER MES - CAMPAMENTOS INCL. SERVICIOS PÚBLICOS PROVISIONALES</v>
          </cell>
          <cell r="D1762" t="str">
            <v>M2/MS</v>
          </cell>
          <cell r="E1762">
            <v>11741</v>
          </cell>
          <cell r="F1762">
            <v>43122</v>
          </cell>
        </row>
        <row r="1763">
          <cell r="B1763">
            <v>9578</v>
          </cell>
          <cell r="C1763" t="str">
            <v>TARIFA GLOBAL - GASTOS OFICINA (PAPELERIA, FOTOCOPIAS Y OTROS)</v>
          </cell>
          <cell r="D1763" t="str">
            <v>GLB/MS</v>
          </cell>
          <cell r="E1763">
            <v>668258</v>
          </cell>
          <cell r="F1763">
            <v>43455</v>
          </cell>
        </row>
        <row r="1764">
          <cell r="B1764">
            <v>9628</v>
          </cell>
          <cell r="C1764" t="str">
            <v>JUNTA TC-JEVF-75 MÓDULOS DE 1.83m. INCLUYE TORNILLERÍA DE FIJACIÓN.</v>
          </cell>
          <cell r="D1764" t="str">
            <v>UN</v>
          </cell>
          <cell r="E1764">
            <v>623495</v>
          </cell>
          <cell r="F1764">
            <v>43455</v>
          </cell>
        </row>
        <row r="1765">
          <cell r="B1765">
            <v>9629</v>
          </cell>
          <cell r="C1765" t="str">
            <v>NEOPRENO - APOYO EN CAUCHO NEOPRENO. DUREZA 60 SIN REFUERZOS</v>
          </cell>
          <cell r="D1765" t="str">
            <v>dm3</v>
          </cell>
          <cell r="E1765">
            <v>25754</v>
          </cell>
          <cell r="F1765">
            <v>43455</v>
          </cell>
        </row>
        <row r="1766">
          <cell r="B1766">
            <v>9630</v>
          </cell>
          <cell r="C1766" t="str">
            <v>NEOPRENO - APOYO EN CAUCHO NEOPRENO. DUREZA 50 SIN REFUERZOS</v>
          </cell>
          <cell r="D1766" t="str">
            <v>dm3</v>
          </cell>
          <cell r="E1766">
            <v>32725</v>
          </cell>
          <cell r="F1766">
            <v>43455</v>
          </cell>
        </row>
        <row r="1767">
          <cell r="B1767">
            <v>9631</v>
          </cell>
          <cell r="C1767" t="str">
            <v>NEOPRENO - APOYO EN CAUCHO NEOPRENO. DUREZA 60 REFORZADA CON 2 PLATINAS DE 1/4"</v>
          </cell>
          <cell r="D1767" t="str">
            <v>dm3</v>
          </cell>
          <cell r="E1767">
            <v>33320</v>
          </cell>
          <cell r="F1767">
            <v>43455</v>
          </cell>
        </row>
        <row r="1768">
          <cell r="B1768">
            <v>9632</v>
          </cell>
          <cell r="C1768" t="str">
            <v>NEOPRENO - APOYO EN CAUCHO NEOPRENO. DUREZA 50 REFORZADA CON PLATINA DE 1/8"</v>
          </cell>
          <cell r="D1768" t="str">
            <v>dm3</v>
          </cell>
          <cell r="E1768">
            <v>28560</v>
          </cell>
          <cell r="F1768">
            <v>43455</v>
          </cell>
        </row>
        <row r="1769">
          <cell r="B1769">
            <v>9635</v>
          </cell>
          <cell r="C1769" t="str">
            <v>ADHESIVO ESTRUCTURAL PARA ANCLAJE DE BARRAS AL CONCRETO. USO EN CONCRETO FISURADO Y NO FISURADO POR 600 ml</v>
          </cell>
          <cell r="D1769" t="str">
            <v>UN</v>
          </cell>
          <cell r="E1769">
            <v>63981</v>
          </cell>
          <cell r="F1769">
            <v>43455</v>
          </cell>
        </row>
        <row r="1770">
          <cell r="B1770">
            <v>9636</v>
          </cell>
          <cell r="C1770" t="str">
            <v>LÍQUIDO INHIBIDOR PASIVADOR DE CORROSIÓN DEL CONCRETO REFORZADO</v>
          </cell>
          <cell r="D1770" t="str">
            <v>UN</v>
          </cell>
          <cell r="E1770">
            <v>14474</v>
          </cell>
          <cell r="F1770">
            <v>43455</v>
          </cell>
        </row>
        <row r="1771">
          <cell r="B1771">
            <v>9637</v>
          </cell>
          <cell r="C1771" t="str">
            <v>LÁMINA DE FIBRA DE CARBONO PARA REFUERZO ESTRUCTURAL</v>
          </cell>
          <cell r="D1771" t="str">
            <v>UN</v>
          </cell>
          <cell r="E1771">
            <v>225200</v>
          </cell>
          <cell r="F1771">
            <v>43455</v>
          </cell>
        </row>
        <row r="1772">
          <cell r="B1772">
            <v>9638</v>
          </cell>
          <cell r="C1772" t="str">
            <v>ADHESIVO EPÓXICO DE DOS COMPONENTES DE CONSISTENCIA PASTOSA</v>
          </cell>
          <cell r="D1772" t="str">
            <v>KG</v>
          </cell>
          <cell r="E1772">
            <v>65000</v>
          </cell>
          <cell r="F1772">
            <v>43455</v>
          </cell>
        </row>
        <row r="1773">
          <cell r="B1773">
            <v>9639</v>
          </cell>
          <cell r="C1773" t="str">
            <v>MORTERO DE REPARACIÓN MONOCOMPONENTE</v>
          </cell>
          <cell r="D1773" t="str">
            <v>KG</v>
          </cell>
          <cell r="E1773">
            <v>5510</v>
          </cell>
          <cell r="F1773">
            <v>43455</v>
          </cell>
        </row>
        <row r="1774">
          <cell r="B1774">
            <v>9640</v>
          </cell>
          <cell r="C1774" t="str">
            <v>RECUBRIMIENTO INHIBIDOR PROTECTOR DE CORROSIÓN MODIFICADO CON RESINA ACRÍLICA DE DOS COMPONENTES QUE IMPIDE LA OXIDACIÓN DEL ACERO DE REFUERZO.</v>
          </cell>
          <cell r="D1774" t="str">
            <v>KG</v>
          </cell>
          <cell r="E1774">
            <v>13900</v>
          </cell>
          <cell r="F1774">
            <v>43455</v>
          </cell>
        </row>
        <row r="1775">
          <cell r="B1775">
            <v>9642</v>
          </cell>
          <cell r="C1775" t="str">
            <v>ADHESIVO EPÓXICO DE ALTA RESISTENCIA, ALTO MÓDULO Y BAJA VISCOSIDAD.</v>
          </cell>
          <cell r="D1775" t="str">
            <v>KG</v>
          </cell>
          <cell r="E1775">
            <v>97195</v>
          </cell>
          <cell r="F1775">
            <v>43455</v>
          </cell>
        </row>
        <row r="1776">
          <cell r="B1776">
            <v>9643</v>
          </cell>
          <cell r="C1776" t="str">
            <v>FONDO DE JUNTA EN ESPUMA DE POLIETILENO DE BAJA DENSIDAD DE CELDA CERRADA PREFORMADO, PARA APLICAR MASILLAS EN FRÍO. De Ø1/4" (6mm)</v>
          </cell>
          <cell r="D1776" t="str">
            <v>ML</v>
          </cell>
          <cell r="E1776">
            <v>700</v>
          </cell>
          <cell r="F1776">
            <v>43455</v>
          </cell>
        </row>
        <row r="1777">
          <cell r="B1777">
            <v>9644</v>
          </cell>
          <cell r="C1777" t="str">
            <v>PERFIL DE PVC PARA SELLO DE JUNTA (CINTA FLEXIBLE PARA SELLO DE PVC).</v>
          </cell>
          <cell r="D1777" t="str">
            <v>ML</v>
          </cell>
          <cell r="E1777">
            <v>9028</v>
          </cell>
          <cell r="F1777">
            <v>43455</v>
          </cell>
        </row>
        <row r="1778">
          <cell r="B1778">
            <v>9645</v>
          </cell>
          <cell r="C1778" t="str">
            <v>ADHESIVO ESPECIAL PARA EL PEGADO PLÁSTICO DE METALES MONOCOMPONENTE Y LIBRE DE SOLVENTES (300ml)</v>
          </cell>
          <cell r="D1778" t="str">
            <v>UN</v>
          </cell>
          <cell r="E1778">
            <v>32900</v>
          </cell>
          <cell r="F1778">
            <v>43455</v>
          </cell>
        </row>
        <row r="1779">
          <cell r="B1779">
            <v>9646</v>
          </cell>
          <cell r="C1779" t="str">
            <v>OBTENCIÓN DE NÚCLEOS DE CONCRETO ENDURECIDO. NÚCLEOS DE 6"</v>
          </cell>
          <cell r="D1779" t="str">
            <v>UN</v>
          </cell>
          <cell r="E1779">
            <v>297500</v>
          </cell>
          <cell r="F1779">
            <v>43455</v>
          </cell>
        </row>
        <row r="1780">
          <cell r="B1780">
            <v>9647</v>
          </cell>
          <cell r="C1780" t="str">
            <v>DISEÑO DE MEZCLAS DE CONCRETO CON TRES AGREGADOS PARA UNA RESISTENCIA DADA (INCLUYE CARACTERIZACIÓN)</v>
          </cell>
          <cell r="D1780" t="str">
            <v>UN</v>
          </cell>
          <cell r="E1780">
            <v>690200</v>
          </cell>
          <cell r="F1780">
            <v>43455</v>
          </cell>
        </row>
        <row r="1781">
          <cell r="B1781">
            <v>9648</v>
          </cell>
          <cell r="C1781" t="str">
            <v>CORTE DE NÚCLEO PARA ENSAYO DE COMPRESIÓN</v>
          </cell>
          <cell r="D1781" t="str">
            <v>UN</v>
          </cell>
          <cell r="E1781">
            <v>28144</v>
          </cell>
          <cell r="F1781">
            <v>43455</v>
          </cell>
        </row>
        <row r="1782">
          <cell r="B1782">
            <v>9649</v>
          </cell>
          <cell r="C1782" t="str">
            <v>CICATRIZANTE DE RAICES</v>
          </cell>
          <cell r="D1782" t="str">
            <v>GLN</v>
          </cell>
          <cell r="E1782">
            <v>35700</v>
          </cell>
          <cell r="F1782">
            <v>43455</v>
          </cell>
        </row>
        <row r="1783">
          <cell r="B1783">
            <v>9650</v>
          </cell>
          <cell r="C1783" t="str">
            <v>LAMINA GALVANIZADA POR KILOGRAMOS</v>
          </cell>
          <cell r="D1783" t="str">
            <v>KG</v>
          </cell>
          <cell r="E1783">
            <v>3927</v>
          </cell>
          <cell r="F1783">
            <v>43455</v>
          </cell>
        </row>
        <row r="1784">
          <cell r="B1784">
            <v>9651</v>
          </cell>
          <cell r="C1784" t="str">
            <v>ACERO ESTRUCTURAL PARA PUENTE PEATONAL TIPO TRANSMILENIO. Suministro, fabricación, transporte y montaje de estructura metálica con el siguiente esquema de protección y pintura:(Guía 6.7.1) Ver observ.</v>
          </cell>
          <cell r="D1784" t="str">
            <v>KG</v>
          </cell>
          <cell r="E1784">
            <v>13713</v>
          </cell>
          <cell r="F1784">
            <v>43455</v>
          </cell>
        </row>
        <row r="1785">
          <cell r="B1785">
            <v>9652</v>
          </cell>
          <cell r="C1785" t="str">
            <v>ACERO ESTRUCTURAL PARA PUENTE PEATONAL TIPO TRANSMILENIO. Suministro, fabricación, transporte y montaje de estructura metálica con el siguiente esquema de protección y pintura:(Guía 6.7.2)Ver observ.</v>
          </cell>
          <cell r="D1785" t="str">
            <v>KG</v>
          </cell>
          <cell r="E1785">
            <v>12630</v>
          </cell>
          <cell r="F1785">
            <v>43455</v>
          </cell>
        </row>
        <row r="1786">
          <cell r="B1786">
            <v>9653</v>
          </cell>
          <cell r="C1786" t="str">
            <v>ACERO ESTRUCTURAL PARA ESTACIÓN TIPO TRANSMILENIO. Suministro, fabricación, transporte y montaje de estructura metálica con el siguiente esquema de protección y pintura:(Guía 6.7.1) Ver observ.</v>
          </cell>
          <cell r="D1786" t="str">
            <v>KG</v>
          </cell>
          <cell r="E1786">
            <v>12171</v>
          </cell>
          <cell r="F1786">
            <v>43455</v>
          </cell>
        </row>
        <row r="1787">
          <cell r="B1787">
            <v>9654</v>
          </cell>
          <cell r="C1787" t="str">
            <v>ACERO ESTRUCTURAL PARA ESTACIÓN TIPO TRANSMILENIO. Suministro, fabricación, transporte y montaje de estructura metálica con el siguiente esquema de protección y pintura:(Guía 6.7.2)Ver observ.</v>
          </cell>
          <cell r="D1787" t="str">
            <v>KG</v>
          </cell>
          <cell r="E1787">
            <v>11137</v>
          </cell>
          <cell r="F1787">
            <v>43455</v>
          </cell>
        </row>
        <row r="1788">
          <cell r="B1788">
            <v>9655</v>
          </cell>
          <cell r="C1788" t="str">
            <v>ACERO ESTRUCTURAL PARA ESTACIÓN TIPO TRANSMILENIO. Suministro, fabricación, transporte y montaje de estructura metálica con el siguiente esquema de protección y pintura: Altern. Estación. Ver observ.</v>
          </cell>
          <cell r="D1788" t="str">
            <v>KG</v>
          </cell>
          <cell r="E1788">
            <v>10746</v>
          </cell>
          <cell r="F1788">
            <v>43455</v>
          </cell>
        </row>
        <row r="1789">
          <cell r="B1789">
            <v>9656</v>
          </cell>
          <cell r="C1789" t="str">
            <v>GEOMALLA FORTGRID BX-50</v>
          </cell>
          <cell r="D1789" t="str">
            <v>M2</v>
          </cell>
          <cell r="E1789">
            <v>8900</v>
          </cell>
          <cell r="F1789">
            <v>43455</v>
          </cell>
        </row>
        <row r="1790">
          <cell r="B1790">
            <v>9662</v>
          </cell>
          <cell r="C1790" t="str">
            <v>PISO PRETENSADO e= 50 mm PARA ESTACIONES Y PUENTES TIPO TRANSMILENIO. NO INCLUYE TRANSPORTE</v>
          </cell>
          <cell r="D1790" t="str">
            <v>M2</v>
          </cell>
          <cell r="E1790">
            <v>281138</v>
          </cell>
          <cell r="F1790">
            <v>43455</v>
          </cell>
        </row>
        <row r="1791">
          <cell r="B1791">
            <v>9663</v>
          </cell>
          <cell r="C1791" t="str">
            <v>PISO PRETENSADO e= 70 mm PARA ESTACIONES Y PUENTES TIPO TRANSMILENIO. NO INCLUYE TRANSPORTE</v>
          </cell>
          <cell r="D1791" t="str">
            <v>M2</v>
          </cell>
          <cell r="E1791">
            <v>298631</v>
          </cell>
          <cell r="F1791">
            <v>43455</v>
          </cell>
        </row>
        <row r="1792">
          <cell r="B1792">
            <v>9666</v>
          </cell>
          <cell r="C1792" t="str">
            <v>REGISTRO DE CIERRE 1/2" EN PVC. VÁLVULA CIERRE RÁPIDO EN PVC UNIVERSAL SOLDADA</v>
          </cell>
          <cell r="D1792" t="str">
            <v>UN</v>
          </cell>
          <cell r="E1792">
            <v>28566</v>
          </cell>
          <cell r="F1792">
            <v>43455</v>
          </cell>
        </row>
        <row r="1793">
          <cell r="B1793">
            <v>9667</v>
          </cell>
          <cell r="C1793" t="str">
            <v>REGISTRO DE CIERRE 3/4" EN PVC. VÁLVULA CIERRE RÁPIDO EN PVC UNIVERSAL SOLDADA</v>
          </cell>
          <cell r="D1793" t="str">
            <v>UN</v>
          </cell>
          <cell r="E1793">
            <v>35263</v>
          </cell>
          <cell r="F1793">
            <v>43455</v>
          </cell>
        </row>
        <row r="1794">
          <cell r="B1794">
            <v>9668</v>
          </cell>
          <cell r="C1794" t="str">
            <v>REGISTRO DE CIERRE 1" EN PVC. VÁLVULA CIERRE RÁPIDO EN PVC UNIVERSAL SOLDADA</v>
          </cell>
          <cell r="D1794" t="str">
            <v>UN</v>
          </cell>
          <cell r="E1794">
            <v>37120</v>
          </cell>
          <cell r="F1794">
            <v>43455</v>
          </cell>
        </row>
        <row r="1795">
          <cell r="B1795">
            <v>9669</v>
          </cell>
          <cell r="C1795" t="str">
            <v>REGISTRO DE CIERRE 1 1/2" EN PVC. VÁLVULA CIERRE RÁPIDO EN PVC UNIVERSAL SOLDADA</v>
          </cell>
          <cell r="D1795" t="str">
            <v>UN</v>
          </cell>
          <cell r="E1795">
            <v>81169</v>
          </cell>
          <cell r="F1795">
            <v>43455</v>
          </cell>
        </row>
        <row r="1796">
          <cell r="B1796">
            <v>9670</v>
          </cell>
          <cell r="C1796" t="str">
            <v>REGISTRO DE CIERRE 2" EN PVC. VÁLVULA CIERRE RÁPIDO EN PVC UNIVERSAL SOLDADA</v>
          </cell>
          <cell r="D1796" t="str">
            <v>UN</v>
          </cell>
          <cell r="E1796">
            <v>110534</v>
          </cell>
          <cell r="F1796">
            <v>43455</v>
          </cell>
        </row>
        <row r="1797">
          <cell r="B1797">
            <v>9671</v>
          </cell>
          <cell r="C1797" t="str">
            <v>MEZCLA ASFÁLTICA EN CALIENTE DENSA MD10 CON CEMENTO ASFÁLTICO 60-70</v>
          </cell>
          <cell r="D1797" t="str">
            <v>M3</v>
          </cell>
          <cell r="E1797">
            <v>438991</v>
          </cell>
          <cell r="F1797">
            <v>43455</v>
          </cell>
        </row>
        <row r="1798">
          <cell r="B1798">
            <v>9672</v>
          </cell>
          <cell r="C1798" t="str">
            <v>MEZCLA ASFÁLTICA EN CALIENTE DENSA MD12 CON CEMENTO ASFÁLTICO 60-70</v>
          </cell>
          <cell r="D1798" t="str">
            <v>M3</v>
          </cell>
          <cell r="E1798">
            <v>386631</v>
          </cell>
          <cell r="F1798">
            <v>43455</v>
          </cell>
        </row>
        <row r="1799">
          <cell r="B1799">
            <v>9673</v>
          </cell>
          <cell r="C1799" t="str">
            <v>MEZCLA ASFÁLTICA EN CALIENTE DENSA MD20 CON CEMENTO ASFÁLTICO 60-70</v>
          </cell>
          <cell r="D1799" t="str">
            <v>M3</v>
          </cell>
          <cell r="E1799">
            <v>380681</v>
          </cell>
          <cell r="F1799">
            <v>43455</v>
          </cell>
        </row>
        <row r="1800">
          <cell r="B1800">
            <v>9682</v>
          </cell>
          <cell r="C1800" t="str">
            <v>PINTURA PARA RECUBRIMIENTO ACRÍLICO, IMPERMEABLE, DECORATIVO, EN COLORES MONOCOMPONENTES, CON ACABADO MATE PARA SUPERFICIES EN CONCRETO, MORTERO O FIBROCEMENTO</v>
          </cell>
          <cell r="D1800" t="str">
            <v>GLN</v>
          </cell>
          <cell r="E1800">
            <v>58467</v>
          </cell>
          <cell r="F1800">
            <v>43455</v>
          </cell>
        </row>
        <row r="1801">
          <cell r="B1801">
            <v>9685</v>
          </cell>
          <cell r="C1801" t="str">
            <v>TUBO  EMT 3"</v>
          </cell>
          <cell r="D1801" t="str">
            <v>ML</v>
          </cell>
          <cell r="E1801">
            <v>31447</v>
          </cell>
          <cell r="F1801">
            <v>43455</v>
          </cell>
        </row>
        <row r="1802">
          <cell r="B1802">
            <v>9686</v>
          </cell>
          <cell r="C1802" t="str">
            <v>TUBERIA CONDUIT GALVANIZADA IMC D=2"</v>
          </cell>
          <cell r="D1802" t="str">
            <v>ML</v>
          </cell>
          <cell r="E1802">
            <v>29398</v>
          </cell>
          <cell r="F1802">
            <v>43455</v>
          </cell>
        </row>
        <row r="1803">
          <cell r="B1803">
            <v>9687</v>
          </cell>
          <cell r="C1803" t="str">
            <v>UNIÓN CONDUIT GALVANIZADA IMC D=2"</v>
          </cell>
          <cell r="D1803" t="str">
            <v>UN</v>
          </cell>
          <cell r="E1803">
            <v>5350</v>
          </cell>
          <cell r="F1803">
            <v>43455</v>
          </cell>
        </row>
        <row r="1804">
          <cell r="B1804">
            <v>9688</v>
          </cell>
          <cell r="C1804" t="str">
            <v>TUBO CONDUIT GALVANIZADO IMC 3/4"</v>
          </cell>
          <cell r="D1804" t="str">
            <v>ML</v>
          </cell>
          <cell r="E1804">
            <v>10305</v>
          </cell>
          <cell r="F1804">
            <v>43455</v>
          </cell>
        </row>
        <row r="1805">
          <cell r="B1805">
            <v>9689</v>
          </cell>
          <cell r="C1805" t="str">
            <v>UNIÓN CONDUIT GALVANIZADO IMC 3/4"</v>
          </cell>
          <cell r="D1805" t="str">
            <v>UN</v>
          </cell>
          <cell r="E1805">
            <v>1500</v>
          </cell>
          <cell r="F1805">
            <v>43455</v>
          </cell>
        </row>
        <row r="1806">
          <cell r="B1806">
            <v>9690</v>
          </cell>
          <cell r="C1806" t="str">
            <v>TUBO  EMT 1 1/4"</v>
          </cell>
          <cell r="D1806" t="str">
            <v>ML</v>
          </cell>
          <cell r="E1806">
            <v>10856</v>
          </cell>
          <cell r="F1806">
            <v>43455</v>
          </cell>
        </row>
        <row r="1807">
          <cell r="B1807">
            <v>9691</v>
          </cell>
          <cell r="C1807" t="str">
            <v>CURVA GALVANIZADA 1" EMT</v>
          </cell>
          <cell r="D1807" t="str">
            <v>UN</v>
          </cell>
          <cell r="E1807">
            <v>2200</v>
          </cell>
          <cell r="F1807">
            <v>43455</v>
          </cell>
        </row>
        <row r="1808">
          <cell r="B1808">
            <v>9692</v>
          </cell>
          <cell r="C1808" t="str">
            <v>CABLES POSTENSADOS (Incl. Torón de 5/8" ASTM A 416, Grado 270k, anclajes de acuerdo con planos, ductos metálicos galvanizados, equipo para inyectar (Bomba+Mezclador), ... Ver Observaciones</v>
          </cell>
          <cell r="D1808" t="str">
            <v>TON-M</v>
          </cell>
          <cell r="E1808">
            <v>834</v>
          </cell>
          <cell r="F1808">
            <v>43455</v>
          </cell>
        </row>
        <row r="1809">
          <cell r="B1809">
            <v>9694</v>
          </cell>
          <cell r="C1809" t="str">
            <v>MORTERO SIN CONTRACCIÓN DE ALTAS RESISTENCIAS</v>
          </cell>
          <cell r="D1809" t="str">
            <v>KG</v>
          </cell>
          <cell r="E1809">
            <v>3918</v>
          </cell>
          <cell r="F1809">
            <v>43455</v>
          </cell>
        </row>
        <row r="1810">
          <cell r="B1810">
            <v>9695</v>
          </cell>
          <cell r="C1810" t="str">
            <v>LIMPIEZA GRADO DE LIMPIEZA SEGÚN NORMA SSPC-SP1 - LIMPIEZA CON SOLVENTES PARA ESTRUCTURA PESADA</v>
          </cell>
          <cell r="D1810" t="str">
            <v>KG</v>
          </cell>
          <cell r="E1810">
            <v>147</v>
          </cell>
          <cell r="F1810">
            <v>43455</v>
          </cell>
        </row>
        <row r="1811">
          <cell r="B1811">
            <v>9696</v>
          </cell>
          <cell r="C1811" t="str">
            <v>LIMPIEZA GRADO DE LIMPIEZA SEGÚN NORMA SSPC-SP2 - LIMPIEZA MANUAL PARA ESTRUCTURA PESADA</v>
          </cell>
          <cell r="D1811" t="str">
            <v>KG</v>
          </cell>
          <cell r="E1811">
            <v>147</v>
          </cell>
          <cell r="F1811">
            <v>43455</v>
          </cell>
        </row>
        <row r="1812">
          <cell r="B1812">
            <v>9697</v>
          </cell>
          <cell r="C1812" t="str">
            <v>LIMPIEZA GRADO DE LIMPIEZA SEGÚN NORMA SSPC-SP3 - LIMPIEZA CON HERRAMIENTAS ELÉCTRICAS PARA ESTRUCTURA PESADA</v>
          </cell>
          <cell r="D1812" t="str">
            <v>KG</v>
          </cell>
          <cell r="E1812">
            <v>149</v>
          </cell>
          <cell r="F1812">
            <v>43455</v>
          </cell>
        </row>
        <row r="1813">
          <cell r="B1813">
            <v>9698</v>
          </cell>
          <cell r="C1813" t="str">
            <v>LIMPIEZA GRADO DE LIMPIEZA SEGÚN NORMA SSPC-SP5 - LIMPIEZA CON ABRASIVO METAL BLANCO PARA ESTRUCTURA PESADA</v>
          </cell>
          <cell r="D1813" t="str">
            <v>KG</v>
          </cell>
          <cell r="E1813">
            <v>160</v>
          </cell>
          <cell r="F1813">
            <v>43455</v>
          </cell>
        </row>
        <row r="1814">
          <cell r="B1814">
            <v>9699</v>
          </cell>
          <cell r="C1814" t="str">
            <v>LIMPIEZA GRADO DE LIMPIEZA SEGÚN NORMA SSPC-SP7 - LIMPIEZA CON CHORRO ABRASIVO BRUSH-OFF PARA ESTRUCTURA PESADA</v>
          </cell>
          <cell r="D1814" t="str">
            <v>KG</v>
          </cell>
          <cell r="E1814">
            <v>175</v>
          </cell>
          <cell r="F1814">
            <v>43455</v>
          </cell>
        </row>
        <row r="1815">
          <cell r="B1815">
            <v>9700</v>
          </cell>
          <cell r="C1815" t="str">
            <v>LIMPIEZA GRADO DE LIMPIEZA SEGÚN NORMA SSPC-SP6 - LIMPIEZA CON CHORRO ABRASIVO COMERCIAL PARA ESTRUCTURA PESADA</v>
          </cell>
          <cell r="D1815" t="str">
            <v>KG</v>
          </cell>
          <cell r="E1815">
            <v>165</v>
          </cell>
          <cell r="F1815">
            <v>43455</v>
          </cell>
        </row>
        <row r="1816">
          <cell r="B1816">
            <v>9701</v>
          </cell>
          <cell r="C1816" t="str">
            <v>LIMPIEZA GRADO DE LIMPIEZA SEGÚN NORMA SSPC-SP10 - LIMPIEZA CON CHORRO ABRASIVO METAL CASI BLANCO PARA ESTRUCTURA PESADA</v>
          </cell>
          <cell r="D1816" t="str">
            <v>KG</v>
          </cell>
          <cell r="E1816">
            <v>170</v>
          </cell>
          <cell r="F1816">
            <v>43455</v>
          </cell>
        </row>
        <row r="1817">
          <cell r="B1817">
            <v>9704</v>
          </cell>
          <cell r="C1817" t="str">
            <v>ESCOLTA - COSTO POR ESCOLTA EN CADA RECORRIDO EN PERÍMETRO URBANO</v>
          </cell>
          <cell r="D1817" t="str">
            <v>VIAJE</v>
          </cell>
          <cell r="E1817">
            <v>47600</v>
          </cell>
          <cell r="F1817">
            <v>43455</v>
          </cell>
        </row>
        <row r="1818">
          <cell r="B1818">
            <v>9705</v>
          </cell>
          <cell r="C1818" t="str">
            <v>TRANSPORTE DE EQUIPO DE UNA TONELADA POR VIAJE DIURNO SIN ESCOLTA</v>
          </cell>
          <cell r="D1818" t="str">
            <v>VIAJE</v>
          </cell>
          <cell r="E1818">
            <v>186830</v>
          </cell>
          <cell r="F1818">
            <v>43455</v>
          </cell>
        </row>
        <row r="1819">
          <cell r="B1819">
            <v>9706</v>
          </cell>
          <cell r="C1819" t="str">
            <v>TRANSPORTE DE EQUIPO DE CINCO TONELADAS POR VIAJE DIURNO SIN ESCOLTA</v>
          </cell>
          <cell r="D1819" t="str">
            <v>VIAJE</v>
          </cell>
          <cell r="E1819">
            <v>383775</v>
          </cell>
          <cell r="F1819">
            <v>43455</v>
          </cell>
        </row>
        <row r="1820">
          <cell r="B1820">
            <v>9707</v>
          </cell>
          <cell r="C1820" t="str">
            <v>TRANSPORTE DE EQUIPO DE DIEZ TONELADAS POR VIAJE DIURNO SIN ESCOLTA</v>
          </cell>
          <cell r="D1820" t="str">
            <v>VIAJE</v>
          </cell>
          <cell r="E1820">
            <v>636650</v>
          </cell>
          <cell r="F1820">
            <v>43455</v>
          </cell>
        </row>
        <row r="1821">
          <cell r="B1821">
            <v>9708</v>
          </cell>
          <cell r="C1821" t="str">
            <v>TRANSPORTE DE EQUIPO DE QUINCE TONELADAS POR VIAJE DIURNO SIN ESCOLTA</v>
          </cell>
          <cell r="D1821" t="str">
            <v>VIAJE</v>
          </cell>
          <cell r="E1821">
            <v>887145</v>
          </cell>
          <cell r="F1821">
            <v>43455</v>
          </cell>
        </row>
        <row r="1822">
          <cell r="B1822">
            <v>9709</v>
          </cell>
          <cell r="C1822" t="str">
            <v>TARIFA MES - PERSONAL TÉCNICO - TOPÓGRAFO INSPECTOR HORARIO NOCTURNO (No incluye Factor de Prestaciones)</v>
          </cell>
          <cell r="D1822" t="str">
            <v>MES</v>
          </cell>
          <cell r="E1822">
            <v>3322350</v>
          </cell>
          <cell r="F1822">
            <v>43487</v>
          </cell>
        </row>
        <row r="1823">
          <cell r="B1823">
            <v>9710</v>
          </cell>
          <cell r="C1823" t="str">
            <v>TARIFA MES - PERSONAL TÉCNICO - LABORATORISTA INSPECTOR HORARIO NOCTURNO (No incluye Factor de Prestaciones)</v>
          </cell>
          <cell r="D1823" t="str">
            <v>MES</v>
          </cell>
          <cell r="E1823">
            <v>2944350</v>
          </cell>
          <cell r="F1823">
            <v>43487</v>
          </cell>
        </row>
        <row r="1824">
          <cell r="B1824">
            <v>9711</v>
          </cell>
          <cell r="C1824" t="str">
            <v>TARIFA MES - PERSONAL TÉCNICO - INSPECTOR 2 HORARIO NOCTURNO (No incluye Factor de Prestaciones)</v>
          </cell>
          <cell r="D1824" t="str">
            <v>MES</v>
          </cell>
          <cell r="E1824">
            <v>2177550</v>
          </cell>
          <cell r="F1824">
            <v>43487</v>
          </cell>
        </row>
        <row r="1825">
          <cell r="B1825">
            <v>9712</v>
          </cell>
          <cell r="C1825" t="str">
            <v>TARIFA MES - PERSONAL AUXILIAR TÉCNICO - CADENERO 1 - HORARIO NOCTURNO (No incluye Factor de Prestaciones)</v>
          </cell>
          <cell r="D1825" t="str">
            <v>MES</v>
          </cell>
          <cell r="E1825">
            <v>2060100</v>
          </cell>
          <cell r="F1825">
            <v>43487</v>
          </cell>
        </row>
        <row r="1826">
          <cell r="B1826">
            <v>9713</v>
          </cell>
          <cell r="C1826" t="str">
            <v>TARIFA MES - PERSONAL AUXILIAR TÉCNICO - CADENERO 2 - HORARIO NOCTURNO (No incluye Factor de Prestaciones)</v>
          </cell>
          <cell r="D1826" t="str">
            <v>MES</v>
          </cell>
          <cell r="E1826">
            <v>1794150</v>
          </cell>
          <cell r="F1826">
            <v>43487</v>
          </cell>
        </row>
        <row r="1827">
          <cell r="B1827">
            <v>9714</v>
          </cell>
          <cell r="C1827" t="str">
            <v>TARIFA MES - PERSONAL AUXILIAR TÉCNICO - SECRETARIA - CONDUCTOR O MOTORISTA - HORARIO NOCTURNO (No incluye Factor de Prestaciones)</v>
          </cell>
          <cell r="D1827" t="str">
            <v>MES</v>
          </cell>
          <cell r="E1827">
            <v>1494450</v>
          </cell>
          <cell r="F1827">
            <v>43487</v>
          </cell>
        </row>
        <row r="1828">
          <cell r="B1828">
            <v>9715</v>
          </cell>
          <cell r="C1828" t="str">
            <v>TARIFA MES - PERSONAL DE OBRA - MAESTRO DE OBRA - HORARIO NOCTURNO (No incluye Factor de Prestaciones)</v>
          </cell>
          <cell r="D1828" t="str">
            <v>MES</v>
          </cell>
          <cell r="E1828">
            <v>3353870</v>
          </cell>
          <cell r="F1828">
            <v>43487</v>
          </cell>
        </row>
        <row r="1829">
          <cell r="B1829">
            <v>9716</v>
          </cell>
          <cell r="C1829" t="str">
            <v>ASFALTO EN FRÍO - BULTO DE 25 Kg</v>
          </cell>
          <cell r="D1829" t="str">
            <v>BULTO</v>
          </cell>
          <cell r="E1829">
            <v>33915</v>
          </cell>
          <cell r="F1829">
            <v>43455</v>
          </cell>
        </row>
        <row r="1830">
          <cell r="B1830">
            <v>9717</v>
          </cell>
          <cell r="C1830" t="str">
            <v>MEZCLA ASFÁLTICA EN FRÍO</v>
          </cell>
          <cell r="D1830" t="str">
            <v>M3</v>
          </cell>
          <cell r="E1830">
            <v>833000</v>
          </cell>
          <cell r="F1830">
            <v>43455</v>
          </cell>
        </row>
        <row r="1831">
          <cell r="B1831">
            <v>9718</v>
          </cell>
          <cell r="C1831" t="str">
            <v>MORTERO DE FRAGUADO Y ENDURECIMIENTO RÁPIDO PARA REPARACIONES  Y REPARCHEOS EN SUPERFICIES DE CONCRETO CON UN RANGO DE TEMPERATURA ENTRE 5°C Y 30°C</v>
          </cell>
          <cell r="D1831" t="str">
            <v>KG</v>
          </cell>
          <cell r="E1831">
            <v>7084</v>
          </cell>
          <cell r="F1831">
            <v>43455</v>
          </cell>
        </row>
        <row r="1832">
          <cell r="B1832">
            <v>9719</v>
          </cell>
          <cell r="C1832" t="str">
            <v>EPÓXICO DE DOS COMPONENTES PARA ADHERENCIA ENTRE CONCRETO FRESCO A ENDURECIDO EXPUESTO A ALTAS TEMPERATURAS DE CONSISTENCIA VISCOSA</v>
          </cell>
          <cell r="D1832" t="str">
            <v>KG</v>
          </cell>
          <cell r="E1832">
            <v>54216</v>
          </cell>
          <cell r="F1832">
            <v>43455</v>
          </cell>
        </row>
        <row r="1833">
          <cell r="B1833">
            <v>9720</v>
          </cell>
          <cell r="C1833" t="str">
            <v>DETERMINACIÓN DE LA RESISTENCIA DE MORTEROS DE CEMENTO HIDRÁULICO A LA COMPRESIÓN, USANDO CUBOS DE 50 MM DE LADO (UNIDAD)</v>
          </cell>
          <cell r="D1833" t="str">
            <v>UN</v>
          </cell>
          <cell r="E1833">
            <v>9520</v>
          </cell>
          <cell r="F1833">
            <v>43455</v>
          </cell>
        </row>
        <row r="1834">
          <cell r="B1834">
            <v>9721</v>
          </cell>
          <cell r="C1834" t="str">
            <v>ALQUILER MES - ESTACIÓN DE TOPOGRAFÍA CON TRÍPODE, DOS BASTONES, DOS PRISMAS CON PORTAPRISMA</v>
          </cell>
          <cell r="D1834" t="str">
            <v>MES</v>
          </cell>
          <cell r="E1834">
            <v>1785000</v>
          </cell>
          <cell r="F1834">
            <v>42909.740509259304</v>
          </cell>
        </row>
        <row r="1835">
          <cell r="B1835">
            <v>9722</v>
          </cell>
          <cell r="C1835" t="str">
            <v>ALQUILER MES - SISTEMA GPS, BASE, ROVER Y COLECTOR DE DATOS</v>
          </cell>
          <cell r="D1835" t="str">
            <v>MES</v>
          </cell>
          <cell r="E1835">
            <v>6545000</v>
          </cell>
          <cell r="F1835">
            <v>42909.7412847222</v>
          </cell>
        </row>
        <row r="1836">
          <cell r="B1836">
            <v>9723</v>
          </cell>
          <cell r="C1836" t="str">
            <v>HIDROFUGANTE - PROTECTOR DEL CONCRETO - con ingrediente activo 100% en base a siliconas órganoreactivas de alta penetración</v>
          </cell>
          <cell r="D1836" t="str">
            <v>LT</v>
          </cell>
          <cell r="E1836">
            <v>9750</v>
          </cell>
          <cell r="F1836">
            <v>43455</v>
          </cell>
        </row>
        <row r="1837">
          <cell r="B1837">
            <v>9724</v>
          </cell>
          <cell r="C1837" t="str">
            <v>PORTÁTILES - Procesador minimo: intel, Core i3 4005U, celeron o similar, Memoria RAM de 4 GB(2x2048 MB) Disco duro de 500gb a 7200 rpm Pantalla LED HP BrightView widescreen alta definición con 35,6 cm</v>
          </cell>
          <cell r="D1837" t="str">
            <v>UN/MES</v>
          </cell>
          <cell r="E1837">
            <v>142800</v>
          </cell>
          <cell r="F1837">
            <v>43455</v>
          </cell>
        </row>
        <row r="1838">
          <cell r="B1838">
            <v>9725</v>
          </cell>
          <cell r="C1838" t="str">
            <v>IMPRESORA MULTIFUNCIONAL MONOCROMÁTICA 4 en 1, COPIADORA, IMPRESORA, SCANER Y FAX. 35 ppm, RENDIMIENTO 5000 PAG.</v>
          </cell>
          <cell r="D1838" t="str">
            <v>UN/MES</v>
          </cell>
          <cell r="E1838">
            <v>71400</v>
          </cell>
          <cell r="F1838">
            <v>43455</v>
          </cell>
        </row>
        <row r="1839">
          <cell r="B1839">
            <v>9726</v>
          </cell>
          <cell r="C1839" t="str">
            <v>INSECTICIDA</v>
          </cell>
          <cell r="D1839" t="str">
            <v>LT</v>
          </cell>
          <cell r="E1839">
            <v>95600</v>
          </cell>
          <cell r="F1839">
            <v>43455</v>
          </cell>
        </row>
        <row r="1840">
          <cell r="B1840">
            <v>9727</v>
          </cell>
          <cell r="C1840" t="str">
            <v>CÁMARA DIGITAL COMPACTA MÍNIMO 16.2 MEGAPIXELES, MEMORIA DE 8 GB, VÍDEO HD CON PAUSA Y ZOOM</v>
          </cell>
          <cell r="D1840" t="str">
            <v>DIA</v>
          </cell>
          <cell r="E1840">
            <v>59900</v>
          </cell>
          <cell r="F1840">
            <v>43455</v>
          </cell>
        </row>
        <row r="1841">
          <cell r="B1841">
            <v>9728</v>
          </cell>
          <cell r="C1841" t="str">
            <v>POSTE METALICO H=12m BRAZO SENCILLO PINTADO</v>
          </cell>
          <cell r="D1841" t="str">
            <v>UN</v>
          </cell>
          <cell r="E1841">
            <v>1606500</v>
          </cell>
          <cell r="F1841">
            <v>43455</v>
          </cell>
        </row>
        <row r="1842">
          <cell r="B1842">
            <v>9733</v>
          </cell>
          <cell r="C1842" t="str">
            <v>MALLA PARA GAVIÓN CALIBRE 13.0 HUECO DE 8 cm x 10 cm (7.5 cm x 7.5 cm) de 2m x 1m x 1m</v>
          </cell>
          <cell r="D1842" t="str">
            <v>UN</v>
          </cell>
          <cell r="E1842">
            <v>79001</v>
          </cell>
          <cell r="F1842">
            <v>43455</v>
          </cell>
        </row>
        <row r="1843">
          <cell r="B1843">
            <v>9734</v>
          </cell>
          <cell r="C1843" t="str">
            <v>CAMARA PREFABRICADA 37°  D= 120 cm, CAMPANA ESPIGO. - NO INCLUYE TRANSPORTE</v>
          </cell>
          <cell r="D1843" t="str">
            <v>UN</v>
          </cell>
          <cell r="E1843">
            <v>4173617</v>
          </cell>
          <cell r="F1843">
            <v>43455</v>
          </cell>
        </row>
        <row r="1844">
          <cell r="B1844">
            <v>9735</v>
          </cell>
          <cell r="C1844" t="str">
            <v>CÁMARA PREFABRICADA 22°  D= 120 cm, CAMPANA ESPIGO. - NO INCLUYE TRANSPORTE</v>
          </cell>
          <cell r="D1844" t="str">
            <v>UN</v>
          </cell>
          <cell r="E1844">
            <v>3843129</v>
          </cell>
          <cell r="F1844">
            <v>43455</v>
          </cell>
        </row>
        <row r="1845">
          <cell r="B1845">
            <v>9736</v>
          </cell>
          <cell r="C1845" t="str">
            <v>JUNTA DE DILATACIÓN - TRAMOS DE 1.00 m (Movimiento +/- 25 mm)</v>
          </cell>
          <cell r="D1845" t="str">
            <v>ML</v>
          </cell>
          <cell r="E1845">
            <v>708788</v>
          </cell>
          <cell r="F1845">
            <v>43455</v>
          </cell>
        </row>
        <row r="1846">
          <cell r="B1846">
            <v>9737</v>
          </cell>
          <cell r="C1846" t="str">
            <v>ENTIBADO METÁLICO SISTEMA CAJÓN MÓDULO BASE KS 100.</v>
          </cell>
          <cell r="D1846" t="str">
            <v>UN</v>
          </cell>
          <cell r="E1846">
            <v>2598960</v>
          </cell>
          <cell r="F1846">
            <v>43455</v>
          </cell>
        </row>
        <row r="1847">
          <cell r="B1847">
            <v>9738</v>
          </cell>
          <cell r="C1847" t="str">
            <v>EXTENSIÓN RIOSTRA DE 1000 mm PARA ENTIBADO METÁLICO SISTEMA CAJÓN MÓDULO BASE KS 100.</v>
          </cell>
          <cell r="D1847" t="str">
            <v>TRAMO</v>
          </cell>
          <cell r="E1847">
            <v>91630</v>
          </cell>
          <cell r="F1847">
            <v>43455</v>
          </cell>
        </row>
        <row r="1848">
          <cell r="B1848">
            <v>9739</v>
          </cell>
          <cell r="C1848" t="str">
            <v>REJILLA NO RECICLABLE 0.835 X 0.455 x 0.10</v>
          </cell>
          <cell r="D1848" t="str">
            <v>UN</v>
          </cell>
          <cell r="E1848">
            <v>594524</v>
          </cell>
          <cell r="F1848">
            <v>43455</v>
          </cell>
        </row>
        <row r="1849">
          <cell r="B1849">
            <v>9740</v>
          </cell>
          <cell r="C1849" t="str">
            <v>REJILLA NO RECICLABLE 0.50 X 0.50 x 0.07</v>
          </cell>
          <cell r="D1849" t="str">
            <v>UN</v>
          </cell>
          <cell r="E1849">
            <v>349551</v>
          </cell>
          <cell r="F1849">
            <v>43455</v>
          </cell>
        </row>
        <row r="1850">
          <cell r="B1850">
            <v>9741</v>
          </cell>
          <cell r="C1850" t="str">
            <v>REJILLA NO RECICLABLE 0.50 X 0.50 x 0.10</v>
          </cell>
          <cell r="D1850" t="str">
            <v>UN</v>
          </cell>
          <cell r="E1850">
            <v>388038</v>
          </cell>
          <cell r="F1850">
            <v>43455</v>
          </cell>
        </row>
        <row r="1851">
          <cell r="B1851">
            <v>9742</v>
          </cell>
          <cell r="C1851" t="str">
            <v>REJILLA NO RECICLABLE 0.835 X 0.455 x 0.14</v>
          </cell>
          <cell r="D1851" t="str">
            <v>UN</v>
          </cell>
          <cell r="E1851">
            <v>944741</v>
          </cell>
          <cell r="F1851">
            <v>43455</v>
          </cell>
        </row>
        <row r="1852">
          <cell r="B1852">
            <v>9743</v>
          </cell>
          <cell r="C1852" t="str">
            <v>PRUEBA DE HERMETICIDAD POR EL MÉTODO DE PRESIÓN POSITIVA CON AIRE PARA REDES DE ALCANTARILLADO - TRAMOS DE Ø 6" A Ø 12"</v>
          </cell>
          <cell r="D1852" t="str">
            <v>TRAMO</v>
          </cell>
          <cell r="E1852">
            <v>403800</v>
          </cell>
          <cell r="F1852">
            <v>43455</v>
          </cell>
        </row>
        <row r="1853">
          <cell r="B1853">
            <v>9744</v>
          </cell>
          <cell r="C1853" t="str">
            <v>PRUEBA DE HERMETICIDAD POR EL MÉTODO DE PRESIÓN POSITIVA CON AIRE PARA REDES DE ALCANTARILLADO - TRAMOS DE Ø 14" A Ø 24"</v>
          </cell>
          <cell r="D1853" t="str">
            <v>TRAMO</v>
          </cell>
          <cell r="E1853">
            <v>504750</v>
          </cell>
          <cell r="F1853">
            <v>43455</v>
          </cell>
        </row>
        <row r="1854">
          <cell r="B1854">
            <v>9745</v>
          </cell>
          <cell r="C1854" t="str">
            <v>PRUEBA DE HERMETICIDAD POR EL MÉTODO DE PRESIÓN POSITIVA CON AIRE PARA REDES DE ALCANTARILLADO - TRAMOS DE Ø 27" A Ø 40"</v>
          </cell>
          <cell r="D1854" t="str">
            <v>TRAMO</v>
          </cell>
          <cell r="E1854">
            <v>605700</v>
          </cell>
          <cell r="F1854">
            <v>43455</v>
          </cell>
        </row>
        <row r="1855">
          <cell r="B1855">
            <v>9746</v>
          </cell>
          <cell r="C1855" t="str">
            <v>PRUEBA DE HERMETICIDAD POR EL MÉTODO DE PRESIÓN POSITIVA CON AIRE PARA REDES DE ALCANTARILLADO - TRAMOS DE Ø 42" A Ø 50"</v>
          </cell>
          <cell r="D1855" t="str">
            <v>TRAMO</v>
          </cell>
          <cell r="E1855">
            <v>706650</v>
          </cell>
          <cell r="F1855">
            <v>43455</v>
          </cell>
        </row>
        <row r="1856">
          <cell r="B1856">
            <v>9747</v>
          </cell>
          <cell r="C1856" t="str">
            <v>RAJÓN = 6" A 12" (15 - 30 cm)</v>
          </cell>
          <cell r="D1856" t="str">
            <v>M3</v>
          </cell>
          <cell r="E1856">
            <v>38080</v>
          </cell>
          <cell r="F1856">
            <v>43455</v>
          </cell>
        </row>
        <row r="1857">
          <cell r="B1857">
            <v>9748</v>
          </cell>
          <cell r="C1857" t="str">
            <v>ESLINGA DE CADENA (PULPO)</v>
          </cell>
          <cell r="D1857" t="str">
            <v>UN</v>
          </cell>
          <cell r="E1857">
            <v>907970</v>
          </cell>
          <cell r="F1857">
            <v>43455</v>
          </cell>
        </row>
        <row r="1858">
          <cell r="B1858">
            <v>9752</v>
          </cell>
          <cell r="C1858" t="str">
            <v>MARTILLO DEMOLEDOR DE BAJO IMPACTO</v>
          </cell>
          <cell r="D1858" t="str">
            <v>HR</v>
          </cell>
          <cell r="E1858">
            <v>6125</v>
          </cell>
          <cell r="F1858">
            <v>43455</v>
          </cell>
        </row>
        <row r="1859">
          <cell r="B1859">
            <v>9753</v>
          </cell>
          <cell r="C1859" t="str">
            <v>EQUIPO DE SOLDADURA</v>
          </cell>
          <cell r="D1859" t="str">
            <v>HR</v>
          </cell>
          <cell r="E1859">
            <v>13388</v>
          </cell>
          <cell r="F1859">
            <v>43455</v>
          </cell>
        </row>
        <row r="1860">
          <cell r="B1860">
            <v>9754</v>
          </cell>
          <cell r="C1860" t="str">
            <v>PINTURA (LÁTEX) ACRÍLICA BASE AGUA - Pintura base agua con tecnología acrílica avanzada de uso exterior que ofrece protección a rayos ultravioleta y factores climáticos.</v>
          </cell>
          <cell r="D1860" t="str">
            <v>GLN</v>
          </cell>
          <cell r="E1860">
            <v>134000</v>
          </cell>
          <cell r="F1860">
            <v>43455</v>
          </cell>
        </row>
        <row r="1861">
          <cell r="B1861">
            <v>9755</v>
          </cell>
          <cell r="C1861" t="str">
            <v>LEVANTAMIENTO DE FALLAS CON EQUIPO DE ALTO RENDIMIENTO Y DETERMINACIÓN DEL ÍNDICE DE CONDICIÓN DEL PAVIMENTO-PCI. PAV FLEXIBLE Y/O RÍGIDO MALLA VIAL RURAL BOGOTÁ. INCL. VER OBSERVACIONES.</v>
          </cell>
          <cell r="D1861" t="str">
            <v>Km-Car</v>
          </cell>
          <cell r="E1861">
            <v>148219</v>
          </cell>
          <cell r="F1861">
            <v>42965.407534722202</v>
          </cell>
        </row>
        <row r="1862">
          <cell r="B1862">
            <v>9756</v>
          </cell>
          <cell r="C1862" t="str">
            <v>LEVANTAMIENTO DE FALLAS CON EQUIPO DE ALTO RENDIMIENTO Y DETERMINACIÓN DEL ÍNDICE DE CONDICIÓN DEL PAVIMENTO-PCI. PAV. CON SUPERFICIE EN ADOQUÍN EN LA MALLA VIAL RURAL BOGOTÁ. INCL. VER OBSERVACIONES.</v>
          </cell>
          <cell r="D1862" t="str">
            <v>Km-Car</v>
          </cell>
          <cell r="E1862">
            <v>148219</v>
          </cell>
          <cell r="F1862">
            <v>43455</v>
          </cell>
        </row>
        <row r="1863">
          <cell r="B1863">
            <v>9757</v>
          </cell>
          <cell r="C1863" t="str">
            <v>LEVANTAMIENTO FALLAS CON EQUIPO ALTO RENDIMIENTO Y DETERMINACIÓN DEL ÍNDICE DE CONDICIÓN DE VÍAS SIN SUPERFICIE-URCI. PAV. SUPERFICIE EN AFIRMADO EN MALLA VIAL RURAL BOGOTÁ. INCL. VER OBSERVACIONES.</v>
          </cell>
          <cell r="D1863" t="str">
            <v>Km-Car</v>
          </cell>
          <cell r="E1863">
            <v>136550</v>
          </cell>
          <cell r="F1863">
            <v>42965.416875000003</v>
          </cell>
        </row>
        <row r="1864">
          <cell r="B1864">
            <v>9758</v>
          </cell>
          <cell r="C1864" t="str">
            <v>LEVANTAMIENTO FALLAS CON EQUIPO ALTO RENDIMIENTO. VÍAS CON SUPERFICIE EN PLACA HUELLA EN LA MALLA VIAL RURAL BOGOTÁ. INCL. VER OBSERVACIONES.</v>
          </cell>
          <cell r="D1864" t="str">
            <v>Km-Car</v>
          </cell>
          <cell r="E1864">
            <v>163750</v>
          </cell>
          <cell r="F1864">
            <v>42965.418495370403</v>
          </cell>
        </row>
        <row r="1865">
          <cell r="B1865">
            <v>9759</v>
          </cell>
          <cell r="C1865" t="str">
            <v>MEDICIÓN PERFIL LONGITUDINAL CON EQUIPO DE ALTO RENDIMIENTO Y DETERMINACIÓN DEL IRI. PAV. CON SUPERFICIE FLEXIBLE,RÍGIDA Y/O AFIRMADO MALLA VIAL RURAL BOGOTÁ. INCL. VER OBSERVACIONES</v>
          </cell>
          <cell r="D1865" t="str">
            <v>Km-Car</v>
          </cell>
          <cell r="E1865">
            <v>78100</v>
          </cell>
          <cell r="F1865">
            <v>42965.419953703698</v>
          </cell>
        </row>
        <row r="1866">
          <cell r="B1866">
            <v>9760</v>
          </cell>
          <cell r="C1866" t="str">
            <v>TOMA DEFLEXIONES CON EQUIPO DE ALTO RENDIMIENTO (FWD O HWD) PARA EVALUACIÓN DE CAPACIDAD ESTRUCTURAL EN PAVIMENTOS CON SUPERFICIE FLEXIBLE EN LA MALLA VIAL RURAL DE BOGOTÁ. INCL. VER OBSERVACIONES</v>
          </cell>
          <cell r="D1866" t="str">
            <v>Pto.3R</v>
          </cell>
          <cell r="E1866">
            <v>19625</v>
          </cell>
          <cell r="F1866">
            <v>43455</v>
          </cell>
        </row>
        <row r="1867">
          <cell r="B1867">
            <v>9761</v>
          </cell>
          <cell r="C1867" t="str">
            <v>TOMA DEFLEXIONES CON EQUIPO DE ALTO RENDIMIENTO (FWD O HWD) PARA EVALUACIÓN DE CAPACIDAD ESTRUCTURAL EN PAVIMENTOS CON SUPERFICIE RÍGIDA EN LA MALLA VIAL RURAL DE BOGOTÁ. INCL. VER OBSERVACIONES</v>
          </cell>
          <cell r="D1867" t="str">
            <v>Pto.3R</v>
          </cell>
          <cell r="E1867">
            <v>26125</v>
          </cell>
          <cell r="F1867">
            <v>43455</v>
          </cell>
        </row>
        <row r="1868">
          <cell r="B1868">
            <v>9762</v>
          </cell>
          <cell r="C1868" t="str">
            <v>DETERMINACIÓN ESPESORES PAV. SUPERF. FLEXIBLE Y/O RÍGIDA CON EQUIPO DE ALTO RENDIMIENTO GEORRADAR, MÍNIMO 2 ANTENAS:1: 1000 MHZ Y 2:ENTRE 300-600 MHZ. MALLA VIAL RURAL BOGOTÁ. INCL. VER OBSERVACIONES</v>
          </cell>
          <cell r="D1868" t="str">
            <v>Km-Car</v>
          </cell>
          <cell r="E1868">
            <v>182600</v>
          </cell>
          <cell r="F1868">
            <v>42965.424953703703</v>
          </cell>
        </row>
        <row r="1869">
          <cell r="B1869">
            <v>9764</v>
          </cell>
          <cell r="C1869" t="str">
            <v>TUBO CONDUIT GALVANIZADO IMC 3"</v>
          </cell>
          <cell r="D1869" t="str">
            <v>ML</v>
          </cell>
          <cell r="E1869">
            <v>69226</v>
          </cell>
          <cell r="F1869">
            <v>43455</v>
          </cell>
        </row>
        <row r="1870">
          <cell r="B1870">
            <v>9765</v>
          </cell>
          <cell r="C1870" t="str">
            <v>TUBO METÁLICO RIGID GALVANIZADO DE 6"</v>
          </cell>
          <cell r="D1870" t="str">
            <v>ML</v>
          </cell>
          <cell r="E1870">
            <v>410650</v>
          </cell>
          <cell r="F1870">
            <v>43455</v>
          </cell>
        </row>
        <row r="1871">
          <cell r="B1871">
            <v>9766</v>
          </cell>
          <cell r="C1871" t="str">
            <v>CONECTOR MECÁNICO GD. CUERPO: DOBLE Y PERNO DE SUJECIÓN EN U. TUBO DE 3" VARILLA 3" - 3 1/2", 4 SOL - 2/0 STR</v>
          </cell>
          <cell r="D1871" t="str">
            <v>UN</v>
          </cell>
          <cell r="E1871">
            <v>85383</v>
          </cell>
          <cell r="F1871">
            <v>43455</v>
          </cell>
        </row>
        <row r="1872">
          <cell r="B1872">
            <v>9767</v>
          </cell>
          <cell r="C1872" t="str">
            <v>CONECTOR MECÁNICO GD. CUERPO: DOBLE Y PERNO DE SUJECIÓN EN U. TUBO DE 6" , 4 SOL - 2/0 STR</v>
          </cell>
          <cell r="D1872" t="str">
            <v>UN</v>
          </cell>
          <cell r="E1872">
            <v>250971</v>
          </cell>
          <cell r="F1872">
            <v>43455</v>
          </cell>
        </row>
        <row r="1873">
          <cell r="B1873">
            <v>9768</v>
          </cell>
          <cell r="C1873" t="str">
            <v>PASO PLÁSTICO EN POLIPROPILENO DE ALTO IMPACTO CON MATERIAL ORIGINAL. DE 0.40m DE ANCHO x 0.30m DE FONDO x 3.5cm DE GROSOR. Libre de todo mantenimiento de anticorrosivo de inmunizantes y de pintura.</v>
          </cell>
          <cell r="D1873" t="str">
            <v>UN</v>
          </cell>
          <cell r="E1873">
            <v>71281</v>
          </cell>
          <cell r="F1873">
            <v>43455</v>
          </cell>
        </row>
        <row r="1874">
          <cell r="B1874">
            <v>9773</v>
          </cell>
          <cell r="C1874" t="str">
            <v>CABLE ACERO GALVANIZADO A.A 6 x 19 DE 5/8 EN TRAMOS SEGÚN PLANOS, POR VIGAS. Incl. TORON DE 5/8"</v>
          </cell>
          <cell r="D1874" t="str">
            <v>ML</v>
          </cell>
          <cell r="E1874">
            <v>14994</v>
          </cell>
          <cell r="F1874">
            <v>43455</v>
          </cell>
        </row>
        <row r="1875">
          <cell r="B1875">
            <v>9774</v>
          </cell>
          <cell r="C1875" t="str">
            <v>APOYO ELASTOMÉRICO DE 30x30x5,0cm CON 4 REFUERZOS INTERNOS DE 1/8" A-36. DUREZA 60 SHORE A, ESFUERZO DE COMPRESIÓN APOYOS DE 112 Kg/cm2.</v>
          </cell>
          <cell r="D1875" t="str">
            <v>UN</v>
          </cell>
          <cell r="E1875">
            <v>206959</v>
          </cell>
          <cell r="F1875">
            <v>43455</v>
          </cell>
        </row>
        <row r="1876">
          <cell r="B1876">
            <v>9775</v>
          </cell>
          <cell r="C1876" t="str">
            <v>APOYO ELASTOMÉRICO DE 20x20x5,0cm CON 4 REFUERZOS INTERNOS DE 1/8" A-36. DUREZA 60 SHORE A, ESFUERZO DE COMPRESIÓN APOYOS DE 112 Kg/cm2.</v>
          </cell>
          <cell r="D1876" t="str">
            <v>UN</v>
          </cell>
          <cell r="E1876">
            <v>91987</v>
          </cell>
          <cell r="F1876">
            <v>43455</v>
          </cell>
        </row>
        <row r="1877">
          <cell r="B1877">
            <v>9776</v>
          </cell>
          <cell r="C1877" t="str">
            <v>CÁRCAMO EN CONCRETO PARA TUBERÍA DE POLIETILENO DE 3", 4" Y 6" EN CALZADA ASFÁLTO</v>
          </cell>
          <cell r="D1877" t="str">
            <v>ML</v>
          </cell>
          <cell r="E1877">
            <v>160650</v>
          </cell>
          <cell r="F1877">
            <v>43455</v>
          </cell>
        </row>
        <row r="1878">
          <cell r="B1878">
            <v>9777</v>
          </cell>
          <cell r="C1878" t="str">
            <v>CÁRCAMO EN CONCRETO PARA TUBERÍA DE ACERO DE 8" EN CALZADA ASFALTO</v>
          </cell>
          <cell r="D1878" t="str">
            <v>ML</v>
          </cell>
          <cell r="E1878">
            <v>170170</v>
          </cell>
          <cell r="F1878">
            <v>43455</v>
          </cell>
        </row>
        <row r="1879">
          <cell r="B1879">
            <v>9779</v>
          </cell>
          <cell r="C1879" t="str">
            <v>SEÑALIZACIÓN VERTICAL - SEÑAL CICLORUTA SIC-02. TABLERO 67,03cm x 28,04cm REFLECTIVO DE ALTA INTENSIDAD, PEDESTAL CIRCULAR GALVANIZADO DE 2" Y 2mm EN PINTURA ELECTROSTÁTICA. INCL. SUMINIST. E INSTALAC</v>
          </cell>
          <cell r="D1879" t="str">
            <v>UN</v>
          </cell>
          <cell r="E1879">
            <v>487900</v>
          </cell>
          <cell r="F1879">
            <v>43455</v>
          </cell>
        </row>
        <row r="1880">
          <cell r="B1880">
            <v>9780</v>
          </cell>
          <cell r="C1880" t="str">
            <v>SEÑAL ELEVADA BS, TABLERO 4,272m x 1,943m REFLECTIVO DIAMANTE, SOPORTE EN TUBO GALVANIZADO DE 12" x 7m CERCHA EN TUBO 4" DE 3mm Y 2" DE 2mm. INCL. SUMINIST. E INSTALAC</v>
          </cell>
          <cell r="D1880" t="str">
            <v>UN</v>
          </cell>
          <cell r="E1880">
            <v>10412500</v>
          </cell>
          <cell r="F1880">
            <v>43455</v>
          </cell>
        </row>
        <row r="1881">
          <cell r="B1881">
            <v>9781</v>
          </cell>
          <cell r="C1881" t="str">
            <v>SEÑAL ELEVADA BS, TABLERO 4,556m x 1,654m REFLECTIVO DIAMANTE, SOPORTE EN TUBO GALVANIZADO DE 12" x 7m CERCHA EN TUBO 4" DE 3mm Y 2" DE 2mm. INCL. SUMINIST. E INSTALAC</v>
          </cell>
          <cell r="D1881" t="str">
            <v>UN</v>
          </cell>
          <cell r="E1881">
            <v>11602500</v>
          </cell>
          <cell r="F1881">
            <v>43455</v>
          </cell>
        </row>
        <row r="1882">
          <cell r="B1882">
            <v>9782</v>
          </cell>
          <cell r="C1882" t="str">
            <v>SEÑAL CICLORUTA SIC-02, TABLERO 64,66cm x 28,04cm REFLECTIVO DE ALTA INTENSIDAD, PEDESTAL CIRCULAR GALVANIZADO DE 2" x 2mm EN PINTURA ELECTROSTÁTICA. INCL. SUMINIST. E INSTALAC</v>
          </cell>
          <cell r="D1882" t="str">
            <v>UN</v>
          </cell>
          <cell r="E1882">
            <v>386750</v>
          </cell>
          <cell r="F1882">
            <v>43455</v>
          </cell>
        </row>
        <row r="1883">
          <cell r="B1883">
            <v>9783</v>
          </cell>
          <cell r="C1883" t="str">
            <v>SEÑAL CICLORUTA SIC-02, TABLERO 67,32cm x 28,04cm REFLECTIVO DE ALTA INTENSIDAD, PEDESTAL CIRCULAR GALVANIZADO DE 2" x 2mm EN PINTURA ELECTROSTÁTICA. INCL. SUMINIST. E INSTALAC</v>
          </cell>
          <cell r="D1883" t="str">
            <v>UN</v>
          </cell>
          <cell r="E1883">
            <v>410550</v>
          </cell>
          <cell r="F1883">
            <v>43455</v>
          </cell>
        </row>
        <row r="1884">
          <cell r="B1884">
            <v>9784</v>
          </cell>
          <cell r="C1884" t="str">
            <v>SEÑAL ELEVADA BS, TABLERO 3.533m x 2.228m REFLECTIVO DIAMANTE, SOPORTE EN TUBO GALVANIZADO DE 12" x 7m CERCHA EN TUBO DE 4" EN 3mm  Y 2" EN 2mm. INCL. SUMINIST. E INSTALAC</v>
          </cell>
          <cell r="D1884" t="str">
            <v>UN</v>
          </cell>
          <cell r="E1884">
            <v>11602500</v>
          </cell>
          <cell r="F1884">
            <v>43455</v>
          </cell>
        </row>
        <row r="1885">
          <cell r="B1885">
            <v>9785</v>
          </cell>
          <cell r="C1885" t="str">
            <v>SEÑAL ELEVADA BS, TABLERO 4.007m x 1.032m REFLECTIVO DIAMANTE, SOPORTE EN TUBO GALVANIZADO DE 12" x 7m CERCHA EN TUBO DE 4" EN 3mm  Y 2" EN 2mm. INCL. SUMINIST. E INSTALAC</v>
          </cell>
          <cell r="D1885" t="str">
            <v>UN</v>
          </cell>
          <cell r="E1885">
            <v>11602500</v>
          </cell>
          <cell r="F1885">
            <v>43455</v>
          </cell>
        </row>
        <row r="1886">
          <cell r="B1886">
            <v>9786</v>
          </cell>
          <cell r="C1886" t="str">
            <v>SEÑAL ELEVADA BS, TABLERO 3.561m x 2.228m REFLECTIVO DIAMANTE, SOPORTE EN TUBO GALVANIZADO DE 12" x 7m CERCHA EN TUBO DE 4" EN 3mm  Y 2" EN 2mm. INCL. SUMINIST. E INSTALAC</v>
          </cell>
          <cell r="D1886" t="str">
            <v>UN</v>
          </cell>
          <cell r="E1886">
            <v>11602500</v>
          </cell>
          <cell r="F1886">
            <v>43455</v>
          </cell>
        </row>
        <row r="1887">
          <cell r="B1887">
            <v>9787</v>
          </cell>
          <cell r="C1887" t="str">
            <v>SEÑAL ELEVADA BS, TABLERO 2.738m x 1.380m REFLECTIVO DIAMANTE, SOPORTE EN TUBO GALVANIZADO DE 12" x 7m CERCHA EN TUBO DE 4" EN 3mm  Y 2" EN 2mm. INCL. SUMINIST. E INSTALAC</v>
          </cell>
          <cell r="D1887" t="str">
            <v>UN</v>
          </cell>
          <cell r="E1887">
            <v>8032500</v>
          </cell>
          <cell r="F1887">
            <v>43455</v>
          </cell>
        </row>
        <row r="1888">
          <cell r="B1888">
            <v>9788</v>
          </cell>
          <cell r="C1888" t="str">
            <v>SEÑAL INFORMATIVA SI-28, TABLERO 85.01cm x 26.00cm REFLECTIVO ALTA INTENSIDAD, PEDESTAL EN ÁNGULO DE 2"x2"x1/4" H= 2.60m EN PINTURA ELECTROSTÁTICA. INCL. SUMINIST. E INSTALAC</v>
          </cell>
          <cell r="D1888" t="str">
            <v>UN</v>
          </cell>
          <cell r="E1888">
            <v>392700</v>
          </cell>
          <cell r="F1888">
            <v>43455</v>
          </cell>
        </row>
        <row r="1889">
          <cell r="B1889">
            <v>9789</v>
          </cell>
          <cell r="C1889" t="str">
            <v>SEÑAL ELEVADA BS, TABLERO 3.097m x 2.228m REFLECTIVO DIAMANTE, SOPORTE EN TUBO GALVANIZADO DE 12" EN 7m. CERCHA EN TUBO DE 4" EN 3mm Y 2" EN 2mm. INCL. SUMINIST. E INSTALAC</v>
          </cell>
          <cell r="D1889" t="str">
            <v>UN</v>
          </cell>
          <cell r="E1889">
            <v>11602500</v>
          </cell>
          <cell r="F1889">
            <v>43455</v>
          </cell>
        </row>
        <row r="1890">
          <cell r="B1890">
            <v>9790</v>
          </cell>
          <cell r="C1890" t="str">
            <v>SEÑAL INFORMATIVA SI-05, TABLERO 1.401m x 0.512m REFLECTIVO ALTA INTENSIDAD, PEDESTAL EN ÁNGULO DE 2"x2"x1/4" H= 2.60m EN PINTURA ELECTROSTÁTICA. INCL. SUMINIST. E INSTALAC</v>
          </cell>
          <cell r="D1890" t="str">
            <v>UN</v>
          </cell>
          <cell r="E1890">
            <v>404600</v>
          </cell>
          <cell r="F1890">
            <v>43455</v>
          </cell>
        </row>
        <row r="1891">
          <cell r="B1891">
            <v>9791</v>
          </cell>
          <cell r="C1891" t="str">
            <v>SEÑAL INFORMATIVA SI-05, TABLERO 1.167m x 0.512m REFLECTIVO ALTA INTENSIDAD, PEDESTAL EN ÁNGULO DE 2"x2"x1/4" H= 2.60m EN PINTURA ELECTROSTÁTICA. INCL. SUMINIST. E INSTALAC</v>
          </cell>
          <cell r="D1891" t="str">
            <v>UN</v>
          </cell>
          <cell r="E1891">
            <v>404600</v>
          </cell>
          <cell r="F1891">
            <v>43455</v>
          </cell>
        </row>
        <row r="1892">
          <cell r="B1892">
            <v>9792</v>
          </cell>
          <cell r="C1892" t="str">
            <v>SEÑAL INFORMATIVA SI-05, TABLERO 1.190m x 0.512m REFLECTIVO ALTA INTENSIDAD, PEDESTAL EN ÁNGULO DE 2"x2"x1/4" H= 2.60m EN PINTURA ELECTROSTÁTICA. INCL. SUMINIST. E INSTALAC</v>
          </cell>
          <cell r="D1892" t="str">
            <v>UN</v>
          </cell>
          <cell r="E1892">
            <v>404600</v>
          </cell>
          <cell r="F1892">
            <v>43455</v>
          </cell>
        </row>
        <row r="1893">
          <cell r="B1893">
            <v>9793</v>
          </cell>
          <cell r="C1893" t="str">
            <v>SEÑAL INFORMATIVA SI-05, TABLERO 85.94cm x 50.95cm REFLECTIVO ALTA INTENSIDAD, PEDESTAL EN ÁNGULO DE 2"x2"x1/4" H= 2.60m EN PINTURA ELECTROSTÁTICA. INCL. SUMINIST. E INSTALAC</v>
          </cell>
          <cell r="D1893" t="str">
            <v>UN</v>
          </cell>
          <cell r="E1893">
            <v>392700</v>
          </cell>
          <cell r="F1893">
            <v>43455</v>
          </cell>
        </row>
        <row r="1894">
          <cell r="B1894">
            <v>9794</v>
          </cell>
          <cell r="C1894" t="str">
            <v>SEÑAL INFORMATIVA SI-05, TABLERO 88.03cm x 50.95cm REFLECTIVO ALTA INTENSIDAD, PEDESTAL EN ÁNGULO DE 2"x2"x1/4" H= 2.60m EN PINTURA ELECTROSTÁTICA. INCL. SUMINIST. E INSTALAC</v>
          </cell>
          <cell r="D1894" t="str">
            <v>UN</v>
          </cell>
          <cell r="E1894">
            <v>392700</v>
          </cell>
          <cell r="F1894">
            <v>43455</v>
          </cell>
        </row>
        <row r="1895">
          <cell r="B1895">
            <v>9795</v>
          </cell>
          <cell r="C1895" t="str">
            <v>SEÑAL INFORMATIVA SI-05, TABLERO 1.075m x 0.512m REFLECTIVO ALTA INTENSIDAD, PEDESTAL EN ÁNGULO DE 2"x2"x1/4" H= 2.60m EN PINTURA ELECTROSTÁTICA. INCL. SUMINIST. E INSTALAC</v>
          </cell>
          <cell r="D1895" t="str">
            <v>UN</v>
          </cell>
          <cell r="E1895">
            <v>404600</v>
          </cell>
          <cell r="F1895">
            <v>43455</v>
          </cell>
        </row>
        <row r="1896">
          <cell r="B1896">
            <v>9796</v>
          </cell>
          <cell r="C1896" t="str">
            <v>SEÑAL ELEVADA BS, TABLERO 2.414m x 1.380m REFLECTIVO DIAMANTE, SOPORTE EN TUBO GALVANIZADO DE 12" EN 7m. CERCHA EN TUBO DE 4" EN 3mm Y 2" EN 2mm. INCL. SUMINIST. E INSTALAC</v>
          </cell>
          <cell r="D1896" t="str">
            <v>UN</v>
          </cell>
          <cell r="E1896">
            <v>8032500</v>
          </cell>
          <cell r="F1896">
            <v>43455</v>
          </cell>
        </row>
        <row r="1897">
          <cell r="B1897">
            <v>9797</v>
          </cell>
          <cell r="C1897" t="str">
            <v>SEÑAL ELEVADA BS, TABLERO 3.322m x 2.111m REFLECTIVO DIAMANTE, SOPORTE EN TUBO GALVANIZADO DE 12" EN 7m. CERCHA EN TUBO DE 4" EN 3mm Y 2" EN 2mm. INCL. SUMINIST. E INSTALAC</v>
          </cell>
          <cell r="D1897" t="str">
            <v>UN</v>
          </cell>
          <cell r="E1897">
            <v>11602500</v>
          </cell>
          <cell r="F1897">
            <v>43455</v>
          </cell>
        </row>
        <row r="1898">
          <cell r="B1898">
            <v>9798</v>
          </cell>
          <cell r="C1898" t="str">
            <v>REEMPLAZO DE TABLERO SEÑAL ELEVADA BS, POR TABLERO GALVANIZADO  CALIBRE 20 3.914m x 1.972m REFLECTIVO DIAMANTE. INCL. SUMINIST. E INSTALAC</v>
          </cell>
          <cell r="D1898" t="str">
            <v>UN</v>
          </cell>
          <cell r="E1898">
            <v>4581500</v>
          </cell>
          <cell r="F1898">
            <v>43455</v>
          </cell>
        </row>
        <row r="1899">
          <cell r="B1899">
            <v>9799</v>
          </cell>
          <cell r="C1899" t="str">
            <v>SEÑAL INFORMATIVA SI-05C, TABLERO 60.64cm x 82.50cm REFLECTIVO ALTA INTENSIDAD, PEDESTAL EN ÁNGULO DE 2"x2"x1/4" H= 2.60m EN PINTURA ELECTROSTÁTICA. INCL. SUMINIST. E INSTALAC</v>
          </cell>
          <cell r="D1899" t="str">
            <v>UN</v>
          </cell>
          <cell r="E1899">
            <v>190400</v>
          </cell>
          <cell r="F1899">
            <v>43455</v>
          </cell>
        </row>
        <row r="1900">
          <cell r="B1900">
            <v>9800</v>
          </cell>
          <cell r="C1900" t="str">
            <v>SEÑAL INFORMATIVA SI-05C, TABLERO 75.09cm x 82.50cm REFLECTIVO ALTA INTENSIDAD, PEDESTAL EN ÁNGULO DE 2"x2"x1/4" H= 2.60m EN PINTURA ELECTROSTÁTICA. INCL. SUMINIST. E INSTALAC</v>
          </cell>
          <cell r="D1900" t="str">
            <v>UN</v>
          </cell>
          <cell r="E1900">
            <v>232050</v>
          </cell>
          <cell r="F1900">
            <v>43455</v>
          </cell>
        </row>
        <row r="1901">
          <cell r="B1901">
            <v>9801</v>
          </cell>
          <cell r="C1901" t="str">
            <v>SEÑAL INFORMATIVA SI-05C, TABLERO 76.09cm x 97.51cm REFLECTIVO ALTA INTENSIDAD, PEDESTAL EN ÁNGULO DE 2"x2"x1/4" H= 2.60m EN PINTURA ELECTROSTÁTICA. INCL. SUMINIST. E INSTALAC</v>
          </cell>
          <cell r="D1901" t="str">
            <v>UN</v>
          </cell>
          <cell r="E1901">
            <v>458150</v>
          </cell>
          <cell r="F1901">
            <v>43455</v>
          </cell>
        </row>
        <row r="1902">
          <cell r="B1902">
            <v>9802</v>
          </cell>
          <cell r="C1902" t="str">
            <v>SEÑAL INFORMATIVA SI-05C, TABLERO 75.01cm x 82.50cm REFLECTIVO ALTA INTENSIDAD, PEDESTAL EN ÁNGULO DE 2"x2"x1/4" H= 2.60m EN PINTURA ELECTROSTÁTICA. INCL. SUMINIST. E INSTALAC</v>
          </cell>
          <cell r="D1902" t="str">
            <v>UN</v>
          </cell>
          <cell r="E1902">
            <v>232050</v>
          </cell>
          <cell r="F1902">
            <v>43455</v>
          </cell>
        </row>
        <row r="1903">
          <cell r="B1903">
            <v>9803</v>
          </cell>
          <cell r="C1903" t="str">
            <v>SEÑAL INFORMATIVA BS, TABLERO 2.696m x 1.380m REFLECTIVO DIAMANTE, SOPORTE EN TUBO GALVANIZADO DE 12" x 7m. CERCHA EN TUBO DE 4" EN 3mm Y 2" EN 2mm INCL. SUMINIST. E INSTALAC</v>
          </cell>
          <cell r="D1903" t="str">
            <v>UN</v>
          </cell>
          <cell r="E1903">
            <v>392700</v>
          </cell>
          <cell r="F1903">
            <v>43455</v>
          </cell>
        </row>
        <row r="1904">
          <cell r="B1904">
            <v>9804</v>
          </cell>
          <cell r="C1904" t="str">
            <v>SEÑAL INFORMATIVA SI-05, TABLERO 1.119m x 0.512m REFLECTIVO ALTA INTENSIDAD, PEDESTAL EN ÁNGULO DE 2"x2"x1/4" H= 2.60m EN PINTURA ELECTROSTÁTICA. INCL. SUMINIST. E INSTALAC</v>
          </cell>
          <cell r="D1904" t="str">
            <v>UN</v>
          </cell>
          <cell r="E1904">
            <v>577150</v>
          </cell>
          <cell r="F1904">
            <v>43455</v>
          </cell>
        </row>
        <row r="1905">
          <cell r="B1905">
            <v>9806</v>
          </cell>
          <cell r="C1905" t="str">
            <v>COLUMNAS DE ACCIONAMIENTO ELÉCTRICO PARA BARRERAS DE ALUMINIO DE DOS Y HASTA DIEZ METROS DE LONGITUD</v>
          </cell>
          <cell r="D1905" t="str">
            <v>UN</v>
          </cell>
          <cell r="E1905">
            <v>9758000</v>
          </cell>
          <cell r="F1905">
            <v>43455</v>
          </cell>
        </row>
        <row r="1906">
          <cell r="B1906">
            <v>9807</v>
          </cell>
          <cell r="C1906" t="str">
            <v>TOTEM H=12m, DESMONTE INCL. TRASLADO Y MONTAJE EN SITIO SELECCIONADO TRANSPORTE DE ESTRUCTURA DE TOTEM SEGÚN PLANOS DE DISEÑO, INCL. LOS ACABADOS, LOGOS Y MAPA, SIN RELOJ PARA EXTERIORES DE DOBLE CARA</v>
          </cell>
          <cell r="D1906" t="str">
            <v>UN</v>
          </cell>
          <cell r="E1906">
            <v>13500000</v>
          </cell>
          <cell r="F1906">
            <v>43455</v>
          </cell>
        </row>
        <row r="1907">
          <cell r="B1907">
            <v>9808</v>
          </cell>
          <cell r="C1907" t="str">
            <v>DESMONTE Y TRASLADO CABINA PARA PAGO. INCLUYE VENTANAS PUNTO DE PAGO. SUMINISTRO E INSTALACIÓN.</v>
          </cell>
          <cell r="D1907" t="str">
            <v>UN</v>
          </cell>
          <cell r="E1907">
            <v>4053200</v>
          </cell>
          <cell r="F1907">
            <v>42996.379444444399</v>
          </cell>
        </row>
        <row r="1908">
          <cell r="B1908">
            <v>9809</v>
          </cell>
          <cell r="C1908" t="str">
            <v>DESMONTE DE TORNIQUETES EN ÁREA DE ACCESO A ESTACIONES DE TRANSMILENIO</v>
          </cell>
          <cell r="D1908" t="str">
            <v>UN</v>
          </cell>
          <cell r="E1908">
            <v>405320</v>
          </cell>
          <cell r="F1908">
            <v>42996.380775463003</v>
          </cell>
        </row>
        <row r="1909">
          <cell r="B1909">
            <v>9810</v>
          </cell>
          <cell r="C1909" t="str">
            <v>PUERTA METÁLICA ENTAMBORADA CAL 18 DE 4" INCLUYE PINTURA ELECTROSTÁTICA COLOR GRIS 7014 INCLUYE MARCO BISAGRAS REDONDAS Y CERRADURA. SUMINISTRO E INSTALACIÓN</v>
          </cell>
          <cell r="D1909" t="str">
            <v>UN</v>
          </cell>
          <cell r="E1909">
            <v>737065</v>
          </cell>
          <cell r="F1909">
            <v>43455</v>
          </cell>
        </row>
        <row r="1910">
          <cell r="B1910">
            <v>9811</v>
          </cell>
          <cell r="C1910" t="str">
            <v>PANEL LAMINA ACERO INOX. CAL 18 MURO ANCHO INCL. LAMINA 4"x8" PARA PANELES ENTAMBORADOS Y REFUERZOS INTERNOS PLATINAS DE ANCLAJE PASAVIDRIOS EN LAMINA COLD ROLL 18 TORNILLOS PINTURA ELECTROST LIMP QUI</v>
          </cell>
          <cell r="D1910" t="str">
            <v>M2</v>
          </cell>
          <cell r="E1910">
            <v>778906</v>
          </cell>
          <cell r="F1910">
            <v>43455</v>
          </cell>
        </row>
        <row r="1911">
          <cell r="B1911">
            <v>9812</v>
          </cell>
          <cell r="C1911" t="str">
            <v>FLANCHE LATERAL REMATE DE CUBIERTA EN LAMINA GALVANIZADA Y PINTADA DESARROLLO DE 20 CM. SUMINISTRO E INSTALACIÓN</v>
          </cell>
          <cell r="D1911" t="str">
            <v>ML</v>
          </cell>
          <cell r="E1911">
            <v>36662</v>
          </cell>
          <cell r="F1911">
            <v>43455</v>
          </cell>
        </row>
        <row r="1912">
          <cell r="B1912">
            <v>9813</v>
          </cell>
          <cell r="C1912" t="str">
            <v>CIELO RASO EN BANDEJA TILE DE 610 mm x 610mm EN ALUZINC PERFORADO PERFIL CLP INCLUYE PERFILES DE FIJACION SISTEMA DE SUSPENSION Y ESPACIO PARA LAMPARAS. SUMINISTRO E INSTALACIÓN</v>
          </cell>
          <cell r="D1912" t="str">
            <v>M2</v>
          </cell>
          <cell r="E1912">
            <v>204125</v>
          </cell>
          <cell r="F1912">
            <v>43455</v>
          </cell>
        </row>
        <row r="1913">
          <cell r="B1913">
            <v>9814</v>
          </cell>
          <cell r="C1913" t="str">
            <v>BARANDAS EN ACERO INOXIDABLE VAGÓN (BARANDAS INTERNAS EN ACERO INOXIDABLE ALTURA DE 0,80m LONGITUD 0,67m. SUMINISTRO E INSTALACIÓN.</v>
          </cell>
          <cell r="D1913" t="str">
            <v>UN</v>
          </cell>
          <cell r="E1913">
            <v>234032</v>
          </cell>
          <cell r="F1913">
            <v>43455</v>
          </cell>
        </row>
        <row r="1914">
          <cell r="B1914">
            <v>9815</v>
          </cell>
          <cell r="C1914" t="str">
            <v>BARANDAS EN ACERO INOXIDABLE PARA VAGON (BARANDAS INTERNAS. TUBERIA ACERO INOX. D=2" CAL 16. 1 DIVISORIO HORIZONTAL. H= 0,80m L= 2,00m). SUMINISTRO E INSTALACIÓN.</v>
          </cell>
          <cell r="D1914" t="str">
            <v>UN</v>
          </cell>
          <cell r="E1914">
            <v>444125</v>
          </cell>
          <cell r="F1914">
            <v>43455</v>
          </cell>
        </row>
        <row r="1915">
          <cell r="B1915">
            <v>9816</v>
          </cell>
          <cell r="C1915" t="str">
            <v>LUCERNARIO EN POLICARBONATO MACIZO DE e=3mm COLOR CRISTAL, SOPORTES EN PERFIL TUBULAR DE 0,25m x 0,25m CADA 1,20m POR ENCIMA Y DEBAJO, CONNECTOR CADA 2.05m.INCL FLANCHES POLICARBONATO. SUMIN E INSTAL.</v>
          </cell>
          <cell r="D1915" t="str">
            <v>M2</v>
          </cell>
          <cell r="E1915">
            <v>448492</v>
          </cell>
          <cell r="F1915">
            <v>43455</v>
          </cell>
        </row>
        <row r="1916">
          <cell r="B1916">
            <v>9817</v>
          </cell>
          <cell r="C1916" t="str">
            <v>VENTANAS EN ALUMINIO TIPO LENHER DE 1,20m x 0,30m CON ALFAJIA EN ALUMINIO Y VIDRIO LAMINADO DE 3+3 (6 mm). SUMINISTRO E INSTALACIÓN</v>
          </cell>
          <cell r="D1916" t="str">
            <v>UN</v>
          </cell>
          <cell r="E1916">
            <v>271589</v>
          </cell>
          <cell r="F1916">
            <v>43455</v>
          </cell>
        </row>
        <row r="1917">
          <cell r="B1917">
            <v>9818</v>
          </cell>
          <cell r="C1917" t="str">
            <v>VINILO ADHESIVO FABRICADA EN LÁMINA DE ALUMINIO ANODIZADO 1.5mm PARA RUTEROS VALLA "SALIDA GRACIAS OTROS DESTINOS"(185cm x 31,6cm) SEGÚN MANUAL DE IMAGEN DE TRANSMILENIO. SUMINISTRO E INSTALACIÓN.</v>
          </cell>
          <cell r="D1917" t="str">
            <v>UN</v>
          </cell>
          <cell r="E1917">
            <v>888000</v>
          </cell>
          <cell r="F1917">
            <v>43455</v>
          </cell>
        </row>
        <row r="1918">
          <cell r="B1918">
            <v>9819</v>
          </cell>
          <cell r="C1918" t="str">
            <v>VINILO ADHESIVO FABRICADA EN LÁMINA DE ALUMINIO ANODIZADO 1.5mm PARA RUTEROS VALLA "SALIDA GRACIAS OTROS DESTINOS"(275cm x 31,6cm) SEGÚN MANUAL DE IMAGEN DE TRANSMILENIO. SUMINISTRO E INSTALACIÓN.</v>
          </cell>
          <cell r="D1918" t="str">
            <v>UN</v>
          </cell>
          <cell r="E1918">
            <v>1320000</v>
          </cell>
          <cell r="F1918">
            <v>43455</v>
          </cell>
        </row>
        <row r="1919">
          <cell r="B1919">
            <v>9820</v>
          </cell>
          <cell r="C1919" t="str">
            <v>VINILO ADHESIVO FABRICADA EN LÁMINA DE ALUMINIO ANODIZADO 1.5mm PARA RUTEROS VALLA "SALIDA GRACIAS OTROS DESTINOS"(4.05mx31,6cm) SEGÚN MANUAL DE IMAGEN DE TRANSMILENIO. SUMINISTRO E INSTALACIÓN.</v>
          </cell>
          <cell r="D1919" t="str">
            <v>UN</v>
          </cell>
          <cell r="E1919">
            <v>1944000</v>
          </cell>
          <cell r="F1919">
            <v>43455</v>
          </cell>
        </row>
        <row r="1920">
          <cell r="B1920">
            <v>9821</v>
          </cell>
          <cell r="C1920" t="str">
            <v>VINILO ADHESIVO VINILICO ESMERILADO EFECTO SANDBLASTING FROSTED CRYSTAL GARANTÍA DE 5 AÑOS EN EXTERIORES SEGÚN MANUAL DE IMAGEN DE TRANSMILENIO. SUMINISTRO E INSTALACIÓN.</v>
          </cell>
          <cell r="D1920" t="str">
            <v>UN</v>
          </cell>
          <cell r="E1920">
            <v>64234</v>
          </cell>
          <cell r="F1920">
            <v>43455</v>
          </cell>
        </row>
        <row r="1921">
          <cell r="B1921">
            <v>9822</v>
          </cell>
          <cell r="C1921" t="str">
            <v>PINTURA SILOXANO MONO-COMPONENTE. ALTA ADHERENCIA, ALTA RESISTENCIA A LOS GRAFFITIS, A LOS RAYOS UV, ALTA LAVABILIDAD. NO REQUIERE DILUCIÓN. (6 - 10 M2 / Gl   @ 15 mils.</v>
          </cell>
          <cell r="D1921" t="str">
            <v>GLN</v>
          </cell>
          <cell r="E1921">
            <v>279900</v>
          </cell>
          <cell r="F1921">
            <v>43455</v>
          </cell>
        </row>
        <row r="1922">
          <cell r="B1922">
            <v>9823</v>
          </cell>
          <cell r="C1922" t="str">
            <v>PUERTA PREFERENCIAL TRANSMILENIO. SUM. E INSTAL. TODOS SUS COMPONENTES Y ACCESORIOS. INCL. MARCOS PERIMETRALES DE 0.965m x 2.065m EN TUBULAR CUADRADO COLD ROLLED SECC. 5cm Cal.16 SIST. ANTIVANDÁLICO</v>
          </cell>
          <cell r="D1922" t="str">
            <v>UN</v>
          </cell>
          <cell r="E1922">
            <v>32606000</v>
          </cell>
          <cell r="F1922">
            <v>43455</v>
          </cell>
        </row>
        <row r="1923">
          <cell r="B1923">
            <v>9824</v>
          </cell>
          <cell r="C1923" t="str">
            <v>PUERTA PREFERENCIAL TRANSMILENIO. SUM. E INSTAL. TODOS SUS COMPONENTES Y ACCESORIOS. INCL. MARCOS PERIMETRALES DE 0.965m x 2.065m EN TUBULAR CUADRADO COLD ROLLED SECC. 5cm Cal.16 NO SIST ANTIVANDALICO</v>
          </cell>
          <cell r="D1923" t="str">
            <v>UN</v>
          </cell>
          <cell r="E1923">
            <v>32606000</v>
          </cell>
          <cell r="F1923">
            <v>43455</v>
          </cell>
        </row>
        <row r="1924">
          <cell r="B1924">
            <v>9825</v>
          </cell>
          <cell r="C1924" t="str">
            <v>PUERTA SENCILLA TRANSMILENIO. SUM. E INSTAL. TODOS SUS COMPONENTES Y ACCESORIOS. INCL. MARCOS PERIMETRALES DE 0.965m x 2.065m EN TUBULAR CUADRADO COLD ROLLED SECC. 5cm Cal.16 NO SIST ANTIVANDALICO</v>
          </cell>
          <cell r="D1924" t="str">
            <v>UN</v>
          </cell>
          <cell r="E1924">
            <v>18802000</v>
          </cell>
          <cell r="F1924">
            <v>43455</v>
          </cell>
        </row>
        <row r="1925">
          <cell r="B1925">
            <v>9826</v>
          </cell>
          <cell r="C1925" t="str">
            <v>PUERTA SENCILLA TRANSMILENIO. SUM. E INSTAL. TODOS SUS COMPONENTES Y ACCESORIOS. INCL. MARCOS PERIMETRALES DE 0.965m x 2.065m EN TUBULAR CUADRADO COLD ROLLED SECC. 5cm Cal.16. INCL SIST. ANTIVANDÁLICO</v>
          </cell>
          <cell r="D1925" t="str">
            <v>UN</v>
          </cell>
          <cell r="E1925">
            <v>18802000</v>
          </cell>
          <cell r="F1925">
            <v>43455</v>
          </cell>
        </row>
        <row r="1926">
          <cell r="B1926">
            <v>9828</v>
          </cell>
          <cell r="C1926" t="str">
            <v>MEZCLA ASFÁLTICA EN CALIENTE DE ALTO MÓDULO MAM-20 CON CEMENTO ASFÁLTICO TIPO V</v>
          </cell>
          <cell r="D1926" t="str">
            <v>M3</v>
          </cell>
          <cell r="E1926">
            <v>441811</v>
          </cell>
          <cell r="F1926">
            <v>43455</v>
          </cell>
        </row>
        <row r="1927">
          <cell r="B1927">
            <v>9830</v>
          </cell>
          <cell r="C1927" t="str">
            <v>CARROTANQUE IRRIGADOR DE ASFALTO CAPACIDAD APROX 8000 LT</v>
          </cell>
          <cell r="D1927" t="str">
            <v>HR</v>
          </cell>
          <cell r="E1927">
            <v>75000</v>
          </cell>
          <cell r="F1927">
            <v>43455</v>
          </cell>
        </row>
        <row r="1928">
          <cell r="B1928">
            <v>9831</v>
          </cell>
          <cell r="C1928" t="str">
            <v>CELDA DE DISTRIBUCIÓN CON TRANSFORMADOR SECO TRIFÁSICO DE 30 KVA, 440V -208/120 V. EQUIPADA CON INTERRUPTORES Y CABLEADO INTERNO La toma ppal cambiador derivaciones 11400 V-13200 V.(Incl sum e instal)</v>
          </cell>
          <cell r="D1928" t="str">
            <v>UN</v>
          </cell>
          <cell r="E1928">
            <v>4176900</v>
          </cell>
          <cell r="F1928">
            <v>43455</v>
          </cell>
        </row>
        <row r="1929">
          <cell r="B1929">
            <v>9832</v>
          </cell>
          <cell r="C1929" t="str">
            <v>DENSIDAD BULK DEL LLENANTE MINERAL EN KEROSENE</v>
          </cell>
          <cell r="D1929" t="str">
            <v>UN</v>
          </cell>
          <cell r="E1929">
            <v>202895</v>
          </cell>
          <cell r="F1929">
            <v>43455</v>
          </cell>
        </row>
        <row r="1930">
          <cell r="B1930">
            <v>9833</v>
          </cell>
          <cell r="C1930" t="str">
            <v>TARIFA HORA - PERSONAL DE OBRA - OFICIAL NOCTURNO (Incluye Factor de Prestaciones)</v>
          </cell>
          <cell r="D1930" t="str">
            <v>HR</v>
          </cell>
          <cell r="E1930">
            <v>11039.46</v>
          </cell>
          <cell r="F1930">
            <v>43487</v>
          </cell>
        </row>
        <row r="1931">
          <cell r="B1931">
            <v>9834</v>
          </cell>
          <cell r="C1931" t="str">
            <v>TARIFA MES - SERVICIO TELEFÓNICA LOCAL Y LIMITADA, INTERNET BANDA ANCHA ILIMITADA 50 MB ESTRATO 2</v>
          </cell>
          <cell r="D1931" t="str">
            <v>MES</v>
          </cell>
          <cell r="E1931">
            <v>145217</v>
          </cell>
          <cell r="F1931">
            <v>43455</v>
          </cell>
        </row>
        <row r="1932">
          <cell r="B1932">
            <v>9835</v>
          </cell>
          <cell r="C1932" t="str">
            <v>TARIFA MES - SERVICIO TELEFÓNICA LOCAL Y LIMITADA, INTERNET BANDA ANCHA ILIMITADA 50 MB ESTRATO 3</v>
          </cell>
          <cell r="D1932" t="str">
            <v>MES</v>
          </cell>
          <cell r="E1932">
            <v>146925</v>
          </cell>
          <cell r="F1932">
            <v>43455</v>
          </cell>
        </row>
        <row r="1933">
          <cell r="B1933">
            <v>9836</v>
          </cell>
          <cell r="C1933" t="str">
            <v>TARIFA MES - SERVICIO TELEFÓNICA LOCAL Y LIMITADA, INTERNET BANDA ANCHA ILIMITADA 50 MB ESTRATO 4</v>
          </cell>
          <cell r="D1933" t="str">
            <v>MES</v>
          </cell>
          <cell r="E1933">
            <v>168967</v>
          </cell>
          <cell r="F1933">
            <v>43455</v>
          </cell>
        </row>
        <row r="1934">
          <cell r="B1934">
            <v>9837</v>
          </cell>
          <cell r="C1934" t="str">
            <v>TARIFA MES - SERVICIO TELEFÓNICA LOCAL Y LIMITADA, INTERNET BANDA ANCHA ILIMITADA 50 MB ESTRATO 5</v>
          </cell>
          <cell r="D1934" t="str">
            <v>MES</v>
          </cell>
          <cell r="E1934">
            <v>179800</v>
          </cell>
          <cell r="F1934">
            <v>43455</v>
          </cell>
        </row>
        <row r="1935">
          <cell r="B1935">
            <v>9838</v>
          </cell>
          <cell r="C1935" t="str">
            <v>TARIFA MES - SERVICIO TELEFÓNICA LOCAL Y LIMITADA, INTERNET BANDA ANCHA ILIMITADA 50 MB ESTRATO 6</v>
          </cell>
          <cell r="D1935" t="str">
            <v>MES</v>
          </cell>
          <cell r="E1935">
            <v>179800</v>
          </cell>
          <cell r="F1935">
            <v>43455</v>
          </cell>
        </row>
        <row r="1936">
          <cell r="B1936">
            <v>9839</v>
          </cell>
          <cell r="C1936" t="str">
            <v>TARIFA  - LEVANTAMIENTO DE ACTAS DE FACHADA (Incluye personal, logística, papelería, fotografía).</v>
          </cell>
          <cell r="D1936" t="str">
            <v>UN</v>
          </cell>
          <cell r="E1936">
            <v>10391</v>
          </cell>
          <cell r="F1936">
            <v>43455</v>
          </cell>
        </row>
        <row r="1937">
          <cell r="B1937">
            <v>9840</v>
          </cell>
          <cell r="C1937" t="str">
            <v>TARIFA MES - EDICIÓN DE INFORME MENSUAL DE INTERVENTORÍA O CONSULTORÍA. Incluye 4 tapas plastificadas tamaño carta color blanco, con 6 tornillos, hojas de papel bond tamaño carta 75 gramos, 170 folios</v>
          </cell>
          <cell r="D1937" t="str">
            <v>UN/MES</v>
          </cell>
          <cell r="E1937">
            <v>169000</v>
          </cell>
          <cell r="F1937">
            <v>43455</v>
          </cell>
        </row>
        <row r="1938">
          <cell r="B1938">
            <v>9841</v>
          </cell>
          <cell r="C1938" t="str">
            <v>NEOPRENO PARA PLATAFORMA DE DESCENSO PASAJEROS EN VAGONES. SUMINISTRO E INSTALACIÓN. INCLUYE EQUIPO MENOR, TALADRO, PULIDORA, PLANTA ELÉCTRICA, PEGANTE PEGACAUCHO, TORNILLOS AUTOPERFORANTES</v>
          </cell>
          <cell r="D1938" t="str">
            <v>ML</v>
          </cell>
          <cell r="E1938">
            <v>96078</v>
          </cell>
          <cell r="F1938">
            <v>43455</v>
          </cell>
        </row>
        <row r="1939">
          <cell r="B1939">
            <v>9842</v>
          </cell>
          <cell r="C1939" t="str">
            <v>CUBIERTA DE VAGÓN LISA TIPO SÁNDWICH DECK EN ALUZINC CALIBRE 26 (SUM. E INSTAL.) PINTADA AL HORNO POR LAS DOS CARAS COLOR A ELEGIR CON AISLAMIENTO ACÚSTICO EN FIBRA DE VIDRIO DE 30mm CON SUS RESPEC</v>
          </cell>
          <cell r="D1939" t="str">
            <v>M2</v>
          </cell>
          <cell r="E1939">
            <v>114802</v>
          </cell>
          <cell r="F1939">
            <v>43455</v>
          </cell>
        </row>
        <row r="1940">
          <cell r="B1940">
            <v>9843</v>
          </cell>
          <cell r="C1940" t="str">
            <v>TUBERIA LINEA DE CERRAMIENTO D= 3" ESPESOR 3mm EN ACERO. Incluye galvanizado, pintura epoxica, transporte y mano de obra.</v>
          </cell>
          <cell r="D1940" t="str">
            <v>KG</v>
          </cell>
          <cell r="E1940">
            <v>8925</v>
          </cell>
          <cell r="F1940">
            <v>43455</v>
          </cell>
        </row>
        <row r="1941">
          <cell r="B1941">
            <v>9845</v>
          </cell>
          <cell r="C1941" t="str">
            <v>SPLP - EXTRACCIÓN DE METALES PESADOS</v>
          </cell>
          <cell r="D1941" t="str">
            <v>UN</v>
          </cell>
          <cell r="E1941">
            <v>240000</v>
          </cell>
          <cell r="F1941">
            <v>43455</v>
          </cell>
        </row>
        <row r="1942">
          <cell r="B1942">
            <v>9846</v>
          </cell>
          <cell r="C1942" t="str">
            <v>ENSAYO DE LIXIVIACIÓN - BARIO</v>
          </cell>
          <cell r="D1942" t="str">
            <v>UN</v>
          </cell>
          <cell r="E1942">
            <v>51700</v>
          </cell>
          <cell r="F1942">
            <v>43455</v>
          </cell>
        </row>
        <row r="1943">
          <cell r="B1943">
            <v>9847</v>
          </cell>
          <cell r="C1943" t="str">
            <v>ENSAYO DE LIXIVIACIÓN - ARSENICO</v>
          </cell>
          <cell r="D1943" t="str">
            <v>UN</v>
          </cell>
          <cell r="E1943">
            <v>64375</v>
          </cell>
          <cell r="F1943">
            <v>43455</v>
          </cell>
        </row>
        <row r="1944">
          <cell r="B1944">
            <v>9848</v>
          </cell>
          <cell r="C1944" t="str">
            <v>ENSAYO DE LIXIVIACIÓN - CROMO</v>
          </cell>
          <cell r="D1944" t="str">
            <v>UN</v>
          </cell>
          <cell r="E1944">
            <v>51700</v>
          </cell>
          <cell r="F1944">
            <v>43455</v>
          </cell>
        </row>
        <row r="1945">
          <cell r="B1945">
            <v>9849</v>
          </cell>
          <cell r="C1945" t="str">
            <v>ENSAYO DE LIXIVIACIÓN - COBRE</v>
          </cell>
          <cell r="D1945" t="str">
            <v>UN</v>
          </cell>
          <cell r="E1945">
            <v>51700</v>
          </cell>
          <cell r="F1945">
            <v>43455</v>
          </cell>
        </row>
        <row r="1946">
          <cell r="B1946">
            <v>9850</v>
          </cell>
          <cell r="C1946" t="str">
            <v>ENSAYO DE LIXIVIACIÓN - MOLIBDENO</v>
          </cell>
          <cell r="D1946" t="str">
            <v>UN</v>
          </cell>
          <cell r="E1946">
            <v>51700</v>
          </cell>
          <cell r="F1946">
            <v>43455</v>
          </cell>
        </row>
        <row r="1947">
          <cell r="B1947">
            <v>9851</v>
          </cell>
          <cell r="C1947" t="str">
            <v>ENSAYO DE LIXIVIACIÓN - NIQUEL</v>
          </cell>
          <cell r="D1947" t="str">
            <v>UN</v>
          </cell>
          <cell r="E1947">
            <v>51700</v>
          </cell>
          <cell r="F1947">
            <v>43455</v>
          </cell>
        </row>
        <row r="1948">
          <cell r="B1948">
            <v>9852</v>
          </cell>
          <cell r="C1948" t="str">
            <v>ENSAYO DE LIXIVIACIÓN - PLOMO</v>
          </cell>
          <cell r="D1948" t="str">
            <v>UN</v>
          </cell>
          <cell r="E1948">
            <v>51700</v>
          </cell>
          <cell r="F1948">
            <v>43455</v>
          </cell>
        </row>
        <row r="1949">
          <cell r="B1949">
            <v>9853</v>
          </cell>
          <cell r="C1949" t="str">
            <v>ENSAYO DE LIXIVIACIÓN - SELENIO</v>
          </cell>
          <cell r="D1949" t="str">
            <v>UN</v>
          </cell>
          <cell r="E1949">
            <v>64375</v>
          </cell>
          <cell r="F1949">
            <v>43455</v>
          </cell>
        </row>
        <row r="1950">
          <cell r="B1950">
            <v>9854</v>
          </cell>
          <cell r="C1950" t="str">
            <v>ENSAYO DE LIXIVIACIÓN - ZINC</v>
          </cell>
          <cell r="D1950" t="str">
            <v>UN</v>
          </cell>
          <cell r="E1950">
            <v>51700</v>
          </cell>
          <cell r="F1950">
            <v>43455</v>
          </cell>
        </row>
        <row r="1951">
          <cell r="B1951">
            <v>9855</v>
          </cell>
          <cell r="C1951" t="str">
            <v>ENSAYO DE LIXIVIACIÓN - CADMIO</v>
          </cell>
          <cell r="D1951" t="str">
            <v>UN</v>
          </cell>
          <cell r="E1951">
            <v>51700</v>
          </cell>
          <cell r="F1951">
            <v>43455</v>
          </cell>
        </row>
        <row r="1952">
          <cell r="B1952">
            <v>9856</v>
          </cell>
          <cell r="C1952" t="str">
            <v>ENSAYO DE LIXIVIACIÓN - MERCURIO</v>
          </cell>
          <cell r="D1952" t="str">
            <v>UN</v>
          </cell>
          <cell r="E1952">
            <v>48200</v>
          </cell>
          <cell r="F1952">
            <v>43455</v>
          </cell>
        </row>
        <row r="1953">
          <cell r="B1953">
            <v>9857</v>
          </cell>
          <cell r="C1953" t="str">
            <v>ENSAYO DE LIXIVIACIÓN - ANTIMONIO</v>
          </cell>
          <cell r="D1953" t="str">
            <v>UN</v>
          </cell>
          <cell r="E1953">
            <v>51700</v>
          </cell>
          <cell r="F1953">
            <v>43455</v>
          </cell>
        </row>
        <row r="1954">
          <cell r="B1954">
            <v>9858</v>
          </cell>
          <cell r="C1954" t="str">
            <v>BARANDAS EN ACERO INOXIDABLE VAGÓN. SUMINISTRO E INSTALACIÓN. (BARANDAS INTERNAS EN ACERO INOXIDABLE H= 0.80m L= 4.0m)</v>
          </cell>
          <cell r="D1954" t="str">
            <v>ML</v>
          </cell>
          <cell r="E1954">
            <v>507015</v>
          </cell>
          <cell r="F1954">
            <v>43455</v>
          </cell>
        </row>
        <row r="1955">
          <cell r="B1955">
            <v>9860</v>
          </cell>
          <cell r="C1955" t="str">
            <v>SEÑAL TEMPORAL MÓVIL ECONÓMICA CON TRÍPODE TIPO SIO, SP, SI, SR DE (100 x 50 - 75 x 75 - 80 x 50) LÁMINA GALVANIZADA CAL. 20 Y ÁNGULOS DE 1" x 1/2" x 1/8".</v>
          </cell>
          <cell r="D1955" t="str">
            <v>UN</v>
          </cell>
          <cell r="E1955">
            <v>107100</v>
          </cell>
          <cell r="F1955">
            <v>43455</v>
          </cell>
        </row>
        <row r="1956">
          <cell r="B1956">
            <v>9861</v>
          </cell>
          <cell r="C1956" t="str">
            <v>BARRICADA METÁLICA CON SEÑAL DE DESVÍO O VÍA CERRADA DE 2.40 m CINTA GRADO INGENIERÍA SHEETING</v>
          </cell>
          <cell r="D1956" t="str">
            <v>UN</v>
          </cell>
          <cell r="E1956">
            <v>172550</v>
          </cell>
          <cell r="F1956">
            <v>43455</v>
          </cell>
        </row>
        <row r="1957">
          <cell r="B1957">
            <v>9862</v>
          </cell>
          <cell r="C1957" t="str">
            <v>PERMEABILIDAD DE SUELOS GRANULARES (CABEZA CONSTANTE)</v>
          </cell>
          <cell r="D1957" t="str">
            <v>UN</v>
          </cell>
          <cell r="E1957">
            <v>368900</v>
          </cell>
          <cell r="F1957">
            <v>43455</v>
          </cell>
        </row>
        <row r="1958">
          <cell r="B1958">
            <v>9864</v>
          </cell>
          <cell r="C1958" t="str">
            <v>PERMEABILIDAD DEL CONCRETO AL AGUA</v>
          </cell>
          <cell r="D1958" t="str">
            <v>UN</v>
          </cell>
          <cell r="E1958">
            <v>229075</v>
          </cell>
          <cell r="F1958">
            <v>43455</v>
          </cell>
        </row>
        <row r="1959">
          <cell r="B1959">
            <v>9869</v>
          </cell>
          <cell r="C1959" t="str">
            <v>DISEÑO DE MEZCLA DE SUELO - CEMENTO (NO INCLUYE PRUEBA DE DURABILIDAD)</v>
          </cell>
          <cell r="D1959" t="str">
            <v>UN</v>
          </cell>
          <cell r="E1959">
            <v>606067</v>
          </cell>
          <cell r="F1959">
            <v>43455</v>
          </cell>
        </row>
        <row r="1960">
          <cell r="B1960">
            <v>9870</v>
          </cell>
          <cell r="C1960" t="str">
            <v>ANÁLISIS CUANTITATIVO SOBRE PERLA POR FLUORESCENCIA DE RAYOS X POR LONGITUD DE ONDA. METODO DE PREPARACIÓN PASTILLA PRENSADA</v>
          </cell>
          <cell r="D1960" t="str">
            <v>UN</v>
          </cell>
          <cell r="E1960">
            <v>178500</v>
          </cell>
          <cell r="F1960">
            <v>43455</v>
          </cell>
        </row>
        <row r="1961">
          <cell r="B1961">
            <v>9871</v>
          </cell>
          <cell r="C1961" t="str">
            <v>ANÁLISIS CUANTITATIVO POR DIFRACCIÓN DE RAYOS X (DRX) UTILIZANDO EL MÉTODO RIETVELD</v>
          </cell>
          <cell r="D1961" t="str">
            <v>UN</v>
          </cell>
          <cell r="E1961">
            <v>357000</v>
          </cell>
          <cell r="F1961">
            <v>43455</v>
          </cell>
        </row>
        <row r="1962">
          <cell r="B1962">
            <v>9872</v>
          </cell>
          <cell r="C1962" t="str">
            <v>ANÁLISIS CUANTITATIVO POR DIFRACCIÓN DE RAYOS X (DRX) CALCULANDO % DE AMORFOS</v>
          </cell>
          <cell r="D1962" t="str">
            <v>UN</v>
          </cell>
          <cell r="E1962">
            <v>476000</v>
          </cell>
          <cell r="F1962">
            <v>43455</v>
          </cell>
        </row>
        <row r="1963">
          <cell r="B1963">
            <v>9873</v>
          </cell>
          <cell r="C1963" t="str">
            <v>ENSAYO DE CLASIFICACIÓN DE LOS COMPONENTES DE LOS ÁRIDOS GRUESOS RECICLADOS  (*)</v>
          </cell>
          <cell r="D1963" t="str">
            <v>UN</v>
          </cell>
          <cell r="E1963">
            <v>61859</v>
          </cell>
          <cell r="F1963">
            <v>43455</v>
          </cell>
        </row>
        <row r="1964">
          <cell r="B1964">
            <v>9879</v>
          </cell>
          <cell r="C1964" t="str">
            <v>CONDUCTIVIDAD</v>
          </cell>
          <cell r="D1964" t="str">
            <v>UN</v>
          </cell>
          <cell r="E1964">
            <v>15200</v>
          </cell>
          <cell r="F1964">
            <v>43455</v>
          </cell>
        </row>
        <row r="1965">
          <cell r="B1965">
            <v>9880</v>
          </cell>
          <cell r="C1965" t="str">
            <v>OLOR</v>
          </cell>
          <cell r="D1965" t="str">
            <v>UN</v>
          </cell>
          <cell r="E1965">
            <v>14364</v>
          </cell>
          <cell r="F1965">
            <v>43455</v>
          </cell>
        </row>
        <row r="1966">
          <cell r="B1966">
            <v>9881</v>
          </cell>
          <cell r="C1966" t="str">
            <v>CADMIO TOTAL</v>
          </cell>
          <cell r="D1966" t="str">
            <v>UN</v>
          </cell>
          <cell r="E1966">
            <v>40000</v>
          </cell>
          <cell r="F1966">
            <v>43455</v>
          </cell>
        </row>
        <row r="1967">
          <cell r="B1967">
            <v>9882</v>
          </cell>
          <cell r="C1967" t="str">
            <v>COBRE TOTAL</v>
          </cell>
          <cell r="D1967" t="str">
            <v>UN</v>
          </cell>
          <cell r="E1967">
            <v>30000</v>
          </cell>
          <cell r="F1967">
            <v>43455</v>
          </cell>
        </row>
        <row r="1968">
          <cell r="B1968">
            <v>9883</v>
          </cell>
          <cell r="C1968" t="str">
            <v>MERCURIO TOTAL</v>
          </cell>
          <cell r="D1968" t="str">
            <v>UN</v>
          </cell>
          <cell r="E1968">
            <v>50000</v>
          </cell>
          <cell r="F1968">
            <v>43455</v>
          </cell>
        </row>
        <row r="1969">
          <cell r="B1969">
            <v>9884</v>
          </cell>
          <cell r="C1969" t="str">
            <v>NIQUEL TOTAL</v>
          </cell>
          <cell r="D1969" t="str">
            <v>UN</v>
          </cell>
          <cell r="E1969">
            <v>30000</v>
          </cell>
          <cell r="F1969">
            <v>43455</v>
          </cell>
        </row>
        <row r="1970">
          <cell r="B1970">
            <v>9885</v>
          </cell>
          <cell r="C1970" t="str">
            <v>PLOMO TOTAL</v>
          </cell>
          <cell r="D1970" t="str">
            <v>UN</v>
          </cell>
          <cell r="E1970">
            <v>32130</v>
          </cell>
          <cell r="F1970">
            <v>43455</v>
          </cell>
        </row>
        <row r="1971">
          <cell r="B1971">
            <v>9886</v>
          </cell>
          <cell r="C1971" t="str">
            <v>ZINC TOTAL</v>
          </cell>
          <cell r="D1971" t="str">
            <v>UN</v>
          </cell>
          <cell r="E1971">
            <v>30000</v>
          </cell>
          <cell r="F1971">
            <v>43455</v>
          </cell>
        </row>
        <row r="1972">
          <cell r="B1972">
            <v>9887</v>
          </cell>
          <cell r="C1972" t="str">
            <v>DUREZA TOTAL</v>
          </cell>
          <cell r="D1972" t="str">
            <v>UN</v>
          </cell>
          <cell r="E1972">
            <v>20230</v>
          </cell>
          <cell r="F1972">
            <v>43455</v>
          </cell>
        </row>
        <row r="1973">
          <cell r="B1973">
            <v>9888</v>
          </cell>
          <cell r="C1973" t="str">
            <v>FOSFATOS</v>
          </cell>
          <cell r="D1973" t="str">
            <v>UN</v>
          </cell>
          <cell r="E1973">
            <v>34881</v>
          </cell>
          <cell r="F1973">
            <v>43455</v>
          </cell>
        </row>
        <row r="1974">
          <cell r="B1974">
            <v>9891</v>
          </cell>
          <cell r="C1974" t="str">
            <v>OBSERVACIÓN POR MICROSCOPIO DE BARRIDO ELECTRÓNICO SEM / EDX</v>
          </cell>
          <cell r="D1974" t="str">
            <v>HR</v>
          </cell>
          <cell r="E1974">
            <v>188100</v>
          </cell>
          <cell r="F1974">
            <v>43455</v>
          </cell>
        </row>
        <row r="1975">
          <cell r="B1975">
            <v>9892</v>
          </cell>
          <cell r="C1975" t="str">
            <v>ESCÁNER DIFERENCIAL DE TEMPERATURA DSC</v>
          </cell>
          <cell r="D1975" t="str">
            <v>HR</v>
          </cell>
          <cell r="E1975">
            <v>190000</v>
          </cell>
          <cell r="F1975">
            <v>43455</v>
          </cell>
        </row>
        <row r="1976">
          <cell r="B1976">
            <v>9893</v>
          </cell>
          <cell r="C1976" t="str">
            <v>ANÁLISIS TERMOGRAVÍMETRO TGA</v>
          </cell>
          <cell r="D1976" t="str">
            <v>HR</v>
          </cell>
          <cell r="E1976">
            <v>190000</v>
          </cell>
          <cell r="F1976">
            <v>43455</v>
          </cell>
        </row>
        <row r="1977">
          <cell r="B1977">
            <v>9894</v>
          </cell>
          <cell r="C1977" t="str">
            <v>ESPECTROSPOCÍA DE INFRARROJO FTIR</v>
          </cell>
          <cell r="D1977" t="str">
            <v>HR</v>
          </cell>
          <cell r="E1977">
            <v>160000</v>
          </cell>
          <cell r="F1977">
            <v>43455</v>
          </cell>
        </row>
        <row r="1978">
          <cell r="B1978">
            <v>9896</v>
          </cell>
          <cell r="C1978" t="str">
            <v>LUMINARIA DE EMERGENCIA LED R2 2.4W  P24255-39  6500K  120 o 277V  180 lm DE 60 x 130 x 300 mm</v>
          </cell>
          <cell r="D1978" t="str">
            <v>UN</v>
          </cell>
          <cell r="E1978">
            <v>57998</v>
          </cell>
          <cell r="F1978">
            <v>43455</v>
          </cell>
        </row>
        <row r="1979">
          <cell r="B1979">
            <v>9897</v>
          </cell>
          <cell r="C1979" t="str">
            <v>TABLERO TRANSFERENCIA AUTOMÁTICA 400A, CON DOBLE TIRO DE 400AC1/400AC3 PARA 152KVA/122KW A 220 VAC 3F. Incluye control de transferencia, llaves de control automático-manual.</v>
          </cell>
          <cell r="D1979" t="str">
            <v>UN</v>
          </cell>
          <cell r="E1979">
            <v>5350000</v>
          </cell>
          <cell r="F1979">
            <v>43455</v>
          </cell>
        </row>
        <row r="1980">
          <cell r="B1980">
            <v>9898</v>
          </cell>
          <cell r="C1980" t="str">
            <v>LUMINARIA LED EATON, SERIE FMLED SKU 11WR40R 14W, 120V c.a.</v>
          </cell>
          <cell r="D1980" t="str">
            <v>UN</v>
          </cell>
          <cell r="E1980">
            <v>92421</v>
          </cell>
          <cell r="F1980">
            <v>43455</v>
          </cell>
        </row>
        <row r="1981">
          <cell r="B1981">
            <v>9899</v>
          </cell>
          <cell r="C1981" t="str">
            <v>LUMINARIA LED EATON VENTUS E04 LED 97.2 W, 120 V c.a., FLUJO LUMINOSO DE 12348 Lm, IP 66. CERTIFICADO DE CONFORMIDAD RETIE VIGENTE</v>
          </cell>
          <cell r="D1981" t="str">
            <v>UN</v>
          </cell>
          <cell r="E1981">
            <v>3095025</v>
          </cell>
          <cell r="F1981">
            <v>43455</v>
          </cell>
        </row>
        <row r="1982">
          <cell r="B1982">
            <v>9900</v>
          </cell>
          <cell r="C1982" t="str">
            <v>LUMINARIA LED EATON, 62W, SKU 4WSI-ID2-65-SPS-UNV-L840-CD1-U, 120 V c.a., TEMP COLOR 4000 K, FLUJO LUMINOSO DE 6591 Lm, IP 66. EQUIVALENTE CON CERTIFICADO DE CONFORMIDAD RETIE VIGENTE</v>
          </cell>
          <cell r="D1982" t="str">
            <v>UN</v>
          </cell>
          <cell r="E1982">
            <v>700458</v>
          </cell>
          <cell r="F1982">
            <v>43455</v>
          </cell>
        </row>
        <row r="1983">
          <cell r="B1983">
            <v>9901</v>
          </cell>
          <cell r="C1983" t="str">
            <v>CABLE MONOPOLAR DE ALUMINIO, CPT HFFR LS PARA 600 V c.a., 75°C CT, CALIBRE 4/0 AWG AA8000 (SIW)</v>
          </cell>
          <cell r="D1983" t="str">
            <v>ML</v>
          </cell>
          <cell r="E1983">
            <v>8693</v>
          </cell>
          <cell r="F1983">
            <v>43455</v>
          </cell>
        </row>
        <row r="1984">
          <cell r="B1984">
            <v>9902</v>
          </cell>
          <cell r="C1984" t="str">
            <v>BORNA TERMINAL DE AUMINIO 1 HUECO, 4/0 AWG</v>
          </cell>
          <cell r="D1984" t="str">
            <v>UN</v>
          </cell>
          <cell r="E1984">
            <v>12614</v>
          </cell>
          <cell r="F1984">
            <v>43455</v>
          </cell>
        </row>
        <row r="1985">
          <cell r="B1985">
            <v>9903</v>
          </cell>
          <cell r="C1985" t="str">
            <v>PLANTA ELÉCTRICA CUMMINS ENCABINADA DIESEL 120 Kw a 2600 m.s.n.m.</v>
          </cell>
          <cell r="D1985" t="str">
            <v>UN</v>
          </cell>
          <cell r="E1985">
            <v>51800000</v>
          </cell>
          <cell r="F1985">
            <v>43455</v>
          </cell>
        </row>
        <row r="1986">
          <cell r="B1986">
            <v>9904</v>
          </cell>
          <cell r="C1986" t="str">
            <v>COSTO CERTIFICACIÓN RETIE - PROYECTO PORTAL TUNAL</v>
          </cell>
          <cell r="D1986" t="str">
            <v>GLB</v>
          </cell>
          <cell r="E1986">
            <v>3695055</v>
          </cell>
          <cell r="F1986">
            <v>43455</v>
          </cell>
        </row>
        <row r="1987">
          <cell r="B1987">
            <v>9905</v>
          </cell>
          <cell r="C1987" t="str">
            <v>CABLE 10 AWG EN COBRE CPR HFFR LS 600 V  75° C CT</v>
          </cell>
          <cell r="D1987" t="str">
            <v>ML</v>
          </cell>
          <cell r="E1987">
            <v>1946</v>
          </cell>
          <cell r="F1987">
            <v>43455</v>
          </cell>
        </row>
        <row r="1988">
          <cell r="B1988">
            <v>9906</v>
          </cell>
          <cell r="C1988" t="str">
            <v>REDUCCIÓN EMT 2" A 3/4"</v>
          </cell>
          <cell r="D1988" t="str">
            <v>UN</v>
          </cell>
          <cell r="E1988">
            <v>12644</v>
          </cell>
          <cell r="F1988">
            <v>43455</v>
          </cell>
        </row>
        <row r="1989">
          <cell r="B1989">
            <v>9907</v>
          </cell>
          <cell r="C1989" t="str">
            <v>CONDULETA TIPO T DE 2"</v>
          </cell>
          <cell r="D1989" t="str">
            <v>UN</v>
          </cell>
          <cell r="E1989">
            <v>31540</v>
          </cell>
          <cell r="F1989">
            <v>43455</v>
          </cell>
        </row>
        <row r="1990">
          <cell r="B1990">
            <v>9908</v>
          </cell>
          <cell r="C1990" t="str">
            <v>TUBERÍA CORAZA LIQUID TIGHT 3/4"</v>
          </cell>
          <cell r="D1990" t="str">
            <v>ML</v>
          </cell>
          <cell r="E1990">
            <v>3570</v>
          </cell>
          <cell r="F1990">
            <v>43455</v>
          </cell>
        </row>
        <row r="1991">
          <cell r="B1991">
            <v>9909</v>
          </cell>
          <cell r="C1991" t="str">
            <v>CONECTOR RECTO LIQUID TIGHT 3/4"</v>
          </cell>
          <cell r="D1991" t="str">
            <v>ML</v>
          </cell>
          <cell r="E1991">
            <v>2380</v>
          </cell>
          <cell r="F1991">
            <v>43455</v>
          </cell>
        </row>
        <row r="1992">
          <cell r="B1992">
            <v>9915</v>
          </cell>
          <cell r="C1992" t="str">
            <v>ACERO ESTRUCTURAL A572 GRADO 50. (Incluye transporte, fabricación y montaje con pintura de acabado en epóxico).</v>
          </cell>
          <cell r="D1992" t="str">
            <v>KG</v>
          </cell>
          <cell r="E1992">
            <v>8505</v>
          </cell>
          <cell r="F1992">
            <v>43455</v>
          </cell>
        </row>
        <row r="1993">
          <cell r="B1993">
            <v>9922</v>
          </cell>
          <cell r="C1993" t="str">
            <v>PISO EN MÁRMOL ROYAL VETA</v>
          </cell>
          <cell r="D1993" t="str">
            <v>M2</v>
          </cell>
          <cell r="E1993">
            <v>164904</v>
          </cell>
          <cell r="F1993">
            <v>43455</v>
          </cell>
        </row>
        <row r="1994">
          <cell r="B1994">
            <v>9923</v>
          </cell>
          <cell r="C1994" t="str">
            <v>PEGACOR BLANCO INTERIORES</v>
          </cell>
          <cell r="D1994" t="str">
            <v>KG</v>
          </cell>
          <cell r="E1994">
            <v>1257</v>
          </cell>
          <cell r="F1994">
            <v>43455</v>
          </cell>
        </row>
        <row r="1995">
          <cell r="B1995">
            <v>9924</v>
          </cell>
          <cell r="C1995" t="str">
            <v>TUBO EN ACERO INOXIDABLE DE 2 1/2" CALIBRE 16 REDONDO SANITARIO</v>
          </cell>
          <cell r="D1995" t="str">
            <v>ML</v>
          </cell>
          <cell r="E1995">
            <v>61880</v>
          </cell>
          <cell r="F1995">
            <v>43455</v>
          </cell>
        </row>
        <row r="1996">
          <cell r="B1996">
            <v>9925</v>
          </cell>
          <cell r="C1996" t="str">
            <v>CHAZO CONCRETO EXPANSIVO DE 5/8" x (2 1/4" - 4 1/4")</v>
          </cell>
          <cell r="D1996" t="str">
            <v>UN</v>
          </cell>
          <cell r="E1996">
            <v>9990</v>
          </cell>
          <cell r="F1996">
            <v>43455</v>
          </cell>
        </row>
        <row r="1997">
          <cell r="B1997">
            <v>9926</v>
          </cell>
          <cell r="C1997" t="str">
            <v>TUBERÍA CONDUIT PVC D=3/4"</v>
          </cell>
          <cell r="D1997" t="str">
            <v>ML</v>
          </cell>
          <cell r="E1997">
            <v>2008</v>
          </cell>
          <cell r="F1997">
            <v>43455</v>
          </cell>
        </row>
        <row r="1998">
          <cell r="B1998">
            <v>9927</v>
          </cell>
          <cell r="C1998" t="str">
            <v>PERNOS DE ANCLAJE F1554, GRADO 55</v>
          </cell>
          <cell r="D1998" t="str">
            <v>KG</v>
          </cell>
          <cell r="E1998">
            <v>9271</v>
          </cell>
          <cell r="F1998">
            <v>43455</v>
          </cell>
        </row>
        <row r="1999">
          <cell r="B1999">
            <v>9928</v>
          </cell>
          <cell r="C1999" t="str">
            <v>TORNILLOS A-325</v>
          </cell>
          <cell r="D1999" t="str">
            <v>KG</v>
          </cell>
          <cell r="E1999">
            <v>8476</v>
          </cell>
          <cell r="F1999">
            <v>43455</v>
          </cell>
        </row>
        <row r="2000">
          <cell r="B2000">
            <v>9929</v>
          </cell>
          <cell r="C2000" t="str">
            <v>LAMINA CELOSÍA COLD ROLLED CALIBRE 18</v>
          </cell>
          <cell r="D2000" t="str">
            <v>KG</v>
          </cell>
          <cell r="E2000">
            <v>2975</v>
          </cell>
          <cell r="F2000">
            <v>43455</v>
          </cell>
        </row>
        <row r="2001">
          <cell r="B2001">
            <v>9930</v>
          </cell>
          <cell r="C2001" t="str">
            <v>CERROJO METÁLICO CON ESCUDO EN LÁMINA DE ACERO CON LLAVE MATÁLICA</v>
          </cell>
          <cell r="D2001" t="str">
            <v>UN</v>
          </cell>
          <cell r="E2001">
            <v>61900</v>
          </cell>
          <cell r="F2001">
            <v>43455</v>
          </cell>
        </row>
        <row r="2002">
          <cell r="B2002">
            <v>9931</v>
          </cell>
          <cell r="C2002" t="str">
            <v>MANIJA METÁLICA (Cc 192mm - 160mm - 107mm) CROMADA O NIQUELADA</v>
          </cell>
          <cell r="D2002" t="str">
            <v>UN</v>
          </cell>
          <cell r="E2002">
            <v>4700</v>
          </cell>
          <cell r="F2002">
            <v>43455</v>
          </cell>
        </row>
        <row r="2003">
          <cell r="B2003">
            <v>9932</v>
          </cell>
          <cell r="C2003" t="str">
            <v>TEMPLETES Y CONTRAVIENTOS A-706; F'y= 420 MPA</v>
          </cell>
          <cell r="D2003" t="str">
            <v>KG</v>
          </cell>
          <cell r="E2003">
            <v>9237</v>
          </cell>
          <cell r="F2003">
            <v>43455</v>
          </cell>
        </row>
        <row r="2004">
          <cell r="B2004">
            <v>9933</v>
          </cell>
          <cell r="C2004" t="str">
            <v>CODO 90° 1/4 CXE PVC SANITARIA D= 6"</v>
          </cell>
          <cell r="D2004" t="str">
            <v>UN</v>
          </cell>
          <cell r="E2004">
            <v>85362</v>
          </cell>
          <cell r="F2004">
            <v>43455</v>
          </cell>
        </row>
        <row r="2005">
          <cell r="B2005">
            <v>9934</v>
          </cell>
          <cell r="C2005" t="str">
            <v>TUBERIA PVC U.M.  EXT CORRUGADO/INT LISO U.M. NORMA NTC 3722-1 D=355MM (14")</v>
          </cell>
          <cell r="D2005" t="str">
            <v>ML</v>
          </cell>
          <cell r="E2005">
            <v>123334</v>
          </cell>
          <cell r="F2005">
            <v>43455</v>
          </cell>
        </row>
        <row r="2006">
          <cell r="B2006">
            <v>9935</v>
          </cell>
          <cell r="C2006" t="str">
            <v>TRAGANTE CÚPULA 5" x 4" PLÁSTICAS</v>
          </cell>
          <cell r="D2006" t="str">
            <v>UN</v>
          </cell>
          <cell r="E2006">
            <v>5712</v>
          </cell>
          <cell r="F2006">
            <v>43455</v>
          </cell>
        </row>
        <row r="2007">
          <cell r="B2007">
            <v>9936</v>
          </cell>
          <cell r="C2007" t="str">
            <v>TRAGANTE CÚPULA 6" x 4" EN ALUMINIO</v>
          </cell>
          <cell r="D2007" t="str">
            <v>UN</v>
          </cell>
          <cell r="E2007">
            <v>26900</v>
          </cell>
          <cell r="F2007">
            <v>43455</v>
          </cell>
        </row>
        <row r="2008">
          <cell r="B2008">
            <v>9937</v>
          </cell>
          <cell r="C2008" t="str">
            <v>TEE REDUCIDA PVC SOLDAR DE 1" x 1/2"</v>
          </cell>
          <cell r="D2008" t="str">
            <v>UN</v>
          </cell>
          <cell r="E2008">
            <v>3152</v>
          </cell>
          <cell r="F2008">
            <v>43455</v>
          </cell>
        </row>
        <row r="2009">
          <cell r="B2009">
            <v>9938</v>
          </cell>
          <cell r="C2009" t="str">
            <v>MEDIDOR PARA AGUA DE 3/4" NPT, 20 mm DN</v>
          </cell>
          <cell r="D2009" t="str">
            <v>UN</v>
          </cell>
          <cell r="E2009">
            <v>194900</v>
          </cell>
          <cell r="F2009">
            <v>43455</v>
          </cell>
        </row>
        <row r="2010">
          <cell r="B2010">
            <v>9939</v>
          </cell>
          <cell r="C2010" t="str">
            <v>UNIÓN UNIVERSAL D=1"</v>
          </cell>
          <cell r="D2010" t="str">
            <v>UN</v>
          </cell>
          <cell r="E2010">
            <v>7247</v>
          </cell>
          <cell r="F2010">
            <v>43455</v>
          </cell>
        </row>
        <row r="2011">
          <cell r="B2011">
            <v>9940</v>
          </cell>
          <cell r="C2011" t="str">
            <v>VÁLVULA CHEQUE DE 1"</v>
          </cell>
          <cell r="D2011" t="str">
            <v>UN</v>
          </cell>
          <cell r="E2011">
            <v>64879</v>
          </cell>
          <cell r="F2011">
            <v>43455</v>
          </cell>
        </row>
        <row r="2012">
          <cell r="B2012">
            <v>9941</v>
          </cell>
          <cell r="C2012" t="str">
            <v>FLOTADOR MECÁNICO DE 1"</v>
          </cell>
          <cell r="D2012" t="str">
            <v>UN</v>
          </cell>
          <cell r="E2012">
            <v>89488</v>
          </cell>
          <cell r="F2012">
            <v>43455</v>
          </cell>
        </row>
        <row r="2013">
          <cell r="B2013">
            <v>9942</v>
          </cell>
          <cell r="C2013" t="str">
            <v>CELDA M.T. TRIPLEX 17.5 kV , 630A, SECCIONADOR EN AIRE CON FUSIBLES INCLUIDOS.</v>
          </cell>
          <cell r="D2013" t="str">
            <v>UN</v>
          </cell>
          <cell r="E2013">
            <v>15827000</v>
          </cell>
          <cell r="F2013">
            <v>43455</v>
          </cell>
        </row>
        <row r="2014">
          <cell r="B2014">
            <v>9943</v>
          </cell>
          <cell r="C2014" t="str">
            <v>TABLERO TRIFASICO 42 CIRCUITOS CON PUERTA ESPACIO PARA TOTALIZADOR</v>
          </cell>
          <cell r="D2014" t="str">
            <v>UN</v>
          </cell>
          <cell r="E2014">
            <v>384573</v>
          </cell>
          <cell r="F2014">
            <v>43455</v>
          </cell>
        </row>
        <row r="2015">
          <cell r="B2015">
            <v>9944</v>
          </cell>
          <cell r="C2015" t="str">
            <v>CONTACTOR TRIPOLAR 110 V  AC1  18A MÁXIMO HP-60HZ</v>
          </cell>
          <cell r="D2015" t="str">
            <v>UN</v>
          </cell>
          <cell r="E2015">
            <v>128960</v>
          </cell>
          <cell r="F2015">
            <v>43455</v>
          </cell>
        </row>
        <row r="2016">
          <cell r="B2016">
            <v>9945</v>
          </cell>
          <cell r="C2016" t="str">
            <v>CAJA PARA 2 MEDIDORES TRIFÁSICA 57cm x 60cm x 18cm</v>
          </cell>
          <cell r="D2016" t="str">
            <v>UN</v>
          </cell>
          <cell r="E2016">
            <v>176775</v>
          </cell>
          <cell r="F2016">
            <v>43455</v>
          </cell>
        </row>
        <row r="2017">
          <cell r="B2017">
            <v>9947</v>
          </cell>
          <cell r="C2017" t="str">
            <v>UPS TRIFÁSICA VT 10 kVA. Alto factor de potencia:1, Tecnología digital de control de corriente,aumentando la factibilidad en paralelo,pantalla LCD,sistema trifásico en entrada y salida,doble conversió</v>
          </cell>
          <cell r="D2017" t="str">
            <v>UN</v>
          </cell>
          <cell r="E2017">
            <v>15300000</v>
          </cell>
          <cell r="F2017">
            <v>43455</v>
          </cell>
        </row>
        <row r="2018">
          <cell r="B2018">
            <v>9948</v>
          </cell>
          <cell r="C2018" t="str">
            <v>CODO DE 90 CONDUIT PVC 3/4"</v>
          </cell>
          <cell r="D2018" t="str">
            <v>UN</v>
          </cell>
          <cell r="E2018">
            <v>1440</v>
          </cell>
          <cell r="F2018">
            <v>43455</v>
          </cell>
        </row>
        <row r="2019">
          <cell r="B2019">
            <v>9949</v>
          </cell>
          <cell r="C2019" t="str">
            <v>UNION PVC CONDUIT DE 3/4"</v>
          </cell>
          <cell r="D2019" t="str">
            <v>UN</v>
          </cell>
          <cell r="E2019">
            <v>400</v>
          </cell>
          <cell r="F2019">
            <v>43455</v>
          </cell>
        </row>
        <row r="2020">
          <cell r="B2020">
            <v>9950</v>
          </cell>
          <cell r="C2020" t="str">
            <v>PISO EN PIZARRA MULTICOLOR DE 30cm x 60cm x 7 - 10mm</v>
          </cell>
          <cell r="D2020" t="str">
            <v>M2</v>
          </cell>
          <cell r="E2020">
            <v>69196</v>
          </cell>
          <cell r="F2020">
            <v>43455</v>
          </cell>
        </row>
        <row r="2021">
          <cell r="B2021">
            <v>9951</v>
          </cell>
          <cell r="C2021" t="str">
            <v>INTERRUPTOR MONOFASICO TERMOMAGNÉTICO DE 16A TIPO INDUSTRIAL</v>
          </cell>
          <cell r="D2021" t="str">
            <v>UN</v>
          </cell>
          <cell r="E2021">
            <v>10710</v>
          </cell>
          <cell r="F2021">
            <v>43455</v>
          </cell>
        </row>
        <row r="2022">
          <cell r="B2022">
            <v>9952</v>
          </cell>
          <cell r="C2022" t="str">
            <v>INTERRUPTOR TRIFASICO TERMOMAGNETICO DE 40A TIPO INDUSTRIAL</v>
          </cell>
          <cell r="D2022" t="str">
            <v>UN</v>
          </cell>
          <cell r="E2022">
            <v>45750</v>
          </cell>
          <cell r="F2022">
            <v>43455</v>
          </cell>
        </row>
        <row r="2023">
          <cell r="B2023">
            <v>9953</v>
          </cell>
          <cell r="C2023" t="str">
            <v>TUBO EN ACERO INOXIDABLE DE 2 1/2" CALIBRE 16 REDONDO</v>
          </cell>
          <cell r="D2023" t="str">
            <v>ML</v>
          </cell>
          <cell r="E2023">
            <v>20750</v>
          </cell>
          <cell r="F2023">
            <v>43455</v>
          </cell>
        </row>
        <row r="2024">
          <cell r="B2024">
            <v>9954</v>
          </cell>
          <cell r="C2024" t="str">
            <v>BOMBA CON MOTOR ELÉCTRICO-UNIDAD PRINCIPAL. Incl. bomba principal contra incendio,Tablero de Control,Manómetros de succión y descarga,Válvula de alivio,Válvula automática desaireadora. PORTAL TUNAL.</v>
          </cell>
          <cell r="D2024" t="str">
            <v>UN</v>
          </cell>
          <cell r="E2024">
            <v>58458852</v>
          </cell>
          <cell r="F2024">
            <v>43455</v>
          </cell>
        </row>
        <row r="2025">
          <cell r="B2025">
            <v>9955</v>
          </cell>
          <cell r="C2025" t="str">
            <v>BOMBA CON MOTOR DIESEL-UNIDAD DE RESPALDO. Incl. bomba de respaldo contra incendio,Doble juego de baterías, doble cargador, encendido eléctrico, sistema de refrigeración. PORTAL TUNAL.</v>
          </cell>
          <cell r="D2025" t="str">
            <v>UN</v>
          </cell>
          <cell r="E2025">
            <v>118131375</v>
          </cell>
          <cell r="F2025">
            <v>43455</v>
          </cell>
        </row>
        <row r="2026">
          <cell r="B2026">
            <v>9956</v>
          </cell>
          <cell r="C2026" t="str">
            <v>BOMBA AUXILIAR JOCKEY. Incluye bomba Jockey vertical, multietapa, Q=28.3 L/MIN (7.5 GPM), P=9.3 BAR (135 PSI). Motor eléctrico de inducción. Tablero eléctrico de control. PORTAL TUNAL</v>
          </cell>
          <cell r="D2026" t="str">
            <v>UN</v>
          </cell>
          <cell r="E2026">
            <v>6940571</v>
          </cell>
          <cell r="F2026">
            <v>43455</v>
          </cell>
        </row>
        <row r="2027">
          <cell r="B2027">
            <v>9957</v>
          </cell>
          <cell r="C2027" t="str">
            <v>MEDIDOR DE FLUJO SEGÚN REQUERIMIENTO DE LA NORMA NFPA-20. PORTAL TUNAL</v>
          </cell>
          <cell r="D2027" t="str">
            <v>UN</v>
          </cell>
          <cell r="E2027">
            <v>2058900</v>
          </cell>
          <cell r="F2027">
            <v>43455</v>
          </cell>
        </row>
        <row r="2028">
          <cell r="B2028">
            <v>9958</v>
          </cell>
          <cell r="C2028" t="str">
            <v>MONTAJE E INSTALACIÓN DE EQUIPOS DE BOMBEO DEL SISTEMA CONTRA INCENDIO. PORTAL TUNAL</v>
          </cell>
          <cell r="D2028" t="str">
            <v>GLB</v>
          </cell>
          <cell r="E2028">
            <v>9484597</v>
          </cell>
          <cell r="F2028">
            <v>43455</v>
          </cell>
        </row>
        <row r="2029">
          <cell r="B2029">
            <v>9959</v>
          </cell>
          <cell r="C2029" t="str">
            <v>TORNIQUETE SENCILLO PARA ALTO TRÁFICO.</v>
          </cell>
          <cell r="D2029" t="str">
            <v>UN</v>
          </cell>
          <cell r="E2029">
            <v>9971345</v>
          </cell>
          <cell r="F2029">
            <v>43455</v>
          </cell>
        </row>
        <row r="2030">
          <cell r="B2030">
            <v>9960</v>
          </cell>
          <cell r="C2030" t="str">
            <v>BRAZO ABATIBLE QUE SE LIBERA EN CASO DE EMERGENCIA PARA FACILITAR LA EVACUACIÓN.</v>
          </cell>
          <cell r="D2030" t="str">
            <v>UN</v>
          </cell>
          <cell r="E2030">
            <v>3808000</v>
          </cell>
          <cell r="F2030">
            <v>43455</v>
          </cell>
        </row>
        <row r="2031">
          <cell r="B2031">
            <v>9961</v>
          </cell>
          <cell r="C2031" t="str">
            <v>LÁMINA COLABORANTE 2" CALIBRE 22 (0.75mm)</v>
          </cell>
          <cell r="D2031" t="str">
            <v>M2</v>
          </cell>
          <cell r="E2031">
            <v>34172</v>
          </cell>
          <cell r="F2031">
            <v>43455</v>
          </cell>
        </row>
        <row r="2032">
          <cell r="B2032">
            <v>9962</v>
          </cell>
          <cell r="C2032" t="str">
            <v>TABLA OTOBO P / FORMALETA. TABLA CEPILLADA</v>
          </cell>
          <cell r="D2032" t="str">
            <v>ML</v>
          </cell>
          <cell r="E2032">
            <v>2707</v>
          </cell>
          <cell r="F2032">
            <v>43455</v>
          </cell>
        </row>
        <row r="2033">
          <cell r="B2033">
            <v>9963</v>
          </cell>
          <cell r="C2033" t="str">
            <v>CODO 45° 1/8 CxE PVC SANITARIA D= 6"</v>
          </cell>
          <cell r="D2033" t="str">
            <v>UN</v>
          </cell>
          <cell r="E2033">
            <v>41257</v>
          </cell>
          <cell r="F2033">
            <v>43455</v>
          </cell>
        </row>
        <row r="2034">
          <cell r="B2034">
            <v>9964</v>
          </cell>
          <cell r="C2034" t="str">
            <v>CODO 90° E.L. PARA SOLDAR D= 1/2"</v>
          </cell>
          <cell r="D2034" t="str">
            <v>UN</v>
          </cell>
          <cell r="E2034">
            <v>484</v>
          </cell>
          <cell r="F2034">
            <v>43455</v>
          </cell>
        </row>
        <row r="2035">
          <cell r="B2035">
            <v>9965</v>
          </cell>
          <cell r="C2035" t="str">
            <v>REGISTRO DE CORTE 1"</v>
          </cell>
          <cell r="D2035" t="str">
            <v>UN</v>
          </cell>
          <cell r="E2035">
            <v>88430</v>
          </cell>
          <cell r="F2035">
            <v>43455</v>
          </cell>
        </row>
        <row r="2036">
          <cell r="B2036">
            <v>9966</v>
          </cell>
          <cell r="C2036" t="str">
            <v>BORNA TERMINAL DE ALUMINIO 1 HUECO BARRIL LARGO, 500 KCMIL</v>
          </cell>
          <cell r="D2036" t="str">
            <v>UN</v>
          </cell>
          <cell r="E2036">
            <v>25466</v>
          </cell>
          <cell r="F2036">
            <v>43455</v>
          </cell>
        </row>
        <row r="2037">
          <cell r="B2037">
            <v>9967</v>
          </cell>
          <cell r="C2037" t="str">
            <v>CABLE C THHW 500 KCMIL AA8000-CPT (SIW) PVC 600V 90°C CT</v>
          </cell>
          <cell r="D2037" t="str">
            <v>ML</v>
          </cell>
          <cell r="E2037">
            <v>17869</v>
          </cell>
          <cell r="F2037">
            <v>43455</v>
          </cell>
        </row>
        <row r="2038">
          <cell r="B2038">
            <v>9968</v>
          </cell>
          <cell r="C2038" t="str">
            <v>SEÑALES INFORMATIVAS REGLAMENTARIAS - Letreros Señalética en Trovicel.</v>
          </cell>
          <cell r="D2038" t="str">
            <v>UN</v>
          </cell>
          <cell r="E2038">
            <v>10000</v>
          </cell>
          <cell r="F2038">
            <v>43455</v>
          </cell>
        </row>
        <row r="2039">
          <cell r="B2039">
            <v>9969</v>
          </cell>
          <cell r="C2039" t="str">
            <v>FIRELITE BG-12. ESTACIÓN MANUAL DE ALARMA CON FUERZA DE HALE MÁXIMA DE 5-LB</v>
          </cell>
          <cell r="D2039" t="str">
            <v>UN</v>
          </cell>
          <cell r="E2039">
            <v>421646</v>
          </cell>
          <cell r="F2039">
            <v>43455</v>
          </cell>
        </row>
        <row r="2040">
          <cell r="B2040">
            <v>9970</v>
          </cell>
          <cell r="C2040" t="str">
            <v>FIRELITE DETECTOR DE HUMO FOTOELÉCTRICO - SD355 (Cableado con 2 hilos)</v>
          </cell>
          <cell r="D2040" t="str">
            <v>UN</v>
          </cell>
          <cell r="E2040">
            <v>215602</v>
          </cell>
          <cell r="F2040">
            <v>43455</v>
          </cell>
        </row>
        <row r="2041">
          <cell r="B2041">
            <v>9971</v>
          </cell>
          <cell r="C2041" t="str">
            <v>SYSTEM SENSOR P2R ALARMA AUDIOVISUAL (Cableada con 2 hilos)</v>
          </cell>
          <cell r="D2041" t="str">
            <v>UN</v>
          </cell>
          <cell r="E2041">
            <v>185750</v>
          </cell>
          <cell r="F2041">
            <v>43455</v>
          </cell>
        </row>
        <row r="2042">
          <cell r="B2042">
            <v>9972</v>
          </cell>
          <cell r="C2042" t="str">
            <v>CABLE FPLP ENCAUCHETADO 2X18 AWG</v>
          </cell>
          <cell r="D2042" t="str">
            <v>ML</v>
          </cell>
          <cell r="E2042">
            <v>1250</v>
          </cell>
          <cell r="F2042">
            <v>43455</v>
          </cell>
        </row>
        <row r="2043">
          <cell r="B2043">
            <v>9973</v>
          </cell>
          <cell r="C2043" t="str">
            <v>FIRELITE PANEL DE CONTROL DE ALARMA MS-9600-UDL</v>
          </cell>
          <cell r="D2043" t="str">
            <v>UN</v>
          </cell>
          <cell r="E2043">
            <v>7761683</v>
          </cell>
          <cell r="F2043">
            <v>43455</v>
          </cell>
        </row>
        <row r="2044">
          <cell r="B2044">
            <v>9974</v>
          </cell>
          <cell r="C2044" t="str">
            <v>YEE DOBLE PVC SANITARIA D= 6"</v>
          </cell>
          <cell r="D2044" t="str">
            <v>UN</v>
          </cell>
          <cell r="E2044">
            <v>726181</v>
          </cell>
          <cell r="F2044">
            <v>43455</v>
          </cell>
        </row>
        <row r="2045">
          <cell r="B2045">
            <v>9975</v>
          </cell>
          <cell r="C2045" t="str">
            <v>TAPÓN DE PRUEBA PVC SANITARIA D=6"</v>
          </cell>
          <cell r="D2045" t="str">
            <v>UN</v>
          </cell>
          <cell r="E2045">
            <v>11558</v>
          </cell>
          <cell r="F2045">
            <v>43455</v>
          </cell>
        </row>
        <row r="2046">
          <cell r="B2046">
            <v>9976</v>
          </cell>
          <cell r="C2046" t="str">
            <v>REDUCCION PVC E.L. D= 1" x 1/2" (BUJE SOLDADO)</v>
          </cell>
          <cell r="D2046" t="str">
            <v>UN</v>
          </cell>
          <cell r="E2046">
            <v>937</v>
          </cell>
          <cell r="F2046">
            <v>43455</v>
          </cell>
        </row>
        <row r="2047">
          <cell r="B2047">
            <v>9977</v>
          </cell>
          <cell r="C2047" t="str">
            <v>REGISTRO DE PASO DIRECTO TIPO PESADO 1/2" EN BRONCE</v>
          </cell>
          <cell r="D2047" t="str">
            <v>UN</v>
          </cell>
          <cell r="E2047">
            <v>42781</v>
          </cell>
          <cell r="F2047">
            <v>43455</v>
          </cell>
        </row>
        <row r="2048">
          <cell r="B2048">
            <v>9978</v>
          </cell>
          <cell r="C2048" t="str">
            <v>TRANSFORMADOR TRIFASICO SECO 150 KVA, 11400 V - 208/120 V</v>
          </cell>
          <cell r="D2048" t="str">
            <v>UN</v>
          </cell>
          <cell r="E2048">
            <v>11414278</v>
          </cell>
          <cell r="F2048">
            <v>43455</v>
          </cell>
        </row>
        <row r="2049">
          <cell r="B2049">
            <v>9979</v>
          </cell>
          <cell r="C2049" t="str">
            <v>CELDA TRANSFORMADOR DE 150 KVA, 13.2 KV. CELDA METÁLICA M.T. PARA ALOJAR TRANSFORMADOR TIPO SECO DE 15 KV. EN LÁMINA COLD ROLLED CAL. 14-16 CON PINTURA EN POLVO ELECTROSTÁTICA</v>
          </cell>
          <cell r="D2049" t="str">
            <v>UN</v>
          </cell>
          <cell r="E2049">
            <v>2968022</v>
          </cell>
          <cell r="F2049">
            <v>43455</v>
          </cell>
        </row>
        <row r="2050">
          <cell r="B2050">
            <v>9980</v>
          </cell>
          <cell r="C2050" t="str">
            <v>CONECTORES PLUG RJ 45 PARA CABLE UTP</v>
          </cell>
          <cell r="D2050" t="str">
            <v>UN</v>
          </cell>
          <cell r="E2050">
            <v>714</v>
          </cell>
          <cell r="F2050">
            <v>43455</v>
          </cell>
        </row>
        <row r="2051">
          <cell r="B2051">
            <v>9981</v>
          </cell>
          <cell r="C2051" t="str">
            <v>PONCHADOR JACK PARA DATOS PARA RJ 45 - PINZA TELEFÓNICA METÁLICA</v>
          </cell>
          <cell r="D2051" t="str">
            <v>UN</v>
          </cell>
          <cell r="E2051">
            <v>44030</v>
          </cell>
          <cell r="F2051">
            <v>43455</v>
          </cell>
        </row>
        <row r="2052">
          <cell r="B2052">
            <v>9982</v>
          </cell>
          <cell r="C2052" t="str">
            <v>TAPA TROQUEL SENCILLO DE 12 cm</v>
          </cell>
          <cell r="D2052" t="str">
            <v>UN</v>
          </cell>
          <cell r="E2052">
            <v>2142</v>
          </cell>
          <cell r="F2052">
            <v>43455</v>
          </cell>
        </row>
        <row r="2053">
          <cell r="B2053">
            <v>9983</v>
          </cell>
          <cell r="C2053" t="str">
            <v>CERTIFICACIÓN DE PUNTOS DE RED - Proyecto plataforma Transmilenio Portal TUNAL</v>
          </cell>
          <cell r="D2053" t="str">
            <v>ML</v>
          </cell>
          <cell r="E2053">
            <v>7500</v>
          </cell>
          <cell r="F2053">
            <v>43455</v>
          </cell>
        </row>
        <row r="2054">
          <cell r="B2054">
            <v>9984</v>
          </cell>
          <cell r="C2054" t="str">
            <v>JACK PARA DATOS CATEGORÍA 6A amperios. componente blindado, ponchado a 180.</v>
          </cell>
          <cell r="D2054" t="str">
            <v>ML</v>
          </cell>
          <cell r="E2054">
            <v>20597</v>
          </cell>
          <cell r="F2054">
            <v>43455</v>
          </cell>
        </row>
        <row r="2055">
          <cell r="B2055">
            <v>9985</v>
          </cell>
          <cell r="C2055" t="str">
            <v>SEÑAL EN POLIESTRIENO (30cm x 20cm) FOTOLUMINISCENTE - NORMA NTC - ISO</v>
          </cell>
          <cell r="D2055" t="str">
            <v>UN</v>
          </cell>
          <cell r="E2055">
            <v>11900</v>
          </cell>
          <cell r="F2055">
            <v>43455</v>
          </cell>
        </row>
        <row r="2056">
          <cell r="B2056">
            <v>9986</v>
          </cell>
          <cell r="C2056" t="str">
            <v>SEÑAL EN POLIESTRIENO (30cm x 45cm) REFLECTIVO GRADO INGENIERÍA - NORMA ISO</v>
          </cell>
          <cell r="D2056" t="str">
            <v>UN</v>
          </cell>
          <cell r="E2056">
            <v>53550</v>
          </cell>
          <cell r="F2056">
            <v>43455</v>
          </cell>
        </row>
        <row r="2057">
          <cell r="B2057">
            <v>9987</v>
          </cell>
          <cell r="C2057" t="str">
            <v>LAMINA CELOSÍA COLD ROLLED CALIBRE 20</v>
          </cell>
          <cell r="D2057" t="str">
            <v>KG</v>
          </cell>
          <cell r="E2057">
            <v>2975</v>
          </cell>
          <cell r="F2057">
            <v>43455</v>
          </cell>
        </row>
        <row r="2058">
          <cell r="B2058">
            <v>9988</v>
          </cell>
          <cell r="C2058" t="str">
            <v>PROTECCIÓN CONTRA SOBRETENSIONES TRANSITORIAS - DPS</v>
          </cell>
          <cell r="D2058" t="str">
            <v>UN</v>
          </cell>
          <cell r="E2058">
            <v>1333038</v>
          </cell>
          <cell r="F2058">
            <v>43455</v>
          </cell>
        </row>
        <row r="2059">
          <cell r="B2059">
            <v>9989</v>
          </cell>
          <cell r="C2059" t="str">
            <v>BISAGRA METÁLICA DE NUDO ACERO INOXIDABLE 4" x 3"  2mm</v>
          </cell>
          <cell r="D2059" t="str">
            <v>UN</v>
          </cell>
          <cell r="E2059">
            <v>9300</v>
          </cell>
          <cell r="F2059">
            <v>43455</v>
          </cell>
        </row>
        <row r="2060">
          <cell r="B2060">
            <v>9990</v>
          </cell>
          <cell r="C2060" t="str">
            <v>FALLEBA METÁLICA INCRUSTAR TIPO BÁSCULA 2" (pg)</v>
          </cell>
          <cell r="D2060" t="str">
            <v>UN</v>
          </cell>
          <cell r="E2060">
            <v>11900</v>
          </cell>
          <cell r="F2060">
            <v>43455</v>
          </cell>
        </row>
        <row r="2061">
          <cell r="B2061">
            <v>9991</v>
          </cell>
          <cell r="C2061" t="str">
            <v>TOTALIZADOR TRIFÁSICO 200 A</v>
          </cell>
          <cell r="D2061" t="str">
            <v>UN</v>
          </cell>
          <cell r="E2061">
            <v>230000</v>
          </cell>
          <cell r="F2061">
            <v>43455</v>
          </cell>
        </row>
        <row r="2062">
          <cell r="B2062">
            <v>9992</v>
          </cell>
          <cell r="C2062" t="str">
            <v>TUBO METÁLICO GALVANIZADO DE 3" CALIBRE 14</v>
          </cell>
          <cell r="D2062" t="str">
            <v>ML</v>
          </cell>
          <cell r="E2062">
            <v>60283</v>
          </cell>
          <cell r="F2062">
            <v>43455</v>
          </cell>
        </row>
        <row r="2063">
          <cell r="B2063">
            <v>9993</v>
          </cell>
          <cell r="C2063" t="str">
            <v>AGREGADOS SELECCIONADOS (TAMAÑO MÁXIMO 1") BANDAS SONORAS REDUCE VELOCIDAD.</v>
          </cell>
          <cell r="D2063" t="str">
            <v>M3</v>
          </cell>
          <cell r="E2063">
            <v>66285</v>
          </cell>
          <cell r="F2063">
            <v>43455</v>
          </cell>
        </row>
        <row r="2064">
          <cell r="B2064">
            <v>9994</v>
          </cell>
          <cell r="C2064" t="str">
            <v>RESINA TERMOPLÁSTICA - PINTURA TERMOPLÁSTICA</v>
          </cell>
          <cell r="D2064" t="str">
            <v>KG</v>
          </cell>
          <cell r="E2064">
            <v>4060</v>
          </cell>
          <cell r="F2064">
            <v>43455</v>
          </cell>
        </row>
        <row r="2065">
          <cell r="B2065">
            <v>9995</v>
          </cell>
          <cell r="C2065" t="str">
            <v>CAMIÓN CON CALDERA PARA DERRETIR EL TERMOPLÁSTICO - Proyecto particular - Transmilenio de la Carrera 7 entre Calle 32 hasta la Calle 200.</v>
          </cell>
          <cell r="D2065" t="str">
            <v>HR</v>
          </cell>
          <cell r="E2065">
            <v>85000</v>
          </cell>
          <cell r="F2065">
            <v>43455</v>
          </cell>
        </row>
        <row r="2066">
          <cell r="B2066">
            <v>9996</v>
          </cell>
          <cell r="C2066" t="str">
            <v>EQUIPO MANUAL APLICADOR (BANDAS SONORAS REDUCE VELOCIDAD) - Proyecto particular - Transmilenio de la Carrera 7 entre Calle 32 hasta la Calle 200.</v>
          </cell>
          <cell r="D2066" t="str">
            <v>HR</v>
          </cell>
          <cell r="E2066">
            <v>27300</v>
          </cell>
          <cell r="F2066">
            <v>43455</v>
          </cell>
        </row>
        <row r="2067">
          <cell r="B2067">
            <v>9997</v>
          </cell>
          <cell r="C2067" t="str">
            <v>TRITUBO PE 100 FOPT DE 40mm (1 1/4") RDE 13.5 MULTF Rollo de 500 mt.</v>
          </cell>
          <cell r="D2067" t="str">
            <v>ML</v>
          </cell>
          <cell r="E2067">
            <v>9758</v>
          </cell>
          <cell r="F2067">
            <v>43455</v>
          </cell>
        </row>
        <row r="2068">
          <cell r="B2068">
            <v>9998</v>
          </cell>
          <cell r="C2068" t="str">
            <v>ESCUDO PARA SOPORTE DE TUBO - BARRERA 3/4" x 120 mm ACERO INOXIDABLE</v>
          </cell>
          <cell r="D2068" t="str">
            <v>UN</v>
          </cell>
          <cell r="E2068">
            <v>15000</v>
          </cell>
          <cell r="F2068">
            <v>43455</v>
          </cell>
        </row>
        <row r="2069">
          <cell r="B2069">
            <v>9999</v>
          </cell>
          <cell r="C2069" t="str">
            <v>CANALETA METÁLICA DE 12 cm x 5 cm CON TAPA (2.40m)</v>
          </cell>
          <cell r="D2069" t="str">
            <v>ML</v>
          </cell>
          <cell r="E2069">
            <v>15263</v>
          </cell>
          <cell r="F2069">
            <v>43455</v>
          </cell>
        </row>
        <row r="2070">
          <cell r="B2070">
            <v>10000</v>
          </cell>
          <cell r="C2070" t="str">
            <v>CHEVRON 90 cm x 40 cm, REFLECTIVO PRISMÁTICO TIPO VII O SUPERIOR, AMARILLO LIMÓN FLUORESCENTE EN LÁMINA GALVANIZADA, PEDESTAL EN ÁNGULO. Suministro e Instalación.</v>
          </cell>
          <cell r="D2070" t="str">
            <v>ML</v>
          </cell>
          <cell r="E2070">
            <v>217770</v>
          </cell>
          <cell r="F2070">
            <v>43455</v>
          </cell>
        </row>
        <row r="2071">
          <cell r="B2071">
            <v>10009</v>
          </cell>
          <cell r="C2071" t="str">
            <v>PINTURA ACRÍLICA BASE AGUA (e=15mils. Incluye Suministro y Aplicación con Equipo. Incluye Microesferas)</v>
          </cell>
          <cell r="D2071" t="str">
            <v>M2</v>
          </cell>
          <cell r="E2071">
            <v>17500</v>
          </cell>
          <cell r="F2071">
            <v>43455</v>
          </cell>
        </row>
        <row r="2072">
          <cell r="B2072">
            <v>10010</v>
          </cell>
          <cell r="C2072" t="str">
            <v>PINTURA EN FRÍO PARA DEMARCACIÓN DE VÍAS. A= 15 cm. INCLUYE EQUIPO AUTOPROPULSADO Y MANO DE OBRA.</v>
          </cell>
          <cell r="D2072" t="str">
            <v>ML</v>
          </cell>
          <cell r="E2072">
            <v>1225</v>
          </cell>
          <cell r="F2072">
            <v>43455</v>
          </cell>
        </row>
        <row r="2073">
          <cell r="B2073">
            <v>10011</v>
          </cell>
          <cell r="C2073" t="str">
            <v>PINTURA DE TRÁFICO - IMPRIMANTE NEGRO</v>
          </cell>
          <cell r="D2073" t="str">
            <v>ML</v>
          </cell>
          <cell r="E2073">
            <v>998</v>
          </cell>
          <cell r="F2073">
            <v>43455</v>
          </cell>
        </row>
        <row r="2074">
          <cell r="B2074">
            <v>10012</v>
          </cell>
          <cell r="C2074" t="str">
            <v>PINTURA DE TRÁFICO - IMPRIMANTE NEGRO - Incluye suministro y aplicación</v>
          </cell>
          <cell r="D2074" t="str">
            <v>M2</v>
          </cell>
          <cell r="E2074">
            <v>10800</v>
          </cell>
          <cell r="F2074">
            <v>43455</v>
          </cell>
        </row>
        <row r="2075">
          <cell r="B2075">
            <v>10013</v>
          </cell>
          <cell r="C2075" t="str">
            <v>FENOLES Norma: SM 5530 B, D</v>
          </cell>
          <cell r="D2075" t="str">
            <v>UN</v>
          </cell>
          <cell r="E2075">
            <v>66000</v>
          </cell>
          <cell r="F2075">
            <v>43455</v>
          </cell>
        </row>
        <row r="2076">
          <cell r="B2076">
            <v>10014</v>
          </cell>
          <cell r="C2076" t="str">
            <v>USO DEL PENETRÓMETRO DINÁMICO DE CONO EN APLICACIONES DE PAVIMENTOS A POCA PROFUNDIDAD</v>
          </cell>
          <cell r="D2076" t="str">
            <v>UN</v>
          </cell>
          <cell r="E2076">
            <v>41650</v>
          </cell>
          <cell r="F2076">
            <v>43455</v>
          </cell>
        </row>
        <row r="2077">
          <cell r="B2077">
            <v>10015</v>
          </cell>
          <cell r="C2077" t="str">
            <v>DETERMINACIÓN DE SUELOS EXPANSIVOS (PROBETA)</v>
          </cell>
          <cell r="D2077" t="str">
            <v>UN</v>
          </cell>
          <cell r="E2077">
            <v>48790</v>
          </cell>
          <cell r="F2077">
            <v>43455</v>
          </cell>
        </row>
        <row r="2078">
          <cell r="B2078">
            <v>10016</v>
          </cell>
          <cell r="C2078" t="str">
            <v>DETECCIÓN DEL REFUERZO UTILIZANDO FERROSCAN (POR ELEMENTO)</v>
          </cell>
          <cell r="D2078" t="str">
            <v>UN</v>
          </cell>
          <cell r="E2078">
            <v>154700</v>
          </cell>
          <cell r="F2078">
            <v>43455</v>
          </cell>
        </row>
        <row r="2079">
          <cell r="B2079">
            <v>10017</v>
          </cell>
          <cell r="C2079" t="str">
            <v>DETERMINACIÓN DE LA FINURA DEL CEMENTO HIDRÁULICO POR MEDIO DEL APARATO BLAINE DE PERMEABILIDAD AL AIRE</v>
          </cell>
          <cell r="D2079" t="str">
            <v>UN</v>
          </cell>
          <cell r="E2079">
            <v>61688</v>
          </cell>
          <cell r="F2079">
            <v>43455</v>
          </cell>
        </row>
        <row r="2080">
          <cell r="B2080">
            <v>10018</v>
          </cell>
          <cell r="C2080" t="str">
            <v>DETERMINACIÓN DE LA VISCOSIDAD DEL ASFALTO EMPLEANDO UN VISCOSÍMETRO ROTACIONAL (UNA TEMPERATURA)</v>
          </cell>
          <cell r="D2080" t="str">
            <v>UN</v>
          </cell>
          <cell r="E2080">
            <v>169575</v>
          </cell>
          <cell r="F2080">
            <v>43455</v>
          </cell>
        </row>
        <row r="2081">
          <cell r="B2081">
            <v>10019</v>
          </cell>
          <cell r="C2081" t="str">
            <v>DETERMINACIÓN LÍMITE LÍQUIDO, LÍMITE PLÁSTICO E ÍNDICE DE PLASTICIDAD DE SUELOS</v>
          </cell>
          <cell r="D2081" t="str">
            <v>UN</v>
          </cell>
          <cell r="E2081">
            <v>49980</v>
          </cell>
          <cell r="F2081">
            <v>43455</v>
          </cell>
        </row>
        <row r="2082">
          <cell r="B2082">
            <v>10020</v>
          </cell>
          <cell r="C2082" t="str">
            <v>PH DE LOS SUELOS</v>
          </cell>
          <cell r="D2082" t="str">
            <v>UN</v>
          </cell>
          <cell r="E2082">
            <v>35617</v>
          </cell>
          <cell r="F2082">
            <v>43455</v>
          </cell>
        </row>
        <row r="2083">
          <cell r="B2083">
            <v>10021</v>
          </cell>
          <cell r="C2083" t="str">
            <v>RELACIONES HUMEDAD-DENSIDAD DE MEZCLAS DE SUELO CEMENTO</v>
          </cell>
          <cell r="D2083" t="str">
            <v>UN</v>
          </cell>
          <cell r="E2083">
            <v>132000</v>
          </cell>
          <cell r="F2083">
            <v>43455</v>
          </cell>
        </row>
        <row r="2084">
          <cell r="B2084">
            <v>10022</v>
          </cell>
          <cell r="C2084" t="str">
            <v>HUMEDECIMIENTO Y SECADO DE MEZCLAS COMPACTADAS DE SUELO-CEMENTO</v>
          </cell>
          <cell r="D2084" t="str">
            <v>UN</v>
          </cell>
          <cell r="E2084">
            <v>595000</v>
          </cell>
          <cell r="F2084">
            <v>43455</v>
          </cell>
        </row>
        <row r="2085">
          <cell r="B2085">
            <v>10023</v>
          </cell>
          <cell r="C2085" t="str">
            <v>RESISTENCIA A LA COMPRESIÓN DE LOS CILINDROS MOLDEADOS DE SUELO-CEMENTO</v>
          </cell>
          <cell r="D2085" t="str">
            <v>UN</v>
          </cell>
          <cell r="E2085">
            <v>13087</v>
          </cell>
          <cell r="F2085">
            <v>43455</v>
          </cell>
        </row>
        <row r="2086">
          <cell r="B2086">
            <v>10024</v>
          </cell>
          <cell r="C2086" t="str">
            <v>DETERMINACIÓN DEL POTENCIAL DE CAMBIO VOLUMÉTRICO DE UN SUELO EMPLEANDO EL APARATO DE LAMBE</v>
          </cell>
          <cell r="D2086" t="str">
            <v>UN</v>
          </cell>
          <cell r="E2086">
            <v>213010</v>
          </cell>
          <cell r="F2086">
            <v>43455</v>
          </cell>
        </row>
        <row r="2087">
          <cell r="B2087">
            <v>10025</v>
          </cell>
          <cell r="C2087" t="str">
            <v>VACÍOS DEL LLENANTE SECO COMPACTADO</v>
          </cell>
          <cell r="D2087" t="str">
            <v>UN</v>
          </cell>
          <cell r="E2087">
            <v>257040</v>
          </cell>
          <cell r="F2087">
            <v>43455</v>
          </cell>
        </row>
        <row r="2088">
          <cell r="B2088">
            <v>10026</v>
          </cell>
          <cell r="C2088" t="str">
            <v>MÉTODO PARA LA DETERMINACIÓN DEL ÍNDICE DE RESISTENCIA AL PUNZONAMIENTO DE GEOTEXTILES, GEOMEMBRANAS Y PRODUCTOS RELACIONADOS.</v>
          </cell>
          <cell r="D2088" t="str">
            <v>UN</v>
          </cell>
          <cell r="E2088">
            <v>476000</v>
          </cell>
          <cell r="F2088">
            <v>43455</v>
          </cell>
        </row>
        <row r="2089">
          <cell r="B2089">
            <v>10027</v>
          </cell>
          <cell r="C2089" t="str">
            <v>MÉTODO PARA LA DETERMINACIÓN DE LA RESISTENCIA AL RASGADO TRAPEZOIDAL DE GEOTEXTILES.</v>
          </cell>
          <cell r="D2089" t="str">
            <v>UN</v>
          </cell>
          <cell r="E2089">
            <v>385560</v>
          </cell>
          <cell r="F2089">
            <v>43455</v>
          </cell>
        </row>
        <row r="2090">
          <cell r="B2090">
            <v>10028</v>
          </cell>
          <cell r="C2090" t="str">
            <v>MÉTODO PARA LA DETERMINACIÓN DE LA PERMEABILIDAD DEL AGUA DE LOS GEOTEXTILES POR MEDIO DE LA PERMITIVIDAD.</v>
          </cell>
          <cell r="D2090" t="str">
            <v>UN</v>
          </cell>
          <cell r="E2090">
            <v>207655</v>
          </cell>
          <cell r="F2090">
            <v>43455</v>
          </cell>
        </row>
        <row r="2091">
          <cell r="B2091">
            <v>10029</v>
          </cell>
          <cell r="C2091" t="str">
            <v>ACERO ESTRUCTURAL PARA PORTAL DE TRANSMILENIO. Suministro, fabricación, transporte y montaje de estructura metálica con el siguiente esquema de protección y pintura: Básica (Guía 6.7.2). Ver observ.</v>
          </cell>
          <cell r="D2091" t="str">
            <v>KG</v>
          </cell>
          <cell r="E2091">
            <v>7764</v>
          </cell>
          <cell r="F2091">
            <v>43455</v>
          </cell>
        </row>
        <row r="2092">
          <cell r="B2092">
            <v>10030</v>
          </cell>
          <cell r="C2092" t="str">
            <v>SISTEMA DE SUCCIÓN, DESCARGA, PRUEBA, ALIVIO Y DE EXTINCIÓN CONTRA INCENDIO - SUBCONTRATO PORTAL EL TUNAL (Incl: Ver Observaciones)</v>
          </cell>
          <cell r="D2092" t="str">
            <v>UN</v>
          </cell>
          <cell r="E2092">
            <v>490585708</v>
          </cell>
          <cell r="F2092">
            <v>43455</v>
          </cell>
        </row>
        <row r="2093">
          <cell r="B2093">
            <v>10031</v>
          </cell>
          <cell r="C2093" t="str">
            <v>CONCRETO GRAVA COMUN 2000 PSI (140 Kg/cm2)</v>
          </cell>
          <cell r="D2093" t="str">
            <v>M3</v>
          </cell>
          <cell r="E2093">
            <v>290360</v>
          </cell>
          <cell r="F2093">
            <v>43455</v>
          </cell>
        </row>
        <row r="2094">
          <cell r="B2094">
            <v>10032</v>
          </cell>
          <cell r="C2094" t="str">
            <v>TRANSFORMADOR  SECO CLASE F TRIFASICO DE 45 KVA, 11.4/0.480-277 KV ZCC 4%</v>
          </cell>
          <cell r="D2094" t="str">
            <v>UN</v>
          </cell>
          <cell r="E2094">
            <v>21020160</v>
          </cell>
          <cell r="F2094">
            <v>43455</v>
          </cell>
        </row>
        <row r="2095">
          <cell r="B2095">
            <v>10033</v>
          </cell>
          <cell r="C2095" t="str">
            <v>ADAPTADOR PVC MACHO ROSCADO 1 1/2"</v>
          </cell>
          <cell r="D2095" t="str">
            <v>UN</v>
          </cell>
          <cell r="E2095">
            <v>3130</v>
          </cell>
          <cell r="F2095">
            <v>43455</v>
          </cell>
        </row>
        <row r="2096">
          <cell r="B2096">
            <v>10034</v>
          </cell>
          <cell r="C2096" t="str">
            <v>INTERRUPTOR DE POSICION PARA LA VALVULA DE COMPUERTA ASOCIADA A LA LINEA PRINCIPAL DEL SISTEMA CONTRA INCENDIO EN EL CUARTO DE BOMBAS D=1 1/4</v>
          </cell>
          <cell r="D2096" t="str">
            <v>UN</v>
          </cell>
          <cell r="E2096">
            <v>364140</v>
          </cell>
          <cell r="F2096">
            <v>43455</v>
          </cell>
        </row>
        <row r="2097">
          <cell r="B2097">
            <v>10035</v>
          </cell>
          <cell r="C2097" t="str">
            <v>REDUCCION PVC E.L.  D= 1 1/2 x 1 1/4" (BUJE SOLDADO)</v>
          </cell>
          <cell r="D2097" t="str">
            <v>UN</v>
          </cell>
          <cell r="E2097">
            <v>2780</v>
          </cell>
          <cell r="F2097">
            <v>43455</v>
          </cell>
        </row>
        <row r="2098">
          <cell r="B2098">
            <v>10036</v>
          </cell>
          <cell r="C2098" t="str">
            <v>TEE HD EXTREMO JUNTA HIDRÁULICA 12"X10" (300x250mm)</v>
          </cell>
          <cell r="D2098" t="str">
            <v>UN</v>
          </cell>
          <cell r="E2098">
            <v>2439500</v>
          </cell>
          <cell r="F2098">
            <v>43455</v>
          </cell>
        </row>
        <row r="2099">
          <cell r="B2099">
            <v>10037</v>
          </cell>
          <cell r="C2099" t="str">
            <v>TEE HD EXTREMO JUNTA HIDRÁULICA 12"x8" (300x200mm)</v>
          </cell>
          <cell r="D2099" t="str">
            <v>UN</v>
          </cell>
          <cell r="E2099">
            <v>1666000</v>
          </cell>
          <cell r="F2099">
            <v>43455</v>
          </cell>
        </row>
        <row r="2100">
          <cell r="B2100">
            <v>10038</v>
          </cell>
          <cell r="C2100" t="str">
            <v>PANEL DE CONTROLADOR DE ALARMA DE INCENDIOS INTELIGENTE DIRECCIONABLE</v>
          </cell>
          <cell r="D2100" t="str">
            <v>UN</v>
          </cell>
          <cell r="E2100">
            <v>6890100</v>
          </cell>
          <cell r="F2100">
            <v>43455</v>
          </cell>
        </row>
        <row r="2101">
          <cell r="B2101">
            <v>10039</v>
          </cell>
          <cell r="C2101" t="str">
            <v>TEE HD EXTREMO JUNTA HIDRÁULICA 12"x 6" (300 x 150 mm)</v>
          </cell>
          <cell r="D2101" t="str">
            <v>UN</v>
          </cell>
          <cell r="E2101">
            <v>1523200</v>
          </cell>
          <cell r="F2101">
            <v>43455</v>
          </cell>
        </row>
        <row r="2102">
          <cell r="B2102">
            <v>10040</v>
          </cell>
          <cell r="C2102" t="str">
            <v>TEE HD EXTREMO LISO 6"x6" (150x150mm)</v>
          </cell>
          <cell r="D2102" t="str">
            <v>UN</v>
          </cell>
          <cell r="E2102">
            <v>476000</v>
          </cell>
          <cell r="F2102">
            <v>43455</v>
          </cell>
        </row>
        <row r="2103">
          <cell r="B2103">
            <v>10041</v>
          </cell>
          <cell r="C2103" t="str">
            <v>DIFUSOR DE SUMINISTRO 510 CFM 12" X 12" (Incluye suministro e instalación)</v>
          </cell>
          <cell r="D2103" t="str">
            <v>UN</v>
          </cell>
          <cell r="E2103">
            <v>84490</v>
          </cell>
          <cell r="F2103">
            <v>43455</v>
          </cell>
        </row>
        <row r="2104">
          <cell r="B2104">
            <v>10042</v>
          </cell>
          <cell r="C2104" t="str">
            <v>VÁLVULA TIPO MARIPOSA DISCO INOX. DE Ø 8" CLASE 300. EXTREMOS BRIDADOS</v>
          </cell>
          <cell r="D2104" t="str">
            <v>UN</v>
          </cell>
          <cell r="E2104">
            <v>427738</v>
          </cell>
          <cell r="F2104">
            <v>43455</v>
          </cell>
        </row>
        <row r="2105">
          <cell r="B2105">
            <v>10043</v>
          </cell>
          <cell r="C2105" t="str">
            <v>TEE HD EXTREMO JUNTA HIDRÁULICA 8"x 8" (200x200mm)</v>
          </cell>
          <cell r="D2105" t="str">
            <v>UN</v>
          </cell>
          <cell r="E2105">
            <v>833000</v>
          </cell>
          <cell r="F2105">
            <v>43455</v>
          </cell>
        </row>
        <row r="2106">
          <cell r="B2106">
            <v>10044</v>
          </cell>
          <cell r="C2106" t="str">
            <v>REDUCCIÓN PVC SOLDAR D= 2" x 1 1/2"</v>
          </cell>
          <cell r="D2106" t="str">
            <v>UN</v>
          </cell>
          <cell r="E2106">
            <v>4252</v>
          </cell>
          <cell r="F2106">
            <v>43455</v>
          </cell>
        </row>
        <row r="2107">
          <cell r="B2107">
            <v>10045</v>
          </cell>
          <cell r="C2107" t="str">
            <v>REDUCCIÓN BRIDADA HD DE 24"x 16"</v>
          </cell>
          <cell r="D2107" t="str">
            <v>UN</v>
          </cell>
          <cell r="E2107">
            <v>6300000</v>
          </cell>
          <cell r="F2107">
            <v>43455</v>
          </cell>
        </row>
        <row r="2108">
          <cell r="B2108">
            <v>10046</v>
          </cell>
          <cell r="C2108" t="str">
            <v>REDUCCIÓN BRIDADA HD DE 14"x 12"</v>
          </cell>
          <cell r="D2108" t="str">
            <v>UN</v>
          </cell>
          <cell r="E2108">
            <v>2142000</v>
          </cell>
          <cell r="F2108">
            <v>43455</v>
          </cell>
        </row>
        <row r="2109">
          <cell r="B2109">
            <v>10047</v>
          </cell>
          <cell r="C2109" t="str">
            <v>ARRANCADOR SUAVE DE 41kW, aprox. 60hp 73amp. 440V (Incluye totalizador y cofre Nema 3R. Cumple RETIE)</v>
          </cell>
          <cell r="D2109" t="str">
            <v>UN</v>
          </cell>
          <cell r="E2109">
            <v>4303040</v>
          </cell>
          <cell r="F2109">
            <v>43455</v>
          </cell>
        </row>
        <row r="2110">
          <cell r="B2110">
            <v>10048</v>
          </cell>
          <cell r="C2110" t="str">
            <v>ARRANCADOR SUAVE DE 125 HP, 148amp (Incluye totalizador, cofre Nema 3R, cumple RETIE)</v>
          </cell>
          <cell r="D2110" t="str">
            <v>UN</v>
          </cell>
          <cell r="E2110">
            <v>6827030</v>
          </cell>
          <cell r="F2110">
            <v>43455</v>
          </cell>
        </row>
        <row r="2111">
          <cell r="B2111">
            <v>10049</v>
          </cell>
          <cell r="C2111" t="str">
            <v>REDUCCION PVC U.M. NORMA NTC 382 3"x2"</v>
          </cell>
          <cell r="D2111" t="str">
            <v>UN</v>
          </cell>
          <cell r="E2111">
            <v>15306</v>
          </cell>
          <cell r="F2111">
            <v>43455</v>
          </cell>
        </row>
        <row r="2112">
          <cell r="B2112">
            <v>10050</v>
          </cell>
          <cell r="C2112" t="str">
            <v>KIT SILLA YEE 600 x 160 PVC</v>
          </cell>
          <cell r="D2112" t="str">
            <v>UN</v>
          </cell>
          <cell r="E2112">
            <v>78516</v>
          </cell>
          <cell r="F2112">
            <v>43455</v>
          </cell>
        </row>
        <row r="2113">
          <cell r="B2113">
            <v>10051</v>
          </cell>
          <cell r="C2113" t="str">
            <v>KIT SILLA YEE 250 x 160 PVC</v>
          </cell>
          <cell r="D2113" t="str">
            <v>UN</v>
          </cell>
          <cell r="E2113">
            <v>78516</v>
          </cell>
          <cell r="F2113">
            <v>43455</v>
          </cell>
        </row>
        <row r="2114">
          <cell r="B2114">
            <v>10052</v>
          </cell>
          <cell r="C2114" t="str">
            <v>KIT SILLA YEE 500 x 160 PVC</v>
          </cell>
          <cell r="D2114" t="str">
            <v>UN</v>
          </cell>
          <cell r="E2114">
            <v>327880</v>
          </cell>
          <cell r="F2114">
            <v>43455</v>
          </cell>
        </row>
        <row r="2115">
          <cell r="B2115">
            <v>10053</v>
          </cell>
          <cell r="C2115" t="str">
            <v>KIT SILLA YEE 400 x 160 PVC</v>
          </cell>
          <cell r="D2115" t="str">
            <v>UN</v>
          </cell>
          <cell r="E2115">
            <v>200941</v>
          </cell>
          <cell r="F2115">
            <v>43455</v>
          </cell>
        </row>
        <row r="2116">
          <cell r="B2116">
            <v>10054</v>
          </cell>
          <cell r="C2116" t="str">
            <v>TUBO EN ACERO Ø 45" CON UNIONES ESPIGO/CAMPANA CON EMPAQUE DE CAUCHO,CON REVESTIMIENTO INTERIOR Y RECUBRIMIENTO EXTERIOR EN MORTERO CEMENTO. NORMA C200 PARTIR DE LÁMINA ASTM A36 L=6.00m PRESIÓN 150PSI</v>
          </cell>
          <cell r="D2116" t="str">
            <v>ML</v>
          </cell>
          <cell r="E2116">
            <v>2995587</v>
          </cell>
          <cell r="F2116">
            <v>43455</v>
          </cell>
        </row>
        <row r="2117">
          <cell r="B2117">
            <v>10055</v>
          </cell>
          <cell r="C2117" t="str">
            <v>VÁLVULA COMPUERTA ELÁSTICA VA (VÁSTAGO ASCENDENTE) D=6" DN (DIÁMETRO NOMINAL) 150mm CON EXTREMOS BRIDADOS</v>
          </cell>
          <cell r="D2117" t="str">
            <v>UN</v>
          </cell>
          <cell r="E2117">
            <v>1489166</v>
          </cell>
          <cell r="F2117">
            <v>43455</v>
          </cell>
        </row>
        <row r="2118">
          <cell r="B2118">
            <v>10056</v>
          </cell>
          <cell r="C2118" t="str">
            <v>VÁLVULA TIPO MARIPOSA DISCO INOX. DE Ø 3" CLASE 150. EXTREMOS BRIDADOS</v>
          </cell>
          <cell r="D2118" t="str">
            <v>UN</v>
          </cell>
          <cell r="E2118">
            <v>100734</v>
          </cell>
          <cell r="F2118">
            <v>43455</v>
          </cell>
        </row>
        <row r="2119">
          <cell r="B2119">
            <v>10057</v>
          </cell>
          <cell r="C2119" t="str">
            <v>VÁLVULA TIPO MARIPOSA DISCO INOX. DE Ø 4" CLASE 150. EXTREMOS BRIDADOS</v>
          </cell>
          <cell r="D2119" t="str">
            <v>UN</v>
          </cell>
          <cell r="E2119">
            <v>147185</v>
          </cell>
          <cell r="F2119">
            <v>43455</v>
          </cell>
        </row>
        <row r="2120">
          <cell r="B2120">
            <v>10058</v>
          </cell>
          <cell r="C2120" t="str">
            <v>VÁLVULA TIPO MARIPOSA DISCO INOX. DE Ø 6" CLASE 150. EXTREMOS BRIDADOS</v>
          </cell>
          <cell r="D2120" t="str">
            <v>UN</v>
          </cell>
          <cell r="E2120">
            <v>238100</v>
          </cell>
          <cell r="F2120">
            <v>43455</v>
          </cell>
        </row>
        <row r="2121">
          <cell r="B2121">
            <v>10059</v>
          </cell>
          <cell r="C2121" t="str">
            <v>CODO EN ACERO Ø 45" ENTRE 22 1/2° Y 45° CON JUNTA ESPIGO / CAMPANA CON EMPAQUE DE CAUCHO, CON REVESTIMIENTO INTERIOR Y RECUBRIMIENTO EXTERIOR EN MORTERO CEMENTO. L=0.95m x 0.95m PRESIÓN DE TRABAJO=150</v>
          </cell>
          <cell r="D2121" t="str">
            <v>ML</v>
          </cell>
          <cell r="E2121">
            <v>12427408</v>
          </cell>
          <cell r="F2121">
            <v>43455</v>
          </cell>
        </row>
        <row r="2122">
          <cell r="B2122">
            <v>10060</v>
          </cell>
          <cell r="C2122" t="str">
            <v>CODO EN ACERO Ø 27" ENTRE 22 1/2° Y 45° CON JUNTA ESPIGO / CAMPANA CON EMPAQUE DE CAUCHO, CON REVESTIMIENTO INTERIOR Y RECUBRIMIENTO EXTERIOR EN MORTERO CEMENTO. L=0.85m x 0.85m PRESIÓN TRABAJO 150PSI</v>
          </cell>
          <cell r="D2122" t="str">
            <v>ML</v>
          </cell>
          <cell r="E2122">
            <v>5281815</v>
          </cell>
          <cell r="F2122">
            <v>43455</v>
          </cell>
        </row>
        <row r="2123">
          <cell r="B2123">
            <v>10061</v>
          </cell>
          <cell r="C2123" t="str">
            <v>CODO EN ACERO Ø 20" ENTRE 22 1/2° Y 45° CON JUNTA ESPIGO / CAMPANA CON EMPAQUE DE CAUCHO, CON REVESTIMIENTO INTERIOR Y RECUBRIMIENTO EXTERIOR EN MORTERO CEMENTO. L=0.65m x 0.65m PRESIÓN TRABAJO 150PSI</v>
          </cell>
          <cell r="D2123" t="str">
            <v>ML</v>
          </cell>
          <cell r="E2123">
            <v>3777179</v>
          </cell>
          <cell r="F2123">
            <v>43455</v>
          </cell>
        </row>
        <row r="2124">
          <cell r="B2124">
            <v>10062</v>
          </cell>
          <cell r="C2124" t="str">
            <v>CODO EN ACERO Ø 24" ENTRE 22 1/2° Y 45° CON JUNTA ESPIGO / CAMPANA CON EMPAQUE DE CAUCHO, CON REVESTIMIENTO INTERIOR Y RECUBRIMIENTO EXTERIOR EN MORTERO CEMENTO. L=0.80m x 0.80m PRESIÓN TRABAJO 150PSI</v>
          </cell>
          <cell r="D2124" t="str">
            <v>ML</v>
          </cell>
          <cell r="E2124">
            <v>4330172</v>
          </cell>
          <cell r="F2124">
            <v>43455</v>
          </cell>
        </row>
        <row r="2125">
          <cell r="B2125">
            <v>10063</v>
          </cell>
          <cell r="C2125" t="str">
            <v>REDUCCIÓN BRIDADA HD DE 12"x 10"</v>
          </cell>
          <cell r="D2125" t="str">
            <v>UN</v>
          </cell>
          <cell r="E2125">
            <v>1368500</v>
          </cell>
          <cell r="F2125">
            <v>43455</v>
          </cell>
        </row>
        <row r="2126">
          <cell r="B2126">
            <v>10064</v>
          </cell>
          <cell r="C2126" t="str">
            <v>CODO HD JUNTA HIDRÁULICA PARA PVC 22.5°X6"</v>
          </cell>
          <cell r="D2126" t="str">
            <v>UN</v>
          </cell>
          <cell r="E2126">
            <v>309400</v>
          </cell>
          <cell r="F2126">
            <v>43455</v>
          </cell>
        </row>
        <row r="2127">
          <cell r="B2127">
            <v>10065</v>
          </cell>
          <cell r="C2127" t="str">
            <v>REDUCCIÓN BRIDADA HD DE 24"x 20"</v>
          </cell>
          <cell r="D2127" t="str">
            <v>UN</v>
          </cell>
          <cell r="E2127">
            <v>6902000</v>
          </cell>
          <cell r="F2127">
            <v>43455</v>
          </cell>
        </row>
        <row r="2128">
          <cell r="B2128">
            <v>10066</v>
          </cell>
          <cell r="C2128" t="str">
            <v>DETERMINACIÓN DEL CONTENIDO DE MATERIA ORGÁNICA DE UN SUELO POR EL MÉTODO DE PERMANGANATO POTÁSICO</v>
          </cell>
          <cell r="D2128" t="str">
            <v>UN</v>
          </cell>
          <cell r="E2128">
            <v>114597</v>
          </cell>
          <cell r="F2128">
            <v>43455</v>
          </cell>
        </row>
        <row r="2129">
          <cell r="B2129">
            <v>10067</v>
          </cell>
          <cell r="C2129" t="str">
            <v>CODO HD 22.5° D= 24" BRIDADO CLASE 300 CON UNIONES MECÁNICAS</v>
          </cell>
          <cell r="D2129" t="str">
            <v>UN</v>
          </cell>
          <cell r="E2129">
            <v>7021000</v>
          </cell>
          <cell r="F2129">
            <v>43455</v>
          </cell>
        </row>
        <row r="2130">
          <cell r="B2130">
            <v>10068</v>
          </cell>
          <cell r="C2130" t="str">
            <v>CODO HD 22.5° D= 14" BRIDADO CLASE 300 CON UNIONES MECÁNICAS</v>
          </cell>
          <cell r="D2130" t="str">
            <v>UN</v>
          </cell>
          <cell r="E2130">
            <v>2261000</v>
          </cell>
          <cell r="F2130">
            <v>43455</v>
          </cell>
        </row>
        <row r="2131">
          <cell r="B2131">
            <v>10069</v>
          </cell>
          <cell r="C2131" t="str">
            <v>CODO HD 11.25° D= 14" BRIDADO CLASE 300 CON UNIONES MECÁNICAS</v>
          </cell>
          <cell r="D2131" t="str">
            <v>UN</v>
          </cell>
          <cell r="E2131">
            <v>2261000</v>
          </cell>
          <cell r="F2131">
            <v>43455</v>
          </cell>
        </row>
        <row r="2132">
          <cell r="B2132">
            <v>10070</v>
          </cell>
          <cell r="C2132" t="str">
            <v>CODO HD 45° D= 24" BRIDADO CLASE 300 CON UNIONES MECÁNICAS</v>
          </cell>
          <cell r="D2132" t="str">
            <v>UN</v>
          </cell>
          <cell r="E2132">
            <v>8449000</v>
          </cell>
          <cell r="F2132">
            <v>43455</v>
          </cell>
        </row>
        <row r="2133">
          <cell r="B2133">
            <v>10071</v>
          </cell>
          <cell r="C2133" t="str">
            <v>TEE HD EXTREMO JUNTA HIDRÁULICA 6"x 4" (160 x 100 mm)</v>
          </cell>
          <cell r="D2133" t="str">
            <v>UN</v>
          </cell>
          <cell r="E2133">
            <v>362950</v>
          </cell>
          <cell r="F2133">
            <v>43455</v>
          </cell>
        </row>
        <row r="2134">
          <cell r="B2134">
            <v>10072</v>
          </cell>
          <cell r="C2134" t="str">
            <v>SENSOR DE MOVIMIENTO 360° PARA LUMINARIA</v>
          </cell>
          <cell r="D2134" t="str">
            <v>UN</v>
          </cell>
          <cell r="E2134">
            <v>17850</v>
          </cell>
          <cell r="F2134">
            <v>43455</v>
          </cell>
        </row>
        <row r="2135">
          <cell r="B2135">
            <v>10073</v>
          </cell>
          <cell r="C2135" t="str">
            <v>UNIÓN JUNTA DESMONTAJE Ø 12" RÍGIDA CLASE 150 (Tipo BRIDA ANSI)</v>
          </cell>
          <cell r="D2135" t="str">
            <v>UN</v>
          </cell>
          <cell r="E2135">
            <v>2283610</v>
          </cell>
          <cell r="F2135">
            <v>43455</v>
          </cell>
        </row>
        <row r="2136">
          <cell r="B2136">
            <v>10074</v>
          </cell>
          <cell r="C2136" t="str">
            <v>TEE PVC REDUCIDA U.M. 3" x 2"</v>
          </cell>
          <cell r="D2136" t="str">
            <v>UN</v>
          </cell>
          <cell r="E2136">
            <v>12299</v>
          </cell>
          <cell r="F2136">
            <v>43455</v>
          </cell>
        </row>
        <row r="2137">
          <cell r="B2137">
            <v>10075</v>
          </cell>
          <cell r="C2137" t="str">
            <v>TRANSFORMADOR SECO TIPO H 30 KVA, 480/208, 11.4/0.380-0.220 KV DYN</v>
          </cell>
          <cell r="D2137" t="str">
            <v>UN</v>
          </cell>
          <cell r="E2137">
            <v>3415300</v>
          </cell>
          <cell r="F2137">
            <v>43455</v>
          </cell>
        </row>
        <row r="2138">
          <cell r="B2138">
            <v>10076</v>
          </cell>
          <cell r="C2138" t="str">
            <v>VÁLVULA COMPUERTA ELÁSTICA VA (VÁSTAGO ASCENDENTE) D=4" CLASE 300 EXTREMOS BRIDADOS</v>
          </cell>
          <cell r="D2138" t="str">
            <v>UN</v>
          </cell>
          <cell r="E2138">
            <v>1416100</v>
          </cell>
          <cell r="F2138">
            <v>43455</v>
          </cell>
        </row>
        <row r="2139">
          <cell r="B2139">
            <v>10077</v>
          </cell>
          <cell r="C2139" t="str">
            <v>CAJA PARA MEDIDOR TRIFÁSICO 57cm x 27cm x 18cm</v>
          </cell>
          <cell r="D2139" t="str">
            <v>UN</v>
          </cell>
          <cell r="E2139">
            <v>68100</v>
          </cell>
          <cell r="F2139">
            <v>43455</v>
          </cell>
        </row>
        <row r="2140">
          <cell r="B2140">
            <v>10078</v>
          </cell>
          <cell r="C2140" t="str">
            <v>TUBERIA PVC PRESIÓN 1 1/2" RDE 21</v>
          </cell>
          <cell r="D2140" t="str">
            <v>ML</v>
          </cell>
          <cell r="E2140">
            <v>8731</v>
          </cell>
          <cell r="F2140">
            <v>43455</v>
          </cell>
        </row>
        <row r="2141">
          <cell r="B2141">
            <v>10079</v>
          </cell>
          <cell r="C2141" t="str">
            <v>BREAKER INDUSTRIAL 3X30AMP</v>
          </cell>
          <cell r="D2141" t="str">
            <v>UN</v>
          </cell>
          <cell r="E2141">
            <v>113621</v>
          </cell>
          <cell r="F2141">
            <v>43455</v>
          </cell>
        </row>
        <row r="2142">
          <cell r="B2142">
            <v>10080</v>
          </cell>
          <cell r="C2142" t="str">
            <v>TRANSFORMADOR TRIFÁSICO SECO TIPO H,  12 KVA, 480/208 - 120V</v>
          </cell>
          <cell r="D2142" t="str">
            <v>UN</v>
          </cell>
          <cell r="E2142">
            <v>3451000</v>
          </cell>
          <cell r="F2142">
            <v>43455</v>
          </cell>
        </row>
        <row r="2143">
          <cell r="B2143">
            <v>10081</v>
          </cell>
          <cell r="C2143" t="str">
            <v>CABLE MONOPOLAR DE ALUMINIO CALIBRE No.4 AWG, HF FR PARA 600 V C.A. 75°C</v>
          </cell>
          <cell r="D2143" t="str">
            <v>ML</v>
          </cell>
          <cell r="E2143">
            <v>1560</v>
          </cell>
          <cell r="F2143">
            <v>43455</v>
          </cell>
        </row>
        <row r="2144">
          <cell r="B2144">
            <v>10082</v>
          </cell>
          <cell r="C2144" t="str">
            <v>VALVULA COMPUERTA ELASTICA VNA (VÁSTAGO NO ASCENDENTE) EXTREMO BRIDADO. D=3"</v>
          </cell>
          <cell r="D2144" t="str">
            <v>UN</v>
          </cell>
          <cell r="E2144">
            <v>618800</v>
          </cell>
          <cell r="F2144">
            <v>43455</v>
          </cell>
        </row>
        <row r="2145">
          <cell r="B2145">
            <v>10083</v>
          </cell>
          <cell r="C2145" t="str">
            <v>ADAPTADOR PVC MACHO ROSCADO D=3/4"</v>
          </cell>
          <cell r="D2145" t="str">
            <v>UN</v>
          </cell>
          <cell r="E2145">
            <v>606</v>
          </cell>
          <cell r="F2145">
            <v>43455</v>
          </cell>
        </row>
        <row r="2146">
          <cell r="B2146">
            <v>10084</v>
          </cell>
          <cell r="C2146" t="str">
            <v>REDUCCIÓN BRIDADA HD 4" x 3"</v>
          </cell>
          <cell r="D2146" t="str">
            <v>UN</v>
          </cell>
          <cell r="E2146">
            <v>232050</v>
          </cell>
          <cell r="F2146">
            <v>43455</v>
          </cell>
        </row>
        <row r="2147">
          <cell r="B2147">
            <v>10085</v>
          </cell>
          <cell r="C2147" t="str">
            <v>BREAKER INDUSTRIAL 3X40 AMP</v>
          </cell>
          <cell r="D2147" t="str">
            <v>UN</v>
          </cell>
          <cell r="E2147">
            <v>113621</v>
          </cell>
          <cell r="F2147">
            <v>43455</v>
          </cell>
        </row>
        <row r="2148">
          <cell r="B2148">
            <v>10086</v>
          </cell>
          <cell r="C2148" t="str">
            <v>VÁLVULA VENTOSA HD DOBLE CÁMARA D=1" EXTREMO ROSCADO</v>
          </cell>
          <cell r="D2148" t="str">
            <v>UN</v>
          </cell>
          <cell r="E2148">
            <v>702100</v>
          </cell>
          <cell r="F2148">
            <v>43455</v>
          </cell>
        </row>
        <row r="2149">
          <cell r="B2149">
            <v>10087</v>
          </cell>
          <cell r="C2149" t="str">
            <v>TABLERO TRIFASICO DE 30 CIRCUITOS</v>
          </cell>
          <cell r="D2149" t="str">
            <v>UN</v>
          </cell>
          <cell r="E2149">
            <v>264894</v>
          </cell>
          <cell r="F2149">
            <v>43455</v>
          </cell>
        </row>
        <row r="2150">
          <cell r="B2150">
            <v>10088</v>
          </cell>
          <cell r="C2150" t="str">
            <v>BREAKER INDUSTRIAL 2X20AMP</v>
          </cell>
          <cell r="D2150" t="str">
            <v>UN</v>
          </cell>
          <cell r="E2150">
            <v>249067</v>
          </cell>
          <cell r="F2150">
            <v>43455</v>
          </cell>
        </row>
        <row r="2151">
          <cell r="B2151">
            <v>10089</v>
          </cell>
          <cell r="C2151" t="str">
            <v>MALLA ELECTROSOLDADA S=150 x150 mm, Ø=7.5 mm x 7.5 mm</v>
          </cell>
          <cell r="D2151" t="str">
            <v>KG</v>
          </cell>
          <cell r="E2151">
            <v>3035</v>
          </cell>
          <cell r="F2151">
            <v>43455</v>
          </cell>
        </row>
        <row r="2152">
          <cell r="B2152">
            <v>10090</v>
          </cell>
          <cell r="C2152" t="str">
            <v>MALLA ELECTROSOLDADA S=150 x150 mm, Ø=6.5 mm x 6.5 mm</v>
          </cell>
          <cell r="D2152" t="str">
            <v>KG</v>
          </cell>
          <cell r="E2152">
            <v>3035</v>
          </cell>
          <cell r="F2152">
            <v>43455</v>
          </cell>
        </row>
        <row r="2153">
          <cell r="B2153">
            <v>10091</v>
          </cell>
          <cell r="C2153" t="str">
            <v>EMPALME RECTO CONTRÁCTIL EN FRÍO PARA 35 KV, USO EXTERIOR, CALIBRE 2/0 A 600 MCM.</v>
          </cell>
          <cell r="D2153" t="str">
            <v>UN</v>
          </cell>
          <cell r="E2153">
            <v>5198</v>
          </cell>
          <cell r="F2153">
            <v>43455</v>
          </cell>
        </row>
        <row r="2154">
          <cell r="B2154">
            <v>10092</v>
          </cell>
          <cell r="C2154" t="str">
            <v>LAMPARA LED 25W, 120 V, 60 HZ, IP 65  -  RDG-E01-LED-E-U-T2-BZ-4 + SA1175-BZ</v>
          </cell>
          <cell r="D2154" t="str">
            <v>UN</v>
          </cell>
          <cell r="E2154">
            <v>2014016</v>
          </cell>
          <cell r="F2154">
            <v>43455</v>
          </cell>
        </row>
        <row r="2155">
          <cell r="B2155">
            <v>10093</v>
          </cell>
          <cell r="C2155" t="str">
            <v>TABLERO DE 36 CIRCUITOS TNACPLAT EMPOTRADO CON PUERTA Y CHAPA, EN LÁMINA COLD ROLLED IP44 A 208/120 V.</v>
          </cell>
          <cell r="D2155" t="str">
            <v>UN</v>
          </cell>
          <cell r="E2155">
            <v>238666</v>
          </cell>
          <cell r="F2155">
            <v>43455</v>
          </cell>
        </row>
        <row r="2156">
          <cell r="B2156">
            <v>10094</v>
          </cell>
          <cell r="C2156" t="str">
            <v>INTERRUPTOR SENCILLO CONMUTABLE PARA ENCENDIDO/APAGADO DE ILUMINACIÓN DE 20 A.</v>
          </cell>
          <cell r="D2156" t="str">
            <v>UN</v>
          </cell>
          <cell r="E2156">
            <v>3200</v>
          </cell>
          <cell r="F2156">
            <v>43455</v>
          </cell>
        </row>
        <row r="2157">
          <cell r="B2157">
            <v>10095</v>
          </cell>
          <cell r="C2157" t="str">
            <v>TEE HD EXTREMO JUNTA HIDRÁULICA 12"x 4" (300 x 100 mm)</v>
          </cell>
          <cell r="D2157" t="str">
            <v>UN</v>
          </cell>
          <cell r="E2157">
            <v>1475600</v>
          </cell>
          <cell r="F2157">
            <v>43455</v>
          </cell>
        </row>
        <row r="2158">
          <cell r="B2158">
            <v>10096</v>
          </cell>
          <cell r="C2158" t="str">
            <v>BREAKER INDUSTRIAL 3X20AMP</v>
          </cell>
          <cell r="D2158" t="str">
            <v>UN</v>
          </cell>
          <cell r="E2158">
            <v>119544</v>
          </cell>
          <cell r="F2158">
            <v>43455</v>
          </cell>
        </row>
        <row r="2159">
          <cell r="B2159">
            <v>10097</v>
          </cell>
          <cell r="C2159" t="str">
            <v>REDUCCIÓN BRIDADA HD DE 28"x 20"</v>
          </cell>
          <cell r="D2159" t="str">
            <v>UN</v>
          </cell>
          <cell r="E2159">
            <v>10070573</v>
          </cell>
          <cell r="F2159">
            <v>43455</v>
          </cell>
        </row>
        <row r="2160">
          <cell r="B2160">
            <v>10098</v>
          </cell>
          <cell r="C2160" t="str">
            <v>BREAKER INDUSTRIAL 3X30AMP</v>
          </cell>
          <cell r="D2160" t="str">
            <v>UN</v>
          </cell>
          <cell r="E2160">
            <v>633794</v>
          </cell>
          <cell r="F2160">
            <v>43455</v>
          </cell>
        </row>
        <row r="2161">
          <cell r="B2161">
            <v>10099</v>
          </cell>
          <cell r="C2161" t="str">
            <v>VÁLVULA CHEQUE DE 8" CLASE #150</v>
          </cell>
          <cell r="D2161" t="str">
            <v>UN</v>
          </cell>
          <cell r="E2161">
            <v>1713779</v>
          </cell>
          <cell r="F2161">
            <v>43455</v>
          </cell>
        </row>
        <row r="2162">
          <cell r="B2162">
            <v>10100</v>
          </cell>
          <cell r="C2162" t="str">
            <v>CONCRETO COLOR OCRE GRAVA COMÚN 5000 PSI (350 Kg/cm2)</v>
          </cell>
          <cell r="D2162" t="str">
            <v>M3</v>
          </cell>
          <cell r="E2162">
            <v>813960</v>
          </cell>
          <cell r="F2162">
            <v>43455</v>
          </cell>
        </row>
        <row r="2163">
          <cell r="B2163">
            <v>10101</v>
          </cell>
          <cell r="C2163" t="str">
            <v>CODO 90° PVC E.L. D=3/4"</v>
          </cell>
          <cell r="D2163" t="str">
            <v>UN</v>
          </cell>
          <cell r="E2163">
            <v>777</v>
          </cell>
          <cell r="F2163">
            <v>43455</v>
          </cell>
        </row>
        <row r="2164">
          <cell r="B2164">
            <v>10102</v>
          </cell>
          <cell r="C2164" t="str">
            <v>TEE REDUCIDA PVC SOLDAR DE 1" x 3/4"</v>
          </cell>
          <cell r="D2164" t="str">
            <v>UN</v>
          </cell>
          <cell r="E2164">
            <v>3152</v>
          </cell>
          <cell r="F2164">
            <v>43455</v>
          </cell>
        </row>
        <row r="2165">
          <cell r="B2165">
            <v>10103</v>
          </cell>
          <cell r="C2165" t="str">
            <v>REDUCCION PVC U.M. NORMA NTC 382 3"x2 1/2"</v>
          </cell>
          <cell r="D2165" t="str">
            <v>UN</v>
          </cell>
          <cell r="E2165">
            <v>15306</v>
          </cell>
          <cell r="F2165">
            <v>43455</v>
          </cell>
        </row>
        <row r="2166">
          <cell r="B2166">
            <v>10104</v>
          </cell>
          <cell r="C2166" t="str">
            <v>TUBERIA PVC DRENAJE D=50MM  Ø2" (TUBO SIN FILTRO)</v>
          </cell>
          <cell r="D2166" t="str">
            <v>ML</v>
          </cell>
          <cell r="E2166">
            <v>3616</v>
          </cell>
          <cell r="F2166">
            <v>43455</v>
          </cell>
        </row>
        <row r="2167">
          <cell r="B2167">
            <v>10105</v>
          </cell>
          <cell r="C2167" t="str">
            <v>REDUCCION PVC U.M. NORMA NTC 382 2 1/2"x2"</v>
          </cell>
          <cell r="D2167" t="str">
            <v>UN</v>
          </cell>
          <cell r="E2167">
            <v>10020</v>
          </cell>
          <cell r="F2167">
            <v>43455</v>
          </cell>
        </row>
        <row r="2168">
          <cell r="B2168">
            <v>10106</v>
          </cell>
          <cell r="C2168" t="str">
            <v>REDUCCIÓN  EN ACERO 45° x 42° CON ESPIGO Ø=45" Y CAMPANA Ø=42", revestida interior y exteriormente con mortero de cemento. L=0.35m. Presión de trabajo=150 psi)</v>
          </cell>
          <cell r="D2168" t="str">
            <v>UN</v>
          </cell>
          <cell r="E2168">
            <v>7320404</v>
          </cell>
          <cell r="F2168">
            <v>43455</v>
          </cell>
        </row>
        <row r="2169">
          <cell r="B2169">
            <v>10107</v>
          </cell>
          <cell r="C2169" t="str">
            <v>GEO BLOQUE EN POLIESTIRENO EXPANDIDO</v>
          </cell>
          <cell r="D2169" t="str">
            <v>M3</v>
          </cell>
          <cell r="E2169">
            <v>267750</v>
          </cell>
          <cell r="F2169">
            <v>43455</v>
          </cell>
        </row>
        <row r="2170">
          <cell r="B2170">
            <v>10108</v>
          </cell>
          <cell r="C2170" t="str">
            <v>REDUCCIÓN  EN ACERO Ø27° x Ø24° CON ESPIGO Ø=27" Y CAMPANA Ø=24", revestida interior y exteriormente con mortero de cemento. L=0.35m. Presión de trabajo=150 psi)</v>
          </cell>
          <cell r="D2170" t="str">
            <v>UN</v>
          </cell>
          <cell r="E2170">
            <v>4278407</v>
          </cell>
          <cell r="F2170">
            <v>43455</v>
          </cell>
        </row>
        <row r="2171">
          <cell r="B2171">
            <v>10109</v>
          </cell>
          <cell r="C2171" t="str">
            <v>CONCRETO COLOR OCRE GRAVA COMÚN 3000 PSI (210 Kg/cm2)</v>
          </cell>
          <cell r="D2171" t="str">
            <v>M3</v>
          </cell>
          <cell r="E2171">
            <v>634270</v>
          </cell>
          <cell r="F2171">
            <v>43455</v>
          </cell>
        </row>
        <row r="2172">
          <cell r="B2172">
            <v>10110</v>
          </cell>
          <cell r="C2172" t="str">
            <v>JUNTA DE DILATACIÓN ELASTOMÉRICA 230 MOVIMIENTO 230mm+/-115mm MODULOS 1.83 m</v>
          </cell>
          <cell r="D2172" t="str">
            <v>ML</v>
          </cell>
          <cell r="E2172">
            <v>3870352</v>
          </cell>
          <cell r="F2172">
            <v>43455</v>
          </cell>
        </row>
        <row r="2173">
          <cell r="B2173">
            <v>10111</v>
          </cell>
          <cell r="C2173" t="str">
            <v>JUNTA DE DILATACIÓN ELASTOMÉRICA 160 MOVIMIENTO 160mm+/-80mm MODULOS 2 m</v>
          </cell>
          <cell r="D2173" t="str">
            <v>ML</v>
          </cell>
          <cell r="E2173">
            <v>2558500</v>
          </cell>
          <cell r="F2173">
            <v>43455</v>
          </cell>
        </row>
        <row r="2174">
          <cell r="B2174">
            <v>10112</v>
          </cell>
          <cell r="C2174" t="str">
            <v>APOYO ELASTOMÉRICO SLIDE-FLON 60x70x7,5 DESLIZANTE.</v>
          </cell>
          <cell r="D2174" t="str">
            <v>UN</v>
          </cell>
          <cell r="E2174">
            <v>4175335</v>
          </cell>
          <cell r="F2174">
            <v>43455</v>
          </cell>
        </row>
        <row r="2175">
          <cell r="B2175">
            <v>10113</v>
          </cell>
          <cell r="C2175" t="str">
            <v>JUNTA DE DILATACIÓN 80 MOVIMIENTO 80mm+/-40mm MODULOS 2 m</v>
          </cell>
          <cell r="D2175" t="str">
            <v>ML</v>
          </cell>
          <cell r="E2175">
            <v>833000</v>
          </cell>
          <cell r="F2175">
            <v>43455</v>
          </cell>
        </row>
        <row r="2176">
          <cell r="B2176">
            <v>10114</v>
          </cell>
          <cell r="C2176" t="str">
            <v>RACK (Gabinete) DE COMUNICACIONES DE PISO 20 RU. CALIBRE 20" COMPUESTO POR PUERTA AL FRENTE CON MALLA Y TAPAS DESMONTABLES LATERALES. MEDIDAS APROX. Frente 0.72m x Fondo 0.60m x Alto 0.90m</v>
          </cell>
          <cell r="D2176" t="str">
            <v>UN</v>
          </cell>
          <cell r="E2176">
            <v>442751</v>
          </cell>
          <cell r="F2176">
            <v>43455</v>
          </cell>
        </row>
        <row r="2177">
          <cell r="B2177">
            <v>10115</v>
          </cell>
          <cell r="C2177" t="str">
            <v>CODO HD EXTREMO LISO 11.25ºX14"</v>
          </cell>
          <cell r="D2177" t="str">
            <v>UN</v>
          </cell>
          <cell r="E2177">
            <v>1349460</v>
          </cell>
          <cell r="F2177">
            <v>43455</v>
          </cell>
        </row>
        <row r="2178">
          <cell r="B2178">
            <v>10116</v>
          </cell>
          <cell r="C2178" t="str">
            <v>TAPON HD EXTREMO JUNTA HIDRÁULICA D=4"</v>
          </cell>
          <cell r="D2178" t="str">
            <v>UN</v>
          </cell>
          <cell r="E2178">
            <v>95200</v>
          </cell>
          <cell r="F2178">
            <v>43455</v>
          </cell>
        </row>
        <row r="2179">
          <cell r="B2179">
            <v>10117</v>
          </cell>
          <cell r="C2179" t="str">
            <v>ARRANCADOR SUAVE DE 150 HP, 178amp. 440v (Incluye totalizador y cofre Nema 3R, cumple RETIE).</v>
          </cell>
          <cell r="D2179" t="str">
            <v>UN</v>
          </cell>
          <cell r="E2179">
            <v>8216950</v>
          </cell>
          <cell r="F2179">
            <v>43455</v>
          </cell>
        </row>
        <row r="2180">
          <cell r="B2180">
            <v>10118</v>
          </cell>
          <cell r="C2180" t="str">
            <v>CODO HD JUNTA HIDRAULICA PARA PVC 22.5ºX8"</v>
          </cell>
          <cell r="D2180" t="str">
            <v>UN</v>
          </cell>
          <cell r="E2180">
            <v>481950</v>
          </cell>
          <cell r="F2180">
            <v>43455</v>
          </cell>
        </row>
        <row r="2181">
          <cell r="B2181">
            <v>10119</v>
          </cell>
          <cell r="C2181" t="str">
            <v>ARRANCADOR SUAVE DE 28kW, aprox. 40 HP 50amp. 440v (Incluye totalizador y cofre Nema 3R, cumple RETIE).</v>
          </cell>
          <cell r="D2181" t="str">
            <v>UN</v>
          </cell>
          <cell r="E2181">
            <v>3736600</v>
          </cell>
          <cell r="F2181">
            <v>43455</v>
          </cell>
        </row>
        <row r="2182">
          <cell r="B2182">
            <v>10120</v>
          </cell>
          <cell r="C2182" t="str">
            <v>VÁLVULA SOLENOIDE DE 1"</v>
          </cell>
          <cell r="D2182" t="str">
            <v>UN</v>
          </cell>
          <cell r="E2182">
            <v>329630</v>
          </cell>
          <cell r="F2182">
            <v>43455</v>
          </cell>
        </row>
        <row r="2183">
          <cell r="B2183">
            <v>10121</v>
          </cell>
          <cell r="C2183" t="str">
            <v>REDUCCIÓN PVC SOLDAR D= 1 1/2" x 3/4"</v>
          </cell>
          <cell r="D2183" t="str">
            <v>UN</v>
          </cell>
          <cell r="E2183">
            <v>2780</v>
          </cell>
          <cell r="F2183">
            <v>43455</v>
          </cell>
        </row>
        <row r="2184">
          <cell r="B2184">
            <v>10122</v>
          </cell>
          <cell r="C2184" t="str">
            <v>ARRANCADOR SUAVE DE 18kW, aprox. 25 HP 32amp. 440v (Incluye totalizador y cofre Nema 3R, cumple RETIE).</v>
          </cell>
          <cell r="D2184" t="str">
            <v>UN</v>
          </cell>
          <cell r="E2184">
            <v>3303440</v>
          </cell>
          <cell r="F2184">
            <v>43455</v>
          </cell>
        </row>
        <row r="2185">
          <cell r="B2185">
            <v>10123</v>
          </cell>
          <cell r="C2185" t="str">
            <v>REDUCCIÓN PVC SOLDAR D= 2" x 1/2"</v>
          </cell>
          <cell r="D2185" t="str">
            <v>UN</v>
          </cell>
          <cell r="E2185">
            <v>4252</v>
          </cell>
          <cell r="F2185">
            <v>43455</v>
          </cell>
        </row>
        <row r="2186">
          <cell r="B2186">
            <v>10124</v>
          </cell>
          <cell r="C2186" t="str">
            <v>VÁLVULA CONTROL DE NIVEL DE TANQUE DE BOLA DE 3"</v>
          </cell>
          <cell r="D2186" t="str">
            <v>UN</v>
          </cell>
          <cell r="E2186">
            <v>583800</v>
          </cell>
          <cell r="F2186">
            <v>43455</v>
          </cell>
        </row>
        <row r="2187">
          <cell r="B2187">
            <v>10125</v>
          </cell>
          <cell r="C2187" t="str">
            <v>CODO EN ACERO Ø24" ENTRE 67 1/2° Y 90° JUNTA ESPIGO Y CAMPANA, CON EMPAQUE DE CAUCHO, CON REVEST.INT. Y RECUBR. EXT. EN MORTERO DE CEMENTO. L= 1.65m x 1.65m PRESIÓN DE TRABAJO 150PSI.</v>
          </cell>
          <cell r="D2187" t="str">
            <v>UN</v>
          </cell>
          <cell r="E2187">
            <v>7122626</v>
          </cell>
          <cell r="F2187">
            <v>43455</v>
          </cell>
        </row>
        <row r="2188">
          <cell r="B2188">
            <v>10126</v>
          </cell>
          <cell r="C2188" t="str">
            <v>JUNTA DE DILATACIÓN 330 MOVIMIENTO 330mm+/-165mm MODULOS 1.22 m</v>
          </cell>
          <cell r="D2188" t="str">
            <v>ML</v>
          </cell>
          <cell r="E2188">
            <v>5352319</v>
          </cell>
          <cell r="F2188">
            <v>43455</v>
          </cell>
        </row>
        <row r="2189">
          <cell r="B2189">
            <v>10127</v>
          </cell>
          <cell r="C2189" t="str">
            <v>TUBERÍA EN ACERO Ø16" CON UNIONES ESPIGO/CAMPANA CON EMPAQUE DE CAUCHO. REVEST.INTERIOR Y RECUBR EXT. EN MORTERO CEMENTO. L= 6.00m PRESIÓN TRABAJO 150 PSI</v>
          </cell>
          <cell r="D2189" t="str">
            <v>ML</v>
          </cell>
          <cell r="E2189">
            <v>644028</v>
          </cell>
          <cell r="F2189">
            <v>43455</v>
          </cell>
        </row>
        <row r="2190">
          <cell r="B2190">
            <v>10128</v>
          </cell>
          <cell r="C2190" t="str">
            <v>TUBO EN ACERO Ø 20" CON UNIONES ESPIGO/CAMPANA CON EMPAQUE DE CAUCHO. REVEST.INTERIOR Y RECUBR EXT. EN MORTERO CEMENTO. L= 6.00m PRESIÓN TRABAJO 150 PSI</v>
          </cell>
          <cell r="D2190" t="str">
            <v>UN</v>
          </cell>
          <cell r="E2190">
            <v>805035</v>
          </cell>
          <cell r="F2190">
            <v>43455</v>
          </cell>
        </row>
        <row r="2191">
          <cell r="B2191">
            <v>10129</v>
          </cell>
          <cell r="C2191" t="str">
            <v>REDUCCIÓN  EN ACERO 24" x 16" CON ESPIGO Ø=24" Y CAMPANA Ø=16", REVESTIDA INTERIOR Y EXTERIOR CON MORTERO DE CEMENTO. L=0.90m. Presión de trabajo=150 psi</v>
          </cell>
          <cell r="D2191" t="str">
            <v>UN</v>
          </cell>
          <cell r="E2191">
            <v>4584475</v>
          </cell>
          <cell r="F2191">
            <v>43455</v>
          </cell>
        </row>
        <row r="2192">
          <cell r="B2192">
            <v>10130</v>
          </cell>
          <cell r="C2192" t="str">
            <v>CODO EN ACERO D=16" ENTRE 22 ½° Y 45° JUNTA ESPIGO-CAMPANA CON EMPAQUE DE CAUCHO, CON  REVEST.INT. Y RECUBR. EXT. EN MORTERO DE CEMENTO. L=0.60X0.60M. PRESIÓN DE TRABAJO 150PSI</v>
          </cell>
          <cell r="D2192" t="str">
            <v>UN</v>
          </cell>
          <cell r="E2192">
            <v>3032715</v>
          </cell>
          <cell r="F2192">
            <v>43455</v>
          </cell>
        </row>
        <row r="2193">
          <cell r="B2193">
            <v>10131</v>
          </cell>
          <cell r="C2193" t="str">
            <v>FLOTADOR ELÉCTRICO DE CONTROL DE NIVEL</v>
          </cell>
          <cell r="D2193" t="str">
            <v>UN</v>
          </cell>
          <cell r="E2193">
            <v>51601</v>
          </cell>
          <cell r="F2193">
            <v>43455</v>
          </cell>
        </row>
        <row r="2194">
          <cell r="B2194">
            <v>10132</v>
          </cell>
          <cell r="C2194" t="str">
            <v>CODO HD JUNTA HIDRAULICA PARA PVC 45ºX8"</v>
          </cell>
          <cell r="D2194" t="str">
            <v>UN</v>
          </cell>
          <cell r="E2194">
            <v>618800</v>
          </cell>
          <cell r="F2194">
            <v>43455</v>
          </cell>
        </row>
        <row r="2195">
          <cell r="B2195">
            <v>10133</v>
          </cell>
          <cell r="C2195" t="str">
            <v>TEE PVC 4"</v>
          </cell>
          <cell r="D2195" t="str">
            <v>UN</v>
          </cell>
          <cell r="E2195">
            <v>13227</v>
          </cell>
          <cell r="F2195">
            <v>43455</v>
          </cell>
        </row>
        <row r="2196">
          <cell r="B2196">
            <v>10134</v>
          </cell>
          <cell r="C2196" t="str">
            <v>TAPON HD EXTREMO JUNTA HIDRÁULICA D=6"</v>
          </cell>
          <cell r="D2196" t="str">
            <v>UN</v>
          </cell>
          <cell r="E2196">
            <v>261800</v>
          </cell>
          <cell r="F2196">
            <v>43455</v>
          </cell>
        </row>
        <row r="2197">
          <cell r="B2197">
            <v>10135</v>
          </cell>
          <cell r="C2197" t="str">
            <v>VÁLVULA CHEQUE DE 6" CLASE # 150</v>
          </cell>
          <cell r="D2197" t="str">
            <v>UN</v>
          </cell>
          <cell r="E2197">
            <v>1011273</v>
          </cell>
          <cell r="F2197">
            <v>43455</v>
          </cell>
        </row>
        <row r="2198">
          <cell r="B2198">
            <v>10136</v>
          </cell>
          <cell r="C2198" t="str">
            <v>TEE PVC E.L. D=2"</v>
          </cell>
          <cell r="D2198" t="str">
            <v>UN</v>
          </cell>
          <cell r="E2198">
            <v>11441</v>
          </cell>
          <cell r="F2198">
            <v>43455</v>
          </cell>
        </row>
        <row r="2199">
          <cell r="B2199">
            <v>10137</v>
          </cell>
          <cell r="C2199" t="str">
            <v>RACK (Gabinete) DE COMUNICACIONES DE PISO 28 RU. CALIBRE 20. Incluye puerta al frente con malla y tapas desmontables laterales. frente=72cm x Fondo=60cm x Alto= 130 cm</v>
          </cell>
          <cell r="D2199" t="str">
            <v>UN</v>
          </cell>
          <cell r="E2199">
            <v>522053</v>
          </cell>
          <cell r="F2199">
            <v>43455</v>
          </cell>
        </row>
        <row r="2200">
          <cell r="B2200">
            <v>10139</v>
          </cell>
          <cell r="C2200" t="str">
            <v>REDUCCIÓN EN ACERO Ø 16" x 8" CON EXTREMO LISO PARA CINTURÓN DE CIERRE DE Ø 16" Y ESPIGO LISO Ø 8", CON REVESTIMIENTO INTERIOR Y EXTERIOR EN MORTERO CEMENTO. L= 1.30 m PRESIÓN DE TRABAJO= 150 PSI</v>
          </cell>
          <cell r="D2200" t="str">
            <v>ML</v>
          </cell>
          <cell r="E2200">
            <v>3587969</v>
          </cell>
          <cell r="F2200">
            <v>43455</v>
          </cell>
        </row>
        <row r="2201">
          <cell r="B2201">
            <v>10140</v>
          </cell>
          <cell r="C2201" t="str">
            <v>YEE REDUCIDA PVC SANITARIA D=3" x 2"</v>
          </cell>
          <cell r="D2201" t="str">
            <v>UN</v>
          </cell>
          <cell r="E2201">
            <v>11135</v>
          </cell>
          <cell r="F2201">
            <v>43455</v>
          </cell>
        </row>
        <row r="2202">
          <cell r="B2202">
            <v>10141</v>
          </cell>
          <cell r="C2202" t="str">
            <v>TEE EN ACERO Ø 16" x 16" CON ESPIGO Y CAMPANA EN LA RAMA PRINCIPAL Y CAMPANA EN LA DERIVACIÓN, REVESTIDA INTERIOR Y EXTERIOR CON MORTERO DE CEMENTO. L= 1.10m x 0.60m PRESIÓN DE TRABAJO= 150 PSI</v>
          </cell>
          <cell r="D2202" t="str">
            <v>UN</v>
          </cell>
          <cell r="E2202">
            <v>3782058</v>
          </cell>
          <cell r="F2202">
            <v>43455</v>
          </cell>
        </row>
        <row r="2203">
          <cell r="B2203">
            <v>10142</v>
          </cell>
          <cell r="C2203" t="str">
            <v>YEE PVC SANITARIA D=3"</v>
          </cell>
          <cell r="D2203" t="str">
            <v>UN</v>
          </cell>
          <cell r="E2203">
            <v>7900</v>
          </cell>
          <cell r="F2203">
            <v>43455</v>
          </cell>
        </row>
        <row r="2204">
          <cell r="B2204">
            <v>10143</v>
          </cell>
          <cell r="C2204" t="str">
            <v>CODO 90° CxC PVC SANITARIA D=4"</v>
          </cell>
          <cell r="D2204" t="str">
            <v>UN</v>
          </cell>
          <cell r="E2204">
            <v>9984</v>
          </cell>
          <cell r="F2204">
            <v>43455</v>
          </cell>
        </row>
        <row r="2205">
          <cell r="B2205">
            <v>10144</v>
          </cell>
          <cell r="C2205" t="str">
            <v>TAPA PARA POZO DE INSPECCIÓN POLIPROPILENO D= 0.67m</v>
          </cell>
          <cell r="D2205" t="str">
            <v>UN</v>
          </cell>
          <cell r="E2205">
            <v>377162</v>
          </cell>
          <cell r="F2205">
            <v>43455</v>
          </cell>
        </row>
        <row r="2206">
          <cell r="B2206">
            <v>10145</v>
          </cell>
          <cell r="C2206" t="str">
            <v>TEE HD EXTREMO JUNTA HIDRÁULICA 4"X4" (100x100mm)</v>
          </cell>
          <cell r="D2206" t="str">
            <v>UN</v>
          </cell>
          <cell r="E2206">
            <v>228480</v>
          </cell>
          <cell r="F2206">
            <v>43455</v>
          </cell>
        </row>
        <row r="2207">
          <cell r="B2207">
            <v>10146</v>
          </cell>
          <cell r="C2207" t="str">
            <v>VÁLVULA VENTOSA HD DE DOBLE EFECTO  D=4" CLASE 150 EXTREMO EN BRIDA</v>
          </cell>
          <cell r="D2207" t="str">
            <v>UN</v>
          </cell>
          <cell r="E2207">
            <v>1487500</v>
          </cell>
          <cell r="F2207">
            <v>43455</v>
          </cell>
        </row>
        <row r="2208">
          <cell r="B2208">
            <v>10147</v>
          </cell>
          <cell r="C2208" t="str">
            <v>ADAPTADOR PVC MACHO ROSCADO D=1"</v>
          </cell>
          <cell r="D2208" t="str">
            <v>UN</v>
          </cell>
          <cell r="E2208">
            <v>1269</v>
          </cell>
          <cell r="F2208">
            <v>43455</v>
          </cell>
        </row>
        <row r="2209">
          <cell r="B2209">
            <v>10148</v>
          </cell>
          <cell r="C2209" t="str">
            <v>YEE PVC SANITARIA D=6"</v>
          </cell>
          <cell r="D2209" t="str">
            <v>UN</v>
          </cell>
          <cell r="E2209">
            <v>97105</v>
          </cell>
          <cell r="F2209">
            <v>43455</v>
          </cell>
        </row>
        <row r="2210">
          <cell r="B2210">
            <v>10149</v>
          </cell>
          <cell r="C2210" t="str">
            <v>REGISTRO BOLA 3/4" TIPO PESADO</v>
          </cell>
          <cell r="D2210" t="str">
            <v>UN</v>
          </cell>
          <cell r="E2210">
            <v>13447</v>
          </cell>
          <cell r="F2210">
            <v>43455</v>
          </cell>
        </row>
        <row r="2211">
          <cell r="B2211">
            <v>10150</v>
          </cell>
          <cell r="C2211" t="str">
            <v>VÁLVULA VENTOSA HD CÁMARA DOBLE ACCIÓN (DOBLE EFECTO) D=6" EXTREMO EN BRIDA CLASE 150</v>
          </cell>
          <cell r="D2211" t="str">
            <v>UN</v>
          </cell>
          <cell r="E2211">
            <v>4440651</v>
          </cell>
          <cell r="F2211">
            <v>43455</v>
          </cell>
        </row>
        <row r="2212">
          <cell r="B2212">
            <v>10151</v>
          </cell>
          <cell r="C2212" t="str">
            <v>UNIÓN JUNTA DE MONTAJE D=4" RÍGIDA CLASE 150</v>
          </cell>
          <cell r="D2212" t="str">
            <v>UN</v>
          </cell>
          <cell r="E2212">
            <v>493850</v>
          </cell>
          <cell r="F2212">
            <v>43455</v>
          </cell>
        </row>
        <row r="2213">
          <cell r="B2213">
            <v>10152</v>
          </cell>
          <cell r="C2213" t="str">
            <v>UNIÓN JUNTA DE MONTAJE D=8" RÍGIDA CLASE 150</v>
          </cell>
          <cell r="D2213" t="str">
            <v>UN</v>
          </cell>
          <cell r="E2213">
            <v>1176910</v>
          </cell>
          <cell r="F2213">
            <v>43455</v>
          </cell>
        </row>
        <row r="2214">
          <cell r="B2214">
            <v>10153</v>
          </cell>
          <cell r="C2214" t="str">
            <v>REDUCCIÓN EN ACERO Ø 24" x 20 " CON ESPIGO Ø 24" Y CAMPANA Ø 16, REVESTIDA INTERIOR Y EXTERIOR CON MORTERO CEMENTO. L= 0.45m PRESIÓN DE TRABAJO= 150 PSI</v>
          </cell>
          <cell r="D2214" t="str">
            <v>ML</v>
          </cell>
          <cell r="E2214">
            <v>4171426</v>
          </cell>
          <cell r="F2214">
            <v>43455</v>
          </cell>
        </row>
        <row r="2215">
          <cell r="B2215">
            <v>10154</v>
          </cell>
          <cell r="C2215" t="str">
            <v>UNION DRESSER HD D=16"</v>
          </cell>
          <cell r="D2215" t="str">
            <v>UN</v>
          </cell>
          <cell r="E2215">
            <v>1193677</v>
          </cell>
          <cell r="F2215">
            <v>43455</v>
          </cell>
        </row>
        <row r="2216">
          <cell r="B2216">
            <v>10155</v>
          </cell>
          <cell r="C2216" t="str">
            <v>VÁLVULA TIPO MARIPOSA DISCO INOX. DE Ø 24" CLASE 150. EXTREMOS BRIDADOS</v>
          </cell>
          <cell r="D2216" t="str">
            <v>UN</v>
          </cell>
          <cell r="E2216">
            <v>38080000</v>
          </cell>
          <cell r="F2216">
            <v>43455</v>
          </cell>
        </row>
        <row r="2217">
          <cell r="B2217">
            <v>10156</v>
          </cell>
          <cell r="C2217" t="str">
            <v>VÁLVULA TIPO MARIPOSA DISCO INOX. DE Ø 16" CLASE 150. EXTREMOS BRIDADOS</v>
          </cell>
          <cell r="D2217" t="str">
            <v>UN</v>
          </cell>
          <cell r="E2217">
            <v>14577500</v>
          </cell>
          <cell r="F2217">
            <v>43455</v>
          </cell>
        </row>
        <row r="2218">
          <cell r="B2218">
            <v>10157</v>
          </cell>
          <cell r="C2218" t="str">
            <v>VÁLVULA TIPO MARIPOSA DISCO INOX. DE Ø 45" CLASE 150. EXTREMOS BRIDADOS</v>
          </cell>
          <cell r="D2218" t="str">
            <v>UN</v>
          </cell>
          <cell r="E2218">
            <v>324012000</v>
          </cell>
          <cell r="F2218">
            <v>43455</v>
          </cell>
        </row>
        <row r="2219">
          <cell r="B2219">
            <v>10158</v>
          </cell>
          <cell r="C2219" t="str">
            <v>VÁLVULA COMPUERTA D=2" EXTREMOS BRIDADOS (A) (150 PSI)</v>
          </cell>
          <cell r="D2219" t="str">
            <v>UN</v>
          </cell>
          <cell r="E2219">
            <v>255255</v>
          </cell>
          <cell r="F2219">
            <v>43455</v>
          </cell>
        </row>
        <row r="2220">
          <cell r="B2220">
            <v>10159</v>
          </cell>
          <cell r="C2220" t="str">
            <v>VÁLVULA VENTOSA HD CÁMARA SENCILLA (DOBLE EFECTO) D=2" EXTREMOS BRIDADOS</v>
          </cell>
          <cell r="D2220" t="str">
            <v>UN</v>
          </cell>
          <cell r="E2220">
            <v>417571</v>
          </cell>
          <cell r="F2220">
            <v>43455</v>
          </cell>
        </row>
        <row r="2221">
          <cell r="B2221">
            <v>10160</v>
          </cell>
          <cell r="C2221" t="str">
            <v>VÁLVULA - PURGAS D= 3"</v>
          </cell>
          <cell r="D2221" t="str">
            <v>UN</v>
          </cell>
          <cell r="E2221">
            <v>833000</v>
          </cell>
          <cell r="F2221">
            <v>43455</v>
          </cell>
        </row>
        <row r="2222">
          <cell r="B2222">
            <v>10161</v>
          </cell>
          <cell r="C2222" t="str">
            <v>VÁLVULA - PURGAS D= 6"</v>
          </cell>
          <cell r="D2222" t="str">
            <v>UN</v>
          </cell>
          <cell r="E2222">
            <v>865130</v>
          </cell>
          <cell r="F2222">
            <v>43455</v>
          </cell>
        </row>
        <row r="2223">
          <cell r="B2223">
            <v>10162</v>
          </cell>
          <cell r="C2223" t="str">
            <v>UNIÓN JUNTA DE MONTAJE D=6" RÍGIDA CLASE 150</v>
          </cell>
          <cell r="D2223" t="str">
            <v>UN</v>
          </cell>
          <cell r="E2223">
            <v>648550</v>
          </cell>
          <cell r="F2223">
            <v>43455</v>
          </cell>
        </row>
        <row r="2224">
          <cell r="B2224">
            <v>10163</v>
          </cell>
          <cell r="C2224" t="str">
            <v>SEÑAL VERTICAL GRUPO DE PREVENTIVAS SR-38 Y SR-39 TIPO RECTÁNGULO (75cm x 25cm)</v>
          </cell>
          <cell r="D2224" t="str">
            <v>UN</v>
          </cell>
          <cell r="E2224">
            <v>190400</v>
          </cell>
          <cell r="F2224">
            <v>43455</v>
          </cell>
        </row>
        <row r="2225">
          <cell r="B2225">
            <v>10164</v>
          </cell>
          <cell r="C2225" t="str">
            <v>REDUCCION PVC U.M. NORMA NTC 382 2"x1 1/2"</v>
          </cell>
          <cell r="D2225" t="str">
            <v>UN</v>
          </cell>
          <cell r="E2225">
            <v>4253</v>
          </cell>
          <cell r="F2225">
            <v>43455</v>
          </cell>
        </row>
        <row r="2226">
          <cell r="B2226">
            <v>10165</v>
          </cell>
          <cell r="C2226" t="str">
            <v>MACROMEDIDOR TIPO WOLTMAN DE 3"</v>
          </cell>
          <cell r="D2226" t="str">
            <v>UN</v>
          </cell>
          <cell r="E2226">
            <v>1084090</v>
          </cell>
          <cell r="F2226">
            <v>43455</v>
          </cell>
        </row>
        <row r="2227">
          <cell r="B2227">
            <v>10166</v>
          </cell>
          <cell r="C2227" t="str">
            <v>VÁLVULA - PURGAS D= 12"</v>
          </cell>
          <cell r="D2227" t="str">
            <v>UN</v>
          </cell>
          <cell r="E2227">
            <v>2863437</v>
          </cell>
          <cell r="F2227">
            <v>43455</v>
          </cell>
        </row>
        <row r="2228">
          <cell r="B2228">
            <v>10167</v>
          </cell>
          <cell r="C2228" t="str">
            <v>LLAVE MANGUERA 1/2"</v>
          </cell>
          <cell r="D2228" t="str">
            <v>UN</v>
          </cell>
          <cell r="E2228">
            <v>35900</v>
          </cell>
          <cell r="F2228">
            <v>43455</v>
          </cell>
        </row>
        <row r="2229">
          <cell r="B2229">
            <v>10168</v>
          </cell>
          <cell r="C2229" t="str">
            <v>VÁLVULA VENTOSA HD CÁMARA SENCILLA D=4" EXTREMO EN BRIDA</v>
          </cell>
          <cell r="D2229" t="str">
            <v>UN</v>
          </cell>
          <cell r="E2229">
            <v>702100</v>
          </cell>
          <cell r="F2229">
            <v>43455</v>
          </cell>
        </row>
        <row r="2230">
          <cell r="B2230">
            <v>10169</v>
          </cell>
          <cell r="C2230" t="str">
            <v>TUBO EN ACERO Ø 27" CON UNIONES ESPIGO/CAMPANA CON EMPAQUE DE CAUCHO. REVEST.INTERIOR Y RECUBR EXT. EN MORTERO CEMENTO. L= 6.00m PRESIÓN TRABAJO 150 PSI</v>
          </cell>
          <cell r="D2230" t="str">
            <v>UN</v>
          </cell>
          <cell r="E2230">
            <v>1086827</v>
          </cell>
          <cell r="F2230">
            <v>43455</v>
          </cell>
        </row>
        <row r="2231">
          <cell r="B2231">
            <v>10170</v>
          </cell>
          <cell r="C2231" t="str">
            <v>TUBO EN ACERO Ø 27" CON UNIONES ESPIGO/CAMPANA CON EMPAQUE DE CAUCHO. REVEST.INTERIOR Y RECUBR EXT. EN MORTERO CEMENTO. L= 6.00m PRESIÓN TRABAJO 150 PSI</v>
          </cell>
          <cell r="D2231" t="str">
            <v>UN</v>
          </cell>
          <cell r="E2231">
            <v>965923</v>
          </cell>
          <cell r="F2231">
            <v>43455</v>
          </cell>
        </row>
        <row r="2232">
          <cell r="B2232">
            <v>10171</v>
          </cell>
          <cell r="C2232" t="str">
            <v>TABLERO METÁLICO. LÁMINA COLD ROLLED. PINTURA ELECTROSTÁTICA CON TAPA, CON BREAKER TOTALIZADOR DE 3x40A, BARRAJE PARA 3 FASES+NEUTRO Y TIERRA. SOPORTA 50A, 2 BREAKER DE 3x30A Y 3 RESERVAS. Ver OBSERV.</v>
          </cell>
          <cell r="D2232" t="str">
            <v>UN</v>
          </cell>
          <cell r="E2232">
            <v>1547000</v>
          </cell>
          <cell r="F2232">
            <v>43455</v>
          </cell>
        </row>
        <row r="2233">
          <cell r="B2233">
            <v>10172</v>
          </cell>
          <cell r="C2233" t="str">
            <v>VÁLVULA COMPUERTA ELÁSTICA VÁSTAGO NO ASCENDENTE JUNTA HIDRÁULICA D=6"</v>
          </cell>
          <cell r="D2233" t="str">
            <v>UN</v>
          </cell>
          <cell r="E2233">
            <v>1219750</v>
          </cell>
          <cell r="F2233">
            <v>43455</v>
          </cell>
        </row>
        <row r="2234">
          <cell r="B2234">
            <v>10173</v>
          </cell>
          <cell r="C2234" t="str">
            <v>CODO 45° PVC ALCANTARILLADO D=6"</v>
          </cell>
          <cell r="D2234" t="str">
            <v>UN</v>
          </cell>
          <cell r="E2234">
            <v>47282</v>
          </cell>
          <cell r="F2234">
            <v>43455</v>
          </cell>
        </row>
        <row r="2235">
          <cell r="B2235">
            <v>10174</v>
          </cell>
          <cell r="C2235" t="str">
            <v>FILTRO DE AGUA LLUVIA DE 6"x6"x4"</v>
          </cell>
          <cell r="D2235" t="str">
            <v>UN</v>
          </cell>
          <cell r="E2235">
            <v>4522000</v>
          </cell>
          <cell r="F2235">
            <v>43455</v>
          </cell>
        </row>
        <row r="2236">
          <cell r="B2236">
            <v>10176</v>
          </cell>
          <cell r="C2236" t="str">
            <v>ACCESORIOS Y TUBERIA PVC PARA FILTRO DE AGUA LLUVIA DE 6"x6"x4"</v>
          </cell>
          <cell r="D2236" t="str">
            <v>GLB</v>
          </cell>
          <cell r="E2236">
            <v>1113840</v>
          </cell>
          <cell r="F2236">
            <v>43455</v>
          </cell>
        </row>
        <row r="2237">
          <cell r="B2237">
            <v>10177</v>
          </cell>
          <cell r="C2237" t="str">
            <v>STOPPER PARA ESTACION MANUAL DE ALARMA DEL SISTEMA DE DETECCIÓN Y ALARMA DE INCENDIO</v>
          </cell>
          <cell r="D2237" t="str">
            <v>UN</v>
          </cell>
          <cell r="E2237">
            <v>342720</v>
          </cell>
          <cell r="F2237">
            <v>43455</v>
          </cell>
        </row>
        <row r="2238">
          <cell r="B2238">
            <v>10178</v>
          </cell>
          <cell r="C2238" t="str">
            <v>UNIÓN JUNTA DE MONTAJE D=6" RÍGIDA CLASE 300</v>
          </cell>
          <cell r="D2238" t="str">
            <v>UN</v>
          </cell>
          <cell r="E2238">
            <v>3227280</v>
          </cell>
          <cell r="F2238">
            <v>43455</v>
          </cell>
        </row>
        <row r="2239">
          <cell r="B2239">
            <v>10179</v>
          </cell>
          <cell r="C2239" t="str">
            <v>ANUNACIADOR REMOTO DEL SISTEMA DE DETECCIÓN Y ALARMA DE INCENDIO</v>
          </cell>
          <cell r="D2239" t="str">
            <v>UN</v>
          </cell>
          <cell r="E2239">
            <v>1959930</v>
          </cell>
          <cell r="F2239">
            <v>43455</v>
          </cell>
        </row>
        <row r="2240">
          <cell r="B2240">
            <v>10180</v>
          </cell>
          <cell r="C2240" t="str">
            <v>VÁLVULA VENTOSA HD COMBINADA TRIPLE ACCIÓN (TRIPLE EFECTO) D=6" EXTREMO EN BRIDA CLASE 150</v>
          </cell>
          <cell r="D2240" t="str">
            <v>UN</v>
          </cell>
          <cell r="E2240">
            <v>3879400</v>
          </cell>
          <cell r="F2240">
            <v>43455</v>
          </cell>
        </row>
        <row r="2241">
          <cell r="B2241">
            <v>10181</v>
          </cell>
          <cell r="C2241" t="str">
            <v>UNION PVC (PRESION) EXTREMO LISO D=1"</v>
          </cell>
          <cell r="D2241" t="str">
            <v>UN</v>
          </cell>
          <cell r="E2241">
            <v>801</v>
          </cell>
          <cell r="F2241">
            <v>43455</v>
          </cell>
        </row>
        <row r="2242">
          <cell r="B2242">
            <v>10182</v>
          </cell>
          <cell r="C2242" t="str">
            <v>TEE PVC U.M. D=2 1/2" SCH 80 CAMxCAMxCAM</v>
          </cell>
          <cell r="D2242" t="str">
            <v>UN</v>
          </cell>
          <cell r="E2242">
            <v>27138</v>
          </cell>
          <cell r="F2242">
            <v>43455</v>
          </cell>
        </row>
        <row r="2243">
          <cell r="B2243">
            <v>10183</v>
          </cell>
          <cell r="C2243" t="str">
            <v>CAJA PARA TRANSFERENCIA MANUAL DE 25X25X15CM, EN LÁMINA COLD ROLLED</v>
          </cell>
          <cell r="D2243" t="str">
            <v>UN</v>
          </cell>
          <cell r="E2243">
            <v>553350</v>
          </cell>
          <cell r="F2243">
            <v>43455</v>
          </cell>
        </row>
        <row r="2244">
          <cell r="B2244">
            <v>10184</v>
          </cell>
          <cell r="C2244" t="str">
            <v>MANGUERA DE POLIETILENO DE 3"</v>
          </cell>
          <cell r="D2244" t="str">
            <v>ML</v>
          </cell>
          <cell r="E2244">
            <v>8868</v>
          </cell>
          <cell r="F2244">
            <v>43455</v>
          </cell>
        </row>
        <row r="2245">
          <cell r="B2245">
            <v>10185</v>
          </cell>
          <cell r="C2245" t="str">
            <v>TEE PVC U.M. D=2" SCH 80 CAMxCAMxCAM</v>
          </cell>
          <cell r="D2245" t="str">
            <v>UN</v>
          </cell>
          <cell r="E2245">
            <v>27138</v>
          </cell>
          <cell r="F2245">
            <v>43455</v>
          </cell>
        </row>
        <row r="2246">
          <cell r="B2246">
            <v>10186</v>
          </cell>
          <cell r="C2246" t="str">
            <v>TEE PVC U.M. D=3" SCH 80</v>
          </cell>
          <cell r="D2246" t="str">
            <v>UN</v>
          </cell>
          <cell r="E2246">
            <v>43166</v>
          </cell>
          <cell r="F2246">
            <v>43455</v>
          </cell>
        </row>
        <row r="2247">
          <cell r="B2247">
            <v>10187</v>
          </cell>
          <cell r="C2247" t="str">
            <v>CODO HD 11.25° D= 24" BRIDADO CLASE 300 CON UNIONES MECÁNICAS SEGUN NORMA AWWA C153</v>
          </cell>
          <cell r="D2247" t="str">
            <v>UN</v>
          </cell>
          <cell r="E2247">
            <v>7021000</v>
          </cell>
          <cell r="F2247">
            <v>43455</v>
          </cell>
        </row>
        <row r="2248">
          <cell r="B2248">
            <v>10188</v>
          </cell>
          <cell r="C2248" t="str">
            <v>CÁMARA PREFABRICADA TIPO I - CÁMARA RECTA</v>
          </cell>
          <cell r="D2248" t="str">
            <v>UN</v>
          </cell>
          <cell r="E2248">
            <v>6163286</v>
          </cell>
          <cell r="F2248">
            <v>43455</v>
          </cell>
        </row>
        <row r="2249">
          <cell r="B2249">
            <v>10189</v>
          </cell>
          <cell r="C2249" t="str">
            <v>UNION DRESSER HD D=24"</v>
          </cell>
          <cell r="D2249" t="str">
            <v>UN</v>
          </cell>
          <cell r="E2249">
            <v>2060497</v>
          </cell>
          <cell r="F2249">
            <v>43455</v>
          </cell>
        </row>
        <row r="2250">
          <cell r="B2250">
            <v>10190</v>
          </cell>
          <cell r="C2250" t="str">
            <v>UNIÓN JUNTA DE MONTAJE D=2" RÍGIDA CLASE 300</v>
          </cell>
          <cell r="D2250" t="str">
            <v>UN</v>
          </cell>
          <cell r="E2250">
            <v>215985</v>
          </cell>
          <cell r="F2250">
            <v>43455</v>
          </cell>
        </row>
        <row r="2251">
          <cell r="B2251">
            <v>10191</v>
          </cell>
          <cell r="C2251" t="str">
            <v>UNIÓN JUNTA DE MONTAJE D=3" RÍGIDA CLASE 300</v>
          </cell>
          <cell r="D2251" t="str">
            <v>UN</v>
          </cell>
          <cell r="E2251">
            <v>355655</v>
          </cell>
          <cell r="F2251">
            <v>43455</v>
          </cell>
        </row>
        <row r="2252">
          <cell r="B2252">
            <v>10192</v>
          </cell>
          <cell r="C2252" t="str">
            <v>VÁLVULA COMPUERTA ELÁSTICA VNA (VÁSTAGO NO ASCENDENTE) D=4" EXTREMOS JUNTA HIDRÁULICA</v>
          </cell>
          <cell r="D2252" t="str">
            <v>UN</v>
          </cell>
          <cell r="E2252">
            <v>630700</v>
          </cell>
          <cell r="F2252">
            <v>43455</v>
          </cell>
        </row>
        <row r="2253">
          <cell r="B2253">
            <v>10193</v>
          </cell>
          <cell r="C2253" t="str">
            <v>UNIÓN JUNTA DE MONTAJE D=8" RÍGIDA CLASE 300</v>
          </cell>
          <cell r="D2253" t="str">
            <v>UN</v>
          </cell>
          <cell r="E2253">
            <v>4902800</v>
          </cell>
          <cell r="F2253">
            <v>43455</v>
          </cell>
        </row>
        <row r="2254">
          <cell r="B2254">
            <v>10194</v>
          </cell>
          <cell r="C2254" t="str">
            <v>EQUIPO PARA INYECCIONES DE LECHADA DE CEMENTO, CON BOMBA DE PRESIÓN Y CARRO DE PERFORACIÓN PARA TALADROS.</v>
          </cell>
          <cell r="D2254" t="str">
            <v>HR</v>
          </cell>
          <cell r="E2254">
            <v>148827</v>
          </cell>
          <cell r="F2254">
            <v>43455</v>
          </cell>
        </row>
        <row r="2255">
          <cell r="B2255">
            <v>10195</v>
          </cell>
          <cell r="C2255" t="str">
            <v>VÁLVULA TIPO MARIPOSA DISCO INOX. DE Ø 2" CLASE 300. EXTREMOS BRIDADOS</v>
          </cell>
          <cell r="D2255" t="str">
            <v>UN</v>
          </cell>
          <cell r="E2255">
            <v>288575</v>
          </cell>
          <cell r="F2255">
            <v>43455</v>
          </cell>
        </row>
        <row r="2256">
          <cell r="B2256">
            <v>10196</v>
          </cell>
          <cell r="C2256" t="str">
            <v>VÁLVULA COMPUERTA ELÁSTICA VA (VÁSTAGO ASCENDENTE) D=2" EXTREMOS BRIDADOS</v>
          </cell>
          <cell r="D2256" t="str">
            <v>UN</v>
          </cell>
          <cell r="E2256">
            <v>590359</v>
          </cell>
          <cell r="F2256">
            <v>43455</v>
          </cell>
        </row>
        <row r="2257">
          <cell r="B2257">
            <v>10197</v>
          </cell>
          <cell r="C2257" t="str">
            <v>REVEGETACIÓN CON HIDROSIEMBRA</v>
          </cell>
          <cell r="D2257" t="str">
            <v>M2</v>
          </cell>
          <cell r="E2257">
            <v>9103</v>
          </cell>
          <cell r="F2257">
            <v>43455</v>
          </cell>
        </row>
        <row r="2258">
          <cell r="B2258">
            <v>10198</v>
          </cell>
          <cell r="C2258" t="str">
            <v>CEMENTO ASFÁLTICO 60-70</v>
          </cell>
          <cell r="D2258" t="str">
            <v>KG</v>
          </cell>
          <cell r="E2258">
            <v>1239</v>
          </cell>
          <cell r="F2258">
            <v>43455</v>
          </cell>
        </row>
        <row r="2259">
          <cell r="B2259">
            <v>10199</v>
          </cell>
          <cell r="C2259" t="str">
            <v>DIFUSOR DE SUMINISTRO 1150 CFM 20" X 16" (Incluye suministro e instalación)</v>
          </cell>
          <cell r="D2259" t="str">
            <v>UN</v>
          </cell>
          <cell r="E2259">
            <v>157080</v>
          </cell>
          <cell r="F2259">
            <v>43455</v>
          </cell>
        </row>
        <row r="2260">
          <cell r="B2260">
            <v>10200</v>
          </cell>
          <cell r="C2260" t="str">
            <v>CINTA REFLECTIVA TIPO IV (ALTA DENSIDAD)</v>
          </cell>
          <cell r="D2260" t="str">
            <v>M2</v>
          </cell>
          <cell r="E2260">
            <v>97789</v>
          </cell>
          <cell r="F2260">
            <v>43455</v>
          </cell>
        </row>
        <row r="2261">
          <cell r="B2261">
            <v>10201</v>
          </cell>
          <cell r="C2261" t="str">
            <v>SALIDA NORMAL EN ACERO Ø6" CON EXTREMO BRIDADO. REVESTIMIENTO INTERIOR Y EXTERIOR EN PINTURA EPÓXICA. L= 0.15m. INSTALADA EN FABRICA SOBRE TUBO O ACCESORIO HASTA Ø45". NO INCLUYE VALOR DEL TUBO.</v>
          </cell>
          <cell r="D2261" t="str">
            <v>UN</v>
          </cell>
          <cell r="E2261">
            <v>1035062</v>
          </cell>
          <cell r="F2261">
            <v>43455</v>
          </cell>
        </row>
        <row r="2262">
          <cell r="B2262">
            <v>10202</v>
          </cell>
          <cell r="C2262" t="str">
            <v>SALIDA NORMAL EN ACERO Ø4" CON EXTREMO BRIDADO. REVESTIMIENTO INTERIOR Y EXTERIOR EN PINTURA EPÓXICA. L= 0.15m. INSTALADA EN FABRICA SOBRE TUBO O ACCESORIO HASTA Ø45". NO INCLUYE VALOR DEL TUBO.</v>
          </cell>
          <cell r="D2262" t="str">
            <v>UN</v>
          </cell>
          <cell r="E2262">
            <v>788970</v>
          </cell>
          <cell r="F2262">
            <v>43455</v>
          </cell>
        </row>
        <row r="2263">
          <cell r="B2263">
            <v>10203</v>
          </cell>
          <cell r="C2263" t="str">
            <v>ENCUESTA DE PERCEPCIÓN CIUDADANA. Incl. formato de encuesta de percepción ciudadana, diseño de muestra y metodología de recolección en campo, base de datos en formato excel, presentación de resultados</v>
          </cell>
          <cell r="D2263" t="str">
            <v>UN</v>
          </cell>
          <cell r="E2263">
            <v>77350</v>
          </cell>
          <cell r="F2263">
            <v>43455</v>
          </cell>
        </row>
        <row r="2264">
          <cell r="B2264">
            <v>10204</v>
          </cell>
          <cell r="C2264" t="str">
            <v>VÁLVULA COMPUERTA ELÁSTICA VA (VÁSTAGO ASCENDENTE) D=4" CLASE 150 EXTREMOS BRIDADOS</v>
          </cell>
          <cell r="D2264" t="str">
            <v>UN</v>
          </cell>
          <cell r="E2264">
            <v>845257</v>
          </cell>
          <cell r="F2264">
            <v>43455</v>
          </cell>
        </row>
        <row r="2265">
          <cell r="B2265">
            <v>10205</v>
          </cell>
          <cell r="C2265" t="str">
            <v>BREAKER BIPOLAR DE 2 x 16 A</v>
          </cell>
          <cell r="D2265" t="str">
            <v>UN</v>
          </cell>
          <cell r="E2265">
            <v>21706</v>
          </cell>
          <cell r="F2265">
            <v>43455</v>
          </cell>
        </row>
        <row r="2266">
          <cell r="B2266">
            <v>10206</v>
          </cell>
          <cell r="C2266" t="str">
            <v>REDUCCIÓN HD EXTREMO LISO  14" x 12"  (350x300mm)</v>
          </cell>
          <cell r="D2266" t="str">
            <v>UN</v>
          </cell>
          <cell r="E2266">
            <v>1844500</v>
          </cell>
          <cell r="F2266">
            <v>43455</v>
          </cell>
        </row>
        <row r="2267">
          <cell r="B2267">
            <v>10207</v>
          </cell>
          <cell r="C2267" t="str">
            <v>SECCIONADOR O CAJA DE MANIOBRAS 5 VÍAS, E-S 600, D200, SERIE 15 KV.</v>
          </cell>
          <cell r="D2267" t="str">
            <v>UN</v>
          </cell>
          <cell r="E2267">
            <v>20587000</v>
          </cell>
          <cell r="F2267">
            <v>43455</v>
          </cell>
        </row>
        <row r="2268">
          <cell r="B2268">
            <v>10208</v>
          </cell>
          <cell r="C2268" t="str">
            <v>LÁMINA TUNEL LINER 3.80 m DE DIÁMETRO. RECUBRIMIENTO:GALVANIZADO</v>
          </cell>
          <cell r="D2268" t="str">
            <v>ML</v>
          </cell>
          <cell r="E2268">
            <v>4930641</v>
          </cell>
          <cell r="F2268">
            <v>43455</v>
          </cell>
        </row>
        <row r="2269">
          <cell r="B2269">
            <v>10209</v>
          </cell>
          <cell r="C2269" t="str">
            <v>VÁLVULA TIPO MARIPOSA TIPO WAFER. DE Ø 24" OPERACIÓN POR RUEDA DE MANEJO.</v>
          </cell>
          <cell r="D2269" t="str">
            <v>UN</v>
          </cell>
          <cell r="E2269">
            <v>10186400</v>
          </cell>
          <cell r="F2269">
            <v>43455</v>
          </cell>
        </row>
        <row r="2270">
          <cell r="B2270">
            <v>10210</v>
          </cell>
          <cell r="C2270" t="str">
            <v>VÁLVULA VENTOSA HD CÁMARA SENCILLA (ADMISIÓN Y EXPULSIÓN) D=2" EXTREMOS ROSCADO</v>
          </cell>
          <cell r="D2270" t="str">
            <v>UN</v>
          </cell>
          <cell r="E2270">
            <v>416500</v>
          </cell>
          <cell r="F2270">
            <v>43455</v>
          </cell>
        </row>
        <row r="2271">
          <cell r="B2271">
            <v>10211</v>
          </cell>
          <cell r="C2271" t="str">
            <v>PLANTACIÓN DE ÁRBOL LIQUIDAMBAR H=1.5mt (Incluye siembra, caja, tierra abonada, tutor) SUMINISTRO Y SIEMBRA</v>
          </cell>
          <cell r="D2271" t="str">
            <v>UN</v>
          </cell>
          <cell r="E2271">
            <v>182005</v>
          </cell>
          <cell r="F2271">
            <v>43455</v>
          </cell>
        </row>
        <row r="2272">
          <cell r="B2272">
            <v>10212</v>
          </cell>
          <cell r="C2272" t="str">
            <v>PLANTACIÓN DE ÁRBOL CEDRO H=1.5mt (Incluye siembra, caja, tierra abonada, tutor) SUMINISTRO Y SIEMBRA</v>
          </cell>
          <cell r="D2272" t="str">
            <v>UN</v>
          </cell>
          <cell r="E2272">
            <v>174287</v>
          </cell>
          <cell r="F2272">
            <v>43455</v>
          </cell>
        </row>
        <row r="2273">
          <cell r="B2273">
            <v>10213</v>
          </cell>
          <cell r="C2273" t="str">
            <v>EQUIPO DE BOMBEO PARA EL PATIO GARAJE DE LA CALLE 26. SISTEMA TRANSMILENIO.</v>
          </cell>
          <cell r="D2273" t="str">
            <v>GLB</v>
          </cell>
          <cell r="E2273">
            <v>455447070</v>
          </cell>
          <cell r="F2273">
            <v>43455</v>
          </cell>
        </row>
        <row r="2274">
          <cell r="B2274">
            <v>10214</v>
          </cell>
          <cell r="C2274" t="str">
            <v>TELERRUPTOR 1X16 AMP</v>
          </cell>
          <cell r="D2274" t="str">
            <v>UN</v>
          </cell>
          <cell r="E2274">
            <v>10650</v>
          </cell>
          <cell r="F2274">
            <v>43455</v>
          </cell>
        </row>
        <row r="2275">
          <cell r="B2275">
            <v>10215</v>
          </cell>
          <cell r="C2275" t="str">
            <v>DETECTOR TÉRMICO DIRECCIONABLE FOTOELÉCTRICO DEL SISTEMA DE DETECCIÓN Y ALARMA DE INCENDIO</v>
          </cell>
          <cell r="D2275" t="str">
            <v>UN</v>
          </cell>
          <cell r="E2275">
            <v>178900</v>
          </cell>
          <cell r="F2275">
            <v>43455</v>
          </cell>
        </row>
        <row r="2276">
          <cell r="B2276">
            <v>10216</v>
          </cell>
          <cell r="C2276" t="str">
            <v>CAJA OCTOGONAL REDONDA CON SALIDA DE 3/4"</v>
          </cell>
          <cell r="D2276" t="str">
            <v>UN</v>
          </cell>
          <cell r="E2276">
            <v>10166</v>
          </cell>
          <cell r="F2276">
            <v>43455</v>
          </cell>
        </row>
        <row r="2277">
          <cell r="B2277">
            <v>10217</v>
          </cell>
          <cell r="C2277" t="str">
            <v>MODULO MONITOR DEL SISTEMA DE DETECCIÓN Y ALARMA DE INCENDIO</v>
          </cell>
          <cell r="D2277" t="str">
            <v>UN</v>
          </cell>
          <cell r="E2277">
            <v>207060</v>
          </cell>
          <cell r="F2277">
            <v>43455</v>
          </cell>
        </row>
        <row r="2278">
          <cell r="B2278">
            <v>10218</v>
          </cell>
          <cell r="C2278" t="str">
            <v>EMPALME DERIVACIÓN EN GEL 15 KV, USO EXTERIOR, CALIBRE 2/0 A 600 MCM</v>
          </cell>
          <cell r="D2278" t="str">
            <v>UN</v>
          </cell>
          <cell r="E2278">
            <v>34153</v>
          </cell>
          <cell r="F2278">
            <v>43455</v>
          </cell>
        </row>
        <row r="2279">
          <cell r="B2279">
            <v>10219</v>
          </cell>
          <cell r="C2279" t="str">
            <v>CAJA CUADRADA 3/4" 4x4 INTERPERIE</v>
          </cell>
          <cell r="D2279" t="str">
            <v>UN</v>
          </cell>
          <cell r="E2279">
            <v>14844</v>
          </cell>
          <cell r="F2279">
            <v>43455</v>
          </cell>
        </row>
        <row r="2280">
          <cell r="B2280">
            <v>10220</v>
          </cell>
          <cell r="C2280" t="str">
            <v>LUMINARIA SERIE HALO 120 V, 10.5 W</v>
          </cell>
          <cell r="D2280" t="str">
            <v>UN</v>
          </cell>
          <cell r="E2280">
            <v>503727</v>
          </cell>
          <cell r="F2280">
            <v>43455</v>
          </cell>
        </row>
        <row r="2281">
          <cell r="B2281">
            <v>10221</v>
          </cell>
          <cell r="C2281" t="str">
            <v>TUBERÍA HD, ACUEDUCTO, PN 16, D=300 MM - 12"</v>
          </cell>
          <cell r="D2281" t="str">
            <v>UN</v>
          </cell>
          <cell r="E2281">
            <v>55930</v>
          </cell>
          <cell r="F2281">
            <v>43455</v>
          </cell>
        </row>
        <row r="2282">
          <cell r="B2282">
            <v>10222</v>
          </cell>
          <cell r="C2282" t="str">
            <v>FUENTE DE POTENCIA AUXILIAR DEL SISTEMA DE DETECCIÓN Y ALARMA DE INCENDIO</v>
          </cell>
          <cell r="D2282" t="str">
            <v>UN</v>
          </cell>
          <cell r="E2282">
            <v>3509310</v>
          </cell>
          <cell r="F2282">
            <v>43455</v>
          </cell>
        </row>
        <row r="2283">
          <cell r="B2283">
            <v>10223</v>
          </cell>
          <cell r="C2283" t="str">
            <v>TUBERÍA HD, ACUEDUCTO, PN 16, D=400 MM - 14"</v>
          </cell>
          <cell r="D2283" t="str">
            <v>UN</v>
          </cell>
          <cell r="E2283">
            <v>70686</v>
          </cell>
          <cell r="F2283">
            <v>43455</v>
          </cell>
        </row>
        <row r="2284">
          <cell r="B2284">
            <v>10224</v>
          </cell>
          <cell r="C2284" t="str">
            <v>BATERIAS 12V @ 18AH</v>
          </cell>
          <cell r="D2284" t="str">
            <v>UN</v>
          </cell>
          <cell r="E2284">
            <v>689010</v>
          </cell>
          <cell r="F2284">
            <v>43455</v>
          </cell>
        </row>
        <row r="2285">
          <cell r="B2285">
            <v>10225</v>
          </cell>
          <cell r="C2285" t="str">
            <v>LUMINARIA SERIE METALUX, VT2, 120 V, 28.4 W, 2850LM</v>
          </cell>
          <cell r="D2285" t="str">
            <v>UN</v>
          </cell>
          <cell r="E2285">
            <v>576555</v>
          </cell>
          <cell r="F2285">
            <v>43455</v>
          </cell>
        </row>
        <row r="2286">
          <cell r="B2286">
            <v>10226</v>
          </cell>
          <cell r="C2286" t="str">
            <v>TUBERÍA HD, ACUEDUCTO, PN 16, D=150 MM - 6"</v>
          </cell>
          <cell r="D2286" t="str">
            <v>ML</v>
          </cell>
          <cell r="E2286">
            <v>24891</v>
          </cell>
          <cell r="F2286">
            <v>43455</v>
          </cell>
        </row>
        <row r="2287">
          <cell r="B2287">
            <v>10227</v>
          </cell>
          <cell r="C2287" t="str">
            <v>UNIÓN JUNTA DE MONTAJE D=44" TIPO DRESSER</v>
          </cell>
          <cell r="D2287" t="str">
            <v>UN</v>
          </cell>
          <cell r="E2287">
            <v>8371254</v>
          </cell>
          <cell r="F2287">
            <v>43455</v>
          </cell>
        </row>
        <row r="2288">
          <cell r="B2288">
            <v>10228</v>
          </cell>
          <cell r="C2288" t="str">
            <v>LUMINARIA SERIE METALUX, 22 GR, 120 V, 20.7 W, 2038 LM</v>
          </cell>
          <cell r="D2288" t="str">
            <v>UN</v>
          </cell>
          <cell r="E2288">
            <v>141658</v>
          </cell>
          <cell r="F2288">
            <v>43455</v>
          </cell>
        </row>
        <row r="2289">
          <cell r="B2289">
            <v>10229</v>
          </cell>
          <cell r="C2289" t="str">
            <v>CABLE MONOPOLAR DE ALUMINIO, HF FR PARA 600V C.A. CALIBRE No. 8 AWG</v>
          </cell>
          <cell r="D2289" t="str">
            <v>ML</v>
          </cell>
          <cell r="E2289">
            <v>13911</v>
          </cell>
          <cell r="F2289">
            <v>43455</v>
          </cell>
        </row>
        <row r="2290">
          <cell r="B2290">
            <v>10230</v>
          </cell>
          <cell r="C2290" t="str">
            <v>LUMINARIA SERIE METALUX, 14 GR, 120 V, 39.9 W, 3665 LM</v>
          </cell>
          <cell r="D2290" t="str">
            <v>UN</v>
          </cell>
          <cell r="E2290">
            <v>2014016</v>
          </cell>
          <cell r="F2290">
            <v>43455</v>
          </cell>
        </row>
        <row r="2291">
          <cell r="B2291">
            <v>10231</v>
          </cell>
          <cell r="C2291" t="str">
            <v>TRANSFORMADOR TRIFÁSICO AUTO REFRIGERADO, TIPO SECO, ABIERTO CLASE H, SERIE B.T. &lt;= 1,2 KV, - 112,5 KVA NTC-3445</v>
          </cell>
          <cell r="D2291" t="str">
            <v>UN</v>
          </cell>
          <cell r="E2291">
            <v>7635650</v>
          </cell>
          <cell r="F2291">
            <v>43455</v>
          </cell>
        </row>
        <row r="2292">
          <cell r="B2292">
            <v>10232</v>
          </cell>
          <cell r="C2292" t="str">
            <v>TUBERIA DB PVC TELEFÓNICO D=4"</v>
          </cell>
          <cell r="D2292" t="str">
            <v>ML</v>
          </cell>
          <cell r="E2292">
            <v>19848</v>
          </cell>
          <cell r="F2292">
            <v>43455</v>
          </cell>
        </row>
        <row r="2293">
          <cell r="B2293">
            <v>10233</v>
          </cell>
          <cell r="C2293" t="str">
            <v>LUMINARIA DE 54 W, 32 LEDS, 500 MA,  120 - 277 V, CLASE II, BLANCO NEUTRO</v>
          </cell>
          <cell r="D2293" t="str">
            <v>UN</v>
          </cell>
          <cell r="E2293">
            <v>892500</v>
          </cell>
          <cell r="F2293">
            <v>43455</v>
          </cell>
        </row>
        <row r="2294">
          <cell r="B2294">
            <v>10234</v>
          </cell>
          <cell r="C2294" t="str">
            <v>PANEL SOLAR FOTOVOLTAICO - CELDAS (6x12), 28kg, IP 67 18% -19% EFICIENCIA</v>
          </cell>
          <cell r="D2294" t="str">
            <v>UN</v>
          </cell>
          <cell r="E2294">
            <v>619457</v>
          </cell>
          <cell r="F2294">
            <v>43455</v>
          </cell>
        </row>
        <row r="2295">
          <cell r="B2295">
            <v>10235</v>
          </cell>
          <cell r="C2295" t="str">
            <v>LUMINARIA SERIE METALUX, 22 GR, 120 V, 22 W, 2459 LM</v>
          </cell>
          <cell r="D2295" t="str">
            <v>UN</v>
          </cell>
          <cell r="E2295">
            <v>181392</v>
          </cell>
          <cell r="F2295">
            <v>43455</v>
          </cell>
        </row>
        <row r="2296">
          <cell r="B2296">
            <v>10236</v>
          </cell>
          <cell r="C2296" t="str">
            <v>SECCIONADOR O CAJA DE MANIOBRAS 3 VÍAS, E-S 600, D200, SERIE 15 KV.</v>
          </cell>
          <cell r="D2296" t="str">
            <v>UN</v>
          </cell>
          <cell r="E2296">
            <v>9549750</v>
          </cell>
          <cell r="F2296">
            <v>43455</v>
          </cell>
        </row>
        <row r="2297">
          <cell r="B2297">
            <v>10237</v>
          </cell>
          <cell r="C2297" t="str">
            <v>EMPALME DERIVACIÓN EN GEL 15 KV, USO EXTERIOR, CALIBRE 2/0 A 600 MCM</v>
          </cell>
          <cell r="D2297" t="str">
            <v>UN</v>
          </cell>
          <cell r="E2297">
            <v>71757</v>
          </cell>
          <cell r="F2297">
            <v>43455</v>
          </cell>
        </row>
        <row r="2298">
          <cell r="B2298">
            <v>10238</v>
          </cell>
          <cell r="C2298" t="str">
            <v>CODO HD JUNTA HIDRÁULICA PARA PVC 45ºX6"</v>
          </cell>
          <cell r="D2298" t="str">
            <v>UN</v>
          </cell>
          <cell r="E2298">
            <v>339150</v>
          </cell>
          <cell r="F2298">
            <v>43455</v>
          </cell>
        </row>
        <row r="2299">
          <cell r="B2299">
            <v>10239</v>
          </cell>
          <cell r="C2299" t="str">
            <v>CELDA DUPLEX, ENTRADA - SALIDA, 17 KV</v>
          </cell>
          <cell r="D2299" t="str">
            <v>UN</v>
          </cell>
          <cell r="E2299">
            <v>11138400</v>
          </cell>
          <cell r="F2299">
            <v>43455</v>
          </cell>
        </row>
        <row r="2300">
          <cell r="B2300">
            <v>10240</v>
          </cell>
          <cell r="C2300" t="str">
            <v>CODO HD EXTREMO JUNTA HIDRÁULICA PARA PVC 45ºX12"</v>
          </cell>
          <cell r="D2300" t="str">
            <v>UN</v>
          </cell>
          <cell r="E2300">
            <v>1368500</v>
          </cell>
          <cell r="F2300">
            <v>43455</v>
          </cell>
        </row>
        <row r="2301">
          <cell r="B2301">
            <v>10241</v>
          </cell>
          <cell r="C2301" t="str">
            <v>CABLE MONOPOLAR DE ALUMINIO, HF FR PARA 600V C.A. CALIBRE No. 2 AWG</v>
          </cell>
          <cell r="D2301" t="str">
            <v>ML</v>
          </cell>
          <cell r="E2301">
            <v>2283</v>
          </cell>
          <cell r="F2301">
            <v>43455</v>
          </cell>
        </row>
        <row r="2302">
          <cell r="B2302">
            <v>10242</v>
          </cell>
          <cell r="C2302" t="str">
            <v>CODO HD EXTREMO JUNTA HIDRÁULICA PARA PVC 22.5ºX12"</v>
          </cell>
          <cell r="D2302" t="str">
            <v>UN</v>
          </cell>
          <cell r="E2302">
            <v>1332800</v>
          </cell>
          <cell r="F2302">
            <v>43455</v>
          </cell>
        </row>
        <row r="2303">
          <cell r="B2303">
            <v>10243</v>
          </cell>
          <cell r="C2303" t="str">
            <v>CABLE MONOPOLAR DE ALUMINIO, HF FR PARA 600V C.A. CALIBRE No. 1/0 AWG</v>
          </cell>
          <cell r="D2303" t="str">
            <v>ML</v>
          </cell>
          <cell r="E2303">
            <v>5640</v>
          </cell>
          <cell r="F2303">
            <v>43455</v>
          </cell>
        </row>
        <row r="2304">
          <cell r="B2304">
            <v>10244</v>
          </cell>
          <cell r="C2304" t="str">
            <v>VÁLVULA DE PURGAS TIPO MARIPOSA D= 12" CLASE 150</v>
          </cell>
          <cell r="D2304" t="str">
            <v>UN</v>
          </cell>
          <cell r="E2304">
            <v>11305000</v>
          </cell>
          <cell r="F2304">
            <v>43455</v>
          </cell>
        </row>
        <row r="2305">
          <cell r="B2305">
            <v>10245</v>
          </cell>
          <cell r="C2305" t="str">
            <v>INTERRUPTOR DE FLUJO D=2 1/2" (DN 65) ASOCIADO CON LA TUBERÍA DE LLEGADA A LOS GABINETES DE MANGUERAS DE LA RED CONTRAINCENDIO</v>
          </cell>
          <cell r="D2305" t="str">
            <v>UN</v>
          </cell>
          <cell r="E2305">
            <v>578340</v>
          </cell>
          <cell r="F2305">
            <v>43455</v>
          </cell>
        </row>
        <row r="2306">
          <cell r="B2306">
            <v>10246</v>
          </cell>
          <cell r="C2306" t="str">
            <v>CODO HD EXTREMO JUNTA HIDRÁULICA PARA PVC 90ºX4"</v>
          </cell>
          <cell r="D2306" t="str">
            <v>UN</v>
          </cell>
          <cell r="E2306">
            <v>214200</v>
          </cell>
          <cell r="F2306">
            <v>43455</v>
          </cell>
        </row>
        <row r="2307">
          <cell r="B2307">
            <v>10247</v>
          </cell>
          <cell r="C2307" t="str">
            <v>POSTE ORNAMENTAL METALICO, H=4M BRAZO SENCILLO</v>
          </cell>
          <cell r="D2307" t="str">
            <v>UN</v>
          </cell>
          <cell r="E2307">
            <v>196350</v>
          </cell>
          <cell r="F2307">
            <v>43455</v>
          </cell>
        </row>
        <row r="2308">
          <cell r="B2308">
            <v>10248</v>
          </cell>
          <cell r="C2308" t="str">
            <v>CODO HD EXTREMO JUNTA HIDRÁULICA PARA PVC 90ºX12"</v>
          </cell>
          <cell r="D2308" t="str">
            <v>UN</v>
          </cell>
          <cell r="E2308">
            <v>1475600</v>
          </cell>
          <cell r="F2308">
            <v>43455</v>
          </cell>
        </row>
        <row r="2309">
          <cell r="B2309">
            <v>10249</v>
          </cell>
          <cell r="C2309" t="str">
            <v>DETECTOR DE HUMO TIPO HAZ DE LUZ</v>
          </cell>
          <cell r="D2309" t="str">
            <v>UN</v>
          </cell>
          <cell r="E2309">
            <v>3398640</v>
          </cell>
          <cell r="F2309">
            <v>43455</v>
          </cell>
        </row>
        <row r="2310">
          <cell r="B2310">
            <v>10250</v>
          </cell>
          <cell r="C2310" t="str">
            <v>BASE PARA MONTAJE EN PARED DETECTOR DE HUMO HAZ DE LUZ REFLEJADO</v>
          </cell>
          <cell r="D2310" t="str">
            <v>UN</v>
          </cell>
          <cell r="E2310">
            <v>182070</v>
          </cell>
          <cell r="F2310">
            <v>43455</v>
          </cell>
        </row>
        <row r="2311">
          <cell r="B2311">
            <v>10251</v>
          </cell>
          <cell r="C2311" t="str">
            <v>TEE PVC SOLDAR E.L. D=3/4" SCHEDULE 40</v>
          </cell>
          <cell r="D2311" t="str">
            <v>UN</v>
          </cell>
          <cell r="E2311">
            <v>1083</v>
          </cell>
          <cell r="F2311">
            <v>43455</v>
          </cell>
        </row>
        <row r="2312">
          <cell r="B2312">
            <v>10252</v>
          </cell>
          <cell r="C2312" t="str">
            <v>MÓDULO RELÉ PARA CONTROL DE OTROS SISTEMAS INTEGRADOS CON EL SISTEMA DE DETECCIÓN Y ALARMA DE INCENDIOS</v>
          </cell>
          <cell r="D2312" t="str">
            <v>UN</v>
          </cell>
          <cell r="E2312">
            <v>264180</v>
          </cell>
          <cell r="F2312">
            <v>43455</v>
          </cell>
        </row>
        <row r="2313">
          <cell r="B2313">
            <v>10253</v>
          </cell>
          <cell r="C2313" t="str">
            <v>CAJA CUADRADA 4" (Soporte de dispositivo)</v>
          </cell>
          <cell r="D2313" t="str">
            <v>UN</v>
          </cell>
          <cell r="E2313">
            <v>14844</v>
          </cell>
          <cell r="F2313">
            <v>43455</v>
          </cell>
        </row>
        <row r="2314">
          <cell r="B2314">
            <v>10254</v>
          </cell>
          <cell r="C2314" t="str">
            <v>CAJA METALICA PARA DERIVACION EN ALUMINIO 20X20X15 MM.</v>
          </cell>
          <cell r="D2314" t="str">
            <v>UN</v>
          </cell>
          <cell r="E2314">
            <v>16850</v>
          </cell>
          <cell r="F2314">
            <v>43455</v>
          </cell>
        </row>
        <row r="2315">
          <cell r="B2315">
            <v>10255</v>
          </cell>
          <cell r="C2315" t="str">
            <v>MÓDULO DE CONTROL DEL SISTEMA DE DETECCIÓN Y ALARMA DE INCENDIO</v>
          </cell>
          <cell r="D2315" t="str">
            <v>UN</v>
          </cell>
          <cell r="E2315">
            <v>289170</v>
          </cell>
          <cell r="F2315">
            <v>43455</v>
          </cell>
        </row>
        <row r="2316">
          <cell r="B2316">
            <v>10256</v>
          </cell>
          <cell r="C2316" t="str">
            <v>REJILLA DE RETORNO 160 L/S (14X14)</v>
          </cell>
          <cell r="D2316" t="str">
            <v>UN</v>
          </cell>
          <cell r="E2316">
            <v>86751</v>
          </cell>
          <cell r="F2316">
            <v>43455</v>
          </cell>
        </row>
        <row r="2317">
          <cell r="B2317">
            <v>10257</v>
          </cell>
          <cell r="C2317" t="str">
            <v>UNIÓN JUNTA DE MONTAJE D=3" RÍGIDA CLASE 150 (Tipo ANSI)</v>
          </cell>
          <cell r="D2317" t="str">
            <v>UN</v>
          </cell>
          <cell r="E2317">
            <v>320110</v>
          </cell>
          <cell r="F2317">
            <v>43455</v>
          </cell>
        </row>
        <row r="2318">
          <cell r="B2318">
            <v>10258</v>
          </cell>
          <cell r="C2318" t="str">
            <v>CODO HD EXTREMO JUNTA HIDRÁULICA PARA PVC 45ºX4"</v>
          </cell>
          <cell r="D2318" t="str">
            <v>UN</v>
          </cell>
          <cell r="E2318">
            <v>154700</v>
          </cell>
          <cell r="F2318">
            <v>43455</v>
          </cell>
        </row>
        <row r="2319">
          <cell r="B2319">
            <v>10259</v>
          </cell>
          <cell r="C2319" t="str">
            <v>CODO HD EXTREMO JUNTA HIDRÁULICA PARA PVC 90ºX2"</v>
          </cell>
          <cell r="D2319" t="str">
            <v>UN</v>
          </cell>
          <cell r="E2319">
            <v>80920</v>
          </cell>
          <cell r="F2319">
            <v>43455</v>
          </cell>
        </row>
        <row r="2320">
          <cell r="B2320">
            <v>10260</v>
          </cell>
          <cell r="C2320" t="str">
            <v>CODO HD EXTREMO JUNTA HIDRÁULICA PARA PVC 90ºX6"</v>
          </cell>
          <cell r="D2320" t="str">
            <v>UN</v>
          </cell>
          <cell r="E2320">
            <v>392700</v>
          </cell>
          <cell r="F2320">
            <v>43455</v>
          </cell>
        </row>
        <row r="2321">
          <cell r="B2321">
            <v>10261</v>
          </cell>
          <cell r="C2321" t="str">
            <v>CODO HD EXTREMO JUNTA HIDRÁULICA PARA PVC 45ºX2"</v>
          </cell>
          <cell r="D2321" t="str">
            <v>UN</v>
          </cell>
          <cell r="E2321">
            <v>76160</v>
          </cell>
          <cell r="F2321">
            <v>43455</v>
          </cell>
        </row>
        <row r="2322">
          <cell r="B2322">
            <v>10262</v>
          </cell>
          <cell r="C2322" t="str">
            <v>CODO HD EXTREMO JUNTA HIDRÁULICA PARA PVC 22.5ºX4"</v>
          </cell>
          <cell r="D2322" t="str">
            <v>UN</v>
          </cell>
          <cell r="E2322">
            <v>154700</v>
          </cell>
          <cell r="F2322">
            <v>43455</v>
          </cell>
        </row>
        <row r="2323">
          <cell r="B2323">
            <v>10263</v>
          </cell>
          <cell r="C2323" t="str">
            <v>BARRA GW PLUS 28 MM 670/800</v>
          </cell>
          <cell r="D2323" t="str">
            <v>KG</v>
          </cell>
          <cell r="E2323">
            <v>37111</v>
          </cell>
          <cell r="F2323">
            <v>43455</v>
          </cell>
        </row>
        <row r="2324">
          <cell r="B2324">
            <v>10264</v>
          </cell>
          <cell r="C2324" t="str">
            <v>ACOPLE GW PLUS 28</v>
          </cell>
          <cell r="D2324" t="str">
            <v>UN</v>
          </cell>
          <cell r="E2324">
            <v>39994</v>
          </cell>
          <cell r="F2324">
            <v>43455</v>
          </cell>
        </row>
        <row r="2325">
          <cell r="B2325">
            <v>10265</v>
          </cell>
          <cell r="C2325" t="str">
            <v>TUERCA CALOTA GW PLUS 28MM</v>
          </cell>
          <cell r="D2325" t="str">
            <v>KG</v>
          </cell>
          <cell r="E2325">
            <v>16270</v>
          </cell>
          <cell r="F2325">
            <v>43455</v>
          </cell>
        </row>
        <row r="2326">
          <cell r="B2326">
            <v>10266</v>
          </cell>
          <cell r="C2326" t="str">
            <v>ESPACIADOR PARA BARRA DE 28MM</v>
          </cell>
          <cell r="D2326" t="str">
            <v>UN</v>
          </cell>
          <cell r="E2326">
            <v>5883</v>
          </cell>
          <cell r="F2326">
            <v>43455</v>
          </cell>
        </row>
        <row r="2327">
          <cell r="B2327">
            <v>10267</v>
          </cell>
          <cell r="C2327" t="str">
            <v>PLACA FC GW28 PLUS</v>
          </cell>
          <cell r="D2327" t="str">
            <v>UN</v>
          </cell>
          <cell r="E2327">
            <v>57201</v>
          </cell>
          <cell r="F2327">
            <v>43455</v>
          </cell>
        </row>
        <row r="2328">
          <cell r="B2328">
            <v>10268</v>
          </cell>
          <cell r="C2328" t="str">
            <v>REJILLA DE RETORNO 2700 CFM 34"X22"</v>
          </cell>
          <cell r="D2328" t="str">
            <v>UN</v>
          </cell>
          <cell r="E2328">
            <v>285486</v>
          </cell>
          <cell r="F2328">
            <v>43455</v>
          </cell>
        </row>
        <row r="2329">
          <cell r="B2329">
            <v>10269</v>
          </cell>
          <cell r="C2329" t="str">
            <v>CAJA OCTOGONAL REDONDA DE 3/4" (Soporte de dispositivo)</v>
          </cell>
          <cell r="D2329" t="str">
            <v>UN</v>
          </cell>
          <cell r="E2329">
            <v>10166</v>
          </cell>
          <cell r="F2329">
            <v>43455</v>
          </cell>
        </row>
        <row r="2330">
          <cell r="B2330">
            <v>10270</v>
          </cell>
          <cell r="C2330" t="str">
            <v>DETECTOR TÉRMICO DIRECCIONABLE DEL SISTEMA DE DETECCIÓN Y ALARMA DE INCENDIO</v>
          </cell>
          <cell r="D2330" t="str">
            <v>UN</v>
          </cell>
          <cell r="E2330">
            <v>153510</v>
          </cell>
          <cell r="F2330">
            <v>43455</v>
          </cell>
        </row>
        <row r="2331">
          <cell r="B2331">
            <v>10271</v>
          </cell>
          <cell r="C2331" t="str">
            <v>CANAL DRENAJE PREFABRICADO POLYCONCRETO A=260mm, H=530mm</v>
          </cell>
          <cell r="D2331" t="str">
            <v>ML</v>
          </cell>
          <cell r="E2331">
            <v>570315</v>
          </cell>
          <cell r="F2331">
            <v>43455</v>
          </cell>
        </row>
        <row r="2332">
          <cell r="B2332">
            <v>10272</v>
          </cell>
          <cell r="C2332" t="str">
            <v>MÓDULO DE CONTROL DE DESCARGA PARA LA ACTIVACIÓN DE LA INSTRUMENTACIÓN</v>
          </cell>
          <cell r="D2332" t="str">
            <v>UN</v>
          </cell>
          <cell r="E2332">
            <v>649740</v>
          </cell>
          <cell r="F2332">
            <v>43455</v>
          </cell>
        </row>
        <row r="2333">
          <cell r="B2333">
            <v>10273</v>
          </cell>
          <cell r="C2333" t="str">
            <v>CABLE MONOPOLAR DE ALUMINIO, AISLADO PARA 15 KV - XLPE, SECCIÓN 120MM2</v>
          </cell>
          <cell r="D2333" t="str">
            <v>ML</v>
          </cell>
          <cell r="E2333">
            <v>9571</v>
          </cell>
          <cell r="F2333">
            <v>43455</v>
          </cell>
        </row>
        <row r="2334">
          <cell r="B2334">
            <v>10274</v>
          </cell>
          <cell r="C2334" t="str">
            <v>PLACA GYPLAC (LÁMINA DRY-WALL) DE 1.22m x 2.44m DE 12 mm (1/2")</v>
          </cell>
          <cell r="D2334" t="str">
            <v>UN</v>
          </cell>
          <cell r="E2334">
            <v>20190</v>
          </cell>
          <cell r="F2334">
            <v>43455</v>
          </cell>
        </row>
        <row r="2335">
          <cell r="B2335">
            <v>10275</v>
          </cell>
          <cell r="C2335" t="str">
            <v>CANAL OMEGA  1.5/8" x 1" x 2.44 m   CAL. 26</v>
          </cell>
          <cell r="D2335" t="str">
            <v>UN</v>
          </cell>
          <cell r="E2335">
            <v>2514</v>
          </cell>
          <cell r="F2335">
            <v>43455</v>
          </cell>
        </row>
        <row r="2336">
          <cell r="B2336">
            <v>10276</v>
          </cell>
          <cell r="C2336" t="str">
            <v>PARAL 2.50m PERFIL C 2x4x0.85 METALCON ESTRUCTURAL PERFORADO CAL. 26</v>
          </cell>
          <cell r="D2336" t="str">
            <v>UN</v>
          </cell>
          <cell r="E2336">
            <v>4640</v>
          </cell>
          <cell r="F2336">
            <v>43455</v>
          </cell>
        </row>
        <row r="2337">
          <cell r="B2337">
            <v>10277</v>
          </cell>
          <cell r="C2337" t="str">
            <v>REJILLA DE RETORNO 4150 CFM</v>
          </cell>
          <cell r="D2337" t="str">
            <v>UN</v>
          </cell>
          <cell r="E2337">
            <v>205608</v>
          </cell>
          <cell r="F2337">
            <v>43455</v>
          </cell>
        </row>
        <row r="2338">
          <cell r="B2338">
            <v>10278</v>
          </cell>
          <cell r="C2338" t="str">
            <v>SUMIDERO PREFABRICADO PD200 REJA FUNDICIÓN PASARELA</v>
          </cell>
          <cell r="D2338" t="str">
            <v>UN</v>
          </cell>
          <cell r="E2338">
            <v>509683</v>
          </cell>
          <cell r="F2338">
            <v>43455</v>
          </cell>
        </row>
        <row r="2339">
          <cell r="B2339">
            <v>10279</v>
          </cell>
          <cell r="C2339" t="str">
            <v>ÁNGULO ALUMINIO BLANCO DE 3m DE 66mm x 39mm</v>
          </cell>
          <cell r="D2339" t="str">
            <v>UN</v>
          </cell>
          <cell r="E2339">
            <v>4900</v>
          </cell>
          <cell r="F2339">
            <v>43455</v>
          </cell>
        </row>
        <row r="2340">
          <cell r="B2340">
            <v>10280</v>
          </cell>
          <cell r="C2340" t="str">
            <v>TORNILLO PANEL DRY WALL 6" x 1" PUNTA AGUDA</v>
          </cell>
          <cell r="D2340" t="str">
            <v>UN</v>
          </cell>
          <cell r="E2340">
            <v>15</v>
          </cell>
          <cell r="F2340">
            <v>43455</v>
          </cell>
        </row>
        <row r="2341">
          <cell r="B2341">
            <v>10281</v>
          </cell>
          <cell r="C2341" t="str">
            <v>CANAL PD200 REJA FUNDICIÓN PASARELA D400</v>
          </cell>
          <cell r="D2341" t="str">
            <v>UN</v>
          </cell>
          <cell r="E2341">
            <v>329922</v>
          </cell>
          <cell r="F2341">
            <v>43455</v>
          </cell>
        </row>
        <row r="2342">
          <cell r="B2342">
            <v>10282</v>
          </cell>
          <cell r="C2342" t="str">
            <v>MASILLA JOINT COMPOUND TOPEX PARA DRY WALL - Presentación de 5 galones</v>
          </cell>
          <cell r="D2342" t="str">
            <v>GLN</v>
          </cell>
          <cell r="E2342">
            <v>30775</v>
          </cell>
          <cell r="F2342">
            <v>43455</v>
          </cell>
        </row>
        <row r="2343">
          <cell r="B2343">
            <v>10283</v>
          </cell>
          <cell r="C2343" t="str">
            <v>CINTA TOPEX FIBRA DE VIDRIO PARA DRY WALL 5cm DE ANCHO</v>
          </cell>
          <cell r="D2343" t="str">
            <v>ML</v>
          </cell>
          <cell r="E2343">
            <v>83</v>
          </cell>
          <cell r="F2343">
            <v>43455</v>
          </cell>
        </row>
        <row r="2344">
          <cell r="B2344">
            <v>10284</v>
          </cell>
          <cell r="C2344" t="str">
            <v>TRANSFORMADOR SEMISUMERGIBLE 45 KVA 11.4 /0.380-0.220 KV DYN5</v>
          </cell>
          <cell r="D2344" t="str">
            <v>UN</v>
          </cell>
          <cell r="E2344">
            <v>16065000</v>
          </cell>
          <cell r="F2344">
            <v>43455</v>
          </cell>
        </row>
        <row r="2345">
          <cell r="B2345">
            <v>10285</v>
          </cell>
          <cell r="C2345" t="str">
            <v>DILATACIÓN PLÁSTICA Z - 40 x 0.90mm x 2.05m</v>
          </cell>
          <cell r="D2345" t="str">
            <v>ML</v>
          </cell>
          <cell r="E2345">
            <v>1866</v>
          </cell>
          <cell r="F2345">
            <v>43455</v>
          </cell>
        </row>
        <row r="2346">
          <cell r="B2346">
            <v>10286</v>
          </cell>
          <cell r="C2346" t="str">
            <v>DPS CON TENSIÓN NOMINAL 208/120 VCA</v>
          </cell>
          <cell r="D2346" t="str">
            <v>UN</v>
          </cell>
          <cell r="E2346">
            <v>694365</v>
          </cell>
          <cell r="F2346">
            <v>43455</v>
          </cell>
        </row>
        <row r="2347">
          <cell r="B2347">
            <v>10287</v>
          </cell>
          <cell r="C2347" t="str">
            <v>CODO HD JUNTA HIDRAULICA PARA PVC 11.25º X 12"</v>
          </cell>
          <cell r="D2347" t="str">
            <v>UN</v>
          </cell>
          <cell r="E2347">
            <v>1178100</v>
          </cell>
          <cell r="F2347">
            <v>43455</v>
          </cell>
        </row>
        <row r="2348">
          <cell r="B2348">
            <v>10288</v>
          </cell>
          <cell r="C2348" t="str">
            <v>BARRAJE PREFORMADO BT DE 6 SALIDAS, AP 280 CON FUSIBLKE DE 175 AMP</v>
          </cell>
          <cell r="D2348" t="str">
            <v>UN</v>
          </cell>
          <cell r="E2348">
            <v>146608</v>
          </cell>
          <cell r="F2348">
            <v>43455</v>
          </cell>
        </row>
        <row r="2349">
          <cell r="B2349">
            <v>10289</v>
          </cell>
          <cell r="C2349" t="str">
            <v>PANEL EN FIBRA MINERAL DE 60 cm x 60 cm x 14 mm.</v>
          </cell>
          <cell r="D2349" t="str">
            <v>UN</v>
          </cell>
          <cell r="E2349">
            <v>7596</v>
          </cell>
          <cell r="F2349">
            <v>43455</v>
          </cell>
        </row>
        <row r="2350">
          <cell r="B2350">
            <v>10290</v>
          </cell>
          <cell r="C2350" t="str">
            <v>TEE ALUMINIO BLANCO DE 3m DE 18mm x 23mm</v>
          </cell>
          <cell r="D2350" t="str">
            <v>ML</v>
          </cell>
          <cell r="E2350">
            <v>1963</v>
          </cell>
          <cell r="F2350">
            <v>43455</v>
          </cell>
        </row>
        <row r="2351">
          <cell r="B2351">
            <v>10291</v>
          </cell>
          <cell r="C2351" t="str">
            <v>LUMINARIA DE EMERGENCIA 27 W, 32 LEDS, 500MA, 120-277V, CLASE II, BLANCO NEUTRO.</v>
          </cell>
          <cell r="D2351" t="str">
            <v>UN</v>
          </cell>
          <cell r="E2351">
            <v>892500</v>
          </cell>
          <cell r="F2351">
            <v>43455</v>
          </cell>
        </row>
        <row r="2352">
          <cell r="B2352">
            <v>10292</v>
          </cell>
          <cell r="C2352" t="str">
            <v>POSTE METÁLICO H=18m CON CANASTA DE ANCLAJE Y BRAZO SENCILLO</v>
          </cell>
          <cell r="D2352" t="str">
            <v>UN</v>
          </cell>
          <cell r="E2352">
            <v>8328810</v>
          </cell>
          <cell r="F2352">
            <v>43455</v>
          </cell>
        </row>
        <row r="2353">
          <cell r="B2353">
            <v>10293</v>
          </cell>
          <cell r="C2353" t="str">
            <v>TABLERO DE 4 CIRCUITOS TP AUTOSOPORTADO CON PUERTA Y CHAPA, EN LAMINA COLD ROLLED IP44 A 208/120 VC.A. BARRAJE TRIFASICO  225 A, 5 HILOS, 3F+N+T.</v>
          </cell>
          <cell r="D2353" t="str">
            <v>UN</v>
          </cell>
          <cell r="E2353">
            <v>32990</v>
          </cell>
          <cell r="F2353">
            <v>43455</v>
          </cell>
        </row>
        <row r="2354">
          <cell r="B2354">
            <v>10294</v>
          </cell>
          <cell r="C2354" t="str">
            <v>CABLE MONOPOLAR DE ALUMINIO, HF FR PARA 600V C.A. CALIBRE 4/0 AWG</v>
          </cell>
          <cell r="D2354" t="str">
            <v>ML</v>
          </cell>
          <cell r="E2354">
            <v>5806</v>
          </cell>
          <cell r="F2354">
            <v>43455</v>
          </cell>
        </row>
        <row r="2355">
          <cell r="B2355">
            <v>10295</v>
          </cell>
          <cell r="C2355" t="str">
            <v>UPS, ON LINE, TRIFASICA, 208-120V, 6KVA, AUTONOMIA 7 MIN PLENA CARGA</v>
          </cell>
          <cell r="D2355" t="str">
            <v>UN</v>
          </cell>
          <cell r="E2355">
            <v>4207000</v>
          </cell>
          <cell r="F2355">
            <v>43455</v>
          </cell>
        </row>
        <row r="2356">
          <cell r="B2356">
            <v>10296</v>
          </cell>
          <cell r="C2356" t="str">
            <v>VENTILADOR 231 L/S</v>
          </cell>
          <cell r="D2356" t="str">
            <v>UN</v>
          </cell>
          <cell r="E2356">
            <v>1253070</v>
          </cell>
          <cell r="F2356">
            <v>43455</v>
          </cell>
        </row>
        <row r="2357">
          <cell r="B2357">
            <v>10297</v>
          </cell>
          <cell r="C2357" t="str">
            <v>VENTILADOR 104 L/S</v>
          </cell>
          <cell r="D2357" t="str">
            <v>UN</v>
          </cell>
          <cell r="E2357">
            <v>1099560</v>
          </cell>
          <cell r="F2357">
            <v>43455</v>
          </cell>
        </row>
        <row r="2358">
          <cell r="B2358">
            <v>10298</v>
          </cell>
          <cell r="C2358" t="str">
            <v>DISPOSITIVO DE NOTIFICACION  AUDIOVISUAL, SIRENA-ESTROBO PARA INSTALACION EN INTERIORES DEL SISTEMA DE DETECCION Y ALARMA DE INCENDIO</v>
          </cell>
          <cell r="D2358" t="str">
            <v>UN</v>
          </cell>
          <cell r="E2358">
            <v>203490</v>
          </cell>
          <cell r="F2358">
            <v>43455</v>
          </cell>
        </row>
        <row r="2359">
          <cell r="B2359">
            <v>10299</v>
          </cell>
          <cell r="C2359" t="str">
            <v>TUBERIA PVC PRESION E.L. D=3/4"  RDE 21</v>
          </cell>
          <cell r="D2359" t="str">
            <v>ML</v>
          </cell>
          <cell r="E2359">
            <v>2643</v>
          </cell>
          <cell r="F2359">
            <v>43455</v>
          </cell>
        </row>
        <row r="2360">
          <cell r="B2360">
            <v>10300</v>
          </cell>
          <cell r="C2360" t="str">
            <v>PANEL EN LÁMINA FIBROCEMENTO e= 10 mm DE 1.22 x 2.44 ETERBOARD</v>
          </cell>
          <cell r="D2360" t="str">
            <v>M2</v>
          </cell>
          <cell r="E2360">
            <v>22978</v>
          </cell>
          <cell r="F2360">
            <v>43455</v>
          </cell>
        </row>
        <row r="2361">
          <cell r="B2361">
            <v>10301</v>
          </cell>
          <cell r="C2361" t="str">
            <v>PANEL PRODEX MADERA DE e=8mm, ACABADO CHAPA MADERA NATURAL, FIJACIÓN OCULTA POR PERFILES GUÍA ANCLADOS A LA SUBESTRUCTURA CON CLIPS O GANCHOS DE CUELGUE, EN MÓDULOS DE A=30cm Y L=3.80m. Sum. e Instal.</v>
          </cell>
          <cell r="D2361" t="str">
            <v>M2</v>
          </cell>
          <cell r="E2361">
            <v>656416</v>
          </cell>
          <cell r="F2361">
            <v>43455</v>
          </cell>
        </row>
        <row r="2362">
          <cell r="B2362">
            <v>10302</v>
          </cell>
          <cell r="C2362" t="str">
            <v>REVESTIMIENTO PANEL SOFTWAVE 50 ALUMINIO PINTURA UNA CARA LISO. (Suministro e Instalación)</v>
          </cell>
          <cell r="D2362" t="str">
            <v>M2</v>
          </cell>
          <cell r="E2362">
            <v>225420</v>
          </cell>
          <cell r="F2362">
            <v>43455</v>
          </cell>
        </row>
        <row r="2363">
          <cell r="B2363">
            <v>10303</v>
          </cell>
          <cell r="C2363" t="str">
            <v>LAMINA ACERO INOXIDABLE 304 Cal. 18</v>
          </cell>
          <cell r="D2363" t="str">
            <v>M2</v>
          </cell>
          <cell r="E2363">
            <v>89186</v>
          </cell>
          <cell r="F2363">
            <v>43455</v>
          </cell>
        </row>
        <row r="2364">
          <cell r="B2364">
            <v>10304</v>
          </cell>
          <cell r="C2364" t="str">
            <v>LAVAMANOS DE SOBREPONER EN ACERO INOXIDABLE BRILLANTE 42 CM + DESAGUE Y SIFON.</v>
          </cell>
          <cell r="D2364" t="str">
            <v>ML</v>
          </cell>
          <cell r="E2364">
            <v>258900</v>
          </cell>
          <cell r="F2364">
            <v>43455</v>
          </cell>
        </row>
        <row r="2365">
          <cell r="B2365">
            <v>10305</v>
          </cell>
          <cell r="C2365" t="str">
            <v>TABLERO DE CONTROL ILUMINACIÓN. INCLUYE INTERRUPTOR HORARIO PROGRAMABLE, REGLETAS, RIELES Y DEMÁS ACCESORIOS DE MONTAJE.</v>
          </cell>
          <cell r="D2365" t="str">
            <v>UN</v>
          </cell>
          <cell r="E2365">
            <v>15657950</v>
          </cell>
          <cell r="F2365">
            <v>43455</v>
          </cell>
        </row>
        <row r="2366">
          <cell r="B2366">
            <v>10306</v>
          </cell>
          <cell r="C2366" t="str">
            <v>GABINETE PARA TABLEROS DE ALUMBRADO Y FUERZA A 208/120VCA. TRIFÁSICOS 5 HILOS, CON BARRA DE NEUTRO Y DE TIERRA</v>
          </cell>
          <cell r="D2366" t="str">
            <v>UN</v>
          </cell>
          <cell r="E2366">
            <v>6937105</v>
          </cell>
          <cell r="F2366">
            <v>43455</v>
          </cell>
        </row>
        <row r="2367">
          <cell r="B2367">
            <v>10307</v>
          </cell>
          <cell r="C2367" t="str">
            <v>CAJA 4 CIRCUITOS TR2V2 AUTOSOPORTADO, EN LÁMINA COLD ROLLED IP44 A 120VC A BARRAJE MONOFÁSICO 100A, 3 HILOS, F+N+T</v>
          </cell>
          <cell r="D2367" t="str">
            <v>UN</v>
          </cell>
          <cell r="E2367">
            <v>28774</v>
          </cell>
          <cell r="F2367">
            <v>43455</v>
          </cell>
        </row>
        <row r="2368">
          <cell r="B2368">
            <v>10308</v>
          </cell>
          <cell r="C2368" t="str">
            <v>INTERRUPTOR INDUSTRIAL DE 3x300 AMP/10KA</v>
          </cell>
          <cell r="D2368" t="str">
            <v>UN</v>
          </cell>
          <cell r="E2368">
            <v>633794</v>
          </cell>
          <cell r="F2368">
            <v>43455</v>
          </cell>
        </row>
        <row r="2369">
          <cell r="B2369">
            <v>10309</v>
          </cell>
          <cell r="C2369" t="str">
            <v>CABLE CONDUCTOR MONOPOLAR DE ALUMINIO XLPE/PVC, 600 V. C.A., CALIBRE 4x500 KCMIL.</v>
          </cell>
          <cell r="D2369" t="str">
            <v>ML</v>
          </cell>
          <cell r="E2369">
            <v>13128</v>
          </cell>
          <cell r="F2369">
            <v>43455</v>
          </cell>
        </row>
        <row r="2370">
          <cell r="B2370">
            <v>10310</v>
          </cell>
          <cell r="C2370" t="str">
            <v>LUMINARIA SERIE METALUX, 22 GR, 120 V, 81.1 W</v>
          </cell>
          <cell r="D2370" t="str">
            <v>UN</v>
          </cell>
          <cell r="E2370">
            <v>952833</v>
          </cell>
          <cell r="F2370">
            <v>43455</v>
          </cell>
        </row>
        <row r="2371">
          <cell r="B2371">
            <v>10311</v>
          </cell>
          <cell r="C2371" t="str">
            <v>PIEZA EN ACERO INOXIDABLE CON PINES AL REVERSO.</v>
          </cell>
          <cell r="D2371" t="str">
            <v>M2</v>
          </cell>
          <cell r="E2371">
            <v>63000</v>
          </cell>
          <cell r="F2371">
            <v>43455</v>
          </cell>
        </row>
        <row r="2372">
          <cell r="B2372">
            <v>10312</v>
          </cell>
          <cell r="C2372" t="str">
            <v>LUMINARIA SERIE METALUX, 22 GR, 120 V, 46.6W</v>
          </cell>
          <cell r="D2372" t="str">
            <v>UN</v>
          </cell>
          <cell r="E2372">
            <v>588693</v>
          </cell>
          <cell r="F2372">
            <v>43455</v>
          </cell>
        </row>
        <row r="2373">
          <cell r="B2373">
            <v>10313</v>
          </cell>
          <cell r="C2373" t="str">
            <v>LUMINARIA SERIE METALUX, 22 GR, 120 V, 104W</v>
          </cell>
          <cell r="D2373" t="str">
            <v>UN</v>
          </cell>
          <cell r="E2373">
            <v>1207731</v>
          </cell>
          <cell r="F2373">
            <v>43455</v>
          </cell>
        </row>
        <row r="2374">
          <cell r="B2374">
            <v>10314</v>
          </cell>
          <cell r="C2374" t="str">
            <v>LUMINARIA TIPO TUNEL DE 312W, 160 LEDS, 1000MA, 120 -277V, CLASE II, BLANCO NEUTRO, SIMÉTRICA</v>
          </cell>
          <cell r="D2374" t="str">
            <v>UN</v>
          </cell>
          <cell r="E2374">
            <v>2261714</v>
          </cell>
          <cell r="F2374">
            <v>43455</v>
          </cell>
        </row>
        <row r="2375">
          <cell r="B2375">
            <v>10315</v>
          </cell>
          <cell r="C2375" t="str">
            <v>LUMINARIA SERIE METALUX, 22 GR, 120 V, 61.9W</v>
          </cell>
          <cell r="D2375" t="str">
            <v>UN</v>
          </cell>
          <cell r="E2375">
            <v>819315</v>
          </cell>
          <cell r="F2375">
            <v>43455</v>
          </cell>
        </row>
        <row r="2376">
          <cell r="B2376">
            <v>10316</v>
          </cell>
          <cell r="C2376" t="str">
            <v>BOTON EN ACERO INOXIDABLE CON PINES AL REVERSO.</v>
          </cell>
          <cell r="D2376" t="str">
            <v>M2</v>
          </cell>
          <cell r="E2376">
            <v>13800</v>
          </cell>
          <cell r="F2376">
            <v>43455</v>
          </cell>
        </row>
        <row r="2377">
          <cell r="B2377">
            <v>10317</v>
          </cell>
          <cell r="C2377" t="str">
            <v>PEGAMENTO PARA PINES (Tubo rinde para 40 unidades).</v>
          </cell>
          <cell r="D2377" t="str">
            <v>M2</v>
          </cell>
          <cell r="E2377">
            <v>55500</v>
          </cell>
          <cell r="F2377">
            <v>43455</v>
          </cell>
        </row>
        <row r="2378">
          <cell r="B2378">
            <v>10318</v>
          </cell>
          <cell r="C2378" t="str">
            <v>LUMINARIA SERIE METALUX, 22 GR, 120 V, 44W</v>
          </cell>
          <cell r="D2378" t="str">
            <v>UN</v>
          </cell>
          <cell r="E2378">
            <v>358071</v>
          </cell>
          <cell r="F2378">
            <v>43455</v>
          </cell>
        </row>
        <row r="2379">
          <cell r="B2379">
            <v>10319</v>
          </cell>
          <cell r="C2379" t="str">
            <v>PROYECTOR LED EN ALUMINIO, IP 66, 4000K, CRI70, 120-277V, 14600 LM, 129W</v>
          </cell>
          <cell r="D2379" t="str">
            <v>UN</v>
          </cell>
          <cell r="E2379">
            <v>1501899</v>
          </cell>
          <cell r="F2379">
            <v>43455</v>
          </cell>
        </row>
        <row r="2380">
          <cell r="B2380">
            <v>10320</v>
          </cell>
          <cell r="C2380" t="str">
            <v>LUMINARIA SERIE METALUX, 22 GR, 120 V, 52W</v>
          </cell>
          <cell r="D2380" t="str">
            <v>UN</v>
          </cell>
          <cell r="E2380">
            <v>1426215</v>
          </cell>
          <cell r="F2380">
            <v>43455</v>
          </cell>
        </row>
        <row r="2381">
          <cell r="B2381">
            <v>10321</v>
          </cell>
          <cell r="C2381" t="str">
            <v>TABLERO DE 8 CIRCUITOS  AUTOSOPORTADO EN LAMINA COLD ROLLED IP44 A 208/120 VC.A. BARRAJE MONOFASICO 3 HILOS, F+N+T.</v>
          </cell>
          <cell r="D2381" t="str">
            <v>UN</v>
          </cell>
          <cell r="E2381">
            <v>62900</v>
          </cell>
          <cell r="F2381">
            <v>43455</v>
          </cell>
        </row>
        <row r="2382">
          <cell r="B2382">
            <v>10322</v>
          </cell>
          <cell r="C2382" t="str">
            <v>LUMINARIA SERIE METALUX, 22 GR, 120 V, 130W</v>
          </cell>
          <cell r="D2382" t="str">
            <v>UN</v>
          </cell>
          <cell r="E2382">
            <v>11278495</v>
          </cell>
          <cell r="F2382">
            <v>43455</v>
          </cell>
        </row>
        <row r="2383">
          <cell r="B2383">
            <v>10323</v>
          </cell>
          <cell r="C2383" t="str">
            <v>LUMINARIA LED de 60W</v>
          </cell>
          <cell r="D2383" t="str">
            <v>UN</v>
          </cell>
          <cell r="E2383">
            <v>1035300</v>
          </cell>
          <cell r="F2383">
            <v>43455</v>
          </cell>
        </row>
        <row r="2384">
          <cell r="B2384">
            <v>10324</v>
          </cell>
          <cell r="C2384" t="str">
            <v>LAVAMANOS DE PEDESTAL COLOR BLANCO</v>
          </cell>
          <cell r="D2384" t="str">
            <v>ML</v>
          </cell>
          <cell r="E2384">
            <v>117416</v>
          </cell>
          <cell r="F2384">
            <v>43455</v>
          </cell>
        </row>
        <row r="2385">
          <cell r="B2385">
            <v>10325</v>
          </cell>
          <cell r="C2385" t="str">
            <v>DESAGUE AUTOMATICO LAVAMANOS.</v>
          </cell>
          <cell r="D2385" t="str">
            <v>ML</v>
          </cell>
          <cell r="E2385">
            <v>20590</v>
          </cell>
          <cell r="F2385">
            <v>43455</v>
          </cell>
        </row>
        <row r="2386">
          <cell r="B2386">
            <v>10326</v>
          </cell>
          <cell r="C2386" t="str">
            <v>PERCHA SENCILLA CROMADA</v>
          </cell>
          <cell r="D2386" t="str">
            <v>UN</v>
          </cell>
          <cell r="E2386">
            <v>15470</v>
          </cell>
          <cell r="F2386">
            <v>43455</v>
          </cell>
        </row>
        <row r="2387">
          <cell r="B2387">
            <v>10327</v>
          </cell>
          <cell r="C2387" t="str">
            <v>LUMINARIA SERIE METALUX, 22 GR, 120 V, 12.2 W, 2038 LM</v>
          </cell>
          <cell r="D2387" t="str">
            <v>UN</v>
          </cell>
          <cell r="E2387">
            <v>141658</v>
          </cell>
          <cell r="F2387">
            <v>43455</v>
          </cell>
        </row>
        <row r="2388">
          <cell r="B2388">
            <v>10328</v>
          </cell>
          <cell r="C2388" t="str">
            <v>LUMINARIA LED de 80W</v>
          </cell>
          <cell r="D2388" t="str">
            <v>UN</v>
          </cell>
          <cell r="E2388">
            <v>2227680</v>
          </cell>
          <cell r="F2388">
            <v>43455</v>
          </cell>
        </row>
        <row r="2389">
          <cell r="B2389">
            <v>10329</v>
          </cell>
          <cell r="C2389" t="str">
            <v>LUMINARIA SERIE METALUX, 22 GR, 120 V, 56.2W</v>
          </cell>
          <cell r="D2389" t="str">
            <v>UN</v>
          </cell>
          <cell r="E2389">
            <v>819315</v>
          </cell>
          <cell r="F2389">
            <v>43455</v>
          </cell>
        </row>
        <row r="2390">
          <cell r="B2390">
            <v>10330</v>
          </cell>
          <cell r="C2390" t="str">
            <v>LUMINARIA SERIE METALUX, 22 GR, 120 V, 53.5W</v>
          </cell>
          <cell r="D2390" t="str">
            <v>UN</v>
          </cell>
          <cell r="E2390">
            <v>1426215</v>
          </cell>
          <cell r="F2390">
            <v>43455</v>
          </cell>
        </row>
        <row r="2391">
          <cell r="B2391">
            <v>10331</v>
          </cell>
          <cell r="C2391" t="str">
            <v>LUMINARIA SERIE METALUX, 22 GR, 120 V, 21W</v>
          </cell>
          <cell r="D2391" t="str">
            <v>UN</v>
          </cell>
          <cell r="E2391">
            <v>576555</v>
          </cell>
          <cell r="F2391">
            <v>43455</v>
          </cell>
        </row>
        <row r="2392">
          <cell r="B2392">
            <v>10332</v>
          </cell>
          <cell r="C2392" t="str">
            <v>VALVULA ANTIVANDALICA DESCARGAS ALTA PRESION PARA SANITARIO.</v>
          </cell>
          <cell r="D2392" t="str">
            <v>UN</v>
          </cell>
          <cell r="E2392">
            <v>89250</v>
          </cell>
          <cell r="F2392">
            <v>43455</v>
          </cell>
        </row>
        <row r="2393">
          <cell r="B2393">
            <v>10333</v>
          </cell>
          <cell r="C2393" t="str">
            <v>BOTON ANTIVANDALICO.</v>
          </cell>
          <cell r="D2393" t="str">
            <v>UN</v>
          </cell>
          <cell r="E2393">
            <v>84490</v>
          </cell>
          <cell r="F2393">
            <v>43455</v>
          </cell>
        </row>
        <row r="2394">
          <cell r="B2394">
            <v>10334</v>
          </cell>
          <cell r="C2394" t="str">
            <v>ACCESORIOS DE CONEXION POSTERIOR PARA SANITARIO.</v>
          </cell>
          <cell r="D2394" t="str">
            <v>UN</v>
          </cell>
          <cell r="E2394">
            <v>69020</v>
          </cell>
          <cell r="F2394">
            <v>43455</v>
          </cell>
        </row>
        <row r="2395">
          <cell r="B2395">
            <v>10335</v>
          </cell>
          <cell r="C2395" t="str">
            <v>GABINETE PARA TOALLAS DE PAPEL</v>
          </cell>
          <cell r="D2395" t="str">
            <v>UN</v>
          </cell>
          <cell r="E2395">
            <v>185640</v>
          </cell>
          <cell r="F2395">
            <v>43455</v>
          </cell>
        </row>
        <row r="2396">
          <cell r="B2396">
            <v>10336</v>
          </cell>
          <cell r="C2396" t="str">
            <v>TABLERO LEG TRIFASICO TWCM 36 C/ESP- 3X160A, MINI INTERRUPTORES, UN 208/120V.</v>
          </cell>
          <cell r="D2396" t="str">
            <v>UN</v>
          </cell>
          <cell r="E2396">
            <v>355810</v>
          </cell>
          <cell r="F2396">
            <v>43455</v>
          </cell>
        </row>
        <row r="2397">
          <cell r="B2397">
            <v>10337</v>
          </cell>
          <cell r="C2397" t="str">
            <v>BREAKER 3X160 AMP.</v>
          </cell>
          <cell r="D2397" t="str">
            <v>UN</v>
          </cell>
          <cell r="E2397">
            <v>328868</v>
          </cell>
          <cell r="F2397">
            <v>43455</v>
          </cell>
        </row>
        <row r="2398">
          <cell r="B2398">
            <v>10338</v>
          </cell>
          <cell r="C2398" t="str">
            <v>CABLE CONDUCTOR MONOPOLAR DE ALUMINIO, AISLADO PARA 15 KV - XLPE, SECCION 240 MM2.</v>
          </cell>
          <cell r="D2398" t="str">
            <v>ML</v>
          </cell>
          <cell r="E2398">
            <v>16110</v>
          </cell>
          <cell r="F2398">
            <v>43455</v>
          </cell>
        </row>
        <row r="2399">
          <cell r="B2399">
            <v>10339</v>
          </cell>
          <cell r="C2399" t="str">
            <v>TABLERO DE 24 CIRCUITOS AUTOSOPORTADO EN LÁMINA COLD ROLLED IP44 A 380-220V BARRAJE TRIF. 5 HILOS, 3F+N+T, CON TOTALIZADOR CAJA MOLDEADA 3X125A, BARRAJES 12X2MM² PARA FASE NEUTRO Y TIERRA</v>
          </cell>
          <cell r="D2399" t="str">
            <v>UN</v>
          </cell>
          <cell r="E2399">
            <v>283553</v>
          </cell>
          <cell r="F2399">
            <v>43455</v>
          </cell>
        </row>
        <row r="2400">
          <cell r="B2400">
            <v>10340</v>
          </cell>
          <cell r="C2400" t="str">
            <v>BREAKER INDUSTRIAL 3X125 AMP</v>
          </cell>
          <cell r="D2400" t="str">
            <v>UN</v>
          </cell>
          <cell r="E2400">
            <v>307206</v>
          </cell>
          <cell r="F2400">
            <v>43455</v>
          </cell>
        </row>
        <row r="2401">
          <cell r="B2401">
            <v>10341</v>
          </cell>
          <cell r="C2401" t="str">
            <v>CABLE CONDUCTOR MONOPOLAR DE ALUMINIO XLPE/PVC, 600 VCA, CALIBRE 4X350 KCML</v>
          </cell>
          <cell r="D2401" t="str">
            <v>ML</v>
          </cell>
          <cell r="E2401">
            <v>9645</v>
          </cell>
          <cell r="F2401">
            <v>43455</v>
          </cell>
        </row>
        <row r="2402">
          <cell r="B2402">
            <v>10342</v>
          </cell>
          <cell r="C2402" t="str">
            <v>CELDA TRANSFORMADOR TRIFÁSICO SECO CLASE H, 112.5K VA  480/208 - 120V</v>
          </cell>
          <cell r="D2402" t="str">
            <v>UN</v>
          </cell>
          <cell r="E2402">
            <v>1904000</v>
          </cell>
          <cell r="F2402">
            <v>43455</v>
          </cell>
        </row>
        <row r="2403">
          <cell r="B2403">
            <v>10343</v>
          </cell>
          <cell r="C2403" t="str">
            <v>TRANSFORMADOR SECO CLASE F, TRIFÁSICO DE 400 KVA 11.4/0. 480-227 KV ZCC6% (Portal calle 200)</v>
          </cell>
          <cell r="D2403" t="str">
            <v>UN</v>
          </cell>
          <cell r="E2403">
            <v>29988000</v>
          </cell>
          <cell r="F2403">
            <v>43455</v>
          </cell>
        </row>
        <row r="2404">
          <cell r="B2404">
            <v>10344</v>
          </cell>
          <cell r="C2404" t="str">
            <v>GRUPO ELÉCTROGENO RECAUDO 480V, 30KVA. DIESEL</v>
          </cell>
          <cell r="D2404" t="str">
            <v>UN</v>
          </cell>
          <cell r="E2404">
            <v>26775000</v>
          </cell>
          <cell r="F2404">
            <v>43455</v>
          </cell>
        </row>
        <row r="2405">
          <cell r="B2405">
            <v>10345</v>
          </cell>
          <cell r="C2405" t="str">
            <v>TABLERO DE TRANSFERENCIA 480 V, 30 KVA</v>
          </cell>
          <cell r="D2405" t="str">
            <v>UN</v>
          </cell>
          <cell r="E2405">
            <v>3355743</v>
          </cell>
          <cell r="F2405">
            <v>43455</v>
          </cell>
        </row>
        <row r="2406">
          <cell r="B2406">
            <v>10346</v>
          </cell>
          <cell r="C2406" t="str">
            <v>BREAKER 3 X 50 AMP</v>
          </cell>
          <cell r="D2406" t="str">
            <v>UN</v>
          </cell>
          <cell r="E2406">
            <v>34034</v>
          </cell>
          <cell r="F2406">
            <v>43455</v>
          </cell>
        </row>
        <row r="2407">
          <cell r="B2407">
            <v>10347</v>
          </cell>
          <cell r="C2407" t="str">
            <v>TABLERO TRIFASICO DE 12 CIRCUITOS 225 A TRP312T</v>
          </cell>
          <cell r="D2407" t="str">
            <v>UN</v>
          </cell>
          <cell r="E2407">
            <v>232050</v>
          </cell>
          <cell r="F2407">
            <v>43455</v>
          </cell>
        </row>
        <row r="2408">
          <cell r="B2408">
            <v>10348</v>
          </cell>
          <cell r="C2408" t="str">
            <v>MEDIDOR PARA AGUA DE 1/2"</v>
          </cell>
          <cell r="D2408" t="str">
            <v>UN</v>
          </cell>
          <cell r="E2408">
            <v>169144</v>
          </cell>
          <cell r="F2408">
            <v>43455</v>
          </cell>
        </row>
        <row r="2409">
          <cell r="B2409">
            <v>10349</v>
          </cell>
          <cell r="C2409" t="str">
            <v>LUMINARIA SERIE METALUX, 22 GR, 120 V, 23.5W, 2873 LM</v>
          </cell>
          <cell r="D2409" t="str">
            <v>UN</v>
          </cell>
          <cell r="E2409">
            <v>497658</v>
          </cell>
          <cell r="F2409">
            <v>43455</v>
          </cell>
        </row>
        <row r="2410">
          <cell r="B2410">
            <v>10350</v>
          </cell>
          <cell r="C2410" t="str">
            <v>LUMINARIA SERIE METALUX, 22 GR, 120 V, 57.3W, 3842 LM</v>
          </cell>
          <cell r="D2410" t="str">
            <v>UN</v>
          </cell>
          <cell r="E2410">
            <v>952833</v>
          </cell>
          <cell r="F2410">
            <v>43455</v>
          </cell>
        </row>
        <row r="2411">
          <cell r="B2411">
            <v>10351</v>
          </cell>
          <cell r="C2411" t="str">
            <v>LUMINARIA LED 4VT2-LD4-4-DR-UNV-L840-CD1-U, 4000 LM, 400 K, 38,1 W</v>
          </cell>
          <cell r="D2411" t="str">
            <v>UN</v>
          </cell>
          <cell r="E2411">
            <v>546210</v>
          </cell>
          <cell r="F2411">
            <v>43455</v>
          </cell>
        </row>
        <row r="2412">
          <cell r="B2412">
            <v>10352</v>
          </cell>
          <cell r="C2412" t="str">
            <v>LUMINARIA LED PARA AP 85W, 100-240 V C.A FLUJO LUMINOSO DE 16309 LM. IP 66 INCL. ACCESORIO DE FIJACIÓN E INSTALACIÓN NO INCLUYE TUBERIA NI CABLEADO</v>
          </cell>
          <cell r="D2412" t="str">
            <v>UN</v>
          </cell>
          <cell r="E2412">
            <v>2227680</v>
          </cell>
          <cell r="F2412">
            <v>43455</v>
          </cell>
        </row>
        <row r="2413">
          <cell r="B2413">
            <v>10353</v>
          </cell>
          <cell r="C2413" t="str">
            <v>LUMINARIA TIPO TÚNEL DE 74 W, 32 LEDS, 700 MA, 120 - 277V, CLASE II, BLANCO NEUTRO.</v>
          </cell>
          <cell r="D2413" t="str">
            <v>UN</v>
          </cell>
          <cell r="E2413">
            <v>1130500</v>
          </cell>
          <cell r="F2413">
            <v>43455</v>
          </cell>
        </row>
        <row r="2414">
          <cell r="B2414">
            <v>10354</v>
          </cell>
          <cell r="C2414" t="str">
            <v>LUMINARIA TIPO LED, 22 GR, 120 V, 22 W, PR8M12WMW</v>
          </cell>
          <cell r="D2414" t="str">
            <v>UN</v>
          </cell>
          <cell r="E2414">
            <v>145656</v>
          </cell>
          <cell r="F2414">
            <v>43455</v>
          </cell>
        </row>
        <row r="2415">
          <cell r="B2415">
            <v>10355</v>
          </cell>
          <cell r="C2415" t="str">
            <v>LADRILLO PRENSADO LIVIANO 24x12x6</v>
          </cell>
          <cell r="D2415" t="str">
            <v>UN</v>
          </cell>
          <cell r="E2415">
            <v>500</v>
          </cell>
          <cell r="F2415">
            <v>43455</v>
          </cell>
        </row>
        <row r="2416">
          <cell r="B2416">
            <v>10356</v>
          </cell>
          <cell r="C2416" t="str">
            <v>PALMA COQUITO H=3.5m (Incluye tutor con manguera y almabre)</v>
          </cell>
          <cell r="D2416" t="str">
            <v>UN</v>
          </cell>
          <cell r="E2416">
            <v>357000</v>
          </cell>
          <cell r="F2416">
            <v>43455</v>
          </cell>
        </row>
        <row r="2417">
          <cell r="B2417">
            <v>10357</v>
          </cell>
          <cell r="C2417" t="str">
            <v>PIEDRA MUÑECA BOGOTANA PULIDA 600X400X60MM</v>
          </cell>
          <cell r="D2417" t="str">
            <v>M2</v>
          </cell>
          <cell r="E2417">
            <v>280000</v>
          </cell>
          <cell r="F2417">
            <v>43455</v>
          </cell>
        </row>
        <row r="2418">
          <cell r="B2418">
            <v>10358</v>
          </cell>
          <cell r="C2418" t="str">
            <v>PIEDRA MUÑECA BOGOTANA PULIDA 350 x 800 x 150 MM</v>
          </cell>
          <cell r="D2418" t="str">
            <v>M2</v>
          </cell>
          <cell r="E2418">
            <v>288512</v>
          </cell>
          <cell r="F2418">
            <v>43455</v>
          </cell>
        </row>
        <row r="2419">
          <cell r="B2419">
            <v>10359</v>
          </cell>
          <cell r="C2419" t="str">
            <v>BORDILLO PREFABRICADO A81 (800x150x350mm)</v>
          </cell>
          <cell r="D2419" t="str">
            <v>UN</v>
          </cell>
          <cell r="E2419">
            <v>19000</v>
          </cell>
          <cell r="F2419">
            <v>43455</v>
          </cell>
        </row>
        <row r="2420">
          <cell r="B2420">
            <v>10360</v>
          </cell>
          <cell r="C2420" t="str">
            <v>LUMINARIA SERIE METALUX, 22 GR, 120V, 14.8W</v>
          </cell>
          <cell r="D2420" t="str">
            <v>UN</v>
          </cell>
          <cell r="E2420">
            <v>182677</v>
          </cell>
          <cell r="F2420">
            <v>43455</v>
          </cell>
        </row>
        <row r="2421">
          <cell r="B2421">
            <v>10361</v>
          </cell>
          <cell r="C2421" t="str">
            <v>LUMINARIA LED PARA AP 52W, 100-240 V C.A FLUJO LUMINOSO DE 6128 LM. IP 66 INCL. ACCESORIO DE FIJACIÓN E INSTALACIÓN NO INCLUYE TUBERIA NI CABLEADO</v>
          </cell>
          <cell r="D2421" t="str">
            <v>UN</v>
          </cell>
          <cell r="E2421">
            <v>374850</v>
          </cell>
          <cell r="F2421">
            <v>43455</v>
          </cell>
        </row>
        <row r="2422">
          <cell r="B2422">
            <v>10362</v>
          </cell>
          <cell r="C2422" t="str">
            <v>LUMINARIA DE EMERGENCIA SURE-LITES</v>
          </cell>
          <cell r="D2422" t="str">
            <v>UN</v>
          </cell>
          <cell r="E2422">
            <v>182820</v>
          </cell>
          <cell r="F2422">
            <v>43455</v>
          </cell>
        </row>
        <row r="2423">
          <cell r="B2423">
            <v>10363</v>
          </cell>
          <cell r="C2423" t="str">
            <v>LUMINARIA SERIE METALUX, 14 GR, 120 V, 39.3 W</v>
          </cell>
          <cell r="D2423" t="str">
            <v>UN</v>
          </cell>
          <cell r="E2423">
            <v>782901</v>
          </cell>
          <cell r="F2423">
            <v>43455</v>
          </cell>
        </row>
        <row r="2424">
          <cell r="B2424">
            <v>10364</v>
          </cell>
          <cell r="C2424" t="str">
            <v>LUMINARIA SERIE METALUX, 14 GR, 120 V, 60 W</v>
          </cell>
          <cell r="D2424" t="str">
            <v>UN</v>
          </cell>
          <cell r="E2424">
            <v>643314</v>
          </cell>
          <cell r="F2424">
            <v>43455</v>
          </cell>
        </row>
        <row r="2425">
          <cell r="B2425">
            <v>10365</v>
          </cell>
          <cell r="C2425" t="str">
            <v>CONDUCTOR DE ALUMINIO DESNUDO, CALIBRE No4 AWG</v>
          </cell>
          <cell r="D2425" t="str">
            <v>ML</v>
          </cell>
          <cell r="E2425">
            <v>950</v>
          </cell>
          <cell r="F2425">
            <v>43455</v>
          </cell>
        </row>
        <row r="2426">
          <cell r="B2426">
            <v>10366</v>
          </cell>
          <cell r="C2426" t="str">
            <v>CAJA VERTICAL PARA 3 MEDIDORES TRIFÁSICOS DE ENERGÍA. DIMENSIONES 1550 X 300 X 180MM</v>
          </cell>
          <cell r="D2426" t="str">
            <v>UN</v>
          </cell>
          <cell r="E2426">
            <v>279250</v>
          </cell>
          <cell r="F2426">
            <v>43455</v>
          </cell>
        </row>
        <row r="2427">
          <cell r="B2427">
            <v>10367</v>
          </cell>
          <cell r="C2427" t="str">
            <v>BREAKER INDUSTRIAL ABB 3 X 50 AMP</v>
          </cell>
          <cell r="D2427" t="str">
            <v>UN</v>
          </cell>
          <cell r="E2427">
            <v>80849</v>
          </cell>
          <cell r="F2427">
            <v>43455</v>
          </cell>
        </row>
        <row r="2428">
          <cell r="B2428">
            <v>10368</v>
          </cell>
          <cell r="C2428" t="str">
            <v>BREAKER INDUSTRIAL ABB 3 X 40 AMP</v>
          </cell>
          <cell r="D2428" t="str">
            <v>UN</v>
          </cell>
          <cell r="E2428">
            <v>113621</v>
          </cell>
          <cell r="F2428">
            <v>43455</v>
          </cell>
        </row>
        <row r="2429">
          <cell r="B2429">
            <v>10369</v>
          </cell>
          <cell r="C2429" t="str">
            <v>CABLE ALUMINIO AISLADO THW, CALIBRE No 2/0 AWG.</v>
          </cell>
          <cell r="D2429" t="str">
            <v>ML</v>
          </cell>
          <cell r="E2429">
            <v>3500</v>
          </cell>
          <cell r="F2429">
            <v>43455</v>
          </cell>
        </row>
        <row r="2430">
          <cell r="B2430">
            <v>10370</v>
          </cell>
          <cell r="C2430" t="str">
            <v>CABLE MONOPOLAR DE ALUMINIO, THHW PARA 600 V C.A., CALIBRE No6 AWG.</v>
          </cell>
          <cell r="D2430" t="str">
            <v>ML</v>
          </cell>
          <cell r="E2430">
            <v>1424</v>
          </cell>
          <cell r="F2430">
            <v>43455</v>
          </cell>
        </row>
        <row r="2431">
          <cell r="B2431">
            <v>10371</v>
          </cell>
          <cell r="C2431" t="str">
            <v>TABLERO DE 12 CIRCUITOS AUTOSOPORTADO EN LÁMINA COLD ROLLED IP44 A 120 VC.A, BARRAJE TRAIFÁSICO DE 100A, 5 HILOS, F+N+T.</v>
          </cell>
          <cell r="D2431" t="str">
            <v>UN</v>
          </cell>
          <cell r="E2431">
            <v>149900</v>
          </cell>
          <cell r="F2431">
            <v>43455</v>
          </cell>
        </row>
        <row r="2432">
          <cell r="B2432">
            <v>10372</v>
          </cell>
          <cell r="C2432" t="str">
            <v>LUMINARIA LED 15W, 120 V, 60 HZ</v>
          </cell>
          <cell r="D2432" t="str">
            <v>UN</v>
          </cell>
          <cell r="E2432">
            <v>181392</v>
          </cell>
          <cell r="F2432">
            <v>43455</v>
          </cell>
        </row>
        <row r="2433">
          <cell r="B2433">
            <v>10373</v>
          </cell>
          <cell r="C2433" t="str">
            <v>MODULO AISLADOR DEL SISTEMA DE DETECCIÓN Y ALARMA DE INCENDIO</v>
          </cell>
          <cell r="D2433" t="str">
            <v>UN</v>
          </cell>
          <cell r="E2433">
            <v>242760</v>
          </cell>
          <cell r="F2433">
            <v>43455</v>
          </cell>
        </row>
        <row r="2434">
          <cell r="B2434">
            <v>10374</v>
          </cell>
          <cell r="C2434" t="str">
            <v>REJILLA DE RETORNO 3450 CFM</v>
          </cell>
          <cell r="D2434" t="str">
            <v>UN</v>
          </cell>
          <cell r="E2434">
            <v>178452</v>
          </cell>
          <cell r="F2434">
            <v>43455</v>
          </cell>
        </row>
        <row r="2435">
          <cell r="B2435">
            <v>10375</v>
          </cell>
          <cell r="C2435" t="str">
            <v>LIQUIDAMBAR H=2.5m (Incluye tutor con manguera y almabre)</v>
          </cell>
          <cell r="D2435" t="str">
            <v>UN</v>
          </cell>
          <cell r="E2435">
            <v>72233</v>
          </cell>
          <cell r="F2435">
            <v>43455</v>
          </cell>
        </row>
        <row r="2436">
          <cell r="B2436">
            <v>10376</v>
          </cell>
          <cell r="C2436" t="str">
            <v>TRANSFORMADOR SECO TRIFÁSICO CON TAG "13", SECO CLASE H, 122.5 KVA, 480/208-120V</v>
          </cell>
          <cell r="D2436" t="str">
            <v>UN</v>
          </cell>
          <cell r="E2436">
            <v>7259000</v>
          </cell>
          <cell r="F2436">
            <v>43455</v>
          </cell>
        </row>
        <row r="2437">
          <cell r="B2437">
            <v>10377</v>
          </cell>
          <cell r="C2437" t="str">
            <v>REJILLA DE RETORNO 3900 CFM</v>
          </cell>
          <cell r="D2437" t="str">
            <v>UN</v>
          </cell>
          <cell r="E2437">
            <v>205608</v>
          </cell>
          <cell r="F2437">
            <v>43455</v>
          </cell>
        </row>
        <row r="2438">
          <cell r="B2438">
            <v>10378</v>
          </cell>
          <cell r="C2438" t="str">
            <v>VENTILADOR CENTRÍFUGO 22400CFM</v>
          </cell>
          <cell r="D2438" t="str">
            <v>UN</v>
          </cell>
          <cell r="E2438">
            <v>42936390</v>
          </cell>
          <cell r="F2438">
            <v>43455</v>
          </cell>
        </row>
        <row r="2439">
          <cell r="B2439">
            <v>10379</v>
          </cell>
          <cell r="C2439" t="str">
            <v>NOGAL H=2.5m (Incluye tutor con manguera y almabre)</v>
          </cell>
          <cell r="D2439" t="str">
            <v>UN</v>
          </cell>
          <cell r="E2439">
            <v>129710</v>
          </cell>
          <cell r="F2439">
            <v>43455</v>
          </cell>
        </row>
        <row r="2440">
          <cell r="B2440">
            <v>10380</v>
          </cell>
          <cell r="C2440" t="str">
            <v>BANDEJA PORTACABLE TIPO ESCALERA 100X8 (2.40M)</v>
          </cell>
          <cell r="D2440" t="str">
            <v>UN</v>
          </cell>
          <cell r="E2440">
            <v>48332</v>
          </cell>
          <cell r="F2440">
            <v>43455</v>
          </cell>
        </row>
        <row r="2441">
          <cell r="B2441">
            <v>10381</v>
          </cell>
          <cell r="C2441" t="str">
            <v>PALMA PHOENIX H=3.5m (Incluye tutor con manguera y almabre)</v>
          </cell>
          <cell r="D2441" t="str">
            <v>UN</v>
          </cell>
          <cell r="E2441">
            <v>416500</v>
          </cell>
          <cell r="F2441">
            <v>43455</v>
          </cell>
        </row>
        <row r="2442">
          <cell r="B2442">
            <v>10382</v>
          </cell>
          <cell r="C2442" t="str">
            <v>TABLERO TRIFÁSICO 30 CIRCUITOS AUTOSOPORTADO CON PUERTA Y CHAPA</v>
          </cell>
          <cell r="D2442" t="str">
            <v>UN</v>
          </cell>
          <cell r="E2442">
            <v>264894</v>
          </cell>
          <cell r="F2442">
            <v>43455</v>
          </cell>
        </row>
        <row r="2443">
          <cell r="B2443">
            <v>10383</v>
          </cell>
          <cell r="C2443" t="str">
            <v>LUMINARIA DE 239 A 279 W, 128 LEDS, 700MA, 120 - 277V, CLASE II, BLANCO NEUTRO</v>
          </cell>
          <cell r="D2443" t="str">
            <v>UN</v>
          </cell>
          <cell r="E2443">
            <v>2491041</v>
          </cell>
          <cell r="F2443">
            <v>43455</v>
          </cell>
        </row>
        <row r="2444">
          <cell r="B2444">
            <v>10384</v>
          </cell>
          <cell r="C2444" t="str">
            <v>YARUMO H=2.5m (Incluye tutor con manguera y almabre)</v>
          </cell>
          <cell r="D2444" t="str">
            <v>UN</v>
          </cell>
          <cell r="E2444">
            <v>261800</v>
          </cell>
          <cell r="F2444">
            <v>43455</v>
          </cell>
        </row>
        <row r="2445">
          <cell r="B2445">
            <v>10385</v>
          </cell>
          <cell r="C2445" t="str">
            <v>CAUCHO SABANERO H=2.5m (Incluye tutor con manguera y almabre)</v>
          </cell>
          <cell r="D2445" t="str">
            <v>UN</v>
          </cell>
          <cell r="E2445">
            <v>95200</v>
          </cell>
          <cell r="F2445">
            <v>43455</v>
          </cell>
        </row>
        <row r="2446">
          <cell r="B2446">
            <v>10386</v>
          </cell>
          <cell r="C2446" t="str">
            <v>PIEDRA MUÑECA BOGOTANA PULIDA 300 x 400 x 300 MM</v>
          </cell>
          <cell r="D2446" t="str">
            <v>M2</v>
          </cell>
          <cell r="E2446">
            <v>340340</v>
          </cell>
          <cell r="F2446">
            <v>43455</v>
          </cell>
        </row>
        <row r="2447">
          <cell r="B2447">
            <v>10387</v>
          </cell>
          <cell r="C2447" t="str">
            <v>DETECTOR DE LLAMA UV/IR DEL SISTEMA DE DETECCIÓN Y ALARMA DE INCENDIO.</v>
          </cell>
          <cell r="D2447" t="str">
            <v>UN</v>
          </cell>
          <cell r="E2447">
            <v>17800020</v>
          </cell>
          <cell r="F2447">
            <v>43455</v>
          </cell>
        </row>
        <row r="2448">
          <cell r="B2448">
            <v>10388</v>
          </cell>
          <cell r="C2448" t="str">
            <v>GRAVILEA H=2.5m (Incluye tutor con manguera y almabre)</v>
          </cell>
          <cell r="D2448" t="str">
            <v>UN</v>
          </cell>
          <cell r="E2448">
            <v>72233</v>
          </cell>
          <cell r="F2448">
            <v>43455</v>
          </cell>
        </row>
        <row r="2449">
          <cell r="B2449">
            <v>10389</v>
          </cell>
          <cell r="C2449" t="str">
            <v>PINO ROMERON H=2.5m (Incluye tutor con manguera y almabre)</v>
          </cell>
          <cell r="D2449" t="str">
            <v>UN</v>
          </cell>
          <cell r="E2449">
            <v>119000</v>
          </cell>
          <cell r="F2449">
            <v>43455</v>
          </cell>
        </row>
        <row r="2450">
          <cell r="B2450">
            <v>10390</v>
          </cell>
          <cell r="C2450" t="str">
            <v>SOPORTE DE MONTAJE PARA DETECTOR DE LLAMA UV/IR.</v>
          </cell>
          <cell r="D2450" t="str">
            <v>UN</v>
          </cell>
          <cell r="E2450">
            <v>1142400</v>
          </cell>
          <cell r="F2450">
            <v>43455</v>
          </cell>
        </row>
        <row r="2451">
          <cell r="B2451">
            <v>10391</v>
          </cell>
          <cell r="C2451" t="str">
            <v>ROBLE H=2.5m (Incluye tutor con manguera y almabre)</v>
          </cell>
          <cell r="D2451" t="str">
            <v>UN</v>
          </cell>
          <cell r="E2451">
            <v>95200</v>
          </cell>
          <cell r="F2451">
            <v>43455</v>
          </cell>
        </row>
        <row r="2452">
          <cell r="B2452">
            <v>10392</v>
          </cell>
          <cell r="C2452" t="str">
            <v>CENIZA</v>
          </cell>
          <cell r="D2452" t="str">
            <v>M3</v>
          </cell>
          <cell r="E2452">
            <v>45220</v>
          </cell>
          <cell r="F2452">
            <v>43455</v>
          </cell>
        </row>
        <row r="2453">
          <cell r="B2453">
            <v>10393</v>
          </cell>
          <cell r="C2453" t="str">
            <v>LUMINARIA LED PARA TÚNEL REF. FZW-05B, LED INDICATION</v>
          </cell>
          <cell r="D2453" t="str">
            <v>UN</v>
          </cell>
          <cell r="E2453">
            <v>38308</v>
          </cell>
          <cell r="F2453">
            <v>43455</v>
          </cell>
        </row>
        <row r="2454">
          <cell r="B2454">
            <v>10394</v>
          </cell>
          <cell r="C2454" t="str">
            <v>SANGREGADO H=2.5m (Incluye tutor con manguera y almabre)</v>
          </cell>
          <cell r="D2454" t="str">
            <v>UN</v>
          </cell>
          <cell r="E2454">
            <v>72233</v>
          </cell>
          <cell r="F2454">
            <v>43455</v>
          </cell>
        </row>
        <row r="2455">
          <cell r="B2455">
            <v>10395</v>
          </cell>
          <cell r="C2455" t="str">
            <v>PIEDRA MUÑECA BOGOTANA PULIDA 600x350x60 mm</v>
          </cell>
          <cell r="D2455" t="str">
            <v>M2</v>
          </cell>
          <cell r="E2455">
            <v>280000</v>
          </cell>
          <cell r="F2455">
            <v>43455</v>
          </cell>
        </row>
        <row r="2456">
          <cell r="B2456">
            <v>10396</v>
          </cell>
          <cell r="C2456" t="str">
            <v>MAGNOLIO H=2.5m (Incluye tutor con manguera y almabre)</v>
          </cell>
          <cell r="D2456" t="str">
            <v>UN</v>
          </cell>
          <cell r="E2456">
            <v>238000</v>
          </cell>
          <cell r="F2456">
            <v>43455</v>
          </cell>
        </row>
        <row r="2457">
          <cell r="B2457">
            <v>10397</v>
          </cell>
          <cell r="C2457" t="str">
            <v>BREAKER 3 X 63 AMP</v>
          </cell>
          <cell r="D2457" t="str">
            <v>UN</v>
          </cell>
          <cell r="E2457">
            <v>44750</v>
          </cell>
          <cell r="F2457">
            <v>43455</v>
          </cell>
        </row>
        <row r="2458">
          <cell r="B2458">
            <v>10398</v>
          </cell>
          <cell r="C2458" t="str">
            <v>PERSIANA EN ALUMINIO EXTRUIDO NATURAL MATE O ACERO GALVANIZADO (Suministro e instalación)</v>
          </cell>
          <cell r="D2458" t="str">
            <v>M2</v>
          </cell>
          <cell r="E2458">
            <v>182394</v>
          </cell>
          <cell r="F2458">
            <v>43455</v>
          </cell>
        </row>
        <row r="2459">
          <cell r="B2459">
            <v>10399</v>
          </cell>
          <cell r="C2459" t="str">
            <v>LUMINARIA SERIE METALUX, 14 GR, 120 V, 29.5 W, 3309 LM</v>
          </cell>
          <cell r="D2459" t="str">
            <v>UN</v>
          </cell>
          <cell r="E2459">
            <v>2014016</v>
          </cell>
          <cell r="F2459">
            <v>43455</v>
          </cell>
        </row>
        <row r="2460">
          <cell r="B2460">
            <v>10400</v>
          </cell>
          <cell r="C2460" t="str">
            <v>DISPOSITIVO DE NOTIFICACION  AUDIOVISUAL, SIRENA-ESTROBO PARA INSTALACIÓN EN EXTERIORES DEL SISTEMA DE DETECCIÓN Y ALARMA DE INCENDIO</v>
          </cell>
          <cell r="D2460" t="str">
            <v>UN</v>
          </cell>
          <cell r="E2460">
            <v>229730</v>
          </cell>
          <cell r="F2460">
            <v>43455</v>
          </cell>
        </row>
        <row r="2461">
          <cell r="B2461">
            <v>10401</v>
          </cell>
          <cell r="C2461" t="str">
            <v>CAJA 4X2 DE 3/4" (Soporte de dispositivo)</v>
          </cell>
          <cell r="D2461" t="str">
            <v>UN</v>
          </cell>
          <cell r="E2461">
            <v>8547</v>
          </cell>
          <cell r="F2461">
            <v>43455</v>
          </cell>
        </row>
        <row r="2462">
          <cell r="B2462">
            <v>10402</v>
          </cell>
          <cell r="C2462" t="str">
            <v>CABLE MONOPOLAR DE COBRE, HF FR PARA 600 V C.A., CALIBRE No. 4/0 AWG.</v>
          </cell>
          <cell r="D2462" t="str">
            <v>ML</v>
          </cell>
          <cell r="E2462">
            <v>34957</v>
          </cell>
          <cell r="F2462">
            <v>43455</v>
          </cell>
        </row>
        <row r="2463">
          <cell r="B2463">
            <v>10403</v>
          </cell>
          <cell r="C2463" t="str">
            <v>TABLERO 18 CIRCUITOS TNACSOT EMPOTRADO, LÁMINA COLD ROLLED IP44 A 208/120V BARRAJE TRIFÁSICO 5 HILOS, 3F+N+T INTERRUPTOR ENCHUFABLE, TOTALIZADOR DE 3x20A INTERRUPT. ENCHUFABLES: 6 DE 1x20A INC ACCESOR</v>
          </cell>
          <cell r="D2463" t="str">
            <v>UN</v>
          </cell>
          <cell r="E2463">
            <v>237024</v>
          </cell>
          <cell r="F2463">
            <v>43455</v>
          </cell>
        </row>
        <row r="2464">
          <cell r="B2464">
            <v>10404</v>
          </cell>
          <cell r="C2464" t="str">
            <v>ESTACION MANUAL DE ALARMA DIRECCIONABLE PARA USO INTERIOR DEL SISTEMA DE DETECCIÓN Y ALARMA DE INCENDIO</v>
          </cell>
          <cell r="D2464" t="str">
            <v>UN</v>
          </cell>
          <cell r="E2464">
            <v>317730</v>
          </cell>
          <cell r="F2464">
            <v>43455</v>
          </cell>
        </row>
        <row r="2465">
          <cell r="B2465">
            <v>10405</v>
          </cell>
          <cell r="C2465" t="str">
            <v>CAPTAFARO METALICO CON REFLECTIVO</v>
          </cell>
          <cell r="D2465" t="str">
            <v>UN</v>
          </cell>
          <cell r="E2465">
            <v>7140</v>
          </cell>
          <cell r="F2465">
            <v>43455</v>
          </cell>
        </row>
        <row r="2466">
          <cell r="B2466">
            <v>10406</v>
          </cell>
          <cell r="C2466" t="str">
            <v>CODO HD 45º BRIDADO D=28"</v>
          </cell>
          <cell r="D2466" t="str">
            <v>UN</v>
          </cell>
          <cell r="E2466">
            <v>1588427</v>
          </cell>
          <cell r="F2466">
            <v>43455</v>
          </cell>
        </row>
        <row r="2467">
          <cell r="B2467">
            <v>10407</v>
          </cell>
          <cell r="C2467" t="str">
            <v>CODO HD BRIDADO 22.5º HD, D=28"</v>
          </cell>
          <cell r="D2467" t="str">
            <v>UN</v>
          </cell>
          <cell r="E2467">
            <v>1270636</v>
          </cell>
          <cell r="F2467">
            <v>43455</v>
          </cell>
        </row>
      </sheetData>
      <sheetData sheetId="17" refreshError="1">
        <row r="3">
          <cell r="B3">
            <v>3007</v>
          </cell>
        </row>
        <row r="4">
          <cell r="B4">
            <v>3009</v>
          </cell>
          <cell r="C4" t="str">
            <v>EXCAVACION MANUAL PARA REDES PROFUNDIDAD 0m - 2m (Incluye Cargue)</v>
          </cell>
          <cell r="D4" t="str">
            <v>M3</v>
          </cell>
          <cell r="E4">
            <v>26499</v>
          </cell>
        </row>
        <row r="5">
          <cell r="B5">
            <v>3010</v>
          </cell>
          <cell r="C5" t="str">
            <v>DEMOLICION PAVIMENTO ASFALTICO (Incluye Cargue). No incluye transporte y disposición final de sobrantes. Rendimiento estimado para espesores max. 0.15m</v>
          </cell>
          <cell r="D5" t="str">
            <v>M3</v>
          </cell>
          <cell r="E5">
            <v>26441</v>
          </cell>
        </row>
        <row r="6">
          <cell r="B6">
            <v>3011</v>
          </cell>
          <cell r="C6" t="str">
            <v>DEMOLICION MANUAL SARDINEL EXISTENTE (Incluye Cargue). No incluye transporte y disposición final de sobrantes.</v>
          </cell>
          <cell r="D6" t="str">
            <v>ML</v>
          </cell>
          <cell r="E6">
            <v>3821</v>
          </cell>
        </row>
        <row r="7">
          <cell r="B7">
            <v>3012</v>
          </cell>
          <cell r="C7" t="str">
            <v>DEMOLICION PISOS DE CONCRETO (Espesor variable. Incluye Cargue). No incluye transporte y disposición final de sobrantes. Rendimiento estimado para un espesor de 0.10m</v>
          </cell>
          <cell r="D7" t="str">
            <v>M2</v>
          </cell>
          <cell r="E7">
            <v>5430</v>
          </cell>
        </row>
        <row r="8">
          <cell r="B8">
            <v>3015</v>
          </cell>
          <cell r="C8" t="str">
            <v>RETIRO DE POSTES DE AP/LA (Incluye Traslado a Sitio de Acopio)</v>
          </cell>
          <cell r="D8" t="str">
            <v>UN</v>
          </cell>
          <cell r="E8">
            <v>226079</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24083</v>
          </cell>
        </row>
        <row r="10">
          <cell r="B10">
            <v>3018</v>
          </cell>
          <cell r="C10" t="str">
            <v>RELLENO EN TIERRA NEGRA PARA EMPRADIZACION (Suministro y Extendido)</v>
          </cell>
          <cell r="D10" t="str">
            <v>M3</v>
          </cell>
          <cell r="E10">
            <v>61206</v>
          </cell>
        </row>
        <row r="11">
          <cell r="B11">
            <v>3021</v>
          </cell>
          <cell r="C11" t="str">
            <v>DEMOLICION PAVIMENTO ASFALTICO (Espesor Variable. Incluye Cargue). No incluye transporte y disposición final de sobrantes. Rendimiento estimado para espesores max. 0.15m</v>
          </cell>
          <cell r="D11" t="str">
            <v>M2</v>
          </cell>
          <cell r="E11">
            <v>5039</v>
          </cell>
        </row>
        <row r="12">
          <cell r="B12">
            <v>3022</v>
          </cell>
          <cell r="C12" t="str">
            <v>DEMOLICION PISOS DE CONCRETO (incluye cargue). No incluye transporte y disposición final de sobrantes. Rendimiento estimado para espesores de 0.20m.</v>
          </cell>
          <cell r="D12" t="str">
            <v>M3</v>
          </cell>
          <cell r="E12">
            <v>40211</v>
          </cell>
        </row>
        <row r="13">
          <cell r="B13">
            <v>3024</v>
          </cell>
          <cell r="C13" t="str">
            <v>RELLENO PARA REDES EN ARENA DE PEÑA (Suministro, Extendido, Humedecimiento y Compactación)</v>
          </cell>
          <cell r="D13" t="str">
            <v>M3</v>
          </cell>
          <cell r="E13">
            <v>91358</v>
          </cell>
        </row>
        <row r="14">
          <cell r="B14">
            <v>3027</v>
          </cell>
          <cell r="C14" t="str">
            <v>SARDINEL TIPO A10 (Suministro e Instalación. Incluye 3cm Mortero 1:5)</v>
          </cell>
          <cell r="D14" t="str">
            <v>ML</v>
          </cell>
          <cell r="E14">
            <v>48659</v>
          </cell>
        </row>
        <row r="15">
          <cell r="B15">
            <v>3041</v>
          </cell>
          <cell r="C15" t="str">
            <v>TUBERIA PVC U.M. EXT CORRUGADO/INT LISO U.M. NORMA NTC 3722-1 D=4" (Incluye Suministro e Instalación)</v>
          </cell>
          <cell r="D15" t="str">
            <v>ML</v>
          </cell>
          <cell r="E15">
            <v>20787</v>
          </cell>
        </row>
        <row r="16">
          <cell r="B16">
            <v>3042</v>
          </cell>
          <cell r="C16" t="str">
            <v>TUBERIA PVC U.M. EXT CORRUGADO/INT LISO U.M. NORMA NTC 3722-1 D=6" (Incluye Suministro e Instalación)</v>
          </cell>
          <cell r="D16" t="str">
            <v>ML</v>
          </cell>
          <cell r="E16">
            <v>35964</v>
          </cell>
        </row>
        <row r="17">
          <cell r="B17">
            <v>3043</v>
          </cell>
          <cell r="C17" t="str">
            <v>TUBERIA PVC U.M. EXT CORRUGADO/INT LISO U.M. NORMA NTC 3722-1 D=8" (Incluye Suministro e Instalación)</v>
          </cell>
          <cell r="D17" t="str">
            <v>ML</v>
          </cell>
          <cell r="E17">
            <v>47897</v>
          </cell>
        </row>
        <row r="18">
          <cell r="B18">
            <v>3044</v>
          </cell>
          <cell r="C18" t="str">
            <v>TUBERIA PVC U.M. EXT CORRUGADO/INT LISO U.M. NORMA NTC 3722-1 D=10" (Incluye Suministro e Instalación)</v>
          </cell>
          <cell r="D18" t="str">
            <v>ML</v>
          </cell>
          <cell r="E18">
            <v>67537</v>
          </cell>
        </row>
        <row r="19">
          <cell r="B19">
            <v>3045</v>
          </cell>
          <cell r="C19" t="str">
            <v>TUBERIA PVC U.M. EXT CORRUGADO/INT LISO U.M. NORMA NTC 3722-1 D=12" (Incluye Suministro e Instalación)</v>
          </cell>
          <cell r="D19" t="str">
            <v>ML</v>
          </cell>
          <cell r="E19">
            <v>96812</v>
          </cell>
        </row>
        <row r="20">
          <cell r="B20">
            <v>3046</v>
          </cell>
          <cell r="C20" t="str">
            <v>TUBERIA PVC U.M. EXT CORRUGADO/INT LISO U.M. NORMA NTC 3722-1 D=16" (Incluye Suministro e Instalación)</v>
          </cell>
          <cell r="D20" t="str">
            <v>ML</v>
          </cell>
          <cell r="E20">
            <v>164544</v>
          </cell>
        </row>
        <row r="21">
          <cell r="B21">
            <v>3047</v>
          </cell>
          <cell r="C21" t="str">
            <v>TUBERIA PVC U.M. EXT CORRUGADO/INT LISO U.M. NORMA NTC 3722-1 D=18" (Incluye Suministro e Instalación)</v>
          </cell>
          <cell r="D21" t="str">
            <v>ML</v>
          </cell>
          <cell r="E21">
            <v>210555</v>
          </cell>
        </row>
        <row r="22">
          <cell r="B22">
            <v>3048</v>
          </cell>
          <cell r="C22" t="str">
            <v>TUBERIA PVC U.M. EXT CORRUGADO/INT LISO U.M. NORMA NTC 3722-1 D=20" (Incluye Suministro e Instalación)</v>
          </cell>
          <cell r="D22" t="str">
            <v>ML</v>
          </cell>
          <cell r="E22">
            <v>272196</v>
          </cell>
        </row>
        <row r="23">
          <cell r="B23">
            <v>3050</v>
          </cell>
          <cell r="C23" t="str">
            <v>RELLENO EN MATERIAL SELECCIONADO PROVENIENTE DE LA EXCAVACIÓN (Extendido manual, Humedecimiento y Compactación)</v>
          </cell>
          <cell r="D23" t="str">
            <v>M3</v>
          </cell>
          <cell r="E23">
            <v>23538</v>
          </cell>
        </row>
        <row r="24">
          <cell r="B24">
            <v>3052</v>
          </cell>
          <cell r="C24" t="str">
            <v>RELLENO PARA REDES EN SUBBASE GRANULAR B-200 (Suministro, Extendido, Humedecimiento y Compactación)</v>
          </cell>
          <cell r="D24" t="str">
            <v>M3</v>
          </cell>
          <cell r="E24">
            <v>63173</v>
          </cell>
        </row>
        <row r="25">
          <cell r="B25">
            <v>3055</v>
          </cell>
          <cell r="C25" t="str">
            <v>12 DUCTOS D=4" PVC-TDP (Incluye Suministro e Instalación. No Incluye Rellenos)</v>
          </cell>
          <cell r="D25" t="str">
            <v>ML</v>
          </cell>
          <cell r="E25">
            <v>163585</v>
          </cell>
        </row>
        <row r="26">
          <cell r="B26">
            <v>3056</v>
          </cell>
          <cell r="C26" t="str">
            <v>16 DUCTOS D=4" PVC-TDP (Incluye Suministro e Instalación. No Incluye Rellenos)</v>
          </cell>
          <cell r="D26" t="str">
            <v>ML</v>
          </cell>
          <cell r="E26">
            <v>216803</v>
          </cell>
        </row>
        <row r="27">
          <cell r="B27">
            <v>3057</v>
          </cell>
          <cell r="C27" t="str">
            <v>CAMARA DE INSPECCIÓN T-13 ETB (H=2.3m. Incluye Base, Muros, Cubierta, Aro-Base y Aro-Tapa)</v>
          </cell>
          <cell r="D27" t="str">
            <v>UN</v>
          </cell>
          <cell r="E27">
            <v>2771455</v>
          </cell>
        </row>
        <row r="28">
          <cell r="B28">
            <v>3058</v>
          </cell>
          <cell r="C28" t="str">
            <v>CAMARA DE INSPECCIÓN T-13A ETB (H=2.3m. Incluye Base, Muros, Cubierta, Aro-Base y Aro-Tapa)</v>
          </cell>
          <cell r="D28" t="str">
            <v>UN</v>
          </cell>
          <cell r="E28">
            <v>4555583</v>
          </cell>
        </row>
        <row r="29">
          <cell r="B29">
            <v>3059</v>
          </cell>
          <cell r="C29" t="str">
            <v>CAMARA DE INSPECCIÓN T-14 ETB (H=2.3m. Incluye Base, Muros, Cubierta, Aro-Base y Aro-Tapa)</v>
          </cell>
          <cell r="D29" t="str">
            <v>UN</v>
          </cell>
          <cell r="E29">
            <v>2667207</v>
          </cell>
        </row>
        <row r="30">
          <cell r="B30">
            <v>3062</v>
          </cell>
          <cell r="C30" t="str">
            <v>PISO EN LOSETA PREFABRICADA A30 (Suministro e Instalación. Incluye Base 4cm Arena Nivelación y Arena de Sello)</v>
          </cell>
          <cell r="D30" t="str">
            <v>M2</v>
          </cell>
          <cell r="E30">
            <v>56276</v>
          </cell>
        </row>
        <row r="31">
          <cell r="B31">
            <v>3064</v>
          </cell>
          <cell r="C31" t="str">
            <v>TUBERIA CONCRETO D=8" CL. I SIN REFUERZO (Incluye Suministro e Instalación)</v>
          </cell>
          <cell r="D31" t="str">
            <v>ML</v>
          </cell>
          <cell r="E31">
            <v>52363</v>
          </cell>
        </row>
        <row r="32">
          <cell r="B32">
            <v>3065</v>
          </cell>
          <cell r="C32" t="str">
            <v>TUBERIA CONCRETO D=10" CL. I SIN REFUERZO (Incluye Suministro e instalación)</v>
          </cell>
          <cell r="D32" t="str">
            <v>ML</v>
          </cell>
          <cell r="E32">
            <v>62419</v>
          </cell>
        </row>
        <row r="33">
          <cell r="B33">
            <v>3066</v>
          </cell>
          <cell r="C33" t="str">
            <v>TUBERIA CONCRETO D=12" CL. I SIN REFUERZO (Incluye Suministro e Instalación)</v>
          </cell>
          <cell r="D33" t="str">
            <v>ML</v>
          </cell>
          <cell r="E33">
            <v>89889</v>
          </cell>
        </row>
        <row r="34">
          <cell r="B34">
            <v>3067</v>
          </cell>
          <cell r="C34" t="str">
            <v>TUBERIA CONCRETO D=14" CL. I SIN REFUERZO (Incluye Suministro e Instalación)</v>
          </cell>
          <cell r="D34" t="str">
            <v>ML</v>
          </cell>
          <cell r="E34">
            <v>105835</v>
          </cell>
        </row>
        <row r="35">
          <cell r="B35">
            <v>3068</v>
          </cell>
          <cell r="C35" t="str">
            <v>TUBERIA CONCRETO D=16" CL. I SIN REFUERZO (Incluye Suministro e Instalación)</v>
          </cell>
          <cell r="D35" t="str">
            <v>ML</v>
          </cell>
          <cell r="E35">
            <v>133077</v>
          </cell>
        </row>
        <row r="36">
          <cell r="B36">
            <v>3069</v>
          </cell>
          <cell r="C36" t="str">
            <v>TUBERIA CONCRETO D=18" CL. I SIN REFUERZO (Incluye Suministro e Instalación)</v>
          </cell>
          <cell r="D36" t="str">
            <v>ML</v>
          </cell>
          <cell r="E36">
            <v>167360</v>
          </cell>
        </row>
        <row r="37">
          <cell r="B37">
            <v>3070</v>
          </cell>
          <cell r="C37" t="str">
            <v>TUBERIA CONCRETO D=20" CL. I SIN REFUERZO (Incluye Suministro e Instalación)</v>
          </cell>
          <cell r="D37" t="str">
            <v>ML</v>
          </cell>
          <cell r="E37">
            <v>213437</v>
          </cell>
        </row>
        <row r="38">
          <cell r="B38">
            <v>3071</v>
          </cell>
          <cell r="C38" t="str">
            <v>TUBERIA CONCRETO D=24" CL. I SIN REFUERZO (Incluye Suministro e Instalación)</v>
          </cell>
          <cell r="D38" t="str">
            <v>ML</v>
          </cell>
          <cell r="E38">
            <v>295825</v>
          </cell>
        </row>
        <row r="39">
          <cell r="B39">
            <v>3151</v>
          </cell>
          <cell r="C39" t="str">
            <v>SUMIDERO LATERAL SL-100, H=1.25m (Fundido en Sitio, Concreto Premezclado. Incl. Sumin, Form, Ref. y Constr. Incl. Tapa)</v>
          </cell>
          <cell r="D39" t="str">
            <v>UN</v>
          </cell>
          <cell r="E39">
            <v>1584071</v>
          </cell>
        </row>
        <row r="40">
          <cell r="B40">
            <v>3155</v>
          </cell>
          <cell r="C40" t="str">
            <v>DEMOLICION SUMIDERO EXISTENTE (Incluye Cargue)</v>
          </cell>
          <cell r="D40" t="str">
            <v>UN</v>
          </cell>
          <cell r="E40">
            <v>134789</v>
          </cell>
        </row>
        <row r="41">
          <cell r="B41">
            <v>3159</v>
          </cell>
          <cell r="C41" t="str">
            <v>2 DUCTOS D=3" PVC-EB (Incluye Suministro e Instalación. No Incluye Rellenos). NORMA CS207.</v>
          </cell>
          <cell r="D41" t="str">
            <v>ML</v>
          </cell>
          <cell r="E41">
            <v>19473</v>
          </cell>
        </row>
        <row r="42">
          <cell r="B42">
            <v>3163</v>
          </cell>
          <cell r="C42" t="str">
            <v>SEPARADOR 'NEW JERSEY' BIDIRECCIONAL 1.5m x 0.6m x 1.1m (Prefabricado. Incluye Sum. e Inst. No Inc. material de base)</v>
          </cell>
          <cell r="D42" t="str">
            <v>ML</v>
          </cell>
          <cell r="E42">
            <v>233457</v>
          </cell>
        </row>
        <row r="43">
          <cell r="B43">
            <v>3172</v>
          </cell>
          <cell r="C43" t="str">
            <v>SIEMBRA DE GRAMA (Incluye Suministro e Instalación. No Incluye Tierra Negra)</v>
          </cell>
          <cell r="D43" t="str">
            <v>M2</v>
          </cell>
          <cell r="E43">
            <v>8016</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ML</v>
          </cell>
          <cell r="E45">
            <v>1225</v>
          </cell>
        </row>
        <row r="46">
          <cell r="B46">
            <v>3189</v>
          </cell>
          <cell r="C46" t="str">
            <v>6  DUCTOS D=4"  Y 3 DUCTOS D=6" PVC-TDP (Incluye Suministro e Instalación. No Incluye Rellenos). NORMA CS215.</v>
          </cell>
          <cell r="D46" t="str">
            <v>ML</v>
          </cell>
          <cell r="E46">
            <v>172496</v>
          </cell>
        </row>
        <row r="47">
          <cell r="B47">
            <v>3194</v>
          </cell>
          <cell r="C47" t="str">
            <v>6 DUCTOS D=3" PVC-TDP (Incluye Suministro e Instalación. No Incluye Rellenos)</v>
          </cell>
          <cell r="D47" t="str">
            <v>ML</v>
          </cell>
          <cell r="E47">
            <v>67108</v>
          </cell>
        </row>
        <row r="48">
          <cell r="B48">
            <v>3195</v>
          </cell>
          <cell r="C48" t="str">
            <v>2 DUCTOS D=4" PVC-TDP (Incluye Suministro e Instalación. No Incluye Rellenos)</v>
          </cell>
          <cell r="D48" t="str">
            <v>ML</v>
          </cell>
          <cell r="E48">
            <v>29272</v>
          </cell>
        </row>
        <row r="49">
          <cell r="B49">
            <v>3196</v>
          </cell>
          <cell r="C49" t="str">
            <v>UNION GIBAULT D=3" (Suministro e Instalación)</v>
          </cell>
          <cell r="D49" t="str">
            <v>UN</v>
          </cell>
          <cell r="E49">
            <v>121220</v>
          </cell>
        </row>
        <row r="50">
          <cell r="B50">
            <v>3197</v>
          </cell>
          <cell r="C50" t="str">
            <v>UNION GIBAULT D=4" (Suministro e Instalación)</v>
          </cell>
          <cell r="D50" t="str">
            <v>UN</v>
          </cell>
          <cell r="E50">
            <v>141733</v>
          </cell>
        </row>
        <row r="51">
          <cell r="B51">
            <v>3198</v>
          </cell>
          <cell r="C51" t="str">
            <v>UNION GIBAULT D=6" (Suministro e Instalación)</v>
          </cell>
          <cell r="D51" t="str">
            <v>UN</v>
          </cell>
          <cell r="E51">
            <v>222367</v>
          </cell>
        </row>
        <row r="52">
          <cell r="B52">
            <v>3199</v>
          </cell>
          <cell r="C52" t="str">
            <v>UNION GIBAULT D=8" (Suministro e Instalación)</v>
          </cell>
          <cell r="D52" t="str">
            <v>UN</v>
          </cell>
          <cell r="E52">
            <v>332153</v>
          </cell>
        </row>
        <row r="53">
          <cell r="B53">
            <v>3200</v>
          </cell>
          <cell r="C53" t="str">
            <v>UNION GIBAULT D=10" (Suministro e Instalación)</v>
          </cell>
          <cell r="D53" t="str">
            <v>UN</v>
          </cell>
          <cell r="E53">
            <v>558058</v>
          </cell>
        </row>
        <row r="54">
          <cell r="B54">
            <v>3201</v>
          </cell>
          <cell r="C54" t="str">
            <v>UNION GIBAULT D=12" (Suministro e Instalación)</v>
          </cell>
          <cell r="D54" t="str">
            <v>UN</v>
          </cell>
          <cell r="E54">
            <v>704242</v>
          </cell>
        </row>
        <row r="55">
          <cell r="B55">
            <v>3202</v>
          </cell>
          <cell r="C55" t="str">
            <v>CONCRETO 3000 PSI PARA REDES (Suministro y Colocación)</v>
          </cell>
          <cell r="D55" t="str">
            <v>M3</v>
          </cell>
          <cell r="E55">
            <v>389287</v>
          </cell>
        </row>
        <row r="56">
          <cell r="B56">
            <v>3203</v>
          </cell>
          <cell r="C56" t="str">
            <v>CONCRETO 2500 PSI PARA REDES (Suministro y Colocación)</v>
          </cell>
          <cell r="D56" t="str">
            <v>M3</v>
          </cell>
          <cell r="E56">
            <v>339778</v>
          </cell>
        </row>
        <row r="57">
          <cell r="B57">
            <v>3204</v>
          </cell>
          <cell r="C57" t="str">
            <v>LOSA DE CONCRETO MR43 (Suministro, Formaleteado, Colocación y Acabado. No Incluye Acero, Curado, Juntas)</v>
          </cell>
          <cell r="D57" t="str">
            <v>M3</v>
          </cell>
          <cell r="E57">
            <v>499745</v>
          </cell>
        </row>
        <row r="58">
          <cell r="B58">
            <v>3207</v>
          </cell>
          <cell r="C58" t="str">
            <v>SARDINEL ESPECIAL A100 PARA RAMPA TIPO A (Suministro e Instalación. Incluye 3cm Mortero 1:5)</v>
          </cell>
          <cell r="D58" t="str">
            <v>UN</v>
          </cell>
          <cell r="E58">
            <v>34720</v>
          </cell>
        </row>
        <row r="59">
          <cell r="B59">
            <v>3209</v>
          </cell>
          <cell r="C59" t="str">
            <v>BORDE SEPARADOR VERDE TIPO A170 (Suministro e Instalación. Incluye 3cm Mortero 1:5)</v>
          </cell>
          <cell r="D59" t="str">
            <v>ML</v>
          </cell>
          <cell r="E59">
            <v>174496</v>
          </cell>
        </row>
        <row r="60">
          <cell r="B60">
            <v>3210</v>
          </cell>
          <cell r="C60" t="str">
            <v>BORDILLO PREFABRICADO A80 (Suministro e Instalación. Incluye 3cm Mortero de Nivelación 2000 PSI)</v>
          </cell>
          <cell r="D60" t="str">
            <v>ML</v>
          </cell>
          <cell r="E60">
            <v>41083</v>
          </cell>
        </row>
        <row r="61">
          <cell r="B61">
            <v>3221</v>
          </cell>
          <cell r="C61" t="str">
            <v>CAJA DE INSPECCIÓN PARA ALUMBRADO PÚBLICO NORMA CODENSA CS 274  (ZVerde. Incluye Base, Muros, Pañete, Marco y Tapa). Medidas Externas: 0.90 x 0.90m. Medidas Internas: 0.60 x 0.60m. Altura: 0.93m.</v>
          </cell>
          <cell r="D61" t="str">
            <v>UN</v>
          </cell>
          <cell r="E61">
            <v>406473</v>
          </cell>
        </row>
        <row r="62">
          <cell r="B62">
            <v>3223</v>
          </cell>
          <cell r="C62" t="str">
            <v>TUBERIA PVC D=2" TIPO U.M. RDE 21 (Suministro e Instalación)</v>
          </cell>
          <cell r="D62" t="str">
            <v>ML</v>
          </cell>
          <cell r="E62">
            <v>12183</v>
          </cell>
        </row>
        <row r="63">
          <cell r="B63">
            <v>3224</v>
          </cell>
          <cell r="C63" t="str">
            <v>TUBERIA PVC D=2 1/2" TIPO U.M. RDE 21 (Suministro e Instalación)</v>
          </cell>
          <cell r="D63" t="str">
            <v>ML</v>
          </cell>
          <cell r="E63">
            <v>16298</v>
          </cell>
        </row>
        <row r="64">
          <cell r="B64">
            <v>3225</v>
          </cell>
          <cell r="C64" t="str">
            <v>TUBERIA PVC D=3" TIPO U.M. RDE 21 (Suministro e Instalación)</v>
          </cell>
          <cell r="D64" t="str">
            <v>ML</v>
          </cell>
          <cell r="E64">
            <v>22861</v>
          </cell>
        </row>
        <row r="65">
          <cell r="B65">
            <v>3226</v>
          </cell>
          <cell r="C65" t="str">
            <v>TUBERIA PVC D=4" TIPO U.M. RDE 21 (Suministro e Instalación)</v>
          </cell>
          <cell r="D65" t="str">
            <v>ML</v>
          </cell>
          <cell r="E65">
            <v>36371</v>
          </cell>
        </row>
        <row r="66">
          <cell r="B66">
            <v>3227</v>
          </cell>
          <cell r="C66" t="str">
            <v>TUBERIA PVC D=6" TIPO U.M. RDE 21 (Suministro e Instalación)</v>
          </cell>
          <cell r="D66" t="str">
            <v>ML</v>
          </cell>
          <cell r="E66">
            <v>76218</v>
          </cell>
        </row>
        <row r="67">
          <cell r="B67">
            <v>3228</v>
          </cell>
          <cell r="C67" t="str">
            <v>TUBERIA PVC D=8" TIPO U.M. RDE 21 (Suministro e Instalación)</v>
          </cell>
          <cell r="D67" t="str">
            <v>ML</v>
          </cell>
          <cell r="E67">
            <v>125876</v>
          </cell>
        </row>
        <row r="68">
          <cell r="B68">
            <v>3229</v>
          </cell>
          <cell r="C68" t="str">
            <v>TUBERIA PVC D=10" TIPO U.M. RDE 21 (Suministro e Instalación)</v>
          </cell>
          <cell r="D68" t="str">
            <v>ML</v>
          </cell>
          <cell r="E68">
            <v>195872</v>
          </cell>
        </row>
        <row r="69">
          <cell r="B69">
            <v>3230</v>
          </cell>
          <cell r="C69" t="str">
            <v>TUBERIA PVC D=12" TIPO U.M. RDE 21 (Suministro e Instalación)</v>
          </cell>
          <cell r="D69" t="str">
            <v>ML</v>
          </cell>
          <cell r="E69">
            <v>268381</v>
          </cell>
        </row>
        <row r="70">
          <cell r="B70">
            <v>3231</v>
          </cell>
          <cell r="C70" t="str">
            <v>TUBERIA PVC D=2" TIPO U.M. RDE 26 (Suministro e Instalación)</v>
          </cell>
          <cell r="D70" t="str">
            <v>ML</v>
          </cell>
          <cell r="E70">
            <v>10687</v>
          </cell>
        </row>
        <row r="71">
          <cell r="B71">
            <v>3232</v>
          </cell>
          <cell r="C71" t="str">
            <v>TUBERIA PVC D=2 1/2" TIPO U.M. RDE 26 (Suministro e Instalación)</v>
          </cell>
          <cell r="D71" t="str">
            <v>ML</v>
          </cell>
          <cell r="E71">
            <v>14172</v>
          </cell>
        </row>
        <row r="72">
          <cell r="B72">
            <v>3233</v>
          </cell>
          <cell r="C72" t="str">
            <v>TUBERIA PVC D=3" TIPO U.M. RDE 26 (Suministro e Instalación)</v>
          </cell>
          <cell r="D72" t="str">
            <v>ML</v>
          </cell>
          <cell r="E72">
            <v>19667</v>
          </cell>
        </row>
        <row r="73">
          <cell r="B73">
            <v>3234</v>
          </cell>
          <cell r="C73" t="str">
            <v>TUBERIA PVC D=4" TIPO U.M. RDE 26 (Suministro e Instalación)</v>
          </cell>
          <cell r="D73" t="str">
            <v>ML</v>
          </cell>
          <cell r="E73">
            <v>31080</v>
          </cell>
        </row>
        <row r="74">
          <cell r="B74">
            <v>3235</v>
          </cell>
          <cell r="C74" t="str">
            <v>TUBERIA PVC D=6" TIPO U.M. RDE 26 (Suministro e Instalación)</v>
          </cell>
          <cell r="D74" t="str">
            <v>ML</v>
          </cell>
          <cell r="E74">
            <v>63640</v>
          </cell>
        </row>
        <row r="75">
          <cell r="B75">
            <v>3236</v>
          </cell>
          <cell r="C75" t="str">
            <v>TUBERIA PVC D=8" TIPO U.M. RDE 26 (Suministro e Instalación)</v>
          </cell>
          <cell r="D75" t="str">
            <v>ML</v>
          </cell>
          <cell r="E75">
            <v>105050</v>
          </cell>
        </row>
        <row r="76">
          <cell r="B76">
            <v>3237</v>
          </cell>
          <cell r="C76" t="str">
            <v>TUBERIA PVC D=10" TIPO U.M. RDE 26 (Suministro e Instalación)</v>
          </cell>
          <cell r="D76" t="str">
            <v>ML</v>
          </cell>
          <cell r="E76">
            <v>161380</v>
          </cell>
        </row>
        <row r="77">
          <cell r="B77">
            <v>3238</v>
          </cell>
          <cell r="C77" t="str">
            <v>TUBERIA PVC D=12" TIPO U.M. RDE 26 (Suministro e Instalación)</v>
          </cell>
          <cell r="D77" t="str">
            <v>ML</v>
          </cell>
          <cell r="E77">
            <v>221692</v>
          </cell>
        </row>
        <row r="78">
          <cell r="B78">
            <v>3239</v>
          </cell>
          <cell r="C78" t="str">
            <v>TUBERIA PVC D=3" TIPO U.M. RDE 32.5 (Suministro e Instalación)</v>
          </cell>
          <cell r="D78" t="str">
            <v>ML</v>
          </cell>
          <cell r="E78">
            <v>16512</v>
          </cell>
        </row>
        <row r="79">
          <cell r="B79">
            <v>3240</v>
          </cell>
          <cell r="C79" t="str">
            <v>TUBERIA PVC D=4" TIPO U.M. RDE 32.5 (Suministro e Instalación)</v>
          </cell>
          <cell r="D79" t="str">
            <v>ML</v>
          </cell>
          <cell r="E79">
            <v>25879</v>
          </cell>
        </row>
        <row r="80">
          <cell r="B80">
            <v>3241</v>
          </cell>
          <cell r="C80" t="str">
            <v>TUBERIA PVC D=6" TIPO U.M. RDE 32.5 (Suministro e Instalación)</v>
          </cell>
          <cell r="D80" t="str">
            <v>ML</v>
          </cell>
          <cell r="E80">
            <v>53226</v>
          </cell>
        </row>
        <row r="81">
          <cell r="B81">
            <v>3242</v>
          </cell>
          <cell r="C81" t="str">
            <v>TUBERIA PVC D=8" TIPO U.M. RDE 32.5 (Suministro e Instalación)</v>
          </cell>
          <cell r="D81" t="str">
            <v>ML</v>
          </cell>
          <cell r="E81">
            <v>87287</v>
          </cell>
        </row>
        <row r="82">
          <cell r="B82">
            <v>3243</v>
          </cell>
          <cell r="C82" t="str">
            <v>TUBERIA PVC D=10" TIPO U.M. RDE 32.5 (Suministro e Instalación)</v>
          </cell>
          <cell r="D82" t="str">
            <v>ML</v>
          </cell>
          <cell r="E82">
            <v>134253</v>
          </cell>
        </row>
        <row r="83">
          <cell r="B83">
            <v>3245</v>
          </cell>
          <cell r="C83" t="str">
            <v>TUBERIA PVC D=12" TIPO U.M. RDE 32.5 (Suministro e Instalación)</v>
          </cell>
          <cell r="D83" t="str">
            <v>ML</v>
          </cell>
          <cell r="E83">
            <v>183340</v>
          </cell>
        </row>
        <row r="84">
          <cell r="B84">
            <v>3246</v>
          </cell>
          <cell r="C84" t="str">
            <v>TUBERIA PVC D=4" TIPO U.M. RDE 41 (Suministro e Instalación)</v>
          </cell>
          <cell r="D84" t="str">
            <v>ML</v>
          </cell>
          <cell r="E84">
            <v>22241</v>
          </cell>
        </row>
        <row r="85">
          <cell r="B85">
            <v>3247</v>
          </cell>
          <cell r="C85" t="str">
            <v>TUBERIA PVC D=6" TIPO U.M. RDE 41 (Suministro e Instalación)</v>
          </cell>
          <cell r="D85" t="str">
            <v>ML</v>
          </cell>
          <cell r="E85">
            <v>44244</v>
          </cell>
        </row>
        <row r="86">
          <cell r="B86">
            <v>3248</v>
          </cell>
          <cell r="C86" t="str">
            <v>TUBERIA PVC D=8" TIPO U.M. RDE 41 (Suministro e Instalación)</v>
          </cell>
          <cell r="D86" t="str">
            <v>ML</v>
          </cell>
          <cell r="E86">
            <v>71536</v>
          </cell>
        </row>
        <row r="87">
          <cell r="B87">
            <v>3249</v>
          </cell>
          <cell r="C87" t="str">
            <v>TUBERIA PVC D=10" TIPO U.M. RDE 41 (Suministro e Instalación)</v>
          </cell>
          <cell r="D87" t="str">
            <v>ML</v>
          </cell>
          <cell r="E87">
            <v>109672</v>
          </cell>
        </row>
        <row r="88">
          <cell r="B88">
            <v>3250</v>
          </cell>
          <cell r="C88" t="str">
            <v>TUBERIA PVC D=12" TIPO U.M. RDE 41 (Suministro e Instalación)</v>
          </cell>
          <cell r="D88" t="str">
            <v>ML</v>
          </cell>
          <cell r="E88">
            <v>149452</v>
          </cell>
        </row>
        <row r="89">
          <cell r="B89">
            <v>3251</v>
          </cell>
          <cell r="C89" t="str">
            <v>TEE HD EXTREMO LISO 6"x2" (Suministro e Instalación)</v>
          </cell>
          <cell r="D89" t="str">
            <v>UN</v>
          </cell>
          <cell r="E89">
            <v>364469</v>
          </cell>
        </row>
        <row r="90">
          <cell r="B90">
            <v>3252</v>
          </cell>
          <cell r="C90" t="str">
            <v>TEE HD EXTREMO LISO 6"x3" (Suministro e Instalación)</v>
          </cell>
          <cell r="D90" t="str">
            <v>UN</v>
          </cell>
          <cell r="E90">
            <v>355201</v>
          </cell>
        </row>
        <row r="91">
          <cell r="B91">
            <v>3253</v>
          </cell>
          <cell r="C91" t="str">
            <v>TEE HD EXTREMO LISO 6"x4" (Suministro e Instalación)</v>
          </cell>
          <cell r="D91" t="str">
            <v>UN</v>
          </cell>
          <cell r="E91">
            <v>418402</v>
          </cell>
        </row>
        <row r="92">
          <cell r="B92">
            <v>3254</v>
          </cell>
          <cell r="C92" t="str">
            <v>TEE HD EXTREMO LISO 6"x6" (Suministro e Instalación)</v>
          </cell>
          <cell r="D92" t="str">
            <v>UN</v>
          </cell>
          <cell r="E92">
            <v>497597</v>
          </cell>
        </row>
        <row r="93">
          <cell r="B93">
            <v>3255</v>
          </cell>
          <cell r="C93" t="str">
            <v>TEE HD EXTREMO LISO 8"x2" (Suministro e Instalación)</v>
          </cell>
          <cell r="D93" t="str">
            <v>UN</v>
          </cell>
          <cell r="E93">
            <v>600869</v>
          </cell>
        </row>
        <row r="94">
          <cell r="B94">
            <v>3256</v>
          </cell>
          <cell r="C94" t="str">
            <v>TEE HD EXTREMO LISO 8"x3" (Suministro e Instalación)</v>
          </cell>
          <cell r="D94" t="str">
            <v>UN</v>
          </cell>
          <cell r="E94">
            <v>685823</v>
          </cell>
        </row>
        <row r="95">
          <cell r="B95">
            <v>3257</v>
          </cell>
          <cell r="C95" t="str">
            <v>TEE HD EXTREMO LISO 8"x4" (Suministro e Instalación)</v>
          </cell>
          <cell r="D95" t="str">
            <v>UN</v>
          </cell>
          <cell r="E95">
            <v>780857</v>
          </cell>
        </row>
        <row r="96">
          <cell r="B96">
            <v>3258</v>
          </cell>
          <cell r="C96" t="str">
            <v>TEE HD EXTREMO LISO 8"x6" (Suministro e Instalación)</v>
          </cell>
          <cell r="D96" t="str">
            <v>UN</v>
          </cell>
          <cell r="E96">
            <v>818294</v>
          </cell>
        </row>
        <row r="97">
          <cell r="B97">
            <v>3259</v>
          </cell>
          <cell r="C97" t="str">
            <v>TEE HD EXTREMO LISO 8"x8" (Suministro e Instalación)</v>
          </cell>
          <cell r="D97" t="str">
            <v>UN</v>
          </cell>
          <cell r="E97">
            <v>878770</v>
          </cell>
        </row>
        <row r="98">
          <cell r="B98">
            <v>3260</v>
          </cell>
          <cell r="C98" t="str">
            <v>TEE HD EXTREMO LISO 10"x2" (Suministro e Instalación)</v>
          </cell>
          <cell r="D98" t="str">
            <v>UN</v>
          </cell>
          <cell r="E98">
            <v>916728</v>
          </cell>
        </row>
        <row r="99">
          <cell r="B99">
            <v>3261</v>
          </cell>
          <cell r="C99" t="str">
            <v>TEE HD EXTREMO LISO 10"x3" (Suministro e Instalación)</v>
          </cell>
          <cell r="D99" t="str">
            <v>UN</v>
          </cell>
          <cell r="E99">
            <v>1101036</v>
          </cell>
        </row>
        <row r="100">
          <cell r="B100">
            <v>3262</v>
          </cell>
          <cell r="C100" t="str">
            <v>TEE HD EXTREMO LISO 10"x4" (Suministro e Instalación)</v>
          </cell>
          <cell r="D100" t="str">
            <v>UN</v>
          </cell>
          <cell r="E100">
            <v>1139913</v>
          </cell>
        </row>
        <row r="101">
          <cell r="B101">
            <v>3263</v>
          </cell>
          <cell r="C101" t="str">
            <v>TEE HD EXTREMO LISO 10"x6" (Suministro e Instalación)</v>
          </cell>
          <cell r="D101" t="str">
            <v>UN</v>
          </cell>
          <cell r="E101">
            <v>1196069</v>
          </cell>
        </row>
        <row r="102">
          <cell r="B102">
            <v>3264</v>
          </cell>
          <cell r="C102" t="str">
            <v>TEE HD EXTREMO LISO 10"x8" (Suministro e Instalación)</v>
          </cell>
          <cell r="D102" t="str">
            <v>UN</v>
          </cell>
          <cell r="E102">
            <v>1387576</v>
          </cell>
        </row>
        <row r="103">
          <cell r="B103">
            <v>3265</v>
          </cell>
          <cell r="C103" t="str">
            <v>TEE HD EXTREMO LISO 10"x10" (Suministro e Instalación)</v>
          </cell>
          <cell r="D103" t="str">
            <v>UN</v>
          </cell>
          <cell r="E103">
            <v>1527246</v>
          </cell>
        </row>
        <row r="104">
          <cell r="B104">
            <v>3267</v>
          </cell>
          <cell r="C104" t="str">
            <v>TEE HD EXTREMO LISO 12"x3" (Suministro e Instalación)</v>
          </cell>
          <cell r="D104" t="str">
            <v>UN</v>
          </cell>
          <cell r="E104">
            <v>1623412</v>
          </cell>
        </row>
        <row r="105">
          <cell r="B105">
            <v>3268</v>
          </cell>
          <cell r="C105" t="str">
            <v>TEE HD EXTREMO LISO 12"x4" (Suministro e Instalación)</v>
          </cell>
          <cell r="D105" t="str">
            <v>UN</v>
          </cell>
          <cell r="E105">
            <v>1660850</v>
          </cell>
        </row>
        <row r="106">
          <cell r="B106">
            <v>3269</v>
          </cell>
          <cell r="C106" t="str">
            <v>TEE HD EXTREMO LISO 12"x6" (Suministro e Instalación)</v>
          </cell>
          <cell r="D106" t="str">
            <v>UN</v>
          </cell>
          <cell r="E106">
            <v>2006426</v>
          </cell>
        </row>
        <row r="107">
          <cell r="B107">
            <v>3270</v>
          </cell>
          <cell r="C107" t="str">
            <v>TEE HD EXTREMO LISO 12"x8" (Suministro e Instalación)</v>
          </cell>
          <cell r="D107" t="str">
            <v>UN</v>
          </cell>
          <cell r="E107">
            <v>2199372</v>
          </cell>
        </row>
        <row r="108">
          <cell r="B108">
            <v>3271</v>
          </cell>
          <cell r="C108" t="str">
            <v>TEE HD EXTREMO LISO 12"x10" (Suministro e Instalación)</v>
          </cell>
          <cell r="D108" t="str">
            <v>UN</v>
          </cell>
          <cell r="E108">
            <v>2583826</v>
          </cell>
        </row>
        <row r="109">
          <cell r="B109">
            <v>3272</v>
          </cell>
          <cell r="C109" t="str">
            <v>TEE HD EXTREMO LISO 12"x12" (Suministro e Instalación)</v>
          </cell>
          <cell r="D109" t="str">
            <v>UN</v>
          </cell>
          <cell r="E109">
            <v>2968279</v>
          </cell>
        </row>
        <row r="110">
          <cell r="B110">
            <v>3273</v>
          </cell>
          <cell r="C110" t="str">
            <v>TEE HD EXTREMO LISO 24"x8" (Suministro e Instalación)</v>
          </cell>
          <cell r="D110" t="str">
            <v>UN</v>
          </cell>
          <cell r="E110">
            <v>8389577</v>
          </cell>
        </row>
        <row r="111">
          <cell r="B111">
            <v>3274</v>
          </cell>
          <cell r="C111" t="str">
            <v>TEE HD EXTREMO LISO 24"x10" (Suministro e Instalación)</v>
          </cell>
          <cell r="D111" t="str">
            <v>UN</v>
          </cell>
          <cell r="E111">
            <v>9162804</v>
          </cell>
        </row>
        <row r="112">
          <cell r="B112">
            <v>3275</v>
          </cell>
          <cell r="C112" t="str">
            <v>TEE HD EXTREMO LISO 24"x12" (Suministro e Instalación)</v>
          </cell>
          <cell r="D112" t="str">
            <v>UN</v>
          </cell>
          <cell r="E112">
            <v>9381669</v>
          </cell>
        </row>
        <row r="113">
          <cell r="B113">
            <v>3276</v>
          </cell>
          <cell r="C113" t="str">
            <v>TEE HD EXTREMO LISO 24"x14" (Suministro e Instalación)</v>
          </cell>
          <cell r="D113" t="str">
            <v>UN</v>
          </cell>
          <cell r="E113">
            <v>9757482</v>
          </cell>
        </row>
        <row r="114">
          <cell r="B114">
            <v>3277</v>
          </cell>
          <cell r="C114" t="str">
            <v>TEE HD EXTREMO LISO 24"x16" (Suministro e Instalación)</v>
          </cell>
          <cell r="D114" t="str">
            <v>UN</v>
          </cell>
          <cell r="E114">
            <v>11105229</v>
          </cell>
        </row>
        <row r="115">
          <cell r="B115">
            <v>3278</v>
          </cell>
          <cell r="C115" t="str">
            <v>TEE HD EXTREMO LISO 24"x18" (Suministro e Instalación)</v>
          </cell>
          <cell r="D115" t="str">
            <v>UN</v>
          </cell>
          <cell r="E115">
            <v>12414098</v>
          </cell>
        </row>
        <row r="116">
          <cell r="B116">
            <v>3279</v>
          </cell>
          <cell r="C116" t="str">
            <v>TEE HD EXTREMO LISO 24"x20" (Suministro e Instalación)</v>
          </cell>
          <cell r="D116" t="str">
            <v>UN</v>
          </cell>
          <cell r="E116">
            <v>13841039</v>
          </cell>
        </row>
        <row r="117">
          <cell r="B117">
            <v>3280</v>
          </cell>
          <cell r="C117" t="str">
            <v>TEE HD EXTREMO LISO 24"x24" (Suministro e Instalación)</v>
          </cell>
          <cell r="D117" t="str">
            <v>UN</v>
          </cell>
          <cell r="E117">
            <v>15170067</v>
          </cell>
        </row>
        <row r="118">
          <cell r="B118">
            <v>3281</v>
          </cell>
          <cell r="C118" t="str">
            <v>TEE HD EXTREMO LISO 4"x3" (Suministro e Instalación)</v>
          </cell>
          <cell r="D118" t="str">
            <v>UN</v>
          </cell>
          <cell r="E118">
            <v>264931</v>
          </cell>
        </row>
        <row r="119">
          <cell r="B119">
            <v>3282</v>
          </cell>
          <cell r="C119" t="str">
            <v>TEE HD EXTREMO LISO 4"x4" (Suministro e Instalación)</v>
          </cell>
          <cell r="D119" t="str">
            <v>UN</v>
          </cell>
          <cell r="E119">
            <v>262422</v>
          </cell>
        </row>
        <row r="120">
          <cell r="B120">
            <v>3283</v>
          </cell>
          <cell r="C120" t="str">
            <v>TUBERIA CONDUIT PVC D=1" (Incluye Suministro e Instalación)</v>
          </cell>
          <cell r="D120" t="str">
            <v>ML</v>
          </cell>
          <cell r="E120">
            <v>4933</v>
          </cell>
        </row>
        <row r="121">
          <cell r="B121">
            <v>3284</v>
          </cell>
          <cell r="C121" t="str">
            <v>TUBERIA CONDUIT PVC D=1 1/2" (Incluye Suministro e Instalación)</v>
          </cell>
          <cell r="D121" t="str">
            <v>ML</v>
          </cell>
          <cell r="E121">
            <v>7767</v>
          </cell>
        </row>
        <row r="122">
          <cell r="B122">
            <v>3285</v>
          </cell>
          <cell r="C122" t="str">
            <v>TUBERIA CONDUIT PVC D=1 1/4" (Incluye Suministro e Instalación)</v>
          </cell>
          <cell r="D122" t="str">
            <v>ML</v>
          </cell>
          <cell r="E122">
            <v>6527</v>
          </cell>
        </row>
        <row r="123">
          <cell r="B123">
            <v>3286</v>
          </cell>
          <cell r="C123" t="str">
            <v>TUBERIA CONDUIT PVC D=2" (Incluye Suministro e Instalación)</v>
          </cell>
          <cell r="D123" t="str">
            <v>ML</v>
          </cell>
          <cell r="E123">
            <v>10865</v>
          </cell>
        </row>
        <row r="124">
          <cell r="B124">
            <v>3287</v>
          </cell>
          <cell r="C124" t="str">
            <v>TUBERIA CONDUIT METALICO D=1 1/2" TIPO RMC (Incluye Suministro e Instalación)</v>
          </cell>
          <cell r="D124" t="str">
            <v>ML</v>
          </cell>
          <cell r="E124">
            <v>43215</v>
          </cell>
        </row>
        <row r="125">
          <cell r="B125">
            <v>3288</v>
          </cell>
          <cell r="C125" t="str">
            <v>TUBERIA CONDUIT METALICO D=1" TIPO RMC (Incluye Suministro e Instalación)</v>
          </cell>
          <cell r="D125" t="str">
            <v>ML</v>
          </cell>
          <cell r="E125">
            <v>26766</v>
          </cell>
        </row>
        <row r="126">
          <cell r="B126">
            <v>3291</v>
          </cell>
          <cell r="C126" t="str">
            <v>CODO HD 90° EXTREMO LISO PARA PVC D=2" (Suministro e Instalación)</v>
          </cell>
          <cell r="D126" t="str">
            <v>UN</v>
          </cell>
          <cell r="E126">
            <v>96025</v>
          </cell>
        </row>
        <row r="127">
          <cell r="B127">
            <v>3292</v>
          </cell>
          <cell r="C127" t="str">
            <v>CODO HD 90° EXTREMO LISO PARA PVC D=3" (Suministro e Instalación)</v>
          </cell>
          <cell r="D127" t="str">
            <v>UN</v>
          </cell>
          <cell r="E127">
            <v>132044</v>
          </cell>
        </row>
        <row r="128">
          <cell r="B128">
            <v>3293</v>
          </cell>
          <cell r="C128" t="str">
            <v>CODO HD 90° EXTREMO LISO PARA PVC D=4" (Suministro e Instalación)</v>
          </cell>
          <cell r="D128" t="str">
            <v>UN</v>
          </cell>
          <cell r="E128">
            <v>207335</v>
          </cell>
        </row>
        <row r="129">
          <cell r="B129">
            <v>3294</v>
          </cell>
          <cell r="C129" t="str">
            <v>CODO HD 90° EXTREMO LISO PARA PVC D=6" (Suministro e Instalación)</v>
          </cell>
          <cell r="D129" t="str">
            <v>UN</v>
          </cell>
          <cell r="E129">
            <v>412005</v>
          </cell>
        </row>
        <row r="130">
          <cell r="B130">
            <v>3295</v>
          </cell>
          <cell r="C130" t="str">
            <v>CODO HD 90° EXTREMO LISO PARA PVC D=8" (Suministro e Instalación)</v>
          </cell>
          <cell r="D130" t="str">
            <v>UN</v>
          </cell>
          <cell r="E130">
            <v>763879</v>
          </cell>
        </row>
        <row r="131">
          <cell r="B131">
            <v>3296</v>
          </cell>
          <cell r="C131" t="str">
            <v>CODO HD 90° EXTREMO LISO PARA PVC D=10" (Suministro e Instalación)</v>
          </cell>
          <cell r="D131" t="str">
            <v>UN</v>
          </cell>
          <cell r="E131">
            <v>1393494</v>
          </cell>
        </row>
        <row r="132">
          <cell r="B132">
            <v>3297</v>
          </cell>
          <cell r="C132" t="str">
            <v>CODO HD 90° EXTREMO LISO PARA PVC D=12" (Suministro e Instalación)</v>
          </cell>
          <cell r="D132" t="str">
            <v>UN</v>
          </cell>
          <cell r="E132">
            <v>1660949</v>
          </cell>
        </row>
        <row r="133">
          <cell r="B133">
            <v>3298</v>
          </cell>
          <cell r="C133" t="str">
            <v>CODO HD 90° EXTREMO LISO PARA PVC D=14" (Suministro e Instalación)</v>
          </cell>
          <cell r="D133" t="str">
            <v>UN</v>
          </cell>
          <cell r="E133">
            <v>2561164</v>
          </cell>
        </row>
        <row r="134">
          <cell r="B134">
            <v>3299</v>
          </cell>
          <cell r="C134" t="str">
            <v>CODO HD 90° EXTREMO LISO PARA PVC D=16" (Suministro e Instalación)</v>
          </cell>
          <cell r="D134" t="str">
            <v>UN</v>
          </cell>
          <cell r="E134">
            <v>3583407</v>
          </cell>
        </row>
        <row r="135">
          <cell r="B135">
            <v>3300</v>
          </cell>
          <cell r="C135" t="str">
            <v>CODO HD 90° EXTREMO LISO PARA PVC D=18" (Suministro e Instalación)</v>
          </cell>
          <cell r="D135" t="str">
            <v>UN</v>
          </cell>
          <cell r="E135">
            <v>4280736</v>
          </cell>
        </row>
        <row r="136">
          <cell r="B136">
            <v>3301</v>
          </cell>
          <cell r="C136" t="str">
            <v>CODO HD 90° EXTREMO LISO PARA PVC D=20" (Suministro e Instalación)</v>
          </cell>
          <cell r="D136" t="str">
            <v>UN</v>
          </cell>
          <cell r="E136">
            <v>5358650</v>
          </cell>
        </row>
        <row r="137">
          <cell r="B137">
            <v>3303</v>
          </cell>
          <cell r="C137" t="str">
            <v>CODO HD 45° EXTREMO LISO PARA PVC D=2" (Suministro e Instalación)</v>
          </cell>
          <cell r="D137" t="str">
            <v>UN</v>
          </cell>
          <cell r="E137">
            <v>111864</v>
          </cell>
        </row>
        <row r="138">
          <cell r="B138">
            <v>3304</v>
          </cell>
          <cell r="C138" t="str">
            <v>CODO HD 45° EXTREMO LISO PARA PVC D=3" (Suministro e Instalación)</v>
          </cell>
          <cell r="D138" t="str">
            <v>UN</v>
          </cell>
          <cell r="E138">
            <v>134924</v>
          </cell>
        </row>
        <row r="139">
          <cell r="B139">
            <v>3305</v>
          </cell>
          <cell r="C139" t="str">
            <v>CODO HD 45° EXTREMO LISO PARA PVC D=4" (Suministro e Instalación)</v>
          </cell>
          <cell r="D139" t="str">
            <v>UN</v>
          </cell>
          <cell r="E139">
            <v>172778</v>
          </cell>
        </row>
        <row r="140">
          <cell r="B140">
            <v>3306</v>
          </cell>
          <cell r="C140" t="str">
            <v>CODO HD 45° EXTREMO LISO PARA PVC D=6" (Suministro e Instalación)</v>
          </cell>
          <cell r="D140" t="str">
            <v>UN</v>
          </cell>
          <cell r="E140">
            <v>344330</v>
          </cell>
        </row>
        <row r="141">
          <cell r="B141">
            <v>3307</v>
          </cell>
          <cell r="C141" t="str">
            <v>CODO HD 45° EXTREMO LISO PARA PVC D=8" (Suministro e Instalación)</v>
          </cell>
          <cell r="D141" t="str">
            <v>UN</v>
          </cell>
          <cell r="E141">
            <v>730761</v>
          </cell>
        </row>
        <row r="142">
          <cell r="B142">
            <v>3308</v>
          </cell>
          <cell r="C142" t="str">
            <v>CODO HD 45° EXTREMO LISO PARA PVC D=10" (Suministro e Instalación)</v>
          </cell>
          <cell r="D142" t="str">
            <v>UN</v>
          </cell>
          <cell r="E142">
            <v>1184609</v>
          </cell>
        </row>
        <row r="143">
          <cell r="B143">
            <v>3309</v>
          </cell>
          <cell r="C143" t="str">
            <v>CODO HD 45° EXTREMO LISO PARA PVC D=12" (Suministro e Instalación)</v>
          </cell>
          <cell r="D143" t="str">
            <v>UN</v>
          </cell>
          <cell r="E143">
            <v>1295214</v>
          </cell>
        </row>
        <row r="144">
          <cell r="B144">
            <v>3310</v>
          </cell>
          <cell r="C144" t="str">
            <v>CODO HD 45° EXTREMO LISO PARA PVC D=14" (Suministro e Instalación)</v>
          </cell>
          <cell r="D144" t="str">
            <v>UN</v>
          </cell>
          <cell r="E144">
            <v>1841568</v>
          </cell>
        </row>
        <row r="145">
          <cell r="B145">
            <v>3311</v>
          </cell>
          <cell r="C145" t="str">
            <v>CODO HD 45° EXTREMO LISO PARA PVC D=16" (Suministro e Instalación)</v>
          </cell>
          <cell r="D145" t="str">
            <v>UN</v>
          </cell>
          <cell r="E145">
            <v>2709388</v>
          </cell>
        </row>
        <row r="146">
          <cell r="B146">
            <v>3312</v>
          </cell>
          <cell r="C146" t="str">
            <v>CODO HD 45° EXTREMO LISO PARA PVC D=18" (Suministro e Instalación)</v>
          </cell>
          <cell r="D146" t="str">
            <v>UN</v>
          </cell>
          <cell r="E146">
            <v>3583824</v>
          </cell>
        </row>
        <row r="147">
          <cell r="B147">
            <v>3313</v>
          </cell>
          <cell r="C147" t="str">
            <v>CODO HD 45° EXTREMO LISO PARA PVC D=20" (Suministro e Instalación)</v>
          </cell>
          <cell r="D147" t="str">
            <v>UN</v>
          </cell>
          <cell r="E147">
            <v>5178663</v>
          </cell>
        </row>
        <row r="148">
          <cell r="B148">
            <v>3315</v>
          </cell>
          <cell r="C148" t="str">
            <v>CODO HD 22.5° EXTREMO LISO PARA PVC D=6" (Suministro e Instalación)</v>
          </cell>
          <cell r="D148" t="str">
            <v>UN</v>
          </cell>
          <cell r="E148">
            <v>298253</v>
          </cell>
        </row>
        <row r="149">
          <cell r="B149">
            <v>3316</v>
          </cell>
          <cell r="C149" t="str">
            <v>CODO HD 22.5° EXTREMO LISO PARA PVC D=12" (Suministro e Instalación)</v>
          </cell>
          <cell r="D149" t="str">
            <v>UN</v>
          </cell>
          <cell r="E149">
            <v>1381608</v>
          </cell>
        </row>
        <row r="150">
          <cell r="B150">
            <v>3317</v>
          </cell>
          <cell r="C150" t="str">
            <v>CODO HD 11.25° EXTREMO LISO PARA PVC D=6" (Suministro e Instalación)</v>
          </cell>
          <cell r="D150" t="str">
            <v>UN</v>
          </cell>
          <cell r="E150">
            <v>286734</v>
          </cell>
        </row>
        <row r="151">
          <cell r="B151">
            <v>3318</v>
          </cell>
          <cell r="C151" t="str">
            <v>CODO HD 11.25° EXTREMO LISO PARA PVC D=12" (Suministro e Instalación)</v>
          </cell>
          <cell r="D151" t="str">
            <v>UN</v>
          </cell>
          <cell r="E151">
            <v>1207380</v>
          </cell>
        </row>
        <row r="152">
          <cell r="B152">
            <v>3320</v>
          </cell>
          <cell r="C152" t="str">
            <v>TAPON HD EXTREMO LISO D=6" (Suministro e Instalación)</v>
          </cell>
          <cell r="D152" t="str">
            <v>UN</v>
          </cell>
          <cell r="E152">
            <v>276654</v>
          </cell>
        </row>
        <row r="153">
          <cell r="B153">
            <v>3321</v>
          </cell>
          <cell r="C153" t="str">
            <v>TAPON HD EXTREMO LISO D=12" (Suministro e Instalación)</v>
          </cell>
          <cell r="D153" t="str">
            <v>UN</v>
          </cell>
          <cell r="E153">
            <v>1179823</v>
          </cell>
        </row>
        <row r="154">
          <cell r="B154">
            <v>3322</v>
          </cell>
          <cell r="C154" t="str">
            <v>VALVULA COMPUERTA ELASTICA VASTAGO NO ASCENDENTE EXTREMO LISO D=2" (Suministro e Instalación)</v>
          </cell>
          <cell r="D154" t="str">
            <v>UN</v>
          </cell>
          <cell r="E154">
            <v>392568</v>
          </cell>
        </row>
        <row r="155">
          <cell r="B155">
            <v>3323</v>
          </cell>
          <cell r="C155" t="str">
            <v>VALVULA COMPUERTA ELASTICA VASTAGO NO ASCENDENTE EXTREMO LISO D=3" (Suministro e Instalación)</v>
          </cell>
          <cell r="D155" t="str">
            <v>UN</v>
          </cell>
          <cell r="E155">
            <v>572255</v>
          </cell>
        </row>
        <row r="156">
          <cell r="B156">
            <v>3324</v>
          </cell>
          <cell r="C156" t="str">
            <v>VALVULA COMPUERTA ELASTICA VASTAGO NO ASCENDENTE EXTREMO LISO D=6" (Suministro e Instalación)</v>
          </cell>
          <cell r="D156" t="str">
            <v>UN</v>
          </cell>
          <cell r="E156">
            <v>1349363</v>
          </cell>
        </row>
        <row r="157">
          <cell r="B157">
            <v>3325</v>
          </cell>
          <cell r="C157" t="str">
            <v>VALVULA COMPUERTA ELASTICA VASTAGO NO ASCENDENTE EXTREMO LISO D=8" (Suministro e Instalación)</v>
          </cell>
          <cell r="D157" t="str">
            <v>UN</v>
          </cell>
          <cell r="E157">
            <v>1992571</v>
          </cell>
        </row>
        <row r="158">
          <cell r="B158">
            <v>3327</v>
          </cell>
          <cell r="C158" t="str">
            <v>HIDRANTE EXTREMO BRIDA D=3" (Suministro e Instalación. No incluye kit de nivelación)</v>
          </cell>
          <cell r="D158" t="str">
            <v>UN</v>
          </cell>
          <cell r="E158">
            <v>2461295</v>
          </cell>
        </row>
        <row r="159">
          <cell r="B159">
            <v>3328</v>
          </cell>
          <cell r="C159" t="str">
            <v>HIDRANTE EXTREMO BRIDA D=4" TIPO POSTE (Suministro e Instalación. No incluye kit de nivelación)</v>
          </cell>
          <cell r="D159" t="str">
            <v>UN</v>
          </cell>
          <cell r="E159">
            <v>2294581</v>
          </cell>
        </row>
        <row r="160">
          <cell r="B160">
            <v>3329</v>
          </cell>
          <cell r="C160" t="str">
            <v>HIDRANTE EXTREMO BRIDA D=6" TIPO POSTE (Suministro e Instalación. No incluye kit de nivelación)</v>
          </cell>
          <cell r="D160" t="str">
            <v>UN</v>
          </cell>
          <cell r="E160">
            <v>3206351</v>
          </cell>
        </row>
        <row r="161">
          <cell r="B161">
            <v>3330</v>
          </cell>
          <cell r="C161" t="str">
            <v>HIDRANTE EXTREMO BRIDA D=4" TIPO TRÁFICO (Suministro e Instalación. No incluye kit de nivelación)</v>
          </cell>
          <cell r="D161" t="str">
            <v>UN</v>
          </cell>
          <cell r="E161">
            <v>3531455</v>
          </cell>
        </row>
        <row r="162">
          <cell r="B162">
            <v>3331</v>
          </cell>
          <cell r="C162" t="str">
            <v>HIDRANTE EXTREMO BRIDA D=6" TIPO TRAFICO (Suministro e Instalación. No incluye kit de nivelación)</v>
          </cell>
          <cell r="D162" t="str">
            <v>UN</v>
          </cell>
          <cell r="E162">
            <v>4711047</v>
          </cell>
        </row>
        <row r="163">
          <cell r="B163">
            <v>3347</v>
          </cell>
          <cell r="C163" t="str">
            <v>POSTE EN CONCRETO AP, H=8m, CR=510 Kg (Inc. Suministro, Izaje, Hincado, Aplomado y Cimentación según Norma LA009)</v>
          </cell>
          <cell r="D163" t="str">
            <v>UN</v>
          </cell>
          <cell r="E163">
            <v>779448</v>
          </cell>
        </row>
        <row r="164">
          <cell r="B164">
            <v>3348</v>
          </cell>
          <cell r="C164" t="str">
            <v>POSTE EN CONCRETO AP, H=8m, CR=750 Kg (Inc. Suministro, Izaje, Hincado, Aplomado y Cimentación según Norma LA009)</v>
          </cell>
          <cell r="D164" t="str">
            <v>UN</v>
          </cell>
          <cell r="E164">
            <v>759468</v>
          </cell>
        </row>
        <row r="165">
          <cell r="B165">
            <v>3350</v>
          </cell>
          <cell r="C165" t="str">
            <v>POSTE EN CONCRETO AP, H=10m, CR=510 Kg (Inc. Suministro, Izaje, Hincado, Aplomado y Cimentación según Norma LA009)</v>
          </cell>
          <cell r="D165" t="str">
            <v>UN</v>
          </cell>
          <cell r="E165">
            <v>779448</v>
          </cell>
        </row>
        <row r="166">
          <cell r="B166">
            <v>3351</v>
          </cell>
          <cell r="C166" t="str">
            <v>POSTE EN CONCRETO AP, H=10m, CR=750 Kg (Inc. Suministro, Izaje, Hincado, Aplomado y Cimentación según Norma LA009)</v>
          </cell>
          <cell r="D166" t="str">
            <v>UN</v>
          </cell>
          <cell r="E166">
            <v>915094</v>
          </cell>
        </row>
        <row r="167">
          <cell r="B167">
            <v>3352</v>
          </cell>
          <cell r="C167" t="str">
            <v>POSTE EN CONCRETO AP, H=10m, CR=1050 Kg (Inc. Suministro, Izaje, Hincado, Aplomado y Cimentación según Norma LA009)</v>
          </cell>
          <cell r="D167" t="str">
            <v>UN</v>
          </cell>
          <cell r="E167">
            <v>1039831</v>
          </cell>
        </row>
        <row r="168">
          <cell r="B168">
            <v>3353</v>
          </cell>
          <cell r="C168" t="str">
            <v>POSTE EN CONCRETO AP, H=12m, CR=510 Kg (Inc. Suministro, Izaje, Hincado, Aplomado y Cimentación según Norma LA009)</v>
          </cell>
          <cell r="D168" t="str">
            <v>UN</v>
          </cell>
          <cell r="E168">
            <v>937527</v>
          </cell>
        </row>
        <row r="169">
          <cell r="B169">
            <v>3354</v>
          </cell>
          <cell r="C169" t="str">
            <v>POSTE EN CONCRETO AP, H=12m, CR=1050 Kg (Inc. Suministro, Izaje, Hincado, Aplomado y Cimentación según Norma LA009)</v>
          </cell>
          <cell r="D169" t="str">
            <v>UN</v>
          </cell>
          <cell r="E169">
            <v>1324197</v>
          </cell>
        </row>
        <row r="170">
          <cell r="B170">
            <v>3355</v>
          </cell>
          <cell r="C170" t="str">
            <v>POSTE EN CONCRETO AP, H=14m, CR=750 Kg (Inc. Suministro, Izaje, Hincado, Aplomado y Cimentación según Norma LA009)</v>
          </cell>
          <cell r="D170" t="str">
            <v>UN</v>
          </cell>
          <cell r="E170">
            <v>1351295</v>
          </cell>
        </row>
        <row r="171">
          <cell r="B171">
            <v>3356</v>
          </cell>
          <cell r="C171" t="str">
            <v>POSTE EN CONCRETO AP, H=14m, CR=1050 Kg (Inc. Suministro, Izaje, Hincado, Aplomado y Cimentación según Norma LA009)</v>
          </cell>
          <cell r="D171" t="str">
            <v>UN</v>
          </cell>
          <cell r="E171">
            <v>1696659</v>
          </cell>
        </row>
        <row r="172">
          <cell r="B172">
            <v>3357</v>
          </cell>
          <cell r="C172" t="str">
            <v>POSTE EN CONCRETO AP, H=14m, CR=1350 Kg (Inc. Suministro, Izaje, Hincado, Aplomado y Cimentación según Norma LA009)</v>
          </cell>
          <cell r="D172" t="str">
            <v>UN</v>
          </cell>
          <cell r="E172">
            <v>1843720</v>
          </cell>
        </row>
        <row r="173">
          <cell r="B173">
            <v>3358</v>
          </cell>
          <cell r="C173" t="str">
            <v>POSTE METALICO AP, H=6m TIPO M130 SENCILLO (Inc. Sumin., Izaje, Aplomado, Inst., Base según Norma AP330 y Luminaria 70W)</v>
          </cell>
          <cell r="D173" t="str">
            <v>UN</v>
          </cell>
          <cell r="E173">
            <v>1231077</v>
          </cell>
        </row>
        <row r="174">
          <cell r="B174">
            <v>3359</v>
          </cell>
          <cell r="C174" t="str">
            <v>POSTE METALICO AP, H=6m TIPO M130 DOBLE (Inc. Sumin., Izaje, Aplomado, Inst., Base según Norma AP330 y Luminarias 70W)</v>
          </cell>
          <cell r="D174" t="str">
            <v>UN</v>
          </cell>
          <cell r="E174">
            <v>1617476</v>
          </cell>
        </row>
        <row r="175">
          <cell r="B175">
            <v>3360</v>
          </cell>
          <cell r="C175" t="str">
            <v>POSTE METALICO AP, H=9m (Inc. Suministro, Izaje, Aplomado e Instalación. Inc. Brazo Sencillo y Base según Norma AP802)</v>
          </cell>
          <cell r="D175" t="str">
            <v>UN</v>
          </cell>
          <cell r="E175">
            <v>2045074</v>
          </cell>
        </row>
        <row r="176">
          <cell r="B176">
            <v>3361</v>
          </cell>
          <cell r="C176" t="str">
            <v>POSTE METALICO AP, H=10m (Inc. Suministro, Izaje, Aplomado e Instalación. Incluye Brazo Doble y Base según Norma AP802)</v>
          </cell>
          <cell r="D176" t="str">
            <v>UN</v>
          </cell>
          <cell r="E176">
            <v>2366209</v>
          </cell>
        </row>
        <row r="177">
          <cell r="B177">
            <v>3363</v>
          </cell>
          <cell r="C177" t="str">
            <v>POSTE METALICO AP, H=12m (Inc. Suministro, Izaje, Aplomado e Instalación. Inc. Brazo Doble y Base según Norma AP802)</v>
          </cell>
          <cell r="D177" t="str">
            <v>UN</v>
          </cell>
          <cell r="E177">
            <v>2710902</v>
          </cell>
        </row>
        <row r="178">
          <cell r="B178">
            <v>3364</v>
          </cell>
          <cell r="C178" t="str">
            <v>POSTE EN CONCRETO LA, H=8m, CR=510 Kg (Inc. Suministro, Izaje, Hincado, Aplomado y Cimentación según Norma LA009)</v>
          </cell>
          <cell r="D178" t="str">
            <v>UN</v>
          </cell>
          <cell r="E178">
            <v>633078</v>
          </cell>
        </row>
        <row r="179">
          <cell r="B179">
            <v>3365</v>
          </cell>
          <cell r="C179" t="str">
            <v>POSTE EN CONCRETO LA, H=8m, CR=750 Kg (Inc. Suministro, Izaje, Hincado, Aplomado y Cimentación según Norma LA009)</v>
          </cell>
          <cell r="D179" t="str">
            <v>UN</v>
          </cell>
          <cell r="E179">
            <v>765418</v>
          </cell>
        </row>
        <row r="180">
          <cell r="B180">
            <v>3366</v>
          </cell>
          <cell r="C180" t="str">
            <v>POSTE EN CONCRETO LA, H=8m, CR=1050 Kg (Inc. Suministro, Izaje, Hincado, Aplomado y Cimentación según Norma LA009)</v>
          </cell>
          <cell r="D180" t="str">
            <v>UN</v>
          </cell>
          <cell r="E180">
            <v>887518</v>
          </cell>
        </row>
        <row r="181">
          <cell r="B181">
            <v>3368</v>
          </cell>
          <cell r="C181" t="str">
            <v>POSTE EN CONCRETO LA, H=10m, CR=510 Kg (Inc. Suministro, Izaje, Hincado, Aplomado y Cimentación según Norma LA009)</v>
          </cell>
          <cell r="D181" t="str">
            <v>UN</v>
          </cell>
          <cell r="E181">
            <v>768959</v>
          </cell>
        </row>
        <row r="182">
          <cell r="B182">
            <v>3369</v>
          </cell>
          <cell r="C182" t="str">
            <v>POSTE EN CONCRETO LA, H=10m, CR=750 Kg (Inc. Suministro, Izaje, Hincado, Aplomado y Cimentación según Norma LA009)</v>
          </cell>
          <cell r="D182" t="str">
            <v>UN</v>
          </cell>
          <cell r="E182">
            <v>892484</v>
          </cell>
        </row>
        <row r="183">
          <cell r="B183">
            <v>3370</v>
          </cell>
          <cell r="C183" t="str">
            <v>POSTE EN CONCRETO LA, H=10m, CR=1050 Kg (Inc. Suministro, Izaje, Hincado, Aplomado y Cimentación según Norma LA009)</v>
          </cell>
          <cell r="D183" t="str">
            <v>UN</v>
          </cell>
          <cell r="E183">
            <v>982116</v>
          </cell>
        </row>
        <row r="184">
          <cell r="B184">
            <v>3371</v>
          </cell>
          <cell r="C184" t="str">
            <v>POSTE EN CONCRETO LA, H=12m, CR=510 Kg (Inc. Suministro, Izaje, Hincado, Aplomado y Cimentación según Norma LA009)</v>
          </cell>
          <cell r="D184" t="str">
            <v>UN</v>
          </cell>
          <cell r="E184">
            <v>924437</v>
          </cell>
        </row>
        <row r="185">
          <cell r="B185">
            <v>3372</v>
          </cell>
          <cell r="C185" t="str">
            <v>POSTE EN CONCRETO LA, H=12m, CR=750 Kg (Inc. Suministro, Izaje, Hincado, Aplomado y Cimentación según Norma LA009)</v>
          </cell>
          <cell r="D185" t="str">
            <v>UN</v>
          </cell>
          <cell r="E185">
            <v>1033271</v>
          </cell>
        </row>
        <row r="186">
          <cell r="B186">
            <v>3373</v>
          </cell>
          <cell r="C186" t="str">
            <v>POSTE EN CONCRETO LA, H=12m, CR=1050 Kg (Inc. Suministro, Izaje, Hincado, Aplomado y Cimentación según Norma LA009)</v>
          </cell>
          <cell r="D186" t="str">
            <v>UN</v>
          </cell>
          <cell r="E186">
            <v>1293852</v>
          </cell>
        </row>
        <row r="187">
          <cell r="B187">
            <v>3374</v>
          </cell>
          <cell r="C187" t="str">
            <v>POSTE EN CONCRETO LA, H=14m, CR=750 Kg (Inc. Suministro, Izaje, Hincado, Aplomado y Cimentación según Norma LA009)</v>
          </cell>
          <cell r="D187" t="str">
            <v>UN</v>
          </cell>
          <cell r="E187">
            <v>1325115</v>
          </cell>
        </row>
        <row r="188">
          <cell r="B188">
            <v>3375</v>
          </cell>
          <cell r="C188" t="str">
            <v>POSTE EN CONCRETO LA, H=14m, CR=1050 Kg (Inc. Suministro, Izaje, Hincado, Aplomado y Cimentación según Norma LA009)</v>
          </cell>
          <cell r="D188" t="str">
            <v>UN</v>
          </cell>
          <cell r="E188">
            <v>1544339</v>
          </cell>
        </row>
        <row r="189">
          <cell r="B189">
            <v>3376</v>
          </cell>
          <cell r="C189" t="str">
            <v>POSTE EN CONCRETO LA, H=14m, CR=1350 Kg (Inc. Suministro, Izaje, Hincado, Aplomado y Cimentación según Norma LA009)</v>
          </cell>
          <cell r="D189" t="str">
            <v>UN</v>
          </cell>
          <cell r="E189">
            <v>1702110</v>
          </cell>
        </row>
        <row r="190">
          <cell r="B190">
            <v>3378</v>
          </cell>
          <cell r="C190" t="str">
            <v>DESCAPOTE A MANO EN MATERIAL COMUN (e=0.1m. Incluye Cargue)</v>
          </cell>
          <cell r="D190" t="str">
            <v>M2</v>
          </cell>
          <cell r="E190">
            <v>2317</v>
          </cell>
        </row>
        <row r="191">
          <cell r="B191">
            <v>3379</v>
          </cell>
          <cell r="C191" t="str">
            <v>4 DUCTOS D=6" PVC-TDP (Incluye Suministro e Instalación. No Incluye Rellenos). NORMA CS217.</v>
          </cell>
          <cell r="D191" t="str">
            <v>ML</v>
          </cell>
          <cell r="E191">
            <v>122670</v>
          </cell>
        </row>
        <row r="192">
          <cell r="B192">
            <v>3380</v>
          </cell>
          <cell r="C192" t="str">
            <v>4 DUCTOS D=4" PVC-TDP (Incluye Suministro e Instalación. No Incluye Rellenos) NORMA CS209.</v>
          </cell>
          <cell r="D192" t="str">
            <v>ML</v>
          </cell>
          <cell r="E192">
            <v>55881</v>
          </cell>
        </row>
        <row r="193">
          <cell r="B193">
            <v>3382</v>
          </cell>
          <cell r="C193" t="str">
            <v>1 DUCTO D=3" PVC-TDP (Incluye Suministro e Instalación. No Incluye Rellenos) NORMA CS220.</v>
          </cell>
          <cell r="D193" t="str">
            <v>ML</v>
          </cell>
          <cell r="E193">
            <v>13404</v>
          </cell>
        </row>
        <row r="194">
          <cell r="B194">
            <v>3385</v>
          </cell>
          <cell r="C194" t="str">
            <v>6 DUCTOS D=4" PVC-TDP (Incluye Suministro e Instalación. No Incluye Rellenos)</v>
          </cell>
          <cell r="D194" t="str">
            <v>ML</v>
          </cell>
          <cell r="E194">
            <v>82490</v>
          </cell>
        </row>
        <row r="195">
          <cell r="B195">
            <v>3388</v>
          </cell>
          <cell r="C195" t="str">
            <v>9  DUCTOS D=6" PVC-TDP (Incluye Suministro e Instalación. No Incluye Rellenos) NORMA CS213.</v>
          </cell>
          <cell r="D195" t="str">
            <v>ML</v>
          </cell>
          <cell r="E195">
            <v>272680</v>
          </cell>
        </row>
        <row r="196">
          <cell r="B196">
            <v>3391</v>
          </cell>
          <cell r="C196" t="str">
            <v>CODO HD 22.5° EXTREMO LISO PARA PVC D=4" (Suministro e Instalación)</v>
          </cell>
          <cell r="D196" t="str">
            <v>UN</v>
          </cell>
          <cell r="E196">
            <v>192936</v>
          </cell>
        </row>
        <row r="197">
          <cell r="B197">
            <v>3393</v>
          </cell>
          <cell r="C197" t="str">
            <v>UNION DE REPARACION PVC TIPO U.M. D=12" (Suministro e Instalación)</v>
          </cell>
          <cell r="D197" t="str">
            <v>UN</v>
          </cell>
          <cell r="E197">
            <v>781515</v>
          </cell>
        </row>
        <row r="198">
          <cell r="B198">
            <v>3394</v>
          </cell>
          <cell r="C198" t="str">
            <v>LOSA DE CONCRETO MR41 (Suministro, Formaleteado, Colocación y Acabado. No Incluye Acero, Curado, Juntas)</v>
          </cell>
          <cell r="D198" t="str">
            <v>M3</v>
          </cell>
          <cell r="E198">
            <v>491873</v>
          </cell>
        </row>
        <row r="199">
          <cell r="B199">
            <v>3396</v>
          </cell>
          <cell r="C199" t="str">
            <v>BANCA EN CONCRETO TIPO M30 (Suministro e Instalación. No Incluye material de base)</v>
          </cell>
          <cell r="D199" t="str">
            <v>UN</v>
          </cell>
          <cell r="E199">
            <v>625135</v>
          </cell>
        </row>
        <row r="200">
          <cell r="B200">
            <v>3397</v>
          </cell>
          <cell r="C200" t="str">
            <v>CANECA TIPO M120 (En malla metálica. Incluye Suministro e Instalación. Incluye base en Concreto 1500 PSI, Hecho en Obra)</v>
          </cell>
          <cell r="D200" t="str">
            <v>UN</v>
          </cell>
          <cell r="E200">
            <v>304022</v>
          </cell>
        </row>
        <row r="201">
          <cell r="B201">
            <v>3400</v>
          </cell>
          <cell r="C201" t="str">
            <v>BANCA EN CONCRETO TIPO M40 (Suministro e Instalación)</v>
          </cell>
          <cell r="D201" t="str">
            <v>UN</v>
          </cell>
          <cell r="E201">
            <v>131820</v>
          </cell>
        </row>
        <row r="202">
          <cell r="B202">
            <v>3401</v>
          </cell>
          <cell r="C202" t="str">
            <v>BANCA EN CONCRETO TIPO M31 (Suministro e Instalación)</v>
          </cell>
          <cell r="D202" t="str">
            <v>UN</v>
          </cell>
          <cell r="E202">
            <v>298960</v>
          </cell>
        </row>
        <row r="203">
          <cell r="B203">
            <v>3403</v>
          </cell>
          <cell r="C203" t="str">
            <v>CONTENEDOR DE RAICES TIPO B20 (TIPO A) (1.2x1.2x1.40m. Inc. Suministro, Construcción y filtro en gravilla. No Inc. Tierra)</v>
          </cell>
          <cell r="D203" t="str">
            <v>UN</v>
          </cell>
          <cell r="E203">
            <v>564147</v>
          </cell>
        </row>
        <row r="204">
          <cell r="B204">
            <v>3404</v>
          </cell>
          <cell r="C204" t="str">
            <v>TAPON HD EXTREMO LISO D=4"  (Suministro e Instalación)</v>
          </cell>
          <cell r="D204" t="str">
            <v>UN</v>
          </cell>
          <cell r="E204">
            <v>119501</v>
          </cell>
        </row>
        <row r="205">
          <cell r="B205">
            <v>3405</v>
          </cell>
          <cell r="C205" t="str">
            <v>UNION DE REPARACION HD EL D=6" (Suministro e Instalación)</v>
          </cell>
          <cell r="D205" t="str">
            <v>UN</v>
          </cell>
          <cell r="E205">
            <v>291853</v>
          </cell>
        </row>
        <row r="206">
          <cell r="B206">
            <v>3408</v>
          </cell>
          <cell r="C206" t="str">
            <v>6  DUCTOS D=6" PVC-TDP (Incluye Suministro e Instalación. No Incluye Rellenos). NORMA CS212.</v>
          </cell>
          <cell r="D206" t="str">
            <v>ML</v>
          </cell>
          <cell r="E206">
            <v>182674</v>
          </cell>
        </row>
        <row r="207">
          <cell r="B207">
            <v>3410</v>
          </cell>
          <cell r="C207" t="str">
            <v>CAMARA DE INSPECCIÓN T-14A ETB (H=2.3m. Incluye Base, Muros, Cubierta, Aro-Base y Aro-Tapa)</v>
          </cell>
          <cell r="D207" t="str">
            <v>UN</v>
          </cell>
          <cell r="E207">
            <v>4630692</v>
          </cell>
        </row>
        <row r="208">
          <cell r="B208">
            <v>3411</v>
          </cell>
          <cell r="C208" t="str">
            <v>CAMARA DE INSPECCIÓN T-18A ETB (H=2.3m. Incluye Base, Muros, Cubierta, Aro-Base y Aro-Tapa)</v>
          </cell>
          <cell r="D208" t="str">
            <v>UN</v>
          </cell>
          <cell r="E208">
            <v>4811719</v>
          </cell>
        </row>
        <row r="209">
          <cell r="B209">
            <v>3412</v>
          </cell>
          <cell r="C209" t="str">
            <v>UNION DE REPARACION PVC TIPO U.M. D=8" (Suministro e Instalación)</v>
          </cell>
          <cell r="D209" t="str">
            <v>UN</v>
          </cell>
          <cell r="E209">
            <v>254695</v>
          </cell>
        </row>
        <row r="210">
          <cell r="B210">
            <v>3413</v>
          </cell>
          <cell r="C210" t="str">
            <v>ADAPTADOR TERMINAL CAMPANA PVC D=3" (Suministro e Instalación)</v>
          </cell>
          <cell r="D210" t="str">
            <v>UN</v>
          </cell>
          <cell r="E210">
            <v>6960</v>
          </cell>
        </row>
        <row r="211">
          <cell r="B211">
            <v>3414</v>
          </cell>
          <cell r="C211" t="str">
            <v>ADAPTADOR TERMINAL CAMPANA PVC D=4" (Suministro e Instalación)</v>
          </cell>
          <cell r="D211" t="str">
            <v>UN</v>
          </cell>
          <cell r="E211">
            <v>7704</v>
          </cell>
        </row>
        <row r="212">
          <cell r="B212">
            <v>3415</v>
          </cell>
          <cell r="C212" t="str">
            <v>2 DUCTOS D=3" PVC-TDP (Incluye Suministro e Instalación. No Incluye Rellenos)</v>
          </cell>
          <cell r="D212" t="str">
            <v>ML</v>
          </cell>
          <cell r="E212">
            <v>24145</v>
          </cell>
        </row>
        <row r="213">
          <cell r="B213">
            <v>3425</v>
          </cell>
          <cell r="C213" t="str">
            <v>ANDEN CONCRETO 3000 PSI (210 Kg/cm2) PREMEZCLADO e=0.10m (Incluye Suministro, Formaleteo, Fundida y Curado)</v>
          </cell>
          <cell r="D213" t="str">
            <v>M2</v>
          </cell>
          <cell r="E213">
            <v>50273</v>
          </cell>
        </row>
        <row r="214">
          <cell r="B214">
            <v>3426</v>
          </cell>
          <cell r="C214" t="str">
            <v>SARDINEL H=0.40m, e=0.15m CONCRETO 3000 PSI (Fundido en Sitio, Concreto Hecho en Obra. Inc. Sumin, Formalet. y Const.)</v>
          </cell>
          <cell r="D214" t="str">
            <v>ML</v>
          </cell>
          <cell r="E214">
            <v>26846</v>
          </cell>
        </row>
        <row r="215">
          <cell r="B215">
            <v>3429</v>
          </cell>
          <cell r="C215" t="str">
            <v>SEÑAL DOBLE DE CICLORUTA (Incluye Suministro e Instalación)</v>
          </cell>
          <cell r="D215" t="str">
            <v>UN</v>
          </cell>
          <cell r="E215">
            <v>406936</v>
          </cell>
        </row>
        <row r="216">
          <cell r="B216">
            <v>3430</v>
          </cell>
          <cell r="C216" t="str">
            <v>SEÑAL VERTICAL GRUPO I (60x60cm) (Incluye Suministro e Instalación)</v>
          </cell>
          <cell r="D216" t="str">
            <v>UN</v>
          </cell>
          <cell r="E216">
            <v>151086</v>
          </cell>
        </row>
        <row r="217">
          <cell r="B217">
            <v>3431</v>
          </cell>
          <cell r="C217" t="str">
            <v>SEÑAL VERTICAL GRUPO I (75x75cm) (Incluye Suministro e Instalación)</v>
          </cell>
          <cell r="D217" t="str">
            <v>UN</v>
          </cell>
          <cell r="E217">
            <v>151086</v>
          </cell>
        </row>
        <row r="218">
          <cell r="B218">
            <v>3432</v>
          </cell>
          <cell r="C218" t="str">
            <v>SEÑAL VERTICAL GRUPO I (90x90cm) (Incluye Suministro e Instalación)</v>
          </cell>
          <cell r="D218" t="str">
            <v>UN</v>
          </cell>
          <cell r="E218">
            <v>406936</v>
          </cell>
        </row>
        <row r="219">
          <cell r="B219">
            <v>3433</v>
          </cell>
          <cell r="C219" t="str">
            <v>TACHA REFLECTIVA UNIDIRECCIONAL (Incluye Suministro e Instalación)</v>
          </cell>
          <cell r="D219" t="str">
            <v>UN</v>
          </cell>
          <cell r="E219">
            <v>4769</v>
          </cell>
        </row>
        <row r="220">
          <cell r="B220">
            <v>3434</v>
          </cell>
          <cell r="C220" t="str">
            <v>TACHON EN CONCRETO L=0.40m Hi=0.15m, Hs=0.08m (Incluye Suminitro e Instalación) INCLUYE PINTURA PARA INSTALAR</v>
          </cell>
          <cell r="D220" t="str">
            <v>UN</v>
          </cell>
          <cell r="E220">
            <v>32805</v>
          </cell>
        </row>
        <row r="221">
          <cell r="B221">
            <v>3436</v>
          </cell>
          <cell r="C221" t="str">
            <v>RELLENO PARA REDES EN SUBBASE GRANULAR B-400 (Suministro, Extendido, Humedecimiento y Compactación)</v>
          </cell>
          <cell r="D221" t="str">
            <v>M3</v>
          </cell>
          <cell r="E221">
            <v>70134</v>
          </cell>
        </row>
        <row r="222">
          <cell r="B222">
            <v>3442</v>
          </cell>
          <cell r="C222" t="str">
            <v>CONCRETO 2000 PSI PARA REDES (Suministro y Colocación)</v>
          </cell>
          <cell r="D222" t="str">
            <v>M3</v>
          </cell>
          <cell r="E222">
            <v>341050</v>
          </cell>
        </row>
        <row r="223">
          <cell r="B223">
            <v>3443</v>
          </cell>
          <cell r="C223" t="str">
            <v>SUBBASE GRANULAR B-200 (Suministro, Extendido, Nivelación, Humedecimiento y Compactación con vibrocompactador)</v>
          </cell>
          <cell r="D223" t="str">
            <v>M3</v>
          </cell>
          <cell r="E223">
            <v>54484</v>
          </cell>
        </row>
        <row r="224">
          <cell r="B224">
            <v>3450</v>
          </cell>
          <cell r="C224" t="str">
            <v>LUMINARIA DE SODIO 70W PARA AP (Inc. Suministro e Instalación. Inc. Bombillo y Fotocelda con Base. No Inc Brazo Soporte)</v>
          </cell>
          <cell r="D224" t="str">
            <v>UN</v>
          </cell>
          <cell r="E224">
            <v>290338</v>
          </cell>
        </row>
        <row r="225">
          <cell r="B225">
            <v>3451</v>
          </cell>
          <cell r="C225" t="str">
            <v>LUMINARIA DE SODIO 250W PARA AP (Inc.Suministro e Instalación. Inc. Bombillo y Fotocelda con Base. No Inc Brazo Soporte)</v>
          </cell>
          <cell r="D225" t="str">
            <v>UN</v>
          </cell>
          <cell r="E225">
            <v>423672</v>
          </cell>
        </row>
        <row r="226">
          <cell r="B226">
            <v>3452</v>
          </cell>
          <cell r="C226" t="str">
            <v>LUMINARIA DE SODIO 150W PARA AP (Inc.Suministro e Instalación. Inc. Bombillo y Fotocelda con Base. No Inc Brazo Soporte)</v>
          </cell>
          <cell r="D226" t="str">
            <v>UN</v>
          </cell>
          <cell r="E226">
            <v>332490</v>
          </cell>
        </row>
        <row r="227">
          <cell r="B227">
            <v>3454</v>
          </cell>
          <cell r="C227" t="str">
            <v>ESTABILIZACIÓN DE SUBRASANTE CON RAJÓN (Suministro, Extendido, Nivelación y Compactación Manual)</v>
          </cell>
          <cell r="D227" t="str">
            <v>M3</v>
          </cell>
          <cell r="E227">
            <v>61261</v>
          </cell>
        </row>
        <row r="228">
          <cell r="B228">
            <v>3463</v>
          </cell>
          <cell r="C228" t="str">
            <v>UNION DE REPARACION PVC TIPO U.M. D=6"  (Suministro e Instalación)</v>
          </cell>
          <cell r="D228" t="str">
            <v>UN</v>
          </cell>
          <cell r="E228">
            <v>140981</v>
          </cell>
        </row>
        <row r="229">
          <cell r="B229">
            <v>3464</v>
          </cell>
          <cell r="C229" t="str">
            <v>EXCAVACION MANUAL EN MATERIAL COMUN. Incluye cargue.</v>
          </cell>
          <cell r="D229" t="str">
            <v>M3</v>
          </cell>
          <cell r="E229">
            <v>26499</v>
          </cell>
        </row>
        <row r="230">
          <cell r="B230">
            <v>3465</v>
          </cell>
          <cell r="C230" t="str">
            <v>CONCRETO 3000 PSI (Hecho en Obra 1:2:2 con arena de río y triturado de 3/4")</v>
          </cell>
          <cell r="D230" t="str">
            <v>M3</v>
          </cell>
          <cell r="E230">
            <v>306420</v>
          </cell>
        </row>
        <row r="231">
          <cell r="B231">
            <v>3466</v>
          </cell>
          <cell r="C231" t="str">
            <v>CONCRETO 4000 PSI (Hecho en Obra con arena de río y triturado de 3/4")</v>
          </cell>
          <cell r="D231" t="str">
            <v>M3</v>
          </cell>
          <cell r="E231">
            <v>316921</v>
          </cell>
        </row>
        <row r="232">
          <cell r="B232">
            <v>3467</v>
          </cell>
          <cell r="C232" t="str">
            <v>CONCRETO 3500 PSI (Hecho en Obra con arena de río y triturado de 3/4")</v>
          </cell>
          <cell r="D232" t="str">
            <v>M3</v>
          </cell>
          <cell r="E232">
            <v>306101</v>
          </cell>
        </row>
        <row r="233">
          <cell r="B233">
            <v>3468</v>
          </cell>
          <cell r="C233" t="str">
            <v>CONCRETO 2000 PSI (Hecho en Obra 1:3:3 con arena de río y triturado de 3/4")</v>
          </cell>
          <cell r="D233" t="str">
            <v>M3</v>
          </cell>
          <cell r="E233">
            <v>258934</v>
          </cell>
        </row>
        <row r="234">
          <cell r="B234">
            <v>3470</v>
          </cell>
          <cell r="C234" t="str">
            <v>CILINDRO POZO INSP. EN MAMPOSTERIA e=0.37m  (Inc. Sumin. y Const, Acero para Escaleras, Geotextil y Pañete Impermeab.)</v>
          </cell>
          <cell r="D234" t="str">
            <v>ML</v>
          </cell>
          <cell r="E234">
            <v>620669</v>
          </cell>
        </row>
        <row r="235">
          <cell r="B235">
            <v>3471</v>
          </cell>
          <cell r="C235" t="str">
            <v>CILINDRO POZO INSP. EN MAMPOSTERIA e=0.25m (Inc. Sumin. y Const, Acero para Escaleras, Geotextil y Pañete Impermeab.)</v>
          </cell>
          <cell r="D235" t="str">
            <v>ML</v>
          </cell>
          <cell r="E235">
            <v>427104</v>
          </cell>
        </row>
        <row r="236">
          <cell r="B236">
            <v>3472</v>
          </cell>
          <cell r="C236" t="str">
            <v>PLACA CUBIERTA D=1.70m POZO INSPEC. (Fundida en Sitio. Inc. Suministro, Formaleteo, Refuerzo e Instalación. No Inc.Tapa)</v>
          </cell>
          <cell r="D236" t="str">
            <v>UN</v>
          </cell>
          <cell r="E236">
            <v>386717</v>
          </cell>
        </row>
        <row r="237">
          <cell r="B237">
            <v>3473</v>
          </cell>
          <cell r="C237" t="str">
            <v>PLACA FONDO D=1.70m POZO INSPEC. (Fundida en Sitio. Incl. Sumin, Formalet, Ref, Inst. Incl. Concreto 2000 PSI de base)</v>
          </cell>
          <cell r="D237" t="str">
            <v>UN</v>
          </cell>
          <cell r="E237">
            <v>515773</v>
          </cell>
        </row>
        <row r="238">
          <cell r="B238">
            <v>3474</v>
          </cell>
          <cell r="C238" t="str">
            <v>PLACA FONDO D=1.95m POZO INSPEC. (Fundida en Sitio. Incl. Sumin, Formalet, Ref, Inst. Incl. Concreto 2000 PSI de base)</v>
          </cell>
          <cell r="D238" t="str">
            <v>UN</v>
          </cell>
          <cell r="E238">
            <v>637002</v>
          </cell>
        </row>
        <row r="239">
          <cell r="B239">
            <v>3475</v>
          </cell>
          <cell r="C239" t="str">
            <v>MORTERO 1:4 (Hecho en Obra)</v>
          </cell>
          <cell r="D239" t="str">
            <v>M3</v>
          </cell>
          <cell r="E239">
            <v>250445</v>
          </cell>
        </row>
        <row r="240">
          <cell r="B240">
            <v>3476</v>
          </cell>
          <cell r="C240" t="str">
            <v>MORTERO 1:3 (Hecho en Obra)</v>
          </cell>
          <cell r="D240" t="str">
            <v>M3</v>
          </cell>
          <cell r="E240">
            <v>283643</v>
          </cell>
        </row>
        <row r="241">
          <cell r="B241">
            <v>3477</v>
          </cell>
          <cell r="C241" t="str">
            <v>MORTERO 1:2 (Hecho en Obra)</v>
          </cell>
          <cell r="D241" t="str">
            <v>M3</v>
          </cell>
          <cell r="E241">
            <v>351069</v>
          </cell>
        </row>
        <row r="242">
          <cell r="B242">
            <v>3478</v>
          </cell>
          <cell r="C242" t="str">
            <v>RELLENO PARA REDES EN GRAVILLA 1/2" (Suministro, disposición y Extendido manual)</v>
          </cell>
          <cell r="D242" t="str">
            <v>M3</v>
          </cell>
          <cell r="E242">
            <v>74370</v>
          </cell>
        </row>
        <row r="243">
          <cell r="B243">
            <v>3486</v>
          </cell>
          <cell r="C243" t="str">
            <v>DEMOLICIÓN CONCRETO ESTRUCTURAL (Incluye Cargue manual). No incluye transporte y disposición final de sobrantes.</v>
          </cell>
          <cell r="D243" t="str">
            <v>M3</v>
          </cell>
          <cell r="E243">
            <v>134198</v>
          </cell>
        </row>
        <row r="244">
          <cell r="B244">
            <v>3487</v>
          </cell>
          <cell r="C244" t="str">
            <v>LUMINARIA DE SODIO 400W PARA AP (Inc.Suministro e Instalación. Inc. Bombillo y Fotocelda con Base. No Inc Brazo Soporte)</v>
          </cell>
          <cell r="D244" t="str">
            <v>UN</v>
          </cell>
          <cell r="E244">
            <v>688178</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445021</v>
          </cell>
        </row>
        <row r="249">
          <cell r="B249">
            <v>3500</v>
          </cell>
          <cell r="C249" t="str">
            <v>UNION DE REPARACION HD EL D=10" (Suministro e Instalación)</v>
          </cell>
          <cell r="D249" t="str">
            <v>UN</v>
          </cell>
          <cell r="E249">
            <v>648167</v>
          </cell>
        </row>
        <row r="250">
          <cell r="B250">
            <v>3501</v>
          </cell>
          <cell r="C250" t="str">
            <v>UNION DE REPARACION HD EL D=12" (Suministro e Instalación)</v>
          </cell>
          <cell r="D250" t="str">
            <v>UN</v>
          </cell>
          <cell r="E250">
            <v>1026454</v>
          </cell>
        </row>
        <row r="251">
          <cell r="B251">
            <v>3502</v>
          </cell>
          <cell r="C251" t="str">
            <v>UNION DE REPARACION HD EL D=14" (Suministro e Instalación)</v>
          </cell>
          <cell r="D251" t="str">
            <v>UN</v>
          </cell>
          <cell r="E251">
            <v>1365108</v>
          </cell>
        </row>
        <row r="252">
          <cell r="B252">
            <v>3503</v>
          </cell>
          <cell r="C252" t="str">
            <v>UNION DE REPARACION HD EL D=16" (Suministro e Instalación)</v>
          </cell>
          <cell r="D252" t="str">
            <v>UN</v>
          </cell>
          <cell r="E252">
            <v>1748027</v>
          </cell>
        </row>
        <row r="253">
          <cell r="B253">
            <v>3504</v>
          </cell>
          <cell r="C253" t="str">
            <v>YEE EN CONCRETO 8" x 6" x 0.60m (Incluye Suministro e Instalación)</v>
          </cell>
          <cell r="D253" t="str">
            <v>UN</v>
          </cell>
          <cell r="E253">
            <v>79887</v>
          </cell>
        </row>
        <row r="254">
          <cell r="B254">
            <v>3505</v>
          </cell>
          <cell r="C254" t="str">
            <v>YEE EN CONCRETO 10" x 6" x 1.25m (Incluye Suministro e Instalación)</v>
          </cell>
          <cell r="D254" t="str">
            <v>UN</v>
          </cell>
          <cell r="E254">
            <v>163730</v>
          </cell>
        </row>
        <row r="255">
          <cell r="B255">
            <v>3506</v>
          </cell>
          <cell r="C255" t="str">
            <v>YEE EN CONCRETO 12" x 6" x 1.25 m (Incluye Suministro e Instalación)</v>
          </cell>
          <cell r="D255" t="str">
            <v>UN</v>
          </cell>
          <cell r="E255">
            <v>212217</v>
          </cell>
        </row>
        <row r="256">
          <cell r="B256">
            <v>3507</v>
          </cell>
          <cell r="C256" t="str">
            <v>YEE EN CONCRETO 14" x 6" x 1.25m (Incluye Suministro e Instalación)</v>
          </cell>
          <cell r="D256" t="str">
            <v>UN</v>
          </cell>
          <cell r="E256">
            <v>252364</v>
          </cell>
        </row>
        <row r="257">
          <cell r="B257">
            <v>3508</v>
          </cell>
          <cell r="C257" t="str">
            <v>YEE EN CONCRETO 16" x 6" x 1.25 m (Incluye Suministro e Instalación)</v>
          </cell>
          <cell r="D257" t="str">
            <v>UN</v>
          </cell>
          <cell r="E257">
            <v>317015</v>
          </cell>
        </row>
        <row r="258">
          <cell r="B258">
            <v>3509</v>
          </cell>
          <cell r="C258" t="str">
            <v>YEE EN CONCRETO 18" x 6" x 1.25m (Incluye Suministro e Instalación)</v>
          </cell>
          <cell r="D258" t="str">
            <v>UN</v>
          </cell>
          <cell r="E258">
            <v>367171</v>
          </cell>
        </row>
        <row r="259">
          <cell r="B259">
            <v>3510</v>
          </cell>
          <cell r="C259" t="str">
            <v>YEE EN CONCRETO 20" x 6" x 1.25m (Incluye Suministro e Instalación)</v>
          </cell>
          <cell r="D259" t="str">
            <v>UN</v>
          </cell>
          <cell r="E259">
            <v>456240</v>
          </cell>
        </row>
        <row r="260">
          <cell r="B260">
            <v>3511</v>
          </cell>
          <cell r="C260" t="str">
            <v>YEE EN CONCRETO 24" x 6" x 1.25m (Incluye Suministro e Instalación)</v>
          </cell>
          <cell r="D260" t="str">
            <v>UN</v>
          </cell>
          <cell r="E260">
            <v>697232</v>
          </cell>
        </row>
        <row r="261">
          <cell r="B261">
            <v>3512</v>
          </cell>
          <cell r="C261" t="str">
            <v>CODO G.RAD. PVC 90º TIPO U.M. D=2" (Suministro e Instalación)</v>
          </cell>
          <cell r="D261" t="str">
            <v>UN</v>
          </cell>
          <cell r="E261">
            <v>12340</v>
          </cell>
        </row>
        <row r="262">
          <cell r="B262">
            <v>3513</v>
          </cell>
          <cell r="C262" t="str">
            <v>CODO G.RAD. PVC 90º TIPO U.M. D=2 1/2" (Suministro e Instalación)</v>
          </cell>
          <cell r="D262" t="str">
            <v>UN</v>
          </cell>
          <cell r="E262">
            <v>28164</v>
          </cell>
        </row>
        <row r="263">
          <cell r="B263">
            <v>3514</v>
          </cell>
          <cell r="C263" t="str">
            <v>CODO G.RAD. PVC 90º TIPO U.M. D=3" (Suministro e Instalación)</v>
          </cell>
          <cell r="D263" t="str">
            <v>UN</v>
          </cell>
          <cell r="E263">
            <v>58089</v>
          </cell>
        </row>
        <row r="264">
          <cell r="B264">
            <v>3515</v>
          </cell>
          <cell r="C264" t="str">
            <v>CODO G.RAD. PVC 90º TIPO U.M. D=4" (Suministro e Instalación)</v>
          </cell>
          <cell r="D264" t="str">
            <v>UN</v>
          </cell>
          <cell r="E264">
            <v>90357</v>
          </cell>
        </row>
        <row r="265">
          <cell r="B265">
            <v>3516</v>
          </cell>
          <cell r="C265" t="str">
            <v>CODO G.RAD. PVC 90º TIPO U.M. D=6" (Suministro e Instalación)</v>
          </cell>
          <cell r="D265" t="str">
            <v>UN</v>
          </cell>
          <cell r="E265">
            <v>191256</v>
          </cell>
        </row>
        <row r="266">
          <cell r="B266">
            <v>3517</v>
          </cell>
          <cell r="C266" t="str">
            <v>CODO G.RAD. PVC 90º TIPO U.M. D=8" (Suministro e Instalación)</v>
          </cell>
          <cell r="D266" t="str">
            <v>UN</v>
          </cell>
          <cell r="E266">
            <v>670358</v>
          </cell>
        </row>
        <row r="267">
          <cell r="B267">
            <v>3518</v>
          </cell>
          <cell r="C267" t="str">
            <v>CODO G.RAD. PVC 90º TIPO U.M. D=10" (Suministro e Instalación)</v>
          </cell>
          <cell r="D267" t="str">
            <v>UN</v>
          </cell>
          <cell r="E267">
            <v>1450087</v>
          </cell>
        </row>
        <row r="268">
          <cell r="B268">
            <v>3519</v>
          </cell>
          <cell r="C268" t="str">
            <v>CODO G.RAD. PVC 90º TIPO U.M. D=12" (Suministro e Instalación)</v>
          </cell>
          <cell r="D268" t="str">
            <v>UN</v>
          </cell>
          <cell r="E268">
            <v>1614597</v>
          </cell>
        </row>
        <row r="269">
          <cell r="B269">
            <v>3520</v>
          </cell>
          <cell r="C269" t="str">
            <v>CODO G.RAD. PVC 45º TIPO U.M. D=2" (Suministro e Instalación)</v>
          </cell>
          <cell r="D269" t="str">
            <v>UN</v>
          </cell>
          <cell r="E269">
            <v>23726</v>
          </cell>
        </row>
        <row r="270">
          <cell r="B270">
            <v>3521</v>
          </cell>
          <cell r="C270" t="str">
            <v>CODO G.RAD. PVC 45º TIPO U.M. D=2 1/2" (Suministro e Instalación)</v>
          </cell>
          <cell r="D270" t="str">
            <v>UN</v>
          </cell>
          <cell r="E270">
            <v>26590</v>
          </cell>
        </row>
        <row r="271">
          <cell r="B271">
            <v>3522</v>
          </cell>
          <cell r="C271" t="str">
            <v>CODO G.RAD. PVC 45º TIPO U.M. D=3" (Suministro e Instalación)</v>
          </cell>
          <cell r="D271" t="str">
            <v>UN</v>
          </cell>
          <cell r="E271">
            <v>40209</v>
          </cell>
        </row>
        <row r="272">
          <cell r="B272">
            <v>3523</v>
          </cell>
          <cell r="C272" t="str">
            <v>CODO G.RAD. PVC 45º TIPO U.M. D=4" (Suministro e Instalación)</v>
          </cell>
          <cell r="D272" t="str">
            <v>UN</v>
          </cell>
          <cell r="E272">
            <v>78714</v>
          </cell>
        </row>
        <row r="273">
          <cell r="B273">
            <v>3524</v>
          </cell>
          <cell r="C273" t="str">
            <v>CODO G.RAD. PVC 45º TIPO U.M. D=6" (Suministro e Instalación)</v>
          </cell>
          <cell r="D273" t="str">
            <v>UN</v>
          </cell>
          <cell r="E273">
            <v>166989</v>
          </cell>
        </row>
        <row r="274">
          <cell r="B274">
            <v>3525</v>
          </cell>
          <cell r="C274" t="str">
            <v>CODO G.RAD. PVC 45º TIPO U.M. D=8" (Suministro e Instalación)</v>
          </cell>
          <cell r="D274" t="str">
            <v>UN</v>
          </cell>
          <cell r="E274">
            <v>448432</v>
          </cell>
        </row>
        <row r="275">
          <cell r="B275">
            <v>3526</v>
          </cell>
          <cell r="C275" t="str">
            <v>CODO G.RAD. PVC 45º TIPO U.M. D=10" (Suministro e Instalación)</v>
          </cell>
          <cell r="D275" t="str">
            <v>UN</v>
          </cell>
          <cell r="E275">
            <v>952754</v>
          </cell>
        </row>
        <row r="276">
          <cell r="B276">
            <v>3527</v>
          </cell>
          <cell r="C276" t="str">
            <v>CODO G.RAD. PVC 45º TIPO U.M. D=12" (Suministro e Instalación)</v>
          </cell>
          <cell r="D276" t="str">
            <v>UN</v>
          </cell>
          <cell r="E276">
            <v>1334337</v>
          </cell>
        </row>
        <row r="277">
          <cell r="B277">
            <v>3528</v>
          </cell>
          <cell r="C277" t="str">
            <v>CODO G.RAD. PVC 22.5° TIPO U.M. D=2" (Suministro e Instalación)</v>
          </cell>
          <cell r="D277" t="str">
            <v>UN</v>
          </cell>
          <cell r="E277">
            <v>21301</v>
          </cell>
        </row>
        <row r="278">
          <cell r="B278">
            <v>3529</v>
          </cell>
          <cell r="C278" t="str">
            <v>CODO G.RAD. PVC 22.5° TIPO U.M. D=2 1/2" (Suministro e Instalación)</v>
          </cell>
          <cell r="D278" t="str">
            <v>UN</v>
          </cell>
          <cell r="E278">
            <v>27162</v>
          </cell>
        </row>
        <row r="279">
          <cell r="B279">
            <v>3530</v>
          </cell>
          <cell r="C279" t="str">
            <v>CODO G.RAD. PVC 22.5° TIPO U.M. D=3" (Suministro e Instalación)</v>
          </cell>
          <cell r="D279" t="str">
            <v>UN</v>
          </cell>
          <cell r="E279">
            <v>39709</v>
          </cell>
        </row>
        <row r="280">
          <cell r="B280">
            <v>3531</v>
          </cell>
          <cell r="C280" t="str">
            <v>CODO G.RAD. PVC 22.5° TIPO U.M. D=4" (Suministro e Instalación)</v>
          </cell>
          <cell r="D280" t="str">
            <v>UN</v>
          </cell>
          <cell r="E280">
            <v>70706</v>
          </cell>
        </row>
        <row r="281">
          <cell r="B281">
            <v>3532</v>
          </cell>
          <cell r="C281" t="str">
            <v>CODO G.RAD. PVC 22.5° TIPO U.M D=6" (Suministro e Instalación)</v>
          </cell>
          <cell r="D281" t="str">
            <v>UN</v>
          </cell>
          <cell r="E281">
            <v>168996</v>
          </cell>
        </row>
        <row r="282">
          <cell r="B282">
            <v>3533</v>
          </cell>
          <cell r="C282" t="str">
            <v>CODO G.RAD. PVC 22.5° TIPO U.M. D=8" (Suministro e Instalación)</v>
          </cell>
          <cell r="D282" t="str">
            <v>UN</v>
          </cell>
          <cell r="E282">
            <v>350996</v>
          </cell>
        </row>
        <row r="283">
          <cell r="B283">
            <v>3534</v>
          </cell>
          <cell r="C283" t="str">
            <v>CODO G.RAD. PVC 22.5° TIPO U.M. D=10" (Suministro e Instalación)</v>
          </cell>
          <cell r="D283" t="str">
            <v>UN</v>
          </cell>
          <cell r="E283">
            <v>777991</v>
          </cell>
        </row>
        <row r="284">
          <cell r="B284">
            <v>3535</v>
          </cell>
          <cell r="C284" t="str">
            <v>CODO G.RAD. PVC 22.5° TIPO U.M. D=12" (Suministro e Instalación)</v>
          </cell>
          <cell r="D284" t="str">
            <v>UN</v>
          </cell>
          <cell r="E284">
            <v>1045292</v>
          </cell>
        </row>
        <row r="285">
          <cell r="B285">
            <v>3536</v>
          </cell>
          <cell r="C285" t="str">
            <v>CODO G.RAD. PVC 11.25° TIPO U.M. D=2" (Suministro e Instalación)</v>
          </cell>
          <cell r="D285" t="str">
            <v>UN</v>
          </cell>
          <cell r="E285">
            <v>24068</v>
          </cell>
        </row>
        <row r="286">
          <cell r="B286">
            <v>3537</v>
          </cell>
          <cell r="C286" t="str">
            <v>CODO G.RAD. PVC 11.25° TIPO U.M. D=2 1/2" (Suministro e Instalación)</v>
          </cell>
          <cell r="D286" t="str">
            <v>UN</v>
          </cell>
          <cell r="E286">
            <v>27144</v>
          </cell>
        </row>
        <row r="287">
          <cell r="B287">
            <v>3538</v>
          </cell>
          <cell r="C287" t="str">
            <v>CODO G.RAD. PVC 11.25° TIPO U.M. D=3" (Suministro e Instalación)</v>
          </cell>
          <cell r="D287" t="str">
            <v>UN</v>
          </cell>
          <cell r="E287">
            <v>36532</v>
          </cell>
        </row>
        <row r="288">
          <cell r="B288">
            <v>3539</v>
          </cell>
          <cell r="C288" t="str">
            <v>CODO G.RAD. PVC 11.25° TIPO U.M. D=4" (Suministro e Instalación)</v>
          </cell>
          <cell r="D288" t="str">
            <v>UN</v>
          </cell>
          <cell r="E288">
            <v>67424</v>
          </cell>
        </row>
        <row r="289">
          <cell r="B289">
            <v>3540</v>
          </cell>
          <cell r="C289" t="str">
            <v>CODO G.RAD. PVC 11.25° TIPO U.M. D=6" (Suministro e Instalación)</v>
          </cell>
          <cell r="D289" t="str">
            <v>UN</v>
          </cell>
          <cell r="E289">
            <v>125915</v>
          </cell>
        </row>
        <row r="290">
          <cell r="B290">
            <v>3541</v>
          </cell>
          <cell r="C290" t="str">
            <v>CODO G.RAD. PVC 11.25° TIPO U.M. D=8" (Suministro e Instalación)</v>
          </cell>
          <cell r="D290" t="str">
            <v>UN</v>
          </cell>
          <cell r="E290">
            <v>302684</v>
          </cell>
        </row>
        <row r="291">
          <cell r="B291">
            <v>3542</v>
          </cell>
          <cell r="C291" t="str">
            <v>CODO G.RAD. PVC 11.25° TIPO U.M. D=10" (Suministro e Instalación)</v>
          </cell>
          <cell r="D291" t="str">
            <v>UN</v>
          </cell>
          <cell r="E291">
            <v>638631</v>
          </cell>
        </row>
        <row r="292">
          <cell r="B292">
            <v>3543</v>
          </cell>
          <cell r="C292" t="str">
            <v>CODO G.RAD. PVC 11.25° TIPO U.M. D=12" (Suministro e Instalación)</v>
          </cell>
          <cell r="D292" t="str">
            <v>UN</v>
          </cell>
          <cell r="E292">
            <v>828414</v>
          </cell>
        </row>
        <row r="293">
          <cell r="B293">
            <v>3544</v>
          </cell>
          <cell r="C293" t="str">
            <v>ADAPTADOR AC-PVC TIPO U.S. D=3" (Suministro e Instalación) REVISAR LIMPIADOR SOLDADURA</v>
          </cell>
          <cell r="D293" t="str">
            <v>UN</v>
          </cell>
          <cell r="E293">
            <v>23376</v>
          </cell>
        </row>
        <row r="294">
          <cell r="B294">
            <v>3545</v>
          </cell>
          <cell r="C294" t="str">
            <v>ADAPTADOR AC-PVC TIPO U.S. D=4" (Suministro e Instalación) REVISAR SOLDADURA LIMPIADOR</v>
          </cell>
          <cell r="D294" t="str">
            <v>UN</v>
          </cell>
          <cell r="E294">
            <v>39223</v>
          </cell>
        </row>
        <row r="295">
          <cell r="B295">
            <v>3546</v>
          </cell>
          <cell r="C295" t="str">
            <v>ADAPTADOR AC-PVC TIPO U.S. D=2" (Suministro e Instalación) REVISAR SOLDADURA LIMPIADOR</v>
          </cell>
          <cell r="D295" t="str">
            <v>UN</v>
          </cell>
          <cell r="E295">
            <v>9704</v>
          </cell>
        </row>
        <row r="296">
          <cell r="B296">
            <v>3548</v>
          </cell>
          <cell r="C296" t="str">
            <v>BOLARDO EN HIERRO TIPO M63 (Suministro e Instalación. Incluye base en Concreto 1500 PSI, hecho en obra)</v>
          </cell>
          <cell r="D296" t="str">
            <v>UN</v>
          </cell>
          <cell r="E296">
            <v>134253</v>
          </cell>
        </row>
        <row r="297">
          <cell r="B297">
            <v>3549</v>
          </cell>
          <cell r="C297" t="str">
            <v>BOLARDO EN CONCRETO TIPO M60 (Suministro e Instalación. Incluye base en Concreto 1500 PSI, Premezclado)</v>
          </cell>
          <cell r="D297" t="str">
            <v>UN</v>
          </cell>
          <cell r="E297">
            <v>105303</v>
          </cell>
        </row>
        <row r="298">
          <cell r="B298">
            <v>3550</v>
          </cell>
          <cell r="C298" t="str">
            <v>BANCA EN MADERA TIPO M50 (Suministro e Instalación)</v>
          </cell>
          <cell r="D298" t="str">
            <v>UN</v>
          </cell>
          <cell r="E298">
            <v>500038</v>
          </cell>
        </row>
        <row r="299">
          <cell r="B299">
            <v>3551</v>
          </cell>
          <cell r="C299" t="str">
            <v>PROTECTOR DE ARBOL TIPO M90 (Incluye Suministro e Instalación. No Incluye bases)</v>
          </cell>
          <cell r="D299" t="str">
            <v>UN</v>
          </cell>
          <cell r="E299">
            <v>544567</v>
          </cell>
        </row>
        <row r="300">
          <cell r="B300">
            <v>3552</v>
          </cell>
          <cell r="C300" t="str">
            <v>PROTECTOR DE ARBOL DE DOS TUBOS TIPO M91 (Incluye Suministro e Instalación. No Incluye bases)</v>
          </cell>
          <cell r="D300" t="str">
            <v>UN</v>
          </cell>
          <cell r="E300">
            <v>153687</v>
          </cell>
        </row>
        <row r="301">
          <cell r="B301">
            <v>3554</v>
          </cell>
          <cell r="C301" t="str">
            <v>CICLO-PARQUEADERO TIPO M100 (TIPO 1) (H=1m, L=2m. Incluye Suministro e Instalación. No Incluye bases)</v>
          </cell>
          <cell r="D301" t="str">
            <v>UN</v>
          </cell>
          <cell r="E301">
            <v>395088</v>
          </cell>
        </row>
        <row r="302">
          <cell r="B302">
            <v>3555</v>
          </cell>
          <cell r="C302" t="str">
            <v>CICLO-PARQUEADERO TIPO M101 (TIPO 2) (H=0.6m, L=2m, A=0.6m. Incluye Suministro e Instalación. No Incluye bases)</v>
          </cell>
          <cell r="D302" t="str">
            <v>UN</v>
          </cell>
          <cell r="E302">
            <v>595987</v>
          </cell>
        </row>
        <row r="303">
          <cell r="B303">
            <v>3556</v>
          </cell>
          <cell r="C303" t="str">
            <v>TELEFONO PUBLICO DE PEDESTAL TIPO M20 (Incluye Suministro e Instalación. No Incluye base)</v>
          </cell>
          <cell r="D303" t="str">
            <v>UN</v>
          </cell>
          <cell r="E303">
            <v>4696547</v>
          </cell>
        </row>
        <row r="304">
          <cell r="B304">
            <v>3557</v>
          </cell>
          <cell r="C304" t="str">
            <v>PARADERO TIPO M10 (Inc. Sum. e Inst. Inc. bases en Concreto 3000 PSI, Hecho en Obra. No incluye losas de Concreto)</v>
          </cell>
          <cell r="D304" t="str">
            <v>UN</v>
          </cell>
          <cell r="E304">
            <v>10733256</v>
          </cell>
        </row>
        <row r="305">
          <cell r="B305">
            <v>3559</v>
          </cell>
          <cell r="C305" t="str">
            <v>POSTE LUMINARIA HISTORICA TIPO M131 H=5m (Inc. Suministro e Instalación. No Inc.: Luminarias, Cableado y Base Pedestal)</v>
          </cell>
          <cell r="D305" t="str">
            <v>UN</v>
          </cell>
          <cell r="E305">
            <v>3400666</v>
          </cell>
        </row>
        <row r="306">
          <cell r="B306">
            <v>3560</v>
          </cell>
          <cell r="C306" t="str">
            <v>BOLARDO EN CONCRETO TIPO M61 (Suministro e Instalación. Incluye base en Concreto 1500 PSI, Premezclado)</v>
          </cell>
          <cell r="D306" t="str">
            <v>UN</v>
          </cell>
          <cell r="E306">
            <v>96797</v>
          </cell>
        </row>
        <row r="307">
          <cell r="B307">
            <v>3561</v>
          </cell>
          <cell r="C307" t="str">
            <v>BOLARDO EN HIERRO TIPO M62 (Suministro e Instalación. Incluye base en Concreto 1500 PSI, Premezclado)</v>
          </cell>
          <cell r="D307" t="str">
            <v>UN</v>
          </cell>
          <cell r="E307">
            <v>141295</v>
          </cell>
        </row>
        <row r="308">
          <cell r="B308">
            <v>3562</v>
          </cell>
          <cell r="C308" t="str">
            <v>9 DUCTOS D=4" PVC-TDP (Incluye Suministro e Instalacion. NORMA CS211.</v>
          </cell>
          <cell r="D308" t="str">
            <v>ML</v>
          </cell>
          <cell r="E308">
            <v>122404</v>
          </cell>
        </row>
        <row r="309">
          <cell r="B309">
            <v>3567</v>
          </cell>
          <cell r="C309" t="str">
            <v>MURO EN BLOQUE ESTRUCTURAL TIPO PIEDRA GRIS (Referencia: PI-16. Incluye Suministro y Construcción)</v>
          </cell>
          <cell r="D309" t="str">
            <v>M2</v>
          </cell>
          <cell r="E309">
            <v>69263</v>
          </cell>
        </row>
        <row r="310">
          <cell r="B310">
            <v>3569</v>
          </cell>
          <cell r="C310" t="str">
            <v>POSTE METALICO AP, H=10m (Inc. Suministro, Izaje, Aplomado e Instalación. Inc. Brazo Sencillo y Base según Norma AP802)</v>
          </cell>
          <cell r="D310" t="str">
            <v>UN</v>
          </cell>
          <cell r="E310">
            <v>2295404</v>
          </cell>
        </row>
        <row r="311">
          <cell r="B311">
            <v>3589</v>
          </cell>
          <cell r="C311" t="str">
            <v>TAPON HD EXTREMO LISO D=8" (Suministro e Instalación)</v>
          </cell>
          <cell r="D311" t="str">
            <v>UN</v>
          </cell>
          <cell r="E311">
            <v>534935</v>
          </cell>
        </row>
        <row r="312">
          <cell r="B312">
            <v>3591</v>
          </cell>
          <cell r="C312" t="str">
            <v>2 DUCTOS D=4" PVC-TDP (Incluye Suministro e Instalación. No Incluye Rellenos). NORMA CS208.</v>
          </cell>
          <cell r="D312" t="str">
            <v>ML</v>
          </cell>
          <cell r="E312">
            <v>29272</v>
          </cell>
        </row>
        <row r="313">
          <cell r="B313">
            <v>3599</v>
          </cell>
          <cell r="C313" t="str">
            <v>36 DUCTOS D=4" PVC-TDP (Incluye Suministro e Instalación. No Incluye Rellenos). SUMINISTRO Y COLOCACION SIN EXCAVACION.</v>
          </cell>
          <cell r="D313" t="str">
            <v>ML</v>
          </cell>
          <cell r="E313">
            <v>489731</v>
          </cell>
        </row>
        <row r="314">
          <cell r="B314">
            <v>3600</v>
          </cell>
          <cell r="C314" t="str">
            <v>UNION PVC TIPO U.M. D= 2" (Suministro e Instalación)</v>
          </cell>
          <cell r="D314" t="str">
            <v>UN</v>
          </cell>
          <cell r="E314">
            <v>20344</v>
          </cell>
        </row>
        <row r="315">
          <cell r="B315">
            <v>3601</v>
          </cell>
          <cell r="C315" t="str">
            <v>UNION PVC TIPO U.M. D= 3" (Suministro e Instalación)</v>
          </cell>
          <cell r="D315" t="str">
            <v>UN</v>
          </cell>
          <cell r="E315">
            <v>32860</v>
          </cell>
        </row>
        <row r="316">
          <cell r="B316">
            <v>3602</v>
          </cell>
          <cell r="C316" t="str">
            <v>UNION PVC TIPO U.M. D= 4" (Suministro e Instalación)</v>
          </cell>
          <cell r="D316" t="str">
            <v>UN</v>
          </cell>
          <cell r="E316">
            <v>52236</v>
          </cell>
        </row>
        <row r="317">
          <cell r="B317">
            <v>3603</v>
          </cell>
          <cell r="C317" t="str">
            <v>UNION PVC TIPO U.M. D= 6" (Suministro e Instalación)</v>
          </cell>
          <cell r="D317" t="str">
            <v>UN</v>
          </cell>
          <cell r="E317">
            <v>117648</v>
          </cell>
        </row>
        <row r="318">
          <cell r="B318">
            <v>3604</v>
          </cell>
          <cell r="C318" t="str">
            <v>UNION PVC TIPO U.M. D= 8" (Suministro e Instalación)</v>
          </cell>
          <cell r="D318" t="str">
            <v>UN</v>
          </cell>
          <cell r="E318">
            <v>214081</v>
          </cell>
        </row>
        <row r="319">
          <cell r="B319">
            <v>3605</v>
          </cell>
          <cell r="C319" t="str">
            <v>UNION PVC TIPO U.M. D= 10" (Suministro e Instalación)</v>
          </cell>
          <cell r="D319" t="str">
            <v>UN</v>
          </cell>
          <cell r="E319">
            <v>386304</v>
          </cell>
        </row>
        <row r="320">
          <cell r="B320">
            <v>3606</v>
          </cell>
          <cell r="C320" t="str">
            <v>UNION PVC TIPO U.M. D= 12" (Suministro e Instalación)</v>
          </cell>
          <cell r="D320" t="str">
            <v>UN</v>
          </cell>
          <cell r="E320">
            <v>593896</v>
          </cell>
        </row>
        <row r="321">
          <cell r="B321">
            <v>3607</v>
          </cell>
          <cell r="C321" t="str">
            <v>UNION PVC TIPO U.M. D= 2 1/2" (Suministro e Instalación)</v>
          </cell>
          <cell r="D321" t="str">
            <v>UN</v>
          </cell>
          <cell r="E321">
            <v>26470</v>
          </cell>
        </row>
        <row r="322">
          <cell r="B322">
            <v>3611</v>
          </cell>
          <cell r="C322" t="str">
            <v>CONCRETO 2500 PSI PARA ANCLAJE TUBERIA (Premezclado. Incluye Suministro, Formaleteo y Colocación)</v>
          </cell>
          <cell r="D322" t="str">
            <v>M3</v>
          </cell>
          <cell r="E322">
            <v>399262</v>
          </cell>
        </row>
        <row r="323">
          <cell r="B323">
            <v>3618</v>
          </cell>
          <cell r="C323" t="str">
            <v>CODO HD 11.25° EXTREMO LISO PARA PVC D=3" (Suministro e Instalación)</v>
          </cell>
          <cell r="D323" t="str">
            <v>UN</v>
          </cell>
          <cell r="E323">
            <v>130604</v>
          </cell>
        </row>
        <row r="324">
          <cell r="B324">
            <v>3619</v>
          </cell>
          <cell r="C324" t="str">
            <v>CODO HD 11.25° EXTREMO LISO PARA PVC D=2" (Suministro e Instalación)</v>
          </cell>
          <cell r="D324" t="str">
            <v>UN</v>
          </cell>
          <cell r="E324">
            <v>84506</v>
          </cell>
        </row>
        <row r="325">
          <cell r="B325">
            <v>3620</v>
          </cell>
          <cell r="C325" t="str">
            <v>CODO HD 11.25° EXTREMO LISO PARA PVC D=4" (Suministro e Instalación)</v>
          </cell>
          <cell r="D325" t="str">
            <v>UN</v>
          </cell>
          <cell r="E325">
            <v>161258</v>
          </cell>
        </row>
        <row r="326">
          <cell r="B326">
            <v>3621</v>
          </cell>
          <cell r="C326" t="str">
            <v>RAMPA TIPO A B10 incluye Base en Mortero 1:5,  Desarrollo: 1m.</v>
          </cell>
          <cell r="D326" t="str">
            <v>UN</v>
          </cell>
          <cell r="E326">
            <v>549622</v>
          </cell>
        </row>
        <row r="327">
          <cell r="B327">
            <v>3636</v>
          </cell>
          <cell r="C327" t="str">
            <v>CONCRETO 5000 PSI PARA SUPER ESTRUCTURA (Premezclado. Incluye Sumin, Formaleteo y Colocación. No incl. Refuerzo, Curado)</v>
          </cell>
          <cell r="D327" t="str">
            <v>M3</v>
          </cell>
          <cell r="E327">
            <v>706560</v>
          </cell>
        </row>
        <row r="328">
          <cell r="B328">
            <v>3637</v>
          </cell>
          <cell r="C328" t="str">
            <v>CONCRETO 4000 PSI PARA DADOS (Premezclado. Incluye Sumin., Formaleteo y Colocación. No incl. Refuerzo, Curado)</v>
          </cell>
          <cell r="D328" t="str">
            <v>M3</v>
          </cell>
          <cell r="E328">
            <v>571393</v>
          </cell>
        </row>
        <row r="329">
          <cell r="B329">
            <v>3639</v>
          </cell>
          <cell r="C329" t="str">
            <v>CONCRETO 3500 PSI PARA VIGA (Premezclado. Incluye Sumin., Formaleteo y Colocación. No incl. Refuerzo, Curado)</v>
          </cell>
          <cell r="D329" t="str">
            <v>M3</v>
          </cell>
          <cell r="E329">
            <v>701874</v>
          </cell>
        </row>
        <row r="330">
          <cell r="B330">
            <v>3640</v>
          </cell>
          <cell r="C330" t="str">
            <v>CONCRETO 3500 PSI PARA ZAPATAS (Premezclado. Incluye bombeo, Sumin., Formaleteo y Colocación. No incl. Refuerzo, Curado)</v>
          </cell>
          <cell r="D330" t="str">
            <v>M3</v>
          </cell>
          <cell r="E330">
            <v>539985</v>
          </cell>
        </row>
        <row r="331">
          <cell r="B331">
            <v>3641</v>
          </cell>
          <cell r="C331" t="str">
            <v>CONCRETO 3000 PSI PARA ESTR. DE TRANSICION (Premezclado. Incl. Sumin, Formalet. y Colocación. No incl. Refuerzo, Curado)</v>
          </cell>
          <cell r="D331" t="str">
            <v>M3</v>
          </cell>
          <cell r="E331">
            <v>584214</v>
          </cell>
        </row>
        <row r="332">
          <cell r="B332">
            <v>3642</v>
          </cell>
          <cell r="C332" t="str">
            <v>CONCRETO 3000 PSI PARA ESTRIBOS (Premezclado. Incluye Suministro, Formaleteo y Colocación. No incl. Refuerzo, Curado)</v>
          </cell>
          <cell r="D332" t="str">
            <v>M3</v>
          </cell>
          <cell r="E332">
            <v>584214</v>
          </cell>
        </row>
        <row r="333">
          <cell r="B333">
            <v>3643</v>
          </cell>
          <cell r="C333" t="str">
            <v>CONCRETO 3000 PSI PARA PUENTE CAJON (Premezclado. Incluye Sumin., Formaleteo y Colocación. No incl. Refuerzo, Curado)</v>
          </cell>
          <cell r="D333" t="str">
            <v>M3</v>
          </cell>
          <cell r="E333">
            <v>583114</v>
          </cell>
        </row>
        <row r="334">
          <cell r="B334">
            <v>3644</v>
          </cell>
          <cell r="C334" t="str">
            <v>CONCRETO 3000 PSI PARA MURO DE CONTENCIÓN (Premezclado. Incl. Sumin, Formaleteo y Colocación. No incl. Refuerzo, Curado)</v>
          </cell>
          <cell r="D334" t="str">
            <v>M3</v>
          </cell>
          <cell r="E334">
            <v>617396</v>
          </cell>
        </row>
        <row r="335">
          <cell r="B335">
            <v>3645</v>
          </cell>
          <cell r="C335" t="str">
            <v>CONCRETO 3000 PSI PARA BOX CULVERT (Premezclado. Incluye Sumin., Formaleteo y Colocación. No incl. Refuerzo, Curado)</v>
          </cell>
          <cell r="D335" t="str">
            <v>M3</v>
          </cell>
          <cell r="E335">
            <v>617396</v>
          </cell>
        </row>
        <row r="336">
          <cell r="B336">
            <v>3646</v>
          </cell>
          <cell r="C336" t="str">
            <v>CONCRETO 3000 PSI PARA ALETA VIGA SOLERA (Premezclado. Incl. Sumin., Formaleteo y Colocación. No incl. Refuerzo, Curado)</v>
          </cell>
          <cell r="D336" t="str">
            <v>M3</v>
          </cell>
          <cell r="E336">
            <v>679225</v>
          </cell>
        </row>
        <row r="337">
          <cell r="B337">
            <v>3647</v>
          </cell>
          <cell r="C337" t="str">
            <v>CONCRETO 2000 PSI PARA SUB-BASE PUENTE (Premezclado. Incluye Sumin., Formaleteo y Colocación. No incl. Refuerzo, Curado)</v>
          </cell>
          <cell r="D337" t="str">
            <v>M3</v>
          </cell>
          <cell r="E337">
            <v>462982</v>
          </cell>
        </row>
        <row r="338">
          <cell r="B338">
            <v>3649</v>
          </cell>
          <cell r="C338" t="str">
            <v>CONCRETO 2500 PSI (Hecho en Obra con arena de río y triturado de 3/4")</v>
          </cell>
          <cell r="D338" t="str">
            <v>M3</v>
          </cell>
          <cell r="E338">
            <v>259269</v>
          </cell>
        </row>
        <row r="339">
          <cell r="B339">
            <v>3650</v>
          </cell>
          <cell r="C339" t="str">
            <v>CONCRETO 1500 PSI (Hecho en Obra) 1:3:5 con arena de río y triturado de 3/4")</v>
          </cell>
          <cell r="D339" t="str">
            <v>M3</v>
          </cell>
          <cell r="E339">
            <v>231020</v>
          </cell>
        </row>
        <row r="340">
          <cell r="B340">
            <v>3652</v>
          </cell>
          <cell r="C340" t="str">
            <v>CAJA DE INSPECCIÓN TIPO VEHICULAR NORMA CODENSA CS 280  (Incluye Base, Muros, Pasos, Pañete, Cubierta, Aro y Tapa)</v>
          </cell>
          <cell r="D340" t="str">
            <v>UN</v>
          </cell>
          <cell r="E340">
            <v>2627775</v>
          </cell>
        </row>
        <row r="341">
          <cell r="B341">
            <v>3653</v>
          </cell>
          <cell r="C341" t="str">
            <v>CAMARA DE INSPECCIÓN T-16 ETB (H=2.3m. Incluye Base, Muros, Cubierta, Aro-Base y Aro-Tapa)</v>
          </cell>
          <cell r="D341" t="str">
            <v>UN</v>
          </cell>
          <cell r="E341">
            <v>3523025</v>
          </cell>
        </row>
        <row r="342">
          <cell r="B342">
            <v>3654</v>
          </cell>
          <cell r="C342" t="str">
            <v>CAMARA DE INSPECCIÓN T-18 ETB (H=2.3m. Incluye Base, Muros, Cubierta, Aro-Base y Aro-Tapa)</v>
          </cell>
          <cell r="D342" t="str">
            <v>UN</v>
          </cell>
          <cell r="E342">
            <v>2438480</v>
          </cell>
        </row>
        <row r="343">
          <cell r="B343">
            <v>3655</v>
          </cell>
          <cell r="C343" t="str">
            <v>CAMARA DE INSPECCIÓN T-16A ETB (H=2.3m. Incluye Base, Muros, Cubierta, Aro-Base y Aro-Tapa)</v>
          </cell>
          <cell r="D343" t="str">
            <v>UN</v>
          </cell>
          <cell r="E343">
            <v>4274101</v>
          </cell>
        </row>
        <row r="344">
          <cell r="B344">
            <v>3665</v>
          </cell>
          <cell r="C344" t="str">
            <v>CONCRETO CICLOPEO (60%-40%) (Concreto premezclado. Incluye Suministro y Colocación)</v>
          </cell>
          <cell r="D344" t="str">
            <v>M3</v>
          </cell>
          <cell r="E344">
            <v>252507</v>
          </cell>
        </row>
        <row r="345">
          <cell r="B345">
            <v>3684</v>
          </cell>
          <cell r="C345" t="str">
            <v>CODO HD 22.5° EXTREMO LISO PARA PVC D=3" (Suministro e Instalación)</v>
          </cell>
          <cell r="D345" t="str">
            <v>UN</v>
          </cell>
          <cell r="E345">
            <v>153642</v>
          </cell>
        </row>
        <row r="346">
          <cell r="B346">
            <v>3685</v>
          </cell>
          <cell r="C346" t="str">
            <v>CODO HD 11.25° EXTREMO LISO PARA PVC D=8" (Suministro e Instalación)</v>
          </cell>
          <cell r="D346" t="str">
            <v>UN</v>
          </cell>
          <cell r="E346">
            <v>468700</v>
          </cell>
        </row>
        <row r="347">
          <cell r="B347">
            <v>3687</v>
          </cell>
          <cell r="C347" t="str">
            <v>CAJA PARA VALVULA 0.4x0.4m H=0.8m (Incluye Marco y Tapa)</v>
          </cell>
          <cell r="D347" t="str">
            <v>UN</v>
          </cell>
          <cell r="E347">
            <v>147988</v>
          </cell>
        </row>
        <row r="348">
          <cell r="B348">
            <v>3688</v>
          </cell>
          <cell r="C348" t="str">
            <v>DESMONTE Y REINSTALACION DE SEÑALES VIALES (Incluye Dado de Anclaje)</v>
          </cell>
          <cell r="D348" t="str">
            <v>UN</v>
          </cell>
          <cell r="E348">
            <v>34748</v>
          </cell>
        </row>
        <row r="349">
          <cell r="B349">
            <v>3689</v>
          </cell>
          <cell r="C349" t="str">
            <v>BASE GRANULAR B-600 (Suministro, Extendido, Nivelación, Humedecimiento y Compactación con vibrocompactador)</v>
          </cell>
          <cell r="D349" t="str">
            <v>M3</v>
          </cell>
          <cell r="E349">
            <v>82330</v>
          </cell>
        </row>
        <row r="350">
          <cell r="B350">
            <v>3695</v>
          </cell>
          <cell r="C350" t="str">
            <v>TALA DE ARBOLES CLASE IV (20m&lt;H&lt;30m. Incluye Desenraíce, Retiro y Disposición Final)</v>
          </cell>
          <cell r="D350" t="str">
            <v>UN</v>
          </cell>
          <cell r="E350">
            <v>490879</v>
          </cell>
        </row>
        <row r="351">
          <cell r="B351">
            <v>3696</v>
          </cell>
          <cell r="C351" t="str">
            <v>PISO EN ADOQUIN DE ARCILLA 26x6x6cm (Suministro e Instalación. Incluye Base 4cm Arena Nivelación y Arena de Sello)</v>
          </cell>
          <cell r="D351" t="str">
            <v>M2</v>
          </cell>
          <cell r="E351">
            <v>40888</v>
          </cell>
        </row>
        <row r="352">
          <cell r="B352">
            <v>3698</v>
          </cell>
          <cell r="C352" t="str">
            <v>TALA DE ARBOLES CLASE III (10m &lt; H &lt;  20 m. Incluye Desenraíce, Retiro y Disposición Final)</v>
          </cell>
          <cell r="D352" t="str">
            <v>UN</v>
          </cell>
          <cell r="E352">
            <v>226117</v>
          </cell>
        </row>
        <row r="353">
          <cell r="B353">
            <v>3699</v>
          </cell>
          <cell r="C353" t="str">
            <v>TALA DE ARBOLES CLASE I (H&lt;5m. Incluye Desenraíce, Retiro y Disposición Final)</v>
          </cell>
          <cell r="D353" t="str">
            <v>UN</v>
          </cell>
          <cell r="E353">
            <v>129617</v>
          </cell>
        </row>
        <row r="354">
          <cell r="B354">
            <v>3704</v>
          </cell>
          <cell r="C354" t="str">
            <v>SUBDREN EN GRAVILLA 3/4", 0.5x1m  (Inc. Sumin. y Extendido manual. Inc. Geotextil NT CR=700N y Tubería PVC Corrug.-Filtro D=6")</v>
          </cell>
          <cell r="D354" t="str">
            <v>ML</v>
          </cell>
          <cell r="E354">
            <v>160263</v>
          </cell>
        </row>
        <row r="355">
          <cell r="B355">
            <v>3708</v>
          </cell>
          <cell r="C355" t="str">
            <v>ACERO DE REFUERZO (Incluye Suministro, Figurado y Fijación)</v>
          </cell>
          <cell r="D355" t="str">
            <v>KG</v>
          </cell>
          <cell r="E355">
            <v>2990</v>
          </cell>
        </row>
        <row r="356">
          <cell r="B356">
            <v>3710</v>
          </cell>
          <cell r="C356" t="str">
            <v>EXCAVACION MECANICA EN MATERIAL COMUN (Incluye Cargue)</v>
          </cell>
          <cell r="D356" t="str">
            <v>M3</v>
          </cell>
          <cell r="E356">
            <v>4558</v>
          </cell>
        </row>
        <row r="357">
          <cell r="B357">
            <v>3712</v>
          </cell>
          <cell r="C357" t="str">
            <v>SUMIDERO LATERAL SL-100, H=0.85m (Prefabricado. Incluye Suministro e Instalación. Incluye Sobretapa y Tapa)</v>
          </cell>
          <cell r="D357" t="str">
            <v>UN</v>
          </cell>
          <cell r="E357">
            <v>1708816</v>
          </cell>
        </row>
        <row r="358">
          <cell r="B358">
            <v>3716</v>
          </cell>
          <cell r="C358" t="str">
            <v>CILINDRO POZO INSPECCION PREFABRICADO D=1.2m, H=1m, e=0.10m (Incluye Suministro e Instalación. No inc. Aro de Ajuste)</v>
          </cell>
          <cell r="D358" t="str">
            <v>UN</v>
          </cell>
          <cell r="E358">
            <v>955906</v>
          </cell>
        </row>
        <row r="359">
          <cell r="B359">
            <v>3721</v>
          </cell>
          <cell r="C359" t="str">
            <v>SIEMBRA DE GRAMA (incluye Suministro e Instalación. Incluye 10cm de Tierra Negra)</v>
          </cell>
          <cell r="D359" t="str">
            <v>M2</v>
          </cell>
          <cell r="E359">
            <v>14048</v>
          </cell>
        </row>
        <row r="360">
          <cell r="B360">
            <v>3722</v>
          </cell>
          <cell r="C360" t="str">
            <v>NIVELACIÓN DE POZO (Hasta rasante en Concreto 3000 PSI Hecho en Obra, h=0.15m. Incluye Suministro y Construcción)</v>
          </cell>
          <cell r="D360" t="str">
            <v>UN</v>
          </cell>
          <cell r="E360">
            <v>76486</v>
          </cell>
        </row>
        <row r="361">
          <cell r="B361">
            <v>3723</v>
          </cell>
          <cell r="C361" t="str">
            <v>LIMPIEZA DE POZOS (Incluye Cargue, Retiro y Disposición Final de Sobrantes)</v>
          </cell>
          <cell r="D361" t="str">
            <v>UN</v>
          </cell>
          <cell r="E361">
            <v>58320</v>
          </cell>
        </row>
        <row r="362">
          <cell r="B362">
            <v>3724</v>
          </cell>
          <cell r="C362" t="str">
            <v>LIMPIEZA DE SUMIDEROS (Incluye Cargue, Retiro y Disposición Final de Sobrantes)</v>
          </cell>
          <cell r="D362" t="str">
            <v>UN</v>
          </cell>
          <cell r="E362">
            <v>58320</v>
          </cell>
        </row>
        <row r="363">
          <cell r="B363">
            <v>3727</v>
          </cell>
          <cell r="C363" t="str">
            <v>CENEFA EN ADOQUIN DE ARCILLA a=6cm (Suministro e Instalación. No Incluye Material de Base)</v>
          </cell>
          <cell r="D363" t="str">
            <v>ML</v>
          </cell>
          <cell r="E363">
            <v>4286</v>
          </cell>
        </row>
        <row r="364">
          <cell r="B364">
            <v>3729</v>
          </cell>
          <cell r="C364" t="str">
            <v>CONCRETO 1500 PSI PARA SOLADOS (Premezclado. Incluye Suministro y Colocación)</v>
          </cell>
          <cell r="D364" t="str">
            <v>M3</v>
          </cell>
          <cell r="E364">
            <v>379321</v>
          </cell>
        </row>
        <row r="365">
          <cell r="B365">
            <v>3730</v>
          </cell>
          <cell r="C365" t="str">
            <v>GROUTING 1500 PSI (Incluye Suministro y Colocación)</v>
          </cell>
          <cell r="D365" t="str">
            <v>M3</v>
          </cell>
          <cell r="E365">
            <v>397487</v>
          </cell>
        </row>
        <row r="366">
          <cell r="B366">
            <v>3733</v>
          </cell>
          <cell r="C366" t="str">
            <v>SUMIDERO TRANSVERSAL ST-1, H=1.9m (Fundido en Sitio, Concreto Hecho en Obra. Incl. Sum, Form, Ref. y Const. Incl. Reja)</v>
          </cell>
          <cell r="D366" t="str">
            <v>ML</v>
          </cell>
          <cell r="E366">
            <v>1066707</v>
          </cell>
        </row>
        <row r="367">
          <cell r="B367">
            <v>3735</v>
          </cell>
          <cell r="C367" t="str">
            <v>TUBERIA PF D=1/2" PARA ACOMETIDA DOMICILIARIA (Suministro e Instalación)</v>
          </cell>
          <cell r="D367" t="str">
            <v>ML</v>
          </cell>
          <cell r="E367">
            <v>1756</v>
          </cell>
        </row>
        <row r="368">
          <cell r="B368">
            <v>3745</v>
          </cell>
          <cell r="C368" t="str">
            <v>PISO EN ADOQUIN DE CONCRETO A25 20x10x6cm (Suministro e Instalación. Incluye Base 3cm Arena Nivelación y Arena de Sello)</v>
          </cell>
          <cell r="D368" t="str">
            <v>M2</v>
          </cell>
          <cell r="E368">
            <v>55384</v>
          </cell>
        </row>
        <row r="369">
          <cell r="B369">
            <v>3748</v>
          </cell>
          <cell r="C369" t="str">
            <v>LOSA DE CONCRETO MR45 (Suministro, Formaleteado, Colocación y Acabado. No Incluye Acero, Curado, Juntas)</v>
          </cell>
          <cell r="D369" t="str">
            <v>M3</v>
          </cell>
          <cell r="E369">
            <v>503681</v>
          </cell>
        </row>
        <row r="370">
          <cell r="B370">
            <v>3749</v>
          </cell>
          <cell r="C370" t="str">
            <v>LOSA DE CONCRETO MR50 (Suministro, Formaleteado, Colocación y Acabado. No Incluye Acero, Curado, Juntas)</v>
          </cell>
          <cell r="D370" t="str">
            <v>M3</v>
          </cell>
          <cell r="E370">
            <v>508928</v>
          </cell>
        </row>
        <row r="371">
          <cell r="B371">
            <v>3751</v>
          </cell>
          <cell r="C371" t="str">
            <v>CAÑUELA TIPO A120 (Suministro e Instalación. Incluye 3cm Mortero 1:5)</v>
          </cell>
          <cell r="D371" t="str">
            <v>ML</v>
          </cell>
          <cell r="E371">
            <v>36770</v>
          </cell>
        </row>
        <row r="372">
          <cell r="B372">
            <v>3753</v>
          </cell>
          <cell r="C372" t="str">
            <v>SARDINEL H=0.20m, e=0.15m CONCRETO 3000 PSI (Fundido en Sitio, Concreto Hecho en Obra. Inc. Sumin, Formalet. y Const.)</v>
          </cell>
          <cell r="D372" t="str">
            <v>ML</v>
          </cell>
          <cell r="E372">
            <v>17194</v>
          </cell>
        </row>
        <row r="373">
          <cell r="B373">
            <v>3754</v>
          </cell>
          <cell r="C373" t="str">
            <v>FRESADO PAVIMENTO ASFÁLTICO Profundidad de Fresado 0 - 18 cm. (Incluye Cargue). Incluye agua, puntas. No incluye transporte de maquinaria, transporte del fresado ni disposición final.</v>
          </cell>
          <cell r="D373" t="str">
            <v>M3</v>
          </cell>
          <cell r="E373">
            <v>68619</v>
          </cell>
        </row>
        <row r="374">
          <cell r="B374">
            <v>3758</v>
          </cell>
          <cell r="C374" t="str">
            <v>PILOTE D=40 CM (Incl. Excavación, Cargue y Retiro de Sobrantes, Movilización, montaje y desmontaje equipo, y concreto). Incluye  movilización hacia y desde la obra y entre perforaciones, montaje y desmontaje, registro de muestras correspondientes al perfi</v>
          </cell>
          <cell r="D374" t="str">
            <v>ML</v>
          </cell>
          <cell r="E374">
            <v>316139</v>
          </cell>
        </row>
        <row r="375">
          <cell r="B375">
            <v>3760</v>
          </cell>
          <cell r="C375" t="str">
            <v xml:space="preserve">PILOTE D=50 CM (Incl. Excavación, concreto, cargue y Retiro de Sobrantes, Movilización, montaje y desmontaje equipo. Incluye , movilización hacia y desde la obra y entre perforaciones, montaje y desmontaje, registro de muestras correspondientes al perfil </v>
          </cell>
          <cell r="D375" t="str">
            <v>ML</v>
          </cell>
          <cell r="E375">
            <v>379861</v>
          </cell>
        </row>
        <row r="376">
          <cell r="B376">
            <v>3761</v>
          </cell>
          <cell r="C376" t="str">
            <v xml:space="preserve">PILOTE D=60 CM (Incl. Excavación, concreto, cargue y Retiro de Sobrantes, Movilización, montaje y desmontaje equipo. Incluye , movilización hacia y desde la obra y entre perforaciones, montaje y desmontaje, registro de muestras correspondientes al perfil </v>
          </cell>
          <cell r="D376" t="str">
            <v>ML</v>
          </cell>
          <cell r="E376">
            <v>461264</v>
          </cell>
        </row>
        <row r="377">
          <cell r="B377">
            <v>3770</v>
          </cell>
          <cell r="C377" t="str">
            <v>CUADRILLA (OFICIAL + 6 AYUDANTES). INCLUYE FACTOR DE PRESTACIONES.</v>
          </cell>
          <cell r="D377" t="str">
            <v>JR</v>
          </cell>
          <cell r="E377">
            <v>338104</v>
          </cell>
        </row>
        <row r="378">
          <cell r="B378">
            <v>3776</v>
          </cell>
          <cell r="C378" t="str">
            <v>ENTIBADO TIPO ED1, DISCONTINUO EN MADERA (Incluye Suministro e Instalación)</v>
          </cell>
          <cell r="D378" t="str">
            <v>M2</v>
          </cell>
          <cell r="E378">
            <v>29253</v>
          </cell>
        </row>
        <row r="379">
          <cell r="B379">
            <v>3777</v>
          </cell>
          <cell r="C379" t="str">
            <v>CIMENTACION DE POSTES H=8m, CR=510Kg (Incluye Izaje, Aplomado e Hincado. Incluye Rellenos). NORMA LA009.</v>
          </cell>
          <cell r="D379" t="str">
            <v>UN</v>
          </cell>
          <cell r="E379">
            <v>288848</v>
          </cell>
        </row>
        <row r="380">
          <cell r="B380">
            <v>3779</v>
          </cell>
          <cell r="C380" t="str">
            <v>CAJA DE INSPECCIÓN DE 0.6x0.6m (H=0.6m. Incluye Suministro y Construcción. Incluye Marco y Tapa. No Inc. Base y Cañuela)</v>
          </cell>
          <cell r="D380" t="str">
            <v>UN</v>
          </cell>
          <cell r="E380">
            <v>293110</v>
          </cell>
        </row>
        <row r="381">
          <cell r="B381">
            <v>3780</v>
          </cell>
          <cell r="C381" t="str">
            <v>3 DUCTOS D=4" PVC-TDP (Incluye Suministro e Instalación. No Incluye Rellenos)</v>
          </cell>
          <cell r="D381" t="str">
            <v>ML</v>
          </cell>
          <cell r="E381">
            <v>42577</v>
          </cell>
        </row>
        <row r="382">
          <cell r="B382">
            <v>3784</v>
          </cell>
          <cell r="C382" t="str">
            <v>SARDINEL H=0.25m, e=0.15m CONCRETO 3000 PSI (Fundido en Sitio, Concreto Hecho en Obra. Inc. Sumin, Formalet. y Const.)</v>
          </cell>
          <cell r="D382" t="str">
            <v>ML</v>
          </cell>
          <cell r="E382">
            <v>19615</v>
          </cell>
        </row>
        <row r="383">
          <cell r="B383">
            <v>3787</v>
          </cell>
          <cell r="C383" t="str">
            <v>TUBERIA PVC PARA DRENAJE D=2 1/2" CON FILTRO (Incluye Suministro e Instalación)</v>
          </cell>
          <cell r="D383" t="str">
            <v>ML</v>
          </cell>
          <cell r="E383">
            <v>15800</v>
          </cell>
        </row>
        <row r="384">
          <cell r="B384">
            <v>3795</v>
          </cell>
          <cell r="C384" t="str">
            <v>8 DUCTOS D=4" PVC-EB (Incluye Suministro e Instalación. No Incluye Rellenos)</v>
          </cell>
          <cell r="D384" t="str">
            <v>ML</v>
          </cell>
          <cell r="E384">
            <v>118419</v>
          </cell>
        </row>
        <row r="385">
          <cell r="B385">
            <v>3796</v>
          </cell>
          <cell r="C385" t="str">
            <v>12 DUCTOS D=4" PVC-EB (LIVIANO) (Incluye Suministro e instal</v>
          </cell>
          <cell r="D385" t="str">
            <v>ML</v>
          </cell>
          <cell r="E385">
            <v>177564</v>
          </cell>
        </row>
        <row r="386">
          <cell r="B386">
            <v>3797</v>
          </cell>
          <cell r="C386" t="str">
            <v>16 DUCTOS D=4" PVC-EB (LIVIANO) (Incluye Suministro e Instalación. No Incluye Rellenos)</v>
          </cell>
          <cell r="D386" t="str">
            <v>ML</v>
          </cell>
          <cell r="E386">
            <v>235442</v>
          </cell>
        </row>
        <row r="387">
          <cell r="B387">
            <v>3798</v>
          </cell>
          <cell r="C387" t="str">
            <v>24 DUCTOS D=4" PVC-EB (LIVIANO) (Incluye Suministro e Instalación. No Incluye Rellenos)</v>
          </cell>
          <cell r="D387" t="str">
            <v>ML</v>
          </cell>
          <cell r="E387">
            <v>352175</v>
          </cell>
        </row>
        <row r="388">
          <cell r="B388">
            <v>3800</v>
          </cell>
          <cell r="C388" t="str">
            <v>NIVELACION Y COMPACTACIÓN DE SUBRASANTE</v>
          </cell>
          <cell r="D388" t="str">
            <v>M2</v>
          </cell>
          <cell r="E388">
            <v>1125</v>
          </cell>
        </row>
        <row r="389">
          <cell r="B389">
            <v>3806</v>
          </cell>
          <cell r="C389" t="str">
            <v>CURADO DE LOSAS DE CONCRETO (Suministro y Aplicación)</v>
          </cell>
          <cell r="D389" t="str">
            <v>M2</v>
          </cell>
          <cell r="E389">
            <v>1399</v>
          </cell>
        </row>
        <row r="390">
          <cell r="B390">
            <v>3811</v>
          </cell>
          <cell r="C390" t="str">
            <v>CORTE DE PAVIMENTO - INCLUYE EQUIPO: CORTADORA DE CONCRETO INCLUYE OPERARIO Y COMBUSTIBLE.  INCLUYE DISCO DIAMANTADO ASFALTO-CONCRETO 350 mm, AGUA Y MANO DE OBRA</v>
          </cell>
          <cell r="D390" t="str">
            <v>ML</v>
          </cell>
          <cell r="E390">
            <v>1643</v>
          </cell>
        </row>
        <row r="391">
          <cell r="B391">
            <v>3819</v>
          </cell>
          <cell r="C391" t="str">
            <v>PINTURA EN ESMALTE URETANO GRIS (e=1mil. Inc. Sumin. y Aplic. No Inc. Imprimante, Barrera, Esmalte Epóxico o Similares)</v>
          </cell>
          <cell r="D391" t="str">
            <v>ML</v>
          </cell>
          <cell r="E391">
            <v>3685</v>
          </cell>
        </row>
        <row r="392">
          <cell r="B392">
            <v>3837</v>
          </cell>
          <cell r="C392" t="str">
            <v>SELLADO DE JUNTAS EN PAVIMENTO DE CONCRETO HIDRAULICO (Incluye Limpieza, Suministro e Instalación de Fondo y Sellante)</v>
          </cell>
          <cell r="D392" t="str">
            <v>ML</v>
          </cell>
          <cell r="E392">
            <v>7313</v>
          </cell>
        </row>
        <row r="393">
          <cell r="B393">
            <v>3841</v>
          </cell>
          <cell r="C393" t="str">
            <v>MEZCLA DENSA EN CALIENTE MD20 Asfalto 80-100 (Suministro, Extendido, Nivelación y Compactación)</v>
          </cell>
          <cell r="D393" t="str">
            <v>M3</v>
          </cell>
          <cell r="E393">
            <v>647988</v>
          </cell>
        </row>
        <row r="394">
          <cell r="B394">
            <v>3847</v>
          </cell>
          <cell r="C394" t="str">
            <v>RELLENO PARA REDES EN BASE GRANULAR B-600 (Suministro, Extendido, Humedecimiento y Compactación)</v>
          </cell>
          <cell r="D394" t="str">
            <v>M3</v>
          </cell>
          <cell r="E394">
            <v>91019</v>
          </cell>
        </row>
        <row r="395">
          <cell r="B395">
            <v>3851</v>
          </cell>
          <cell r="C395" t="str">
            <v>RELLENO PARA ANDENES EN SUBBASE GRANULAR B-400 (Suministro, Extendido, Humedecimiento y Compactación)</v>
          </cell>
          <cell r="D395" t="str">
            <v>M3</v>
          </cell>
          <cell r="E395">
            <v>64535</v>
          </cell>
        </row>
        <row r="396">
          <cell r="B396">
            <v>3864</v>
          </cell>
          <cell r="C396" t="str">
            <v>IMPRIMACION CON EMULSION ASFALTICA CRL-0 (Suministro, Barrido Superficie y Riego)</v>
          </cell>
          <cell r="D396" t="str">
            <v>M2</v>
          </cell>
          <cell r="E396">
            <v>1717</v>
          </cell>
        </row>
        <row r="397">
          <cell r="B397">
            <v>3866</v>
          </cell>
          <cell r="C397" t="str">
            <v>RIEGO DE LIGA CON EMULSION ASFALTICA CRR-1 (Suministro, Barrido Superficie y Riego)</v>
          </cell>
          <cell r="D397" t="str">
            <v>M2</v>
          </cell>
          <cell r="E397">
            <v>1429</v>
          </cell>
        </row>
        <row r="398">
          <cell r="B398">
            <v>3867</v>
          </cell>
          <cell r="C398" t="str">
            <v>RIEGO DE LIGA CON EMULSION ASFALTICA CRR-2 (Suministro, Barrido Superficie y Riego)</v>
          </cell>
          <cell r="D398" t="str">
            <v>M2</v>
          </cell>
          <cell r="E398">
            <v>1505</v>
          </cell>
        </row>
        <row r="399">
          <cell r="B399">
            <v>3872</v>
          </cell>
          <cell r="C399" t="str">
            <v>DEMARCACION LINEA DISCONTINUA A=0.12m (e=15 mils, Acrílica Base Agua. Inc. Sumin. y Aplic. con Equipo. Inc Microesferas)</v>
          </cell>
          <cell r="D399" t="str">
            <v>ML</v>
          </cell>
          <cell r="E399">
            <v>980</v>
          </cell>
        </row>
        <row r="400">
          <cell r="B400">
            <v>3873</v>
          </cell>
          <cell r="C400" t="str">
            <v>CONCRETO CICLOPEO (60%-40%) (Concreto hecho en Obra. Incluye Suministro y Colocación)</v>
          </cell>
          <cell r="D400" t="str">
            <v>M3</v>
          </cell>
          <cell r="E400">
            <v>197240</v>
          </cell>
        </row>
        <row r="401">
          <cell r="B401">
            <v>3874</v>
          </cell>
          <cell r="C401" t="str">
            <v>MORTERO 1:5 (Hecho en Obra)</v>
          </cell>
          <cell r="D401" t="str">
            <v>M3</v>
          </cell>
          <cell r="E401">
            <v>226129</v>
          </cell>
        </row>
        <row r="402">
          <cell r="B402">
            <v>3875</v>
          </cell>
          <cell r="C402" t="str">
            <v>CONCRETO 2500 PSI PARA ANCLAJE TUBERIA (Hecho en Obra. Incluye Suministro, Formaleteo y Colocación)</v>
          </cell>
          <cell r="D402" t="str">
            <v>M3</v>
          </cell>
          <cell r="E402">
            <v>301960</v>
          </cell>
        </row>
        <row r="403">
          <cell r="B403">
            <v>3876</v>
          </cell>
          <cell r="C403" t="str">
            <v>SUBDREN EN GRAVILLA 1/2", 0.4x0.8m (Inc. Sumin. y Compact. Inc. Geotextil NT CR=700N y Tubería PVC Corrug.-Filtro D=4")</v>
          </cell>
          <cell r="D403" t="str">
            <v>ML</v>
          </cell>
          <cell r="E403">
            <v>101612</v>
          </cell>
        </row>
        <row r="404">
          <cell r="B404">
            <v>3877</v>
          </cell>
          <cell r="C404" t="str">
            <v>SUBDREN EN GRAVILLA 1/2", 0.5x1m  (Inc. Sumin. y Compact. Inc. Geotextil NT CR=700N y Tubería PVC Corrug.-Filtro D=6")</v>
          </cell>
          <cell r="D404" t="str">
            <v>ML</v>
          </cell>
          <cell r="E404">
            <v>157192</v>
          </cell>
        </row>
        <row r="405">
          <cell r="B405">
            <v>3878</v>
          </cell>
          <cell r="C405" t="str">
            <v>PLACA CUBIERTA D=1.70m POZO INSPEC. (Prefabricada. Incluye Suministro e Instalación. Incluye Tapa)</v>
          </cell>
          <cell r="D405" t="str">
            <v>UN</v>
          </cell>
          <cell r="E405">
            <v>881895</v>
          </cell>
        </row>
        <row r="406">
          <cell r="B406">
            <v>3879</v>
          </cell>
          <cell r="C406" t="str">
            <v>PLACA FONDO D=1.70m POZO INSPEC. (Prefabricada. Incl. Sumin, Inst.)</v>
          </cell>
          <cell r="D406" t="str">
            <v>UN</v>
          </cell>
          <cell r="E406">
            <v>572496</v>
          </cell>
        </row>
        <row r="407">
          <cell r="B407">
            <v>3880</v>
          </cell>
          <cell r="C407" t="str">
            <v>CILINDRO POZO INSPECCION PREFABRICADO D=1.2m, H=0.5m, e=0.10m (Incluye Suministro e Instalación. No inc. Aro de Ajuste)</v>
          </cell>
          <cell r="D407" t="str">
            <v>UN</v>
          </cell>
          <cell r="E407">
            <v>516656</v>
          </cell>
        </row>
        <row r="408">
          <cell r="B408">
            <v>3881</v>
          </cell>
          <cell r="C408" t="str">
            <v>CILINDRO POZO INSPECCION PREFABRICADO D=1.2m, H=0.25m, e=0.10m (Incluye Suministro e Instalación. No inc. Aro de Ajuste)</v>
          </cell>
          <cell r="D408" t="str">
            <v>UN</v>
          </cell>
          <cell r="E408">
            <v>367430</v>
          </cell>
        </row>
        <row r="409">
          <cell r="B409">
            <v>3882</v>
          </cell>
          <cell r="C409" t="str">
            <v>SUMIDERO LATERAL SL-100, H=1.25m (Fundido en Sitio, Concreto Hecho en Obra. Incl. Sumin, Form, Ref. y Const. Incl. Tapa)</v>
          </cell>
          <cell r="D409" t="str">
            <v>UN</v>
          </cell>
          <cell r="E409">
            <v>1475729</v>
          </cell>
        </row>
        <row r="410">
          <cell r="B410">
            <v>3883</v>
          </cell>
          <cell r="C410" t="str">
            <v>SUMIDERO LATERAL SL-150A, H=1.7m (Fundido en Sitio, Concreto Premezclado. Incl. Sumin, Form, Ref. y Constr. Incl. Tapa)</v>
          </cell>
          <cell r="D410" t="str">
            <v>UN</v>
          </cell>
          <cell r="E410">
            <v>2229281</v>
          </cell>
        </row>
        <row r="411">
          <cell r="B411">
            <v>3884</v>
          </cell>
          <cell r="C411" t="str">
            <v>SUMIDERO LATERAL SL-150, H=1.25m (Fundido en Sitio, Concreto Hecho en Obra. Incl. Sumin, Form, Ref. y Const. Incl. Tapa)</v>
          </cell>
          <cell r="D411" t="str">
            <v>UN</v>
          </cell>
          <cell r="E411">
            <v>1875927</v>
          </cell>
        </row>
        <row r="412">
          <cell r="B412">
            <v>3885</v>
          </cell>
          <cell r="C412" t="str">
            <v>SUMIDERO LATERAL SL-200, H=1.25m (Fundido en Sitio, Concreto Premezclado. Incl. Sumin, Form, Ref. y Constr. Incl. Tapa)</v>
          </cell>
          <cell r="D412" t="str">
            <v>UN</v>
          </cell>
          <cell r="E412">
            <v>2537881</v>
          </cell>
        </row>
        <row r="413">
          <cell r="B413">
            <v>3886</v>
          </cell>
          <cell r="C413" t="str">
            <v>SUMIDERO LATERAL SL-200, H=1.25m (Fundido en Sitio, Concreto Hecho en Obra. Incl. Sumin, Form, Ref. y Const. Incl. Tapa)</v>
          </cell>
          <cell r="D413" t="str">
            <v>UN</v>
          </cell>
          <cell r="E413">
            <v>2351199</v>
          </cell>
        </row>
        <row r="414">
          <cell r="B414">
            <v>3887</v>
          </cell>
          <cell r="C414" t="str">
            <v>SUMIDERO LATERAL SL-250, H=1.25m (Fundido en Sitio, Concreto Hecho en Obra. Incl. Sumin, Form, Ref. y Const. Incl. Tapa)</v>
          </cell>
          <cell r="D414" t="str">
            <v>UN</v>
          </cell>
          <cell r="E414">
            <v>2582194</v>
          </cell>
        </row>
        <row r="415">
          <cell r="B415">
            <v>3888</v>
          </cell>
          <cell r="C415" t="str">
            <v>SUMIDERO LATERAL SL-250, H=1.25m (Fundido en Sitio, Concreto Premezclado. Incl. Sumin, Form, Ref. y Constr. Incl. Tapa)</v>
          </cell>
          <cell r="D415" t="str">
            <v>UN</v>
          </cell>
          <cell r="E415">
            <v>2796656</v>
          </cell>
        </row>
        <row r="416">
          <cell r="B416">
            <v>3889</v>
          </cell>
          <cell r="C416" t="str">
            <v>SUMIDERO LATERAL SL-100A, H=1.7m (Fundido en Sitio, Concreto Hecho en Obra. Incl. Sum, Form, Ref. y Const. Incl. Tapa)</v>
          </cell>
          <cell r="D416" t="str">
            <v>UN</v>
          </cell>
          <cell r="E416">
            <v>1536148</v>
          </cell>
        </row>
        <row r="417">
          <cell r="B417">
            <v>3890</v>
          </cell>
          <cell r="C417" t="str">
            <v>SUMIDERO LATERAL SL-100A, H=1.7m (Fundido en Sitio, Concreto Premezclado. Incl. Sumin, Form, Ref. y Constr. Incl. Tapa)</v>
          </cell>
          <cell r="D417" t="str">
            <v>UN</v>
          </cell>
          <cell r="E417">
            <v>1650046</v>
          </cell>
        </row>
        <row r="418">
          <cell r="B418">
            <v>3891</v>
          </cell>
          <cell r="C418" t="str">
            <v>SUMIDERO LATERAL SL-150A, H=1.7m (Fundido en Sitio, Concreto Hecho en Obra. Incl. Sum, Form, Ref. y Const. Incl. Tapa)</v>
          </cell>
          <cell r="D418" t="str">
            <v>UN</v>
          </cell>
          <cell r="E418">
            <v>2050377</v>
          </cell>
        </row>
        <row r="419">
          <cell r="B419">
            <v>3892</v>
          </cell>
          <cell r="C419" t="str">
            <v>SUMIDERO LATERAL SL-200A, H=1.7m (Fundido en Sitio, Concreto Hecho en Obra. Incl. Sum, Form, Ref. y Const. Incl. Tapa)</v>
          </cell>
          <cell r="D419" t="str">
            <v>UN</v>
          </cell>
          <cell r="E419">
            <v>2548656</v>
          </cell>
        </row>
        <row r="420">
          <cell r="B420">
            <v>3893</v>
          </cell>
          <cell r="C420" t="str">
            <v>SUMIDERO LATERAL SL-200A, H=1.7m (Fundido en Sitio, Concreto Premezclado. Incl. Sumin, Form, Ref. y Constr. Incl. Tapa)</v>
          </cell>
          <cell r="D420" t="str">
            <v>UN</v>
          </cell>
          <cell r="E420">
            <v>2763118</v>
          </cell>
        </row>
        <row r="421">
          <cell r="B421">
            <v>3894</v>
          </cell>
          <cell r="C421" t="str">
            <v>SUMIDERO LATERAL SL-250A, H=1.7m (Fundido en Sitio, Concreto Hecho en Obra. Incl. Sum, Form, Ref. y Const. Incl. Tapa)</v>
          </cell>
          <cell r="D421" t="str">
            <v>UN</v>
          </cell>
          <cell r="E421">
            <v>2822160</v>
          </cell>
        </row>
        <row r="422">
          <cell r="B422">
            <v>3895</v>
          </cell>
          <cell r="C422" t="str">
            <v>SUMIDERO LATERAL SL-250A, H=1.7m (Fundido en Sitio, Concreto Premezclado. Incl. Sumin, Form, Ref. y Constr. Incl. Tapa)</v>
          </cell>
          <cell r="D422" t="str">
            <v>UN</v>
          </cell>
          <cell r="E422">
            <v>3064402</v>
          </cell>
        </row>
        <row r="423">
          <cell r="B423">
            <v>3896</v>
          </cell>
          <cell r="C423" t="str">
            <v>SUMIDERO LATERAL SL-150, H=1.25m (Fundido en Sitio, Concreto Premezclado. Incl. Sumin, Form, Ref. y Constr. Incl. Tapa)</v>
          </cell>
          <cell r="D423" t="str">
            <v>UN</v>
          </cell>
          <cell r="E423">
            <v>2027051</v>
          </cell>
        </row>
        <row r="424">
          <cell r="B424">
            <v>3897</v>
          </cell>
          <cell r="C424" t="str">
            <v>SUMIDERO LATERAL SL-150, H=0.85m (Prefabricado. Incluye Suministro e Instalación. Incluye Sobretapa y Tapa)</v>
          </cell>
          <cell r="D424" t="str">
            <v>UN</v>
          </cell>
          <cell r="E424">
            <v>2435578</v>
          </cell>
        </row>
        <row r="425">
          <cell r="B425">
            <v>3898</v>
          </cell>
          <cell r="C425" t="str">
            <v>SUMIDERO LATERAL SL-200, H=0.85m (Prefabricado. Incluye Suministro e Instalación. Incluye Sobretapa y Tapa)</v>
          </cell>
          <cell r="D425" t="str">
            <v>UN</v>
          </cell>
          <cell r="E425">
            <v>2804330</v>
          </cell>
        </row>
        <row r="426">
          <cell r="B426">
            <v>3899</v>
          </cell>
          <cell r="C426" t="str">
            <v>SUMIDERO LATERAL SL-250, H=0.85m (Prefabricado. Incluye Suministro e Instalación. Incluye Sobretapa y Tapa)</v>
          </cell>
          <cell r="D426" t="str">
            <v>UN</v>
          </cell>
          <cell r="E426">
            <v>3590742</v>
          </cell>
        </row>
        <row r="427">
          <cell r="B427">
            <v>3900</v>
          </cell>
          <cell r="C427" t="str">
            <v>SUMIDERO TRANSVERSAL ST-1, H=1.9m (Fundido en Sitio, Concreto Premezclado. Incl. Sumin, Form, Ref. y Const. Incl. Reja)</v>
          </cell>
          <cell r="D427" t="str">
            <v>ML</v>
          </cell>
          <cell r="E427">
            <v>1152497</v>
          </cell>
        </row>
        <row r="428">
          <cell r="B428">
            <v>3901</v>
          </cell>
          <cell r="C428" t="str">
            <v>TUBERIA PVC PARA DRENAJE D=2 1/2" SIN FILTRO (Incluye Suministro e Instalación)</v>
          </cell>
          <cell r="D428" t="str">
            <v>ML</v>
          </cell>
          <cell r="E428">
            <v>12625</v>
          </cell>
        </row>
        <row r="429">
          <cell r="B429">
            <v>3902</v>
          </cell>
          <cell r="C429" t="str">
            <v>TUBERIA PVC PARA DRENAJE D=4" CON FILTRO (Incluye Suministro e Instalación)</v>
          </cell>
          <cell r="D429" t="str">
            <v>ML</v>
          </cell>
          <cell r="E429">
            <v>22628</v>
          </cell>
        </row>
        <row r="430">
          <cell r="B430">
            <v>3903</v>
          </cell>
          <cell r="C430" t="str">
            <v>TUBERIA PVC PARA DRENAJE D=6" SIN FILTRO (Incluye Suministro e Instalación)</v>
          </cell>
          <cell r="D430" t="str">
            <v>ML</v>
          </cell>
          <cell r="E430">
            <v>39891</v>
          </cell>
        </row>
        <row r="431">
          <cell r="B431">
            <v>3904</v>
          </cell>
          <cell r="C431" t="str">
            <v>TUBERIA PVC PARA DRENAJE D=4" SIN FILTRO (Incluye Suministro e Instalación)</v>
          </cell>
          <cell r="D431" t="str">
            <v>ML</v>
          </cell>
          <cell r="E431">
            <v>17831</v>
          </cell>
        </row>
        <row r="432">
          <cell r="B432">
            <v>3905</v>
          </cell>
          <cell r="C432" t="str">
            <v>TUBERIA PVC PARA DRENAJE D=6" CON FILTRO (Incluye Suministro e Instalación)</v>
          </cell>
          <cell r="D432" t="str">
            <v>ML</v>
          </cell>
          <cell r="E432">
            <v>52923</v>
          </cell>
        </row>
        <row r="433">
          <cell r="B433">
            <v>3906</v>
          </cell>
          <cell r="C433" t="str">
            <v>SUMIDERO TRANSVERSAL ST-2, H=1.77m (Fundido en Sitio, Concreto Hecho en Obra. Incl. Sum, Form, Ref. y Const. Incl. Reja)</v>
          </cell>
          <cell r="D433" t="str">
            <v>ML</v>
          </cell>
          <cell r="E433">
            <v>853347</v>
          </cell>
        </row>
        <row r="434">
          <cell r="B434">
            <v>3907</v>
          </cell>
          <cell r="C434" t="str">
            <v>SUMIDERO TRANSVERSAL ST-2, H=1.77m (Fundido en Sitio, Concreto Premezclado. Incl. Sumin, Form, Ref. y Const. Incl. Reja)</v>
          </cell>
          <cell r="D434" t="str">
            <v>ML</v>
          </cell>
          <cell r="E434">
            <v>916043</v>
          </cell>
        </row>
        <row r="435">
          <cell r="B435">
            <v>3908</v>
          </cell>
          <cell r="C435" t="str">
            <v>SUMIDERO ESPECIAL TIPO 1, H=1.65m (Fundido en Sitio, Concreto Hecho en Obra. Incl. Sum, Form, Ref. y Const. Incl. Reja)</v>
          </cell>
          <cell r="D435" t="str">
            <v>UN</v>
          </cell>
          <cell r="E435">
            <v>1797111</v>
          </cell>
        </row>
        <row r="436">
          <cell r="B436">
            <v>3909</v>
          </cell>
          <cell r="C436" t="str">
            <v>SUMIDERO ESPECIAL TIPO 1, H=1.65m (Fundido en Sitio, Concreto Premezclado. Incl. Sum, Form, Ref. y Const. Incl. Reja)</v>
          </cell>
          <cell r="D436" t="str">
            <v>UN</v>
          </cell>
          <cell r="E436">
            <v>2004533</v>
          </cell>
        </row>
        <row r="437">
          <cell r="B437">
            <v>3910</v>
          </cell>
          <cell r="C437" t="str">
            <v>CONCRETO 4000 PSI IMPERMEABILIZADO (Hecho en Obra)</v>
          </cell>
          <cell r="D437" t="str">
            <v>M3</v>
          </cell>
          <cell r="E437">
            <v>393709</v>
          </cell>
        </row>
        <row r="438">
          <cell r="B438">
            <v>3919</v>
          </cell>
          <cell r="C438" t="str">
            <v>TUBERIA PVC  U.M. EXT/INT LISO NORMA NTC 5070 D=24" (Incluye Suministro e Instalación)</v>
          </cell>
          <cell r="D438" t="str">
            <v>ML</v>
          </cell>
          <cell r="E438">
            <v>437184</v>
          </cell>
        </row>
        <row r="439">
          <cell r="B439">
            <v>3920</v>
          </cell>
          <cell r="C439" t="str">
            <v>TUBERIA PVC  U.M. EXT/INT LISO NORMA NTC 5070 D=27" (Incluye Suministro e Instalación)</v>
          </cell>
          <cell r="D439" t="str">
            <v>ML</v>
          </cell>
          <cell r="E439">
            <v>497864</v>
          </cell>
        </row>
        <row r="440">
          <cell r="B440">
            <v>3921</v>
          </cell>
          <cell r="C440" t="str">
            <v>TUBERIA PVC  U.M. EXT/INT LISO NORMA NTC 5070 D=30" (Incluye Suministro e Instalación)</v>
          </cell>
          <cell r="D440" t="str">
            <v>ML</v>
          </cell>
          <cell r="E440">
            <v>640559</v>
          </cell>
        </row>
        <row r="441">
          <cell r="B441">
            <v>3922</v>
          </cell>
          <cell r="C441" t="str">
            <v>TUBERIA PVC  U.M. EXT/INT LISO NORMA NTC 5070 D=33" (Incluye Suministro e Instalación)</v>
          </cell>
          <cell r="D441" t="str">
            <v>ML</v>
          </cell>
          <cell r="E441">
            <v>814094</v>
          </cell>
        </row>
        <row r="442">
          <cell r="B442">
            <v>3923</v>
          </cell>
          <cell r="C442" t="str">
            <v>TUBERIA PVC  U.M. EXT/INT LISO NORMA NTC 5070 D=36" (Incluye Suministro e Instalación)</v>
          </cell>
          <cell r="D442" t="str">
            <v>ML</v>
          </cell>
          <cell r="E442">
            <v>1163745</v>
          </cell>
        </row>
        <row r="443">
          <cell r="B443">
            <v>3924</v>
          </cell>
          <cell r="C443" t="str">
            <v>TUBERIA PVC  U.M. EXT/INT LISO NORMA NTC 5070 D=39" (Incluye Suministro e Instalación)</v>
          </cell>
          <cell r="D443" t="str">
            <v>ML</v>
          </cell>
          <cell r="E443">
            <v>1543956</v>
          </cell>
        </row>
        <row r="444">
          <cell r="B444">
            <v>3925</v>
          </cell>
          <cell r="C444" t="str">
            <v>TUBERIA PVC  U.M. EXT/INT LISO NORMA NTC 5070 D=42" (Incluye Suministro e Instalación)</v>
          </cell>
          <cell r="D444" t="str">
            <v>ML</v>
          </cell>
          <cell r="E444">
            <v>1758840</v>
          </cell>
        </row>
        <row r="445">
          <cell r="B445">
            <v>3932</v>
          </cell>
          <cell r="C445" t="str">
            <v>TUBERIA CONCRETO D=6" CL. II SIN REFUERZO (Incluye Suministro e Instalación)</v>
          </cell>
          <cell r="D445" t="str">
            <v>ML</v>
          </cell>
          <cell r="E445">
            <v>40606</v>
          </cell>
        </row>
        <row r="446">
          <cell r="B446">
            <v>3933</v>
          </cell>
          <cell r="C446" t="str">
            <v>TUBERIA CONCRETO D=8" CL. II SIN REFUERZO (Incluye Suministro e Instalación)</v>
          </cell>
          <cell r="D446" t="str">
            <v>ML</v>
          </cell>
          <cell r="E446">
            <v>61883</v>
          </cell>
        </row>
        <row r="447">
          <cell r="B447">
            <v>3934</v>
          </cell>
          <cell r="C447" t="str">
            <v>TUBERIA CONCRETO D=12" CL. II SIN REFUERZO (Incluye Suministro e Instalación)</v>
          </cell>
          <cell r="D447" t="str">
            <v>ML</v>
          </cell>
          <cell r="E447">
            <v>113237</v>
          </cell>
        </row>
        <row r="448">
          <cell r="B448">
            <v>3935</v>
          </cell>
          <cell r="C448" t="str">
            <v>TUBERIA CONCRETO D=14" CL. II SIN REFUERZO (Incluye Suministro e Instalación)</v>
          </cell>
          <cell r="D448" t="str">
            <v>ML</v>
          </cell>
          <cell r="E448">
            <v>133627</v>
          </cell>
        </row>
        <row r="449">
          <cell r="B449">
            <v>3936</v>
          </cell>
          <cell r="C449" t="str">
            <v>TUBERIA CONCRETO D=16" CL. II SIN REFUERZO (Incluye Suministro e Instalación)</v>
          </cell>
          <cell r="D449" t="str">
            <v>ML</v>
          </cell>
          <cell r="E449">
            <v>171752</v>
          </cell>
        </row>
        <row r="450">
          <cell r="B450">
            <v>3937</v>
          </cell>
          <cell r="C450" t="str">
            <v>TUBERIA CONCRETO D=18" CL. II SIN REFUERZO (Incluye Suministro e Instalación)</v>
          </cell>
          <cell r="D450" t="str">
            <v>ML</v>
          </cell>
          <cell r="E450">
            <v>226860</v>
          </cell>
        </row>
        <row r="451">
          <cell r="B451">
            <v>3938</v>
          </cell>
          <cell r="C451" t="str">
            <v>TUBERIA CONCRETO D=20" CL. II SIN REFUERZO (Incluye Suministro e Instalación)</v>
          </cell>
          <cell r="D451" t="str">
            <v>ML</v>
          </cell>
          <cell r="E451">
            <v>280125</v>
          </cell>
        </row>
        <row r="452">
          <cell r="B452">
            <v>3939</v>
          </cell>
          <cell r="C452" t="str">
            <v>TUBERIA CONCRETO D=24" CL. II SIN REFUERZO (Incluye Suministro e Instalación)</v>
          </cell>
          <cell r="D452" t="str">
            <v>ML</v>
          </cell>
          <cell r="E452">
            <v>393405</v>
          </cell>
        </row>
        <row r="453">
          <cell r="B453">
            <v>3944</v>
          </cell>
          <cell r="C453" t="str">
            <v>TUBERIA CONCRETO D=24" CL. I REFORZADO (Incluye Suministro e Instalación)</v>
          </cell>
          <cell r="D453" t="str">
            <v>ML</v>
          </cell>
          <cell r="E453">
            <v>403829</v>
          </cell>
        </row>
        <row r="454">
          <cell r="B454">
            <v>3945</v>
          </cell>
          <cell r="C454" t="str">
            <v>TUBERIA CONCRETO D=27" CL. I REFORZADO (Incluye Suministro e Instalación)</v>
          </cell>
          <cell r="D454" t="str">
            <v>ML</v>
          </cell>
          <cell r="E454">
            <v>488667</v>
          </cell>
        </row>
        <row r="455">
          <cell r="B455">
            <v>3946</v>
          </cell>
          <cell r="C455" t="str">
            <v>TUBERIA CONCRETO D=32" CL. I REFORZADO (Incluye Suministro e Instalación)</v>
          </cell>
          <cell r="D455" t="str">
            <v>ML</v>
          </cell>
          <cell r="E455">
            <v>615304</v>
          </cell>
        </row>
        <row r="456">
          <cell r="B456">
            <v>3947</v>
          </cell>
          <cell r="C456" t="str">
            <v>TUBERIA CONCRETO D=36" CL. I REFORZADO (Incluye Suministro e Instalación)</v>
          </cell>
          <cell r="D456" t="str">
            <v>ML</v>
          </cell>
          <cell r="E456">
            <v>772492</v>
          </cell>
        </row>
        <row r="457">
          <cell r="B457">
            <v>3948</v>
          </cell>
          <cell r="C457" t="str">
            <v>TUBERIA CONCRETO D=40" CL. I REFORZADO (Incluye Suministro e Instalación)</v>
          </cell>
          <cell r="D457" t="str">
            <v>ML</v>
          </cell>
          <cell r="E457">
            <v>947593</v>
          </cell>
        </row>
        <row r="458">
          <cell r="B458">
            <v>3949</v>
          </cell>
          <cell r="C458" t="str">
            <v>TUBERIA CONCRETO D=44" CL. I REFORZADO (Incluye Suministro e Instalación)</v>
          </cell>
          <cell r="D458" t="str">
            <v>ML</v>
          </cell>
          <cell r="E458">
            <v>1079390</v>
          </cell>
        </row>
        <row r="459">
          <cell r="B459">
            <v>3950</v>
          </cell>
          <cell r="C459" t="str">
            <v>TUBERIA CONCRETO D=48" CL. I REFORZADO (Incluye Suministro e Instalación)</v>
          </cell>
          <cell r="D459" t="str">
            <v>ML</v>
          </cell>
          <cell r="E459">
            <v>1302828</v>
          </cell>
        </row>
        <row r="460">
          <cell r="B460">
            <v>3951</v>
          </cell>
          <cell r="C460" t="str">
            <v>TUBERIA CONCRETO D=52" CL. I REFORZADO (Incluye Suministro e Instalación)</v>
          </cell>
          <cell r="D460" t="str">
            <v>ML</v>
          </cell>
          <cell r="E460">
            <v>1486691</v>
          </cell>
        </row>
        <row r="461">
          <cell r="B461">
            <v>3952</v>
          </cell>
          <cell r="C461" t="str">
            <v>TUBERIA CONCRETO D=56" CL. I REFORZADO (Incluye Suministro e Instalación)</v>
          </cell>
          <cell r="D461" t="str">
            <v>ML</v>
          </cell>
          <cell r="E461">
            <v>1697359</v>
          </cell>
        </row>
        <row r="462">
          <cell r="B462">
            <v>3953</v>
          </cell>
          <cell r="C462" t="str">
            <v>TUBERIA CONCRETO D=60" CL. I REFORZADO (Incluye Suministro e Instalación)</v>
          </cell>
          <cell r="D462" t="str">
            <v>ML</v>
          </cell>
          <cell r="E462">
            <v>1914575</v>
          </cell>
        </row>
        <row r="463">
          <cell r="B463">
            <v>3954</v>
          </cell>
          <cell r="C463" t="str">
            <v>TUBERIA CONCRETO D=64" CL. I REFORZADO (Incluye Suministro e Instalación)</v>
          </cell>
          <cell r="D463" t="str">
            <v>ML</v>
          </cell>
          <cell r="E463">
            <v>2118973</v>
          </cell>
        </row>
        <row r="464">
          <cell r="B464">
            <v>3955</v>
          </cell>
          <cell r="C464" t="str">
            <v>TUBERIA CONCRETO D=68" CL. I REFORZADO (Incluye Suministro e Instalación)</v>
          </cell>
          <cell r="D464" t="str">
            <v>ML</v>
          </cell>
          <cell r="E464">
            <v>2345336</v>
          </cell>
        </row>
        <row r="465">
          <cell r="B465">
            <v>3956</v>
          </cell>
          <cell r="C465" t="str">
            <v>TUBERIA CONCRETO D=72" CL. I REFORZADO (Incluye Suministro e Instalación)</v>
          </cell>
          <cell r="D465" t="str">
            <v>ML</v>
          </cell>
          <cell r="E465">
            <v>2598927</v>
          </cell>
        </row>
        <row r="466">
          <cell r="B466">
            <v>3957</v>
          </cell>
          <cell r="C466" t="str">
            <v>TUBERIA CONCRETO D=80" CL. I REFORZADO (Incluye Suministro e Instalación)</v>
          </cell>
          <cell r="D466" t="str">
            <v>ML</v>
          </cell>
          <cell r="E466">
            <v>3166559</v>
          </cell>
        </row>
        <row r="467">
          <cell r="B467">
            <v>3958</v>
          </cell>
          <cell r="C467" t="str">
            <v>TUBERIA CONCRETO D=86" CL. I REFORZADO (Incluye Suministro e Instalación)</v>
          </cell>
          <cell r="D467" t="str">
            <v>ML</v>
          </cell>
          <cell r="E467">
            <v>3532063</v>
          </cell>
        </row>
        <row r="468">
          <cell r="B468">
            <v>3959</v>
          </cell>
          <cell r="C468" t="str">
            <v>TUBERIA CONCRETO D=92" CL. I REFORZADO (Incluye Suministro e Instalación)</v>
          </cell>
          <cell r="D468" t="str">
            <v>ML</v>
          </cell>
          <cell r="E468">
            <v>3931029</v>
          </cell>
        </row>
        <row r="469">
          <cell r="B469">
            <v>3960</v>
          </cell>
          <cell r="C469" t="str">
            <v>TUBERIA CONCRETO D=24" CL. II REFORZADO (Incluye Suministro e Instalación)</v>
          </cell>
          <cell r="D469" t="str">
            <v>ML</v>
          </cell>
          <cell r="E469">
            <v>403829</v>
          </cell>
        </row>
        <row r="470">
          <cell r="B470">
            <v>3961</v>
          </cell>
          <cell r="C470" t="str">
            <v>TUBERIA CONCRETO D=27" CL. II REFORZADO (Incluye Suministro e Instalación)</v>
          </cell>
          <cell r="D470" t="str">
            <v>ML</v>
          </cell>
          <cell r="E470">
            <v>500948</v>
          </cell>
        </row>
        <row r="471">
          <cell r="B471">
            <v>3962</v>
          </cell>
          <cell r="C471" t="str">
            <v>TUBERIA CONCRETO D=30" CL. II REFORZADO (Incluye Suministro e Instalación)</v>
          </cell>
          <cell r="D471" t="str">
            <v>ML</v>
          </cell>
          <cell r="E471">
            <v>630536</v>
          </cell>
        </row>
        <row r="472">
          <cell r="B472">
            <v>3963</v>
          </cell>
          <cell r="C472" t="str">
            <v>TUBERIA CONCRETO D=36" CL. II REFORZADO (Incluye Suministro e Instalación)</v>
          </cell>
          <cell r="D472" t="str">
            <v>ML</v>
          </cell>
          <cell r="E472">
            <v>789533</v>
          </cell>
        </row>
        <row r="473">
          <cell r="B473">
            <v>3964</v>
          </cell>
          <cell r="C473" t="str">
            <v>TUBERIA CONCRETO D=40" CL. II REFORZADO (Incluye Suministro e Instalación)</v>
          </cell>
          <cell r="D473" t="str">
            <v>ML</v>
          </cell>
          <cell r="E473">
            <v>969347</v>
          </cell>
        </row>
        <row r="474">
          <cell r="B474">
            <v>3965</v>
          </cell>
          <cell r="C474" t="str">
            <v>TUBERIA CONCRETO D=44" CL. II REFORZADO (Incluye Suministro e Instalación)</v>
          </cell>
          <cell r="D474" t="str">
            <v>ML</v>
          </cell>
          <cell r="E474">
            <v>1099335</v>
          </cell>
        </row>
        <row r="475">
          <cell r="B475">
            <v>3966</v>
          </cell>
          <cell r="C475" t="str">
            <v>TUBERIA CONCRETO D=48" CL. II REFORZADO (Incluye Suministro e Instalación)</v>
          </cell>
          <cell r="D475" t="str">
            <v>ML</v>
          </cell>
          <cell r="E475">
            <v>1331245</v>
          </cell>
        </row>
        <row r="476">
          <cell r="B476">
            <v>3967</v>
          </cell>
          <cell r="C476" t="str">
            <v>TUBERIA CONCRETO D=52" CL. II REFORZADO (Incluye Suministro e Instalación)</v>
          </cell>
          <cell r="D476" t="str">
            <v>ML</v>
          </cell>
          <cell r="E476">
            <v>1520772</v>
          </cell>
        </row>
        <row r="477">
          <cell r="B477">
            <v>3968</v>
          </cell>
          <cell r="C477" t="str">
            <v>TUBERIA CONCRETO D=56" CL. II REFORZADO (Incluye Suministro e Instalación)</v>
          </cell>
          <cell r="D477" t="str">
            <v>ML</v>
          </cell>
          <cell r="E477">
            <v>1717351</v>
          </cell>
        </row>
        <row r="478">
          <cell r="B478">
            <v>3969</v>
          </cell>
          <cell r="C478" t="str">
            <v>TUBERIA CONCRETO D=60" CL. III REFORZADO (Incluye Suministro e Instalación)</v>
          </cell>
          <cell r="D478" t="str">
            <v>ML</v>
          </cell>
          <cell r="E478">
            <v>2141960</v>
          </cell>
        </row>
        <row r="479">
          <cell r="B479">
            <v>3970</v>
          </cell>
          <cell r="C479" t="str">
            <v>TUBERIA CONCRETO D=64" CL. II REFORZADO (Incluye Suministro e Instalación)</v>
          </cell>
          <cell r="D479" t="str">
            <v>ML</v>
          </cell>
          <cell r="E479">
            <v>2162527</v>
          </cell>
        </row>
        <row r="480">
          <cell r="B480">
            <v>3971</v>
          </cell>
          <cell r="C480" t="str">
            <v>TUBERIA CONCRETO D=68" CL. III REFORZADO (Incluye Suministro e Instalación)</v>
          </cell>
          <cell r="D480" t="str">
            <v>ML</v>
          </cell>
          <cell r="E480">
            <v>2484614</v>
          </cell>
        </row>
        <row r="481">
          <cell r="B481">
            <v>3972</v>
          </cell>
          <cell r="C481" t="str">
            <v>TUBERIA CONCRETO D=72" CL. II REFORZADO (Incluye Suministro e Instalación)</v>
          </cell>
          <cell r="D481" t="str">
            <v>ML</v>
          </cell>
          <cell r="E481">
            <v>2609256</v>
          </cell>
        </row>
        <row r="482">
          <cell r="B482">
            <v>3973</v>
          </cell>
          <cell r="C482" t="str">
            <v>TUBERIA CONCRETO D=80" CL. II REFORZADO (Incluye Suministro e Instalación)</v>
          </cell>
          <cell r="D482" t="str">
            <v>ML</v>
          </cell>
          <cell r="E482">
            <v>3179792</v>
          </cell>
        </row>
        <row r="483">
          <cell r="B483">
            <v>3974</v>
          </cell>
          <cell r="C483" t="str">
            <v>TUBERIA CONCRETO D=86" CL. II REFORZADO (Incluye Suministro e Instalación)</v>
          </cell>
          <cell r="D483" t="str">
            <v>ML</v>
          </cell>
          <cell r="E483">
            <v>3583233</v>
          </cell>
        </row>
        <row r="484">
          <cell r="B484">
            <v>3975</v>
          </cell>
          <cell r="C484" t="str">
            <v>TUBERIA CONCRETO D=24" CL. III REFORZADO (Incluye Suministro e Instalación)</v>
          </cell>
          <cell r="D484" t="str">
            <v>ML</v>
          </cell>
          <cell r="E484">
            <v>403829</v>
          </cell>
        </row>
        <row r="485">
          <cell r="B485">
            <v>3976</v>
          </cell>
          <cell r="C485" t="str">
            <v>TUBERIA CONCRETO D=27" CL. III REFORZADO (Incluye Suministro e Instalación)</v>
          </cell>
          <cell r="D485" t="str">
            <v>ML</v>
          </cell>
          <cell r="E485">
            <v>526604</v>
          </cell>
        </row>
        <row r="486">
          <cell r="B486">
            <v>3977</v>
          </cell>
          <cell r="C486" t="str">
            <v>TUBERIA CONCRETO D=30" CL. III REFORZADO (Incluye Suministro e Instalación)</v>
          </cell>
          <cell r="D486" t="str">
            <v>ML</v>
          </cell>
          <cell r="E486">
            <v>661762</v>
          </cell>
        </row>
        <row r="487">
          <cell r="B487">
            <v>3978</v>
          </cell>
          <cell r="C487" t="str">
            <v>TUBERIA CONCRETO D=36" CL. III REFORZADO (Incluye Suministro e Instalación)</v>
          </cell>
          <cell r="D487" t="str">
            <v>ML</v>
          </cell>
          <cell r="E487">
            <v>828422</v>
          </cell>
        </row>
        <row r="488">
          <cell r="B488">
            <v>3979</v>
          </cell>
          <cell r="C488" t="str">
            <v>TUBERIA CONCRETO D=40" CL. III REFORZADO (Incluye Suministro e Instalación)</v>
          </cell>
          <cell r="D488" t="str">
            <v>ML</v>
          </cell>
          <cell r="E488">
            <v>1019565</v>
          </cell>
        </row>
        <row r="489">
          <cell r="B489">
            <v>3980</v>
          </cell>
          <cell r="C489" t="str">
            <v>TUBERIA CONCRETO D=44" CL. III REFORZADO (Incluye Suministro e Instalación)</v>
          </cell>
          <cell r="D489" t="str">
            <v>ML</v>
          </cell>
          <cell r="E489">
            <v>1154218</v>
          </cell>
        </row>
        <row r="490">
          <cell r="B490">
            <v>3981</v>
          </cell>
          <cell r="C490" t="str">
            <v>TUBERIA CONCRETO D=48" CL. III REFORZADO (Incluye Suministro e Instalación)</v>
          </cell>
          <cell r="D490" t="str">
            <v>ML</v>
          </cell>
          <cell r="E490">
            <v>1396647</v>
          </cell>
        </row>
        <row r="491">
          <cell r="B491">
            <v>3982</v>
          </cell>
          <cell r="C491" t="str">
            <v>TUBERIA CONCRETO D=52" CL. III REFORZADO (Incluye Suministro e Instalación)</v>
          </cell>
          <cell r="D491" t="str">
            <v>ML</v>
          </cell>
          <cell r="E491">
            <v>1592839</v>
          </cell>
        </row>
        <row r="492">
          <cell r="B492">
            <v>3983</v>
          </cell>
          <cell r="C492" t="str">
            <v>TUBERIA CONCRETO D=56" CL. III REFORZADO (Incluye Suministro e Instalación)</v>
          </cell>
          <cell r="D492" t="str">
            <v>ML</v>
          </cell>
          <cell r="E492">
            <v>1795034</v>
          </cell>
        </row>
        <row r="493">
          <cell r="B493">
            <v>3984</v>
          </cell>
          <cell r="C493" t="str">
            <v>TUBERIA CONCRETO D=60" CL. II REFORZADO (Incluye Suministro e Instalación)</v>
          </cell>
          <cell r="D493" t="str">
            <v>ML</v>
          </cell>
          <cell r="E493">
            <v>1945848</v>
          </cell>
        </row>
        <row r="494">
          <cell r="B494">
            <v>3985</v>
          </cell>
          <cell r="C494" t="str">
            <v>TUBERIA CONCRETO D=64" CL. III REFORZADO (Incluye Suministro e Instalación)</v>
          </cell>
          <cell r="D494" t="str">
            <v>ML</v>
          </cell>
          <cell r="E494">
            <v>2241209</v>
          </cell>
        </row>
        <row r="495">
          <cell r="B495">
            <v>3986</v>
          </cell>
          <cell r="C495" t="str">
            <v>TUBERIA CONCRETO D=72" CL. III REFORZADO (Incluye Suministro e Instalación)</v>
          </cell>
          <cell r="D495" t="str">
            <v>ML</v>
          </cell>
          <cell r="E495">
            <v>2837641</v>
          </cell>
        </row>
        <row r="496">
          <cell r="B496">
            <v>3987</v>
          </cell>
          <cell r="C496" t="str">
            <v>TUBERIA CONCRETO D=68" CL. II REFORZADO (Incluye Suministro e Instalación)</v>
          </cell>
          <cell r="D496" t="str">
            <v>ML</v>
          </cell>
          <cell r="E496">
            <v>2394554</v>
          </cell>
        </row>
        <row r="497">
          <cell r="B497">
            <v>3988</v>
          </cell>
          <cell r="C497" t="str">
            <v>TUBERIA CONCRETO D=80" CL. III REFORZADO (Incluye Suministro e Instalación)</v>
          </cell>
          <cell r="D497" t="str">
            <v>ML</v>
          </cell>
          <cell r="E497">
            <v>3300125</v>
          </cell>
        </row>
        <row r="498">
          <cell r="B498">
            <v>3989</v>
          </cell>
          <cell r="C498" t="str">
            <v>TUBERIA CONCRETO D=86" CL. III REFORZADO (Incluye Suministro e Instalación)</v>
          </cell>
          <cell r="D498" t="str">
            <v>ML</v>
          </cell>
          <cell r="E498">
            <v>3665629</v>
          </cell>
        </row>
        <row r="499">
          <cell r="B499">
            <v>3990</v>
          </cell>
          <cell r="C499" t="str">
            <v>TUBERIA CONCRETO D=92" CL. II REFORZADO (Incluye Suministro e Instalación)</v>
          </cell>
          <cell r="D499" t="str">
            <v>ML</v>
          </cell>
          <cell r="E499">
            <v>3987911</v>
          </cell>
        </row>
        <row r="500">
          <cell r="B500">
            <v>3991</v>
          </cell>
          <cell r="C500" t="str">
            <v>TUBERIA CONCRETO D=92" CL. III REFORZADO (Incluye Suministro e Instalación)</v>
          </cell>
          <cell r="D500" t="str">
            <v>ML</v>
          </cell>
          <cell r="E500">
            <v>4049505</v>
          </cell>
        </row>
        <row r="501">
          <cell r="B501">
            <v>3992</v>
          </cell>
          <cell r="C501" t="str">
            <v>TUBERIA CONCRETO D=24" CL. IV REFORZADO (Incluye Suministro e Instalación)</v>
          </cell>
          <cell r="D501" t="str">
            <v>ML</v>
          </cell>
          <cell r="E501">
            <v>450239</v>
          </cell>
        </row>
        <row r="502">
          <cell r="B502">
            <v>3993</v>
          </cell>
          <cell r="C502" t="str">
            <v>TUBERIA CONCRETO D=27" CL. IV REFORZADO (Incluye Suministro e Instalación)</v>
          </cell>
          <cell r="D502" t="str">
            <v>ML</v>
          </cell>
          <cell r="E502">
            <v>590055</v>
          </cell>
        </row>
        <row r="503">
          <cell r="B503">
            <v>3994</v>
          </cell>
          <cell r="C503" t="str">
            <v>TUBERIA CONCRETO D=30" CL. IV REFORZADO (Incluye Suministro e Instalación)</v>
          </cell>
          <cell r="D503" t="str">
            <v>ML</v>
          </cell>
          <cell r="E503">
            <v>744157</v>
          </cell>
        </row>
        <row r="504">
          <cell r="B504">
            <v>3995</v>
          </cell>
          <cell r="C504" t="str">
            <v>TUBERIA CONCRETO D=36" CL. IV REFORZADO (Incluye Suministro e Instalación)</v>
          </cell>
          <cell r="D504" t="str">
            <v>ML</v>
          </cell>
          <cell r="E504">
            <v>931666</v>
          </cell>
        </row>
        <row r="505">
          <cell r="B505">
            <v>3996</v>
          </cell>
          <cell r="C505" t="str">
            <v>TUBERIA CONCRETO D=40" CL. IV REFORZADO (Incluye Suministro e Instalación)</v>
          </cell>
          <cell r="D505" t="str">
            <v>ML</v>
          </cell>
          <cell r="E505">
            <v>1147513</v>
          </cell>
        </row>
        <row r="506">
          <cell r="B506">
            <v>3997</v>
          </cell>
          <cell r="C506" t="str">
            <v>TUBERIA CONCRETO D=44" CL. IV REFORZADO (Incluye Suministro e Instalación)</v>
          </cell>
          <cell r="D506" t="str">
            <v>ML</v>
          </cell>
          <cell r="E506">
            <v>1298255</v>
          </cell>
        </row>
        <row r="507">
          <cell r="B507">
            <v>3998</v>
          </cell>
          <cell r="C507" t="str">
            <v>TUBERIA CONCRETO D=48" CL. IV REFORZADO (Incluye Suministro e Instalación)</v>
          </cell>
          <cell r="D507" t="str">
            <v>ML</v>
          </cell>
          <cell r="E507">
            <v>1565389</v>
          </cell>
        </row>
        <row r="508">
          <cell r="B508">
            <v>3999</v>
          </cell>
          <cell r="C508" t="str">
            <v>TUBERIA CONCRETO D=52" CL. IV REFORZADO (Incluye Suministro e Instalación)</v>
          </cell>
          <cell r="D508" t="str">
            <v>ML</v>
          </cell>
          <cell r="E508">
            <v>1791854</v>
          </cell>
        </row>
        <row r="509">
          <cell r="B509">
            <v>4000</v>
          </cell>
          <cell r="C509" t="str">
            <v>TUBERIA CONCRETO D=56" CL. IV REFORZADO (Incluye Suministro e Instalación)</v>
          </cell>
          <cell r="D509" t="str">
            <v>ML</v>
          </cell>
          <cell r="E509">
            <v>1944736</v>
          </cell>
        </row>
        <row r="510">
          <cell r="B510">
            <v>4001</v>
          </cell>
          <cell r="C510" t="str">
            <v>TUBERIA CONCRETO D=60" CL. IV REFORZADO (Incluye Suministro e Instalación)</v>
          </cell>
          <cell r="D510" t="str">
            <v>ML</v>
          </cell>
          <cell r="E510">
            <v>2245252</v>
          </cell>
        </row>
        <row r="511">
          <cell r="B511">
            <v>4002</v>
          </cell>
          <cell r="C511" t="str">
            <v>TUBERIA CONCRETO D=64" CL. IV REFORZADO (Incluye Suministro e Instalación)</v>
          </cell>
          <cell r="D511" t="str">
            <v>ML</v>
          </cell>
          <cell r="E511">
            <v>2503676</v>
          </cell>
        </row>
        <row r="512">
          <cell r="B512">
            <v>4004</v>
          </cell>
          <cell r="C512" t="str">
            <v>TUBERIA CONCRETO D=68" CL. IV REFORZADO (Incluye Suministro e Instalación)</v>
          </cell>
          <cell r="D512" t="str">
            <v>ML</v>
          </cell>
          <cell r="E512">
            <v>2783113</v>
          </cell>
        </row>
        <row r="513">
          <cell r="B513">
            <v>4005</v>
          </cell>
          <cell r="C513" t="str">
            <v>TUBERIA CONCRETO D=72" CL. IV REFORZADO (Incluye Suministro e Instalación)</v>
          </cell>
          <cell r="D513" t="str">
            <v>ML</v>
          </cell>
          <cell r="E513">
            <v>3068977</v>
          </cell>
        </row>
        <row r="514">
          <cell r="B514">
            <v>4006</v>
          </cell>
          <cell r="C514" t="str">
            <v>TUBERIA CONCRETO D=80" CL. IV REFORZADO (Incluye Suministro e Instalación)</v>
          </cell>
          <cell r="D514" t="str">
            <v>ML</v>
          </cell>
          <cell r="E514">
            <v>3711484</v>
          </cell>
        </row>
        <row r="515">
          <cell r="B515">
            <v>4007</v>
          </cell>
          <cell r="C515" t="str">
            <v>TUBERIA CONCRETO D=86" CL. IV REFORZADO (Incluye Suministro e Instalación)</v>
          </cell>
          <cell r="D515" t="str">
            <v>ML</v>
          </cell>
          <cell r="E515">
            <v>4378201</v>
          </cell>
        </row>
        <row r="516">
          <cell r="B516">
            <v>4008</v>
          </cell>
          <cell r="C516" t="str">
            <v>TUBERIA CONCRETO D=92" CL. IV REFORZADO (Incluye Suministro e Instalación)</v>
          </cell>
          <cell r="D516" t="str">
            <v>ML</v>
          </cell>
          <cell r="E516">
            <v>4754461</v>
          </cell>
        </row>
        <row r="517">
          <cell r="B517">
            <v>4009</v>
          </cell>
          <cell r="C517" t="str">
            <v>GEOTEXTIL NT 3000 PARA SUBDRENES/FILTROS (Incluye Suministro e Instalación)</v>
          </cell>
          <cell r="D517" t="str">
            <v>M2</v>
          </cell>
          <cell r="E517">
            <v>8404</v>
          </cell>
        </row>
        <row r="518">
          <cell r="B518">
            <v>4010</v>
          </cell>
          <cell r="C518" t="str">
            <v>GEOTEXTIL NT 4000 PARA SUBDRENES/FILTROS (Incluye Suministro e Instalación)</v>
          </cell>
          <cell r="D518" t="str">
            <v>M2</v>
          </cell>
          <cell r="E518">
            <v>12295</v>
          </cell>
        </row>
        <row r="519">
          <cell r="B519">
            <v>4011</v>
          </cell>
          <cell r="C519" t="str">
            <v>GEOTEXTIL NT 5000 PARA SUBDRENES/FILTROS (Incluye Suministro e Instalación)</v>
          </cell>
          <cell r="D519" t="str">
            <v>M2</v>
          </cell>
          <cell r="E519">
            <v>14752</v>
          </cell>
        </row>
        <row r="520">
          <cell r="B520">
            <v>4012</v>
          </cell>
          <cell r="C520" t="str">
            <v>GEOTEXTIL NT 6000 PARA SUBDRENES/FILTROS (Incluye Suministro e Instalación)</v>
          </cell>
          <cell r="D520" t="str">
            <v>M2</v>
          </cell>
          <cell r="E520">
            <v>16630</v>
          </cell>
        </row>
        <row r="521">
          <cell r="B521">
            <v>4013</v>
          </cell>
          <cell r="C521" t="str">
            <v>GEOTEXTIL NT 7000 PARA SEPARACION SUBRASANTE/CAPAS GRANULARES (Incluye Suministro e Instalación)</v>
          </cell>
          <cell r="D521" t="str">
            <v>M2</v>
          </cell>
          <cell r="E521">
            <v>20486</v>
          </cell>
        </row>
        <row r="522">
          <cell r="B522">
            <v>4014</v>
          </cell>
          <cell r="C522" t="str">
            <v>GEOTEXTIL NT 3000 PARA SEPARACION SUBRASANTE/CAPAS GRANULARES (Incluye Suministro e Instalación)</v>
          </cell>
          <cell r="D522" t="str">
            <v>M2</v>
          </cell>
          <cell r="E522">
            <v>8404</v>
          </cell>
        </row>
        <row r="523">
          <cell r="B523">
            <v>4015</v>
          </cell>
          <cell r="C523" t="str">
            <v>GEOTEXTIL NT 4000 PARA SEPARACION SUBRASANTE/CAPAS GRANULARES (Incluye Suministro e Instalación)</v>
          </cell>
          <cell r="D523" t="str">
            <v>M2</v>
          </cell>
          <cell r="E523">
            <v>12295</v>
          </cell>
        </row>
        <row r="524">
          <cell r="B524">
            <v>4016</v>
          </cell>
          <cell r="C524" t="str">
            <v>GEOTEXTIL NT 5000 PARA SEPARACION SUBRASANTE/CAPAS GRANULARES (Incluye Suministro e Instalación)</v>
          </cell>
          <cell r="D524" t="str">
            <v>M2</v>
          </cell>
          <cell r="E524">
            <v>14752</v>
          </cell>
        </row>
        <row r="525">
          <cell r="B525">
            <v>4017</v>
          </cell>
          <cell r="C525" t="str">
            <v>GEOTEXTIL NT 6000 PARA SEPARACION SUBRASANTE/CAPAS GRANULARES (Incluye Suministro e Instalación)</v>
          </cell>
          <cell r="D525" t="str">
            <v>M2</v>
          </cell>
          <cell r="E525">
            <v>16630</v>
          </cell>
        </row>
        <row r="526">
          <cell r="B526">
            <v>4018</v>
          </cell>
          <cell r="C526" t="str">
            <v>GEOTEXTIL NT 7000 PARA SUBDRENES/FILTROS (Incluye Suministro e Instalación)</v>
          </cell>
          <cell r="D526" t="str">
            <v>M2</v>
          </cell>
          <cell r="E526">
            <v>20486</v>
          </cell>
        </row>
        <row r="527">
          <cell r="B527">
            <v>4019</v>
          </cell>
          <cell r="C527" t="str">
            <v>GEOTEXTIL REPAV 400 PARA PAVIMENTACION Y REPAVIMENTACION (Incluye Suministro e Instalación)</v>
          </cell>
          <cell r="D527" t="str">
            <v>M2</v>
          </cell>
          <cell r="E527">
            <v>6426</v>
          </cell>
        </row>
        <row r="528">
          <cell r="B528">
            <v>4020</v>
          </cell>
          <cell r="C528" t="str">
            <v>GEOTEXTIL REPAV 450 PARA PAVIMENTACION Y REPAVIMENTACION (Incluye Suministro e Instalación)</v>
          </cell>
          <cell r="D528" t="str">
            <v>M2</v>
          </cell>
          <cell r="E528">
            <v>6218</v>
          </cell>
        </row>
        <row r="529">
          <cell r="B529">
            <v>4021</v>
          </cell>
          <cell r="C529" t="str">
            <v>GEOTEXTIL NT 4000 PARA ESTABILIZACION SUBRASANTE/CAPAS GRANULARES (Inc. Suministro e Instalación)</v>
          </cell>
          <cell r="D529" t="str">
            <v>M2</v>
          </cell>
          <cell r="E529">
            <v>12295</v>
          </cell>
        </row>
        <row r="530">
          <cell r="B530">
            <v>4022</v>
          </cell>
          <cell r="C530" t="str">
            <v>GEOTEXTIL NT 5000 PARA ESTABILIZACION SUBRASANTE/CAPAS GRANULARES (Inc. Suministro e Instalación)</v>
          </cell>
          <cell r="D530" t="str">
            <v>M2</v>
          </cell>
          <cell r="E530">
            <v>14752</v>
          </cell>
        </row>
        <row r="531">
          <cell r="B531">
            <v>4023</v>
          </cell>
          <cell r="C531" t="str">
            <v>GEOTEXTIL NT 6000 PARA ESTABILIZACION SUBRASANTE/CAPAS GRANULARES (Inc. Suministro e Instalación)</v>
          </cell>
          <cell r="D531" t="str">
            <v>M2</v>
          </cell>
          <cell r="E531">
            <v>16630</v>
          </cell>
        </row>
        <row r="532">
          <cell r="B532">
            <v>4024</v>
          </cell>
          <cell r="C532" t="str">
            <v>GEOTEXTIL NT 7000 PARA ESTABILIZACION SUBRASANTE/CAPAS GRANULARES (Inc. Suministro e Instalación)</v>
          </cell>
          <cell r="D532" t="str">
            <v>M2</v>
          </cell>
          <cell r="E532">
            <v>20486</v>
          </cell>
        </row>
        <row r="533">
          <cell r="B533">
            <v>4026</v>
          </cell>
          <cell r="C533" t="str">
            <v>GEOTEXTIL T, RESIST. ULTIMA (TIRA ANCHA)=30 kN/m PARA SUBDRENES/FILTROS (Incluye Suministro e Instalación)</v>
          </cell>
          <cell r="D533" t="str">
            <v>M2</v>
          </cell>
          <cell r="E533">
            <v>7453</v>
          </cell>
        </row>
        <row r="534">
          <cell r="B534">
            <v>4027</v>
          </cell>
          <cell r="C534" t="str">
            <v>GEOTEXTIL T, RESIST. ULTIMA (TIRA ANCHA)=40 kN/m PARA SUBDRENES/FILTROS (Incluye Suministro e Instalación)</v>
          </cell>
          <cell r="D534" t="str">
            <v>M2</v>
          </cell>
          <cell r="E534">
            <v>8322</v>
          </cell>
        </row>
        <row r="535">
          <cell r="B535">
            <v>4028</v>
          </cell>
          <cell r="C535" t="str">
            <v>GEOTEXTIL T, RESIST. ULTIMA (TIRA ANCHA)=60 kN/m PARA SUBDRENES/FILTROS (Incluye Suministro e Instalación)</v>
          </cell>
          <cell r="D535" t="str">
            <v>M2</v>
          </cell>
          <cell r="E535">
            <v>11677</v>
          </cell>
        </row>
        <row r="536">
          <cell r="B536">
            <v>4029</v>
          </cell>
          <cell r="C536" t="str">
            <v>GEOTEXTIL T, RESIST. ULTIMA (TIRA ANCHA)=90 kN/m PARA SUBDRENES/FILTROS (Incluye Suministro e Instalación)</v>
          </cell>
          <cell r="D536" t="str">
            <v>M2</v>
          </cell>
          <cell r="E536">
            <v>16536</v>
          </cell>
        </row>
        <row r="537">
          <cell r="B537">
            <v>4030</v>
          </cell>
          <cell r="C537" t="str">
            <v>GEOTEXTIL T, RESIST. ULTIMA (TIRA ANCHA)=30 kN/m PARA SEPARACION SUBRASANTE/CAPAS GRANULARES (Inc. Sumin. e Instalación)</v>
          </cell>
          <cell r="D537" t="str">
            <v>M2</v>
          </cell>
          <cell r="E537">
            <v>7453</v>
          </cell>
        </row>
        <row r="538">
          <cell r="B538">
            <v>4032</v>
          </cell>
          <cell r="C538" t="str">
            <v>GEOTEXTIL T, RESIST. ULTIMA (TIRA ANCHA)=40 kN/m PARA SEPARACION SUBRASANTE/CAPAS GRANULARES (Inc. Sumin. e Instalación)</v>
          </cell>
          <cell r="D538" t="str">
            <v>M2</v>
          </cell>
          <cell r="E538">
            <v>8322</v>
          </cell>
        </row>
        <row r="539">
          <cell r="B539">
            <v>4033</v>
          </cell>
          <cell r="C539" t="str">
            <v>GEOTEXTIL T, RESIST. ULTIMA (TIRA ANCHA)=60 kN/m PARA SEPARACION SUBRASANTE/CAPAS GRANULARES (Inc. Sumin. e Instalación)</v>
          </cell>
          <cell r="D539" t="str">
            <v>M2</v>
          </cell>
          <cell r="E539">
            <v>11677</v>
          </cell>
        </row>
        <row r="540">
          <cell r="B540">
            <v>4034</v>
          </cell>
          <cell r="C540" t="str">
            <v>GEOTEXTIL T, RESIST. ULTIMA (TIRA ANCHA)=90 kN/m PARA SEPARACION SUBRASANTE/CAPAS GRANULARES (Inc. Sumin. e Instalación)</v>
          </cell>
          <cell r="D540" t="str">
            <v>M2</v>
          </cell>
          <cell r="E540">
            <v>16536</v>
          </cell>
        </row>
        <row r="541">
          <cell r="B541">
            <v>4036</v>
          </cell>
          <cell r="C541" t="str">
            <v>GEOTEXTIL T, RESIST. ULTIMA (TIRA ANCHA)=40 kN/m PARA ESTABILIZACION SUBRASANTE/CAPAS GRANULARES (Inc. Sumin. e Inst.)</v>
          </cell>
          <cell r="D541" t="str">
            <v>M2</v>
          </cell>
          <cell r="E541">
            <v>8322</v>
          </cell>
        </row>
        <row r="542">
          <cell r="B542">
            <v>4037</v>
          </cell>
          <cell r="C542" t="str">
            <v>GEOTEXTIL T, RESIST. ULTIMA (TIRA ANCHA)=60 kN/m PARA ESTABILIZACION SUBRASANTE/CAPAS GRANULARES (Inc. Sumin. e Inst.)</v>
          </cell>
          <cell r="D542" t="str">
            <v>M2</v>
          </cell>
          <cell r="E542">
            <v>11677</v>
          </cell>
        </row>
        <row r="543">
          <cell r="B543">
            <v>4038</v>
          </cell>
          <cell r="C543" t="str">
            <v>GEOTEXTIL T, RESIST. ULTIMA (TIRA ANCHA)=90 kN/m PARA ESTABILIZACION SUBRASANTE/CAPAS GRANULARES (Inc. Sumin. e Inst.)</v>
          </cell>
          <cell r="D543" t="str">
            <v>M2</v>
          </cell>
          <cell r="E543">
            <v>16536</v>
          </cell>
        </row>
        <row r="544">
          <cell r="B544">
            <v>4039</v>
          </cell>
          <cell r="C544" t="str">
            <v>SARDINEL H=0.20m, e=0.15m CONCRETO 3000 PSI (Fundido en Sitio, Concreto Premezclado. Inc. Sumin, Formalet. y Const.)</v>
          </cell>
          <cell r="D544" t="str">
            <v>ML</v>
          </cell>
          <cell r="E544">
            <v>18944</v>
          </cell>
        </row>
        <row r="545">
          <cell r="B545">
            <v>4040</v>
          </cell>
          <cell r="C545" t="str">
            <v>SARDINEL H=0.25m, e=0.15m CONCRETO 3000 PSI (Fundido en Sitio, Concreto Premezclado. Inc. Sumin, Formalet. y Const.)</v>
          </cell>
          <cell r="D545" t="str">
            <v>ML</v>
          </cell>
          <cell r="E545">
            <v>21804</v>
          </cell>
        </row>
        <row r="546">
          <cell r="B546">
            <v>4041</v>
          </cell>
          <cell r="C546" t="str">
            <v>SARDINEL H=0.40m, e=0.15m CONCRETO 3000 PSI (Fundido en Sitio, Concreto Premezclado. Inc. Sumin, Formalet. y Const.)</v>
          </cell>
          <cell r="D546" t="str">
            <v>ML</v>
          </cell>
          <cell r="E546">
            <v>30347</v>
          </cell>
        </row>
        <row r="547">
          <cell r="B547">
            <v>4042</v>
          </cell>
          <cell r="C547" t="str">
            <v>SARDINEL H=0.30m, e=0.15m CONCRETO 3000 PSI (Fundido en Sitio, Concreto Hecho en Obra. Inc. Sumin, Formalet. y Const.)</v>
          </cell>
          <cell r="D547" t="str">
            <v>ML</v>
          </cell>
          <cell r="E547">
            <v>22036</v>
          </cell>
        </row>
        <row r="548">
          <cell r="B548">
            <v>4043</v>
          </cell>
          <cell r="C548" t="str">
            <v>SARDINEL H=0.30m, e=0.15m CONCRETO 3000 PSI (Fundido en Sitio, Concreto Premezclado. Inc. Sumin, Formalet. y Const.)</v>
          </cell>
          <cell r="D548" t="str">
            <v>ML</v>
          </cell>
          <cell r="E548">
            <v>24664</v>
          </cell>
        </row>
        <row r="549">
          <cell r="B549">
            <v>4044</v>
          </cell>
          <cell r="C549" t="str">
            <v>BORDE SEPARADOR VERDE TIPO A170 (Suministro e Instalación. Incluye 3cm Mortero 2000 PSI)</v>
          </cell>
          <cell r="D549" t="str">
            <v>ML</v>
          </cell>
          <cell r="E549">
            <v>175870</v>
          </cell>
        </row>
        <row r="550">
          <cell r="B550">
            <v>4045</v>
          </cell>
          <cell r="C550" t="str">
            <v>SEPARADOR 'NEW JERSEY' MONODIRECCIONAL 1.5m x 0.6m x 1.1m (Prefabricado. Incluye Sum. e Inst. No Inc. material de base)</v>
          </cell>
          <cell r="D550" t="str">
            <v>ML</v>
          </cell>
          <cell r="E550">
            <v>269969</v>
          </cell>
        </row>
        <row r="551">
          <cell r="B551">
            <v>4046</v>
          </cell>
          <cell r="C551" t="str">
            <v>BORDE SEPARADOR VERDE TIPO A170 (Suministro e Instalación. No Incluye material de base)</v>
          </cell>
          <cell r="D551" t="str">
            <v>ML</v>
          </cell>
          <cell r="E551">
            <v>171850</v>
          </cell>
        </row>
        <row r="552">
          <cell r="B552">
            <v>4047</v>
          </cell>
          <cell r="C552" t="str">
            <v>BORDILLO PREFABRICADO A80 (Suministro e Instalación. Incluye 3cm Mortero de Nivelación 1:5)</v>
          </cell>
          <cell r="D552" t="str">
            <v>ML</v>
          </cell>
          <cell r="E552">
            <v>40307</v>
          </cell>
        </row>
        <row r="553">
          <cell r="B553">
            <v>4048</v>
          </cell>
          <cell r="C553" t="str">
            <v>BORDILLO PREFABRICADO A80 (Suministro e Instalación. No Incluye material de base)</v>
          </cell>
          <cell r="D553" t="str">
            <v>ML</v>
          </cell>
          <cell r="E553">
            <v>38815</v>
          </cell>
        </row>
        <row r="554">
          <cell r="B554">
            <v>4049</v>
          </cell>
          <cell r="C554" t="str">
            <v>CAÑUELA TIPO A120 (Suministro e Instalación. Incluye 3cm Mortero 2000 PSI)</v>
          </cell>
          <cell r="D554" t="str">
            <v>ML</v>
          </cell>
          <cell r="E554">
            <v>37933</v>
          </cell>
        </row>
        <row r="555">
          <cell r="B555">
            <v>4050</v>
          </cell>
          <cell r="C555" t="str">
            <v>CAÑUELA TIPO A120 (Suministro e Instalación. No Incluye material de base)</v>
          </cell>
          <cell r="D555" t="str">
            <v>ML</v>
          </cell>
          <cell r="E555">
            <v>34531</v>
          </cell>
        </row>
        <row r="556">
          <cell r="B556">
            <v>4051</v>
          </cell>
          <cell r="C556" t="str">
            <v>ANDEN CONCRETO 3000 PSI (210 Kg/cm2) HECHO EN OBRA e=0.10m (Incluye Mezcla, Formaleteo, Fundida y Curado)</v>
          </cell>
          <cell r="D556" t="str">
            <v>M2</v>
          </cell>
          <cell r="E556">
            <v>44439</v>
          </cell>
        </row>
        <row r="557">
          <cell r="B557">
            <v>4052</v>
          </cell>
          <cell r="C557" t="str">
            <v>SARDINEL ESPECIAL A100 PARA RAMPA TIPO A (Suministro e Instalación. Incluye 3cm Mortero 2000 PSI)</v>
          </cell>
          <cell r="D557" t="str">
            <v>UN</v>
          </cell>
          <cell r="E557">
            <v>35189</v>
          </cell>
        </row>
        <row r="558">
          <cell r="B558">
            <v>4053</v>
          </cell>
          <cell r="C558" t="str">
            <v>SARDINEL ESPECIAL A100 PARA RAMPA TIPO A (Suministro e Instalación. No Incluye material de base)</v>
          </cell>
          <cell r="D558" t="str">
            <v>UN</v>
          </cell>
          <cell r="E558">
            <v>33815</v>
          </cell>
        </row>
        <row r="559">
          <cell r="B559">
            <v>4054</v>
          </cell>
          <cell r="C559" t="str">
            <v>SARDINEL TIPO A10 (Suministro e Instalación. Incluye 3cm Mortero 2000 PSI)</v>
          </cell>
          <cell r="D559" t="str">
            <v>ML</v>
          </cell>
          <cell r="E559">
            <v>49435</v>
          </cell>
        </row>
        <row r="560">
          <cell r="B560">
            <v>4055</v>
          </cell>
          <cell r="C560" t="str">
            <v>SARDINEL TIPO A10 (Suministro e Instalación. No Incluye material de base)</v>
          </cell>
          <cell r="D560" t="str">
            <v>ML</v>
          </cell>
          <cell r="E560">
            <v>47167</v>
          </cell>
        </row>
        <row r="561">
          <cell r="B561">
            <v>4061</v>
          </cell>
          <cell r="C561" t="str">
            <v>ADOQUIN DE ARCILLA TR. PESADO 20x10x8cm (Suministro e Instalación. Incluye Base 4cm Arena Nivelación y Arena de Sello)</v>
          </cell>
          <cell r="D561" t="str">
            <v>M2</v>
          </cell>
          <cell r="E561">
            <v>49749</v>
          </cell>
        </row>
        <row r="562">
          <cell r="B562">
            <v>4064</v>
          </cell>
          <cell r="C562" t="str">
            <v>PISO EN ADOQUIN DE ARCILLA 20x10x6cm (Suministro e Instalación. Incluye Base 3cm Arena Nivelacion y Arena de Sello)</v>
          </cell>
          <cell r="D562" t="str">
            <v>M2</v>
          </cell>
          <cell r="E562">
            <v>42748</v>
          </cell>
        </row>
        <row r="563">
          <cell r="B563">
            <v>4068</v>
          </cell>
          <cell r="C563" t="str">
            <v>PISO EN LOSETA PREFABRICADA A30 (Suministro e Instalación. Incluye Base 4cm Mortero 1:5 y Arena de Sello)</v>
          </cell>
          <cell r="D563" t="str">
            <v>M2</v>
          </cell>
          <cell r="E563">
            <v>62259</v>
          </cell>
        </row>
        <row r="564">
          <cell r="B564">
            <v>4069</v>
          </cell>
          <cell r="C564" t="str">
            <v>PISO EN LOSETA PREFABRICADA A30 (Suministro e Instalación. Incluye Base 4cm Mortero 2000 PSI y Arena de Sello)</v>
          </cell>
          <cell r="D564" t="str">
            <v>M2</v>
          </cell>
          <cell r="E564">
            <v>67428</v>
          </cell>
        </row>
        <row r="565">
          <cell r="B565">
            <v>4073</v>
          </cell>
          <cell r="C565" t="str">
            <v>PISO EN LOSETA PREFABRICADA A50 (Suministro e Instalación. Incluye Base 4cm Mortero 2000 PSI y Arena de Sello)</v>
          </cell>
          <cell r="D565" t="str">
            <v>M2</v>
          </cell>
          <cell r="E565">
            <v>63535</v>
          </cell>
        </row>
        <row r="566">
          <cell r="B566">
            <v>4074</v>
          </cell>
          <cell r="C566" t="str">
            <v>PISO EN LOSETA PREFABRICADA A50 (Suministro e Instalación. Incluye Base 4cm Arena Nivelacion y Arena de Sello)</v>
          </cell>
          <cell r="D566" t="str">
            <v>M2</v>
          </cell>
          <cell r="E566">
            <v>53070</v>
          </cell>
        </row>
        <row r="567">
          <cell r="B567">
            <v>4075</v>
          </cell>
          <cell r="C567" t="str">
            <v>PISO EN LOSETA PREFABRICADA A50 (Suministro e Instalación. Incluye Base 4cm Mortero 1:5 y Arena de Sello)</v>
          </cell>
          <cell r="D567" t="str">
            <v>M2</v>
          </cell>
          <cell r="E567">
            <v>59053</v>
          </cell>
        </row>
        <row r="568">
          <cell r="B568">
            <v>4077</v>
          </cell>
          <cell r="C568" t="str">
            <v>PISO EN LOSETA PREFABRICADA A60 (Suministro e Instalación. Incluye Base 4cm Arena Nivelacion y Arena de Sello)</v>
          </cell>
          <cell r="D568" t="str">
            <v>M2</v>
          </cell>
          <cell r="E568">
            <v>65876</v>
          </cell>
        </row>
        <row r="569">
          <cell r="B569">
            <v>4078</v>
          </cell>
          <cell r="C569" t="str">
            <v>PISO EN LOSETA PREFABRICADA A60 (Suministro e Instalación. Incluye Base 4cm Mortero 1:5 y Arena de Sello)</v>
          </cell>
          <cell r="D569" t="str">
            <v>M2</v>
          </cell>
          <cell r="E569">
            <v>71859</v>
          </cell>
        </row>
        <row r="570">
          <cell r="B570">
            <v>4079</v>
          </cell>
          <cell r="C570" t="str">
            <v>PISO EN LOSETA PREFABRICADA A60 (Suministro e Instalación. Incluye Base 4cm Mortero 2000 PSI y Arena de Sello)</v>
          </cell>
          <cell r="D570" t="str">
            <v>M2</v>
          </cell>
          <cell r="E570">
            <v>77028</v>
          </cell>
        </row>
        <row r="571">
          <cell r="B571">
            <v>4080</v>
          </cell>
          <cell r="C571" t="str">
            <v>BOLARDO EN CONCRETO TIPO M60 (Suministro e Instalación. Incluye base en Concreto 1500 PSI, Hecho en Obra)</v>
          </cell>
          <cell r="D571" t="str">
            <v>UN</v>
          </cell>
          <cell r="E571">
            <v>98208</v>
          </cell>
        </row>
        <row r="572">
          <cell r="B572">
            <v>4081</v>
          </cell>
          <cell r="C572" t="str">
            <v>BOLARDO EN CONCRETO TIPO M61 (Suministro e Instalación. Incluye base en Concreto 1500 PSI, Hecho en Obra)</v>
          </cell>
          <cell r="D572" t="str">
            <v>UN</v>
          </cell>
          <cell r="E572">
            <v>96797</v>
          </cell>
        </row>
        <row r="573">
          <cell r="B573">
            <v>4082</v>
          </cell>
          <cell r="C573" t="str">
            <v>BOLARDO EN HIERRO TIPO M62 (Suministro e Instalación. Incluye base en Concreto 1500 PSI, Hecho en Obra)</v>
          </cell>
          <cell r="D573" t="str">
            <v>UN</v>
          </cell>
          <cell r="E573">
            <v>139718</v>
          </cell>
        </row>
        <row r="574">
          <cell r="B574">
            <v>4083</v>
          </cell>
          <cell r="C574" t="str">
            <v>BOLARDO EN HIERRO TIPO M63 (Suministro e Instalación. Incluye base en Concreto 1500 PSI premezclado)</v>
          </cell>
          <cell r="D574" t="str">
            <v>UN</v>
          </cell>
          <cell r="E574">
            <v>136027</v>
          </cell>
        </row>
        <row r="575">
          <cell r="B575">
            <v>4085</v>
          </cell>
          <cell r="C575" t="str">
            <v>PIEZA REMATE A105 PARA RAMPA TIPO A (Suministro e Instalación. Incluye 3cm Mortero 2000 PSI)</v>
          </cell>
          <cell r="D575" t="str">
            <v>UN</v>
          </cell>
          <cell r="E575">
            <v>59292</v>
          </cell>
        </row>
        <row r="576">
          <cell r="B576">
            <v>4086</v>
          </cell>
          <cell r="C576" t="str">
            <v>PIEZA REMATE A105 PARA RAMPA TIPO A (Suministro e Instalación. No Incluye material de base)</v>
          </cell>
          <cell r="D576" t="str">
            <v>UN</v>
          </cell>
          <cell r="E576">
            <v>55615</v>
          </cell>
        </row>
        <row r="577">
          <cell r="B577">
            <v>4087</v>
          </cell>
          <cell r="C577" t="str">
            <v>PIEZA REMATE A105 PARA RAMPA TIPO A (Suministro e Instalación. Incluye 3cm Mortero 1:5)</v>
          </cell>
          <cell r="D577" t="str">
            <v>UN</v>
          </cell>
          <cell r="E577">
            <v>58035</v>
          </cell>
        </row>
        <row r="578">
          <cell r="B578">
            <v>4088</v>
          </cell>
          <cell r="C578" t="str">
            <v>SARDINEL BAJO A85 PARA RAMPAS (Suministro e Instalación. Incluye 3cm Mortero 2000 PSI)</v>
          </cell>
          <cell r="D578" t="str">
            <v>ML</v>
          </cell>
          <cell r="E578">
            <v>36261</v>
          </cell>
        </row>
        <row r="579">
          <cell r="B579">
            <v>4089</v>
          </cell>
          <cell r="C579" t="str">
            <v>SARDINEL BAJO A85 PARA RAMPAS (Suministro e Instalación. Incluye 3cm Mortero 1:5)</v>
          </cell>
          <cell r="D579" t="str">
            <v>ML</v>
          </cell>
          <cell r="E579">
            <v>35485</v>
          </cell>
        </row>
        <row r="580">
          <cell r="B580">
            <v>4090</v>
          </cell>
          <cell r="C580" t="str">
            <v>SARDINEL BAJO A85 PARA RAMPAS (Suministro e Instalación. No Incluye material de base)</v>
          </cell>
          <cell r="D580" t="str">
            <v>ML</v>
          </cell>
          <cell r="E580">
            <v>33993</v>
          </cell>
        </row>
        <row r="581">
          <cell r="B581">
            <v>4091</v>
          </cell>
          <cell r="C581" t="str">
            <v>RAMPA TIPO A (B10) (Base en Mortero 2000 PSI, Desarrollo: 1 m.</v>
          </cell>
          <cell r="D581" t="str">
            <v>UN</v>
          </cell>
          <cell r="E581">
            <v>523724</v>
          </cell>
        </row>
        <row r="582">
          <cell r="B582">
            <v>4100</v>
          </cell>
          <cell r="C582" t="str">
            <v>TALA DE ARBOLES CLASE V (H&gt;30m. Incluye Desenraíce, Cargue, Transporte y Disposición Final)</v>
          </cell>
          <cell r="D582" t="str">
            <v>UN</v>
          </cell>
          <cell r="E582">
            <v>625329</v>
          </cell>
        </row>
        <row r="583">
          <cell r="B583">
            <v>4101</v>
          </cell>
          <cell r="C583" t="str">
            <v>TALA DE ARBOLES CLASE II (5m &lt; H &lt; 10m. Incluye Desenraíce, Retiro y Disposición Final)</v>
          </cell>
          <cell r="D583" t="str">
            <v>UN</v>
          </cell>
          <cell r="E583">
            <v>219017</v>
          </cell>
        </row>
        <row r="584">
          <cell r="B584">
            <v>4102</v>
          </cell>
          <cell r="C584" t="str">
            <v>3  DUCTOS D=4"  Y 3 DUCTOS D=3" PVC-TDP (Incluye Suministro e Instalación. No Incluye Rellenos) NORMA CS214</v>
          </cell>
          <cell r="D584" t="str">
            <v>ML</v>
          </cell>
          <cell r="E584">
            <v>74800</v>
          </cell>
        </row>
        <row r="585">
          <cell r="B585">
            <v>4103</v>
          </cell>
          <cell r="C585" t="str">
            <v>6  DUCTOS D=4" PVC-TDP (Incluye Suministro e Instalación. No Incluye Rellenos) NORMA CS210.</v>
          </cell>
          <cell r="D585" t="str">
            <v>ML</v>
          </cell>
          <cell r="E585">
            <v>82490</v>
          </cell>
        </row>
        <row r="586">
          <cell r="B586">
            <v>4104</v>
          </cell>
          <cell r="C586" t="str">
            <v>CAJA DE INSPECCIÓN PARA ALUMBRADO PÚBLICO NORMA CODENSA CS 274  (Anden. Incluye Base, Muros, Pañete, Marco y Tapa). Medidas Externas: 0.90 x 0.90m. Medidas Internas: 0.60 x 0.60m. Altura: 0.93m.</v>
          </cell>
          <cell r="D586" t="str">
            <v>UN</v>
          </cell>
          <cell r="E586">
            <v>400080</v>
          </cell>
        </row>
        <row r="587">
          <cell r="B587">
            <v>4105</v>
          </cell>
          <cell r="C587" t="str">
            <v>CAJA DE INSPECCIÓN SENCILLA PARA CANALIZACIÓN NORMA CODENSA CS 275  (ZVerde. Incluye Base, Muros, Pañete, Marco y Tapa). Medidas Externas: 1.49 x 0.99m. Medidas Internas: 1.19 x 0.69m. Altura: 1.37m.</v>
          </cell>
          <cell r="D587" t="str">
            <v>UN</v>
          </cell>
          <cell r="E587">
            <v>717990</v>
          </cell>
        </row>
        <row r="588">
          <cell r="B588">
            <v>4106</v>
          </cell>
          <cell r="C588" t="str">
            <v>CAJA DE INSPECCIÓN SENCILLA PARA CANALIZACIÓN NORMA CODENSA CS 275  (Anden. Incluye Base, Muros, Pañete, Marco y Tapa). Medidas Externas: 1.49 x 0.99m. Medidas Internas: 1.19 x 0.69m. Altura: 1.37m.</v>
          </cell>
          <cell r="D588" t="str">
            <v>UN</v>
          </cell>
          <cell r="E588">
            <v>699270</v>
          </cell>
        </row>
        <row r="589">
          <cell r="B589">
            <v>4107</v>
          </cell>
          <cell r="C589" t="str">
            <v>CAJA DE INSPECCIÓN DOBLE PARA CANALIZACIÓN NORMA CODENSA CS 276  (ZVerde. Incluye Base, Muros, Pañete, Marco y Tapas). Medidas Externas: 1.79 x 1.49m. Medidas Internas: 1.49 x 1.19m. Altura: 1.22m.</v>
          </cell>
          <cell r="D589" t="str">
            <v>UN</v>
          </cell>
          <cell r="E589">
            <v>1031857</v>
          </cell>
        </row>
        <row r="590">
          <cell r="B590">
            <v>4108</v>
          </cell>
          <cell r="C590" t="str">
            <v>CAJA DE INSPECCIÓN DOBLE PARA CANALIZACIÓN NORMA CODENSA CS 276  (Anden. Incluye Base, Muros, Pañete, Marco y Tapas). Medidas Externas: 1.79 x 1.49m. Medidas Internas: 1.49 x 1.19m. Altura: 1.22m.</v>
          </cell>
          <cell r="D590" t="str">
            <v>UN</v>
          </cell>
          <cell r="E590">
            <v>977457</v>
          </cell>
        </row>
        <row r="591">
          <cell r="B591">
            <v>4110</v>
          </cell>
          <cell r="C591" t="str">
            <v>CAJA DE INSPECCIÓN TRIPLE PARA CANALIZACIÓN NORMA CODENSA CS 277  (Incluye Base, Muros, Pañete, Marcos y Tapas). Medidas Externas: 2.59 x 1.69m. Medidas Internas: 2.29 x 1.19m. Altura: 1.37m.</v>
          </cell>
          <cell r="D591" t="str">
            <v>UN</v>
          </cell>
          <cell r="E591">
            <v>1799431</v>
          </cell>
        </row>
        <row r="592">
          <cell r="B592">
            <v>4111</v>
          </cell>
          <cell r="C592" t="str">
            <v>MORTERO 1:4 IMPERMEABILIZADO (Hecho en Obra)</v>
          </cell>
          <cell r="D592" t="str">
            <v>M3</v>
          </cell>
          <cell r="E592">
            <v>357948</v>
          </cell>
        </row>
        <row r="593">
          <cell r="B593">
            <v>4113</v>
          </cell>
          <cell r="C593" t="str">
            <v>CIMENTACION DE POSTES H=10m, CR=1050Kg (Incluye Izaje, Aplomado e Hincado. Incluye Rellenos) NORMA LA009.</v>
          </cell>
          <cell r="D593" t="str">
            <v>UN</v>
          </cell>
          <cell r="E593">
            <v>346336</v>
          </cell>
        </row>
        <row r="594">
          <cell r="B594">
            <v>4114</v>
          </cell>
          <cell r="C594" t="str">
            <v>CIMENTACION DE POSTES H=12m, CR=510Kg (Incluye Izaje, Aplomado e Hincado. Incluye Rellenos) NORMA LA009.</v>
          </cell>
          <cell r="D594" t="str">
            <v>UN</v>
          </cell>
          <cell r="E594">
            <v>295797</v>
          </cell>
        </row>
        <row r="595">
          <cell r="B595">
            <v>4115</v>
          </cell>
          <cell r="C595" t="str">
            <v>CIMENTACION DE POSTES H=12m, CR=750Kg (Incluye Izaje, Aplomado e Hincado. Incluye Rellenos) NORMA LA009.</v>
          </cell>
          <cell r="D595" t="str">
            <v>UN</v>
          </cell>
          <cell r="E595">
            <v>315381</v>
          </cell>
        </row>
        <row r="596">
          <cell r="B596">
            <v>4116</v>
          </cell>
          <cell r="C596" t="str">
            <v>CIMENTACION DE POSTES H=12m, CR=1050Kg (Incluye Izaje, Aplomado e Hincado. Incluye Rellenos) NORMA LA009.</v>
          </cell>
          <cell r="D596" t="str">
            <v>UN</v>
          </cell>
          <cell r="E596">
            <v>355812</v>
          </cell>
        </row>
        <row r="597">
          <cell r="B597">
            <v>4117</v>
          </cell>
          <cell r="C597" t="str">
            <v>CIMENTACION DE POSTES H=12m, CR=1350Kg (Incluye Izaje, Aplomado e Hincado. Incluye Rellenos) NORMA LA009.</v>
          </cell>
          <cell r="D597" t="str">
            <v>UN</v>
          </cell>
          <cell r="E597">
            <v>376027</v>
          </cell>
        </row>
        <row r="598">
          <cell r="B598">
            <v>4118</v>
          </cell>
          <cell r="C598" t="str">
            <v>CIMENTACION DE POSTES H=14m, CR=750Kg (Incluye Izaje, Aplomado e Hincado. Incluye Rellenos) NORMA LA009.</v>
          </cell>
          <cell r="D598" t="str">
            <v>UN</v>
          </cell>
          <cell r="E598">
            <v>320435</v>
          </cell>
        </row>
        <row r="599">
          <cell r="B599">
            <v>4119</v>
          </cell>
          <cell r="C599" t="str">
            <v>CIMENTACION DE POSTES H=14m, CR=1050Kg (Incluye Izaje, Aplomado e Hincado. Incluye Rellenos) NORMA LA009.</v>
          </cell>
          <cell r="D599" t="str">
            <v>UN</v>
          </cell>
          <cell r="E599">
            <v>365919</v>
          </cell>
        </row>
        <row r="600">
          <cell r="B600">
            <v>4120</v>
          </cell>
          <cell r="C600" t="str">
            <v>CIMENTACION DE POSTES H=14m, CR=1350Kg (Incluye Izaje, Aplomado e Hincado. Incluye Rellenos) NORMA LA009.</v>
          </cell>
          <cell r="D600" t="str">
            <v>UN</v>
          </cell>
          <cell r="E600">
            <v>388030</v>
          </cell>
        </row>
        <row r="601">
          <cell r="B601">
            <v>4121</v>
          </cell>
          <cell r="C601" t="str">
            <v>CIMENTACION DE POSTES H=10m, CR=750Kg (Incluye Izaje, Aplomado e Hincado. Incluye Rellenos) NORMA LA009.</v>
          </cell>
          <cell r="D601" t="str">
            <v>UN</v>
          </cell>
          <cell r="E601">
            <v>309064</v>
          </cell>
        </row>
        <row r="602">
          <cell r="B602">
            <v>4122</v>
          </cell>
          <cell r="C602" t="str">
            <v>CIMENTACION DE POSTES H=10m, CR=510Kg (Incluye Izaje, Aplomado e Hincado. Incluye Rellenos) NORMA LA009.</v>
          </cell>
          <cell r="D602" t="str">
            <v>UN</v>
          </cell>
          <cell r="E602">
            <v>292639</v>
          </cell>
        </row>
        <row r="603">
          <cell r="B603">
            <v>4123</v>
          </cell>
          <cell r="C603" t="str">
            <v>CIMENTACION DE POSTES H=8m, CR=750Kg (Incluye Izaje, Aplomado e Hincado. Incluye Rellenos) NORMA LA009.</v>
          </cell>
          <cell r="D603" t="str">
            <v>UN</v>
          </cell>
          <cell r="E603">
            <v>303378</v>
          </cell>
        </row>
        <row r="604">
          <cell r="B604">
            <v>4124</v>
          </cell>
          <cell r="C604" t="str">
            <v>CIMENTACION DE POSTES H=8m, CR=1050Kg (Incluye Izaje, Aplomado e Hincado. Incluye Rellenos) NORMA LA009.</v>
          </cell>
          <cell r="D604" t="str">
            <v>UN</v>
          </cell>
          <cell r="E604">
            <v>336228</v>
          </cell>
        </row>
        <row r="605">
          <cell r="B605">
            <v>4125</v>
          </cell>
          <cell r="C605" t="str">
            <v>BASE EN CONCRETO 3000 PSI PARA POSTE METALICO H=12m (Incluye Suministro y Construcción. Incluye Refuerzo) NORMA AP802.</v>
          </cell>
          <cell r="D605" t="str">
            <v>UN</v>
          </cell>
          <cell r="E605">
            <v>190010</v>
          </cell>
        </row>
        <row r="606">
          <cell r="B606">
            <v>4126</v>
          </cell>
          <cell r="C606" t="str">
            <v>BASE EN CONCRETO 3000 PSI PARA POSTE METALICO H=8, 9 y 10m (Inc. Suministro y Construcción. Inc. Refuerzo)  NORMA AP802.</v>
          </cell>
          <cell r="D606" t="str">
            <v>UN</v>
          </cell>
          <cell r="E606">
            <v>170254</v>
          </cell>
        </row>
        <row r="607">
          <cell r="B607">
            <v>4127</v>
          </cell>
          <cell r="C607" t="str">
            <v>BASE EN CONCRETO 3000 PSI PARA POSTE METALICO H=14m (Incluye Suministro y Construcción. Incluye Refuerzo) NORMA AP802.</v>
          </cell>
          <cell r="D607" t="str">
            <v>UN</v>
          </cell>
          <cell r="E607">
            <v>252502</v>
          </cell>
        </row>
        <row r="608">
          <cell r="B608">
            <v>4128</v>
          </cell>
          <cell r="C608" t="str">
            <v>4 DUCTOS D=4" PVC-TDP (Incluye Suministro e Instalación. No Incluye Rellenos)</v>
          </cell>
          <cell r="D608" t="str">
            <v>ML</v>
          </cell>
          <cell r="E608">
            <v>55881</v>
          </cell>
        </row>
        <row r="609">
          <cell r="B609">
            <v>4129</v>
          </cell>
          <cell r="C609" t="str">
            <v>8 DUCTOS D=4" PVC-TDP (Incluye Suministro e Instalación)</v>
          </cell>
          <cell r="D609" t="str">
            <v>ML</v>
          </cell>
          <cell r="E609">
            <v>112979</v>
          </cell>
        </row>
        <row r="610">
          <cell r="B610">
            <v>4130</v>
          </cell>
          <cell r="C610" t="str">
            <v>CAJA DE PASO SENCILLA ANDEN CONCRETO ETB (Incluye Base, Muros, Pañete, Bordillo Perimetral, Marco y Tapa). Medidas Externas: 0.90 x 0.79m. Medidas Internas 0.60x0.50m. Altura: 0.96m.</v>
          </cell>
          <cell r="D610" t="str">
            <v>UN</v>
          </cell>
          <cell r="E610">
            <v>402404</v>
          </cell>
        </row>
        <row r="611">
          <cell r="B611">
            <v>4131</v>
          </cell>
          <cell r="C611" t="str">
            <v>CAJA DE PASO DOBLE ANDEN CONCRETO ETB (Incluye Base, Muros, Pañete, Bordillo Perimetral, Marco y Tapa). Medidas Externas 1.36 x 0.89m. Medidas Internas: 1.06 x 0.60m. Altura: 0.96m.</v>
          </cell>
          <cell r="D611" t="str">
            <v>UN</v>
          </cell>
          <cell r="E611">
            <v>657628</v>
          </cell>
        </row>
        <row r="612">
          <cell r="B612">
            <v>4132</v>
          </cell>
          <cell r="C612" t="str">
            <v>CAJA DE PASO SENCILLA EN CALZADA ETB (Incluye Base, Muros, Pañete, Bordillo Perimetral, Marco y Tapa).  Medidas Externas: 1.10 x 1.00m. Medidas Internas 0.60x0.50m. Altura: 1.33m.</v>
          </cell>
          <cell r="D612" t="str">
            <v>UN</v>
          </cell>
          <cell r="E612">
            <v>756966</v>
          </cell>
        </row>
        <row r="613">
          <cell r="B613">
            <v>4133</v>
          </cell>
          <cell r="C613" t="str">
            <v>CAJA DE PASO DOBLE EN CALZADA ETB (Incluye Base, Muros, Pañete, Bordillo Perimetral, Marco y Tapa). Medidas Externas: 1.80 x 1.01m. Medidas Internas: 1.30 x 0.50m. Altura: 1.33m.</v>
          </cell>
          <cell r="D613" t="str">
            <v>UN</v>
          </cell>
          <cell r="E613">
            <v>1026601</v>
          </cell>
        </row>
        <row r="614">
          <cell r="B614">
            <v>4134</v>
          </cell>
          <cell r="C614" t="str">
            <v>GROUTING 2000 PSI (Incluye Suministro y Colocación)</v>
          </cell>
          <cell r="D614" t="str">
            <v>M3</v>
          </cell>
          <cell r="E614">
            <v>411856</v>
          </cell>
        </row>
        <row r="615">
          <cell r="B615">
            <v>4135</v>
          </cell>
          <cell r="C615" t="str">
            <v>GROUTING 2500 PSI (Incluye Suministro y Colocación)</v>
          </cell>
          <cell r="D615" t="str">
            <v>M3</v>
          </cell>
          <cell r="E615">
            <v>425664</v>
          </cell>
        </row>
        <row r="616">
          <cell r="B616">
            <v>4136</v>
          </cell>
          <cell r="C616" t="str">
            <v>UNION PVC D=1/2" TIPO U.S. (Suministro e Instalación)</v>
          </cell>
          <cell r="D616" t="str">
            <v>UN</v>
          </cell>
          <cell r="E616">
            <v>3975</v>
          </cell>
        </row>
        <row r="617">
          <cell r="B617">
            <v>4137</v>
          </cell>
          <cell r="C617" t="str">
            <v>ADOQUIN DE CONCRETO COLOR 20x10x8cm (Suministro e Instalación. Incluye Base 4cm Arena Nivelación y Arena de Sello)</v>
          </cell>
          <cell r="D617" t="str">
            <v>M2</v>
          </cell>
          <cell r="E617">
            <v>71745</v>
          </cell>
        </row>
        <row r="618">
          <cell r="B618">
            <v>4138</v>
          </cell>
          <cell r="C618" t="str">
            <v>UNION DE REPARACION HD EL D=3" (Suministro e Instalación)</v>
          </cell>
          <cell r="D618" t="str">
            <v>UN</v>
          </cell>
          <cell r="E618">
            <v>140043</v>
          </cell>
        </row>
        <row r="619">
          <cell r="B619">
            <v>4140</v>
          </cell>
          <cell r="C619" t="str">
            <v>BASE GRANULAR BG-A (Suministro, Extendido, Nivelación, Humedecimiento y Compactación con vibrocompactador Benitin de 1 tonelada)</v>
          </cell>
          <cell r="D619" t="str">
            <v>M3</v>
          </cell>
          <cell r="E619">
            <v>134905</v>
          </cell>
        </row>
        <row r="620">
          <cell r="B620">
            <v>4142</v>
          </cell>
          <cell r="C620" t="str">
            <v>SUBBASE GRANULAR SBG-A (Suministro, Extendido, Nivelación, Humedecimiento y Compactación con vibrocompactador)</v>
          </cell>
          <cell r="D620" t="str">
            <v>M3</v>
          </cell>
          <cell r="E620">
            <v>122485</v>
          </cell>
        </row>
        <row r="621">
          <cell r="B621">
            <v>4143</v>
          </cell>
          <cell r="C621" t="str">
            <v>TUBERIA PVC SANITARIA D=4" TIPO U.S. (Incluye Suministro e Instalación)</v>
          </cell>
          <cell r="D621" t="str">
            <v>ML</v>
          </cell>
          <cell r="E621">
            <v>26459</v>
          </cell>
        </row>
        <row r="622">
          <cell r="B622">
            <v>4144</v>
          </cell>
          <cell r="C622" t="str">
            <v>TUBERIA PVC SANITARIA D=6" TIPO U.S. (Incluye Suministro e Instalación)</v>
          </cell>
          <cell r="D622" t="str">
            <v>ML</v>
          </cell>
          <cell r="E622">
            <v>53658</v>
          </cell>
        </row>
        <row r="623">
          <cell r="B623">
            <v>4145</v>
          </cell>
          <cell r="C623" t="str">
            <v>TUBERIA PVC PARA DRENAJE D=8" CON FILTRO (Incluye Suministro e Instalación)</v>
          </cell>
          <cell r="D623" t="str">
            <v>ML</v>
          </cell>
          <cell r="E623">
            <v>69690</v>
          </cell>
        </row>
        <row r="624">
          <cell r="B624">
            <v>4146</v>
          </cell>
          <cell r="C624" t="str">
            <v>TUBERIA PVC PARA DRENAJE D=8" SIN FILTRO (Incluye Suministro e Instalación)</v>
          </cell>
          <cell r="D624" t="str">
            <v>ML</v>
          </cell>
          <cell r="E624">
            <v>53388</v>
          </cell>
        </row>
        <row r="625">
          <cell r="B625">
            <v>4154</v>
          </cell>
          <cell r="C625" t="str">
            <v>DESCAPOTE A MAQUINA EN MATERIAL COMUN (e=0.1m. Incluye Cargue)</v>
          </cell>
          <cell r="D625" t="str">
            <v>M2</v>
          </cell>
          <cell r="E625">
            <v>731</v>
          </cell>
        </row>
        <row r="626">
          <cell r="B626">
            <v>4155</v>
          </cell>
          <cell r="C626" t="str">
            <v>EXCAVACION MECANICA EN ROCA (Incluye Cargue)</v>
          </cell>
          <cell r="D626" t="str">
            <v>M3</v>
          </cell>
          <cell r="E626">
            <v>66579</v>
          </cell>
        </row>
        <row r="627">
          <cell r="B627">
            <v>4156</v>
          </cell>
          <cell r="C627" t="str">
            <v>BASE GRANULAR CLASE C (BG_C) (Suministro, Extendido, Nivelación, Humedecimiento y Compactación con vibrocompactador)</v>
          </cell>
          <cell r="D627" t="str">
            <v>M3</v>
          </cell>
          <cell r="E627">
            <v>112651</v>
          </cell>
        </row>
        <row r="628">
          <cell r="B628">
            <v>4157</v>
          </cell>
          <cell r="C628" t="str">
            <v>BASE GRANULAR CLASE B (BG_B) (Suministro, Extendido, Nivelación, Humedecimiento y Compactación con vibrocompactador)</v>
          </cell>
          <cell r="D628" t="str">
            <v>M3</v>
          </cell>
          <cell r="E628">
            <v>112651</v>
          </cell>
        </row>
        <row r="629">
          <cell r="B629">
            <v>4158</v>
          </cell>
          <cell r="C629" t="str">
            <v>BASE GRANULAR CLASE A (BG_A) (Suministro, Extendido, Nivelación, Humedecimiento y Compactación con vibrocompactador)</v>
          </cell>
          <cell r="D629" t="str">
            <v>M3</v>
          </cell>
          <cell r="E629">
            <v>116673</v>
          </cell>
        </row>
        <row r="630">
          <cell r="B630">
            <v>4159</v>
          </cell>
          <cell r="C630" t="str">
            <v>SUBBASE GRANULAR CLASE C (SBG_C) (Suministro, Extendido, Nivelación, Humedecimiento y Compactación con vibrocompactador)</v>
          </cell>
          <cell r="D630" t="str">
            <v>M3</v>
          </cell>
          <cell r="E630">
            <v>106308</v>
          </cell>
        </row>
        <row r="631">
          <cell r="B631">
            <v>4160</v>
          </cell>
          <cell r="C631" t="str">
            <v>SUBBASE GRANULAR CLASE B (SBG_B) (Suministro, Extendido, Nivelación, Humedecimiento y Compactación con vibrocompactador)</v>
          </cell>
          <cell r="D631" t="str">
            <v>M3</v>
          </cell>
          <cell r="E631">
            <v>109402</v>
          </cell>
        </row>
        <row r="632">
          <cell r="B632">
            <v>4161</v>
          </cell>
          <cell r="C632" t="str">
            <v>SUBBASE GRANULAR CLASE A (SBG_A) (Suministro, Extendido, Nivelación, Humedecimiento y Compactación con vibrocompactador)</v>
          </cell>
          <cell r="D632" t="str">
            <v>M3</v>
          </cell>
          <cell r="E632">
            <v>109402</v>
          </cell>
        </row>
        <row r="633">
          <cell r="B633">
            <v>4195</v>
          </cell>
          <cell r="C633" t="str">
            <v>AGREGADO PÉTREO DE PROTECCIÓN. (Suministro y Extendido)</v>
          </cell>
          <cell r="D633" t="str">
            <v>M2</v>
          </cell>
          <cell r="E633">
            <v>416</v>
          </cell>
        </row>
        <row r="634">
          <cell r="B634">
            <v>4197</v>
          </cell>
          <cell r="C634" t="str">
            <v>RIEGO DE LIGA CON EMULSION MODIFICADA CON POLIMEROS CRR-1m (Suministro, Barrido Superficie y Riego)</v>
          </cell>
          <cell r="D634" t="str">
            <v>M2</v>
          </cell>
          <cell r="E634">
            <v>1732</v>
          </cell>
        </row>
        <row r="635">
          <cell r="B635">
            <v>4198</v>
          </cell>
          <cell r="C635" t="str">
            <v>RIEGO DE LIGA CON EMULSION MODIFICADA CON POLIMEROS CRR-2m (Suministro, Barrido Superficie y Riego)</v>
          </cell>
          <cell r="D635" t="str">
            <v>M2</v>
          </cell>
          <cell r="E635">
            <v>1787</v>
          </cell>
        </row>
        <row r="636">
          <cell r="B636">
            <v>4200</v>
          </cell>
          <cell r="C636" t="str">
            <v>MEZCLA ASFÁLTICA EN CALIENTE TIPO DENSO MD20 ASFALTO CONVENCIONAL 60-70 (Suministro, Extendido, Nivelación y Compactación con vibrocompactador y compactador de llantas)</v>
          </cell>
          <cell r="D636" t="str">
            <v>M3</v>
          </cell>
          <cell r="E636">
            <v>590459</v>
          </cell>
        </row>
        <row r="637">
          <cell r="B637">
            <v>4203</v>
          </cell>
          <cell r="C637" t="str">
            <v>MEZCLA ASFÁLTICA EN CALIENTE TIPO DENSO MD12 ASFALTO CONVENCIONAL 80-100  (cemento asfáltico 80-100) (Suministro, Extendido, Nivelación y Compactación con Vibrocompactador y compactador de llantas)</v>
          </cell>
          <cell r="D637" t="str">
            <v>M3</v>
          </cell>
          <cell r="E637">
            <v>664181</v>
          </cell>
        </row>
        <row r="638">
          <cell r="B638">
            <v>4207</v>
          </cell>
          <cell r="C638" t="str">
            <v>MEZCLA ASFÁLTICA EN CALIENTE TIPO DENSO MD10 ASFALTO CONVENCIONAL (Cemento asfáltico 80-100) (Suministro, Extendido, Nivelación y Compactación con vibrocompactador y compactador de llantas)</v>
          </cell>
          <cell r="D638" t="str">
            <v>M3</v>
          </cell>
          <cell r="E638">
            <v>685258</v>
          </cell>
        </row>
        <row r="639">
          <cell r="B639">
            <v>4229</v>
          </cell>
          <cell r="C639" t="str">
            <v>LOSA DE CONCRETO MR39 (Suministro, Formaleteado, Colocación y Acabado. No Incluye Acero, Curado, Juntas)</v>
          </cell>
          <cell r="D639" t="str">
            <v>M3</v>
          </cell>
          <cell r="E639">
            <v>484001</v>
          </cell>
        </row>
        <row r="640">
          <cell r="B640">
            <v>4230</v>
          </cell>
          <cell r="C640" t="str">
            <v>LOSA DE CONCRETO MR36 (Suministro, Formaleteado, Colocación y Acabado. No Incluye Acero, Curado, Juntas)</v>
          </cell>
          <cell r="D640" t="str">
            <v>M3</v>
          </cell>
          <cell r="E640">
            <v>481378</v>
          </cell>
        </row>
        <row r="641">
          <cell r="B641">
            <v>4232</v>
          </cell>
          <cell r="C641" t="str">
            <v>MALLA ELECTROSOLDADA 0.15x0.15m, D=5mm, 5mm (Incluye Suministro, Fijación e Instalación)</v>
          </cell>
          <cell r="D641" t="str">
            <v>KG</v>
          </cell>
          <cell r="E641">
            <v>3784</v>
          </cell>
        </row>
        <row r="642">
          <cell r="B642">
            <v>4233</v>
          </cell>
          <cell r="C642" t="str">
            <v>MALLA ELECTROSOLDADA 0.15x0.15m, D=6mm, 6mm (Incluye Suministro, Fijación e Instalación)</v>
          </cell>
          <cell r="D642" t="str">
            <v>KG</v>
          </cell>
          <cell r="E642">
            <v>3784</v>
          </cell>
        </row>
        <row r="643">
          <cell r="B643">
            <v>4234</v>
          </cell>
          <cell r="C643" t="str">
            <v>MALLA ELECTROSOLDADA 0.15x0.15m, D=7mm, 7mm (Incluye Suministro, Fijación e Instalación)</v>
          </cell>
          <cell r="D643" t="str">
            <v>KG</v>
          </cell>
          <cell r="E643">
            <v>3784</v>
          </cell>
        </row>
        <row r="644">
          <cell r="B644">
            <v>4235</v>
          </cell>
          <cell r="C644" t="str">
            <v>MALLA ELECTROSOLDADA 0.15x0.15m, D=8mm, 8mm (Incluye Suministro, Fijación e Instalación)</v>
          </cell>
          <cell r="D644" t="str">
            <v>KG</v>
          </cell>
          <cell r="E644">
            <v>3784</v>
          </cell>
        </row>
        <row r="645">
          <cell r="B645">
            <v>4236</v>
          </cell>
          <cell r="C645" t="str">
            <v>MALLA ELECTROSOLDADA 0.15x0.15m, D=4mm, 4mm (Incluye Suministro, Fijación e Instalación)</v>
          </cell>
          <cell r="D645" t="str">
            <v>KG</v>
          </cell>
          <cell r="E645">
            <v>3784</v>
          </cell>
        </row>
        <row r="646">
          <cell r="B646">
            <v>4237</v>
          </cell>
          <cell r="C646" t="str">
            <v>MALLA ELECTROSOLDADA 0.20x0.20m, D=4mm, 4mm (Incluye Suministro, Fijación e Instalación)</v>
          </cell>
          <cell r="D646" t="str">
            <v>KG</v>
          </cell>
          <cell r="E646">
            <v>3784</v>
          </cell>
        </row>
        <row r="647">
          <cell r="B647">
            <v>4238</v>
          </cell>
          <cell r="C647" t="str">
            <v>MALLA ELECTROSOLDADA 0.25x0.25m, D=4mm, 4mm (Incluye Suministro, Fijación e Instalación)</v>
          </cell>
          <cell r="D647" t="str">
            <v>KG</v>
          </cell>
          <cell r="E647">
            <v>3784</v>
          </cell>
        </row>
        <row r="648">
          <cell r="B648">
            <v>4239</v>
          </cell>
          <cell r="C648" t="str">
            <v>CORTE Y AMPLIACIÓN DE JUNTA EN PAVIMENTO DE CONCRETO HIDRAULICO</v>
          </cell>
          <cell r="D648" t="str">
            <v>ML</v>
          </cell>
          <cell r="E648">
            <v>3935</v>
          </cell>
        </row>
        <row r="649">
          <cell r="B649">
            <v>4240</v>
          </cell>
          <cell r="C649" t="str">
            <v>DEMARCACION LINEA CONTINUA A=0.12m (e=2.3mm,Termoplástica. Inc. Suministro y Aplicación con Equipo. Incl. Microesferas)</v>
          </cell>
          <cell r="D649" t="str">
            <v>ML</v>
          </cell>
          <cell r="E649">
            <v>13138</v>
          </cell>
        </row>
        <row r="650">
          <cell r="B650">
            <v>4241</v>
          </cell>
          <cell r="C650" t="str">
            <v>DEMARCACION LINEA DISCONTINUA A=0.12m (e=2.3mm,Termoplástica. Inc. Suministro y Aplicación con Equipo. Incl. Microesfera</v>
          </cell>
          <cell r="D650" t="str">
            <v>ML</v>
          </cell>
          <cell r="E650">
            <v>13138</v>
          </cell>
        </row>
        <row r="651">
          <cell r="B651">
            <v>4242</v>
          </cell>
          <cell r="C651" t="str">
            <v>DEMARCACION LINEA CONTINUA A=0.15m (e=2.3mm,Termoplástica. Inc. Suministro y Aplicación con Equipo. Incl. Microesferas)</v>
          </cell>
          <cell r="D651" t="str">
            <v>ML</v>
          </cell>
          <cell r="E651">
            <v>16422</v>
          </cell>
        </row>
        <row r="652">
          <cell r="B652">
            <v>4243</v>
          </cell>
          <cell r="C652" t="str">
            <v>DEMARCACION LINEA DISCONTINUA A=0.15m (e=2.3mm,Termoplástica. Inc. Suministro y Aplicación con Equipo. Inc Microesferas)</v>
          </cell>
          <cell r="D652" t="str">
            <v>ML</v>
          </cell>
          <cell r="E652">
            <v>16422</v>
          </cell>
        </row>
        <row r="653">
          <cell r="B653">
            <v>4244</v>
          </cell>
          <cell r="C653" t="str">
            <v>FLECHA DIRECCIONAL "A LA DERECHA" (e=2.3mm,Termoplástica. Inc. Suministro y Aplicación con Equipo. Inc Microesferas). Marca Vial para velocidades menores o iguales a 60 Km/h Area de la Marca: 1.51m2</v>
          </cell>
          <cell r="D653" t="str">
            <v>UN</v>
          </cell>
          <cell r="E653">
            <v>165315</v>
          </cell>
        </row>
        <row r="654">
          <cell r="B654">
            <v>4245</v>
          </cell>
          <cell r="C654" t="str">
            <v>FLECHA DIRECCIONAL "DE FRENTE A LA DERECHA" (e=2.3mm,Termoplástica. Inc. Sumin. y Aplic. con Equipo. Inc. Microesferas). Marca Vial para velocidades menores o iguales a 60 Km/h Area de la Marca: 2.18m2</v>
          </cell>
          <cell r="D654" t="str">
            <v>UN</v>
          </cell>
          <cell r="E654">
            <v>238666</v>
          </cell>
        </row>
        <row r="655">
          <cell r="B655">
            <v>4246</v>
          </cell>
          <cell r="C655" t="str">
            <v>FLECHA DIRECCIONAL "DE FRENTE" (e=2.3mm,Termoplástica. Inc. Suministro y Aplicación con Equipo. Inc Microesferas). Marca Vial para velocidades menores o iguales a 60 Km/h Area de la Marca: 1.20 m2.</v>
          </cell>
          <cell r="D655" t="str">
            <v>UN</v>
          </cell>
          <cell r="E655">
            <v>131376</v>
          </cell>
        </row>
        <row r="656">
          <cell r="B656">
            <v>4247</v>
          </cell>
          <cell r="C656" t="str">
            <v>PINTURA TERMOPLASTICA (e=2.3mm. Incluye Suministro y Aplicación con Equipo. Incluye Microesferas)</v>
          </cell>
          <cell r="D656" t="str">
            <v>M2</v>
          </cell>
          <cell r="E656">
            <v>109480</v>
          </cell>
        </row>
        <row r="657">
          <cell r="B657">
            <v>4248</v>
          </cell>
          <cell r="C657" t="str">
            <v>DEMARCACION PASO PEATONAL-CEBRA (e=2.3mm,Termoplástica. Inc. Suministro y Aplicación con Equipo. Inc Microesferas)</v>
          </cell>
          <cell r="D657" t="str">
            <v>M2</v>
          </cell>
          <cell r="E657">
            <v>109480</v>
          </cell>
        </row>
        <row r="658">
          <cell r="B658">
            <v>4249</v>
          </cell>
          <cell r="C658" t="str">
            <v>DEMARCACION PASO PEATONAL-LINEA CONT. A=0.15m (e=2.3mm,Termoplástica. Inc. Sumin. y Aplic. con Equipo. Inc Microesferas)</v>
          </cell>
          <cell r="D658" t="str">
            <v>ML</v>
          </cell>
          <cell r="E658">
            <v>16422</v>
          </cell>
        </row>
        <row r="659">
          <cell r="B659">
            <v>4252</v>
          </cell>
          <cell r="C659" t="str">
            <v>PLACA CUBIERTA D=1.70m POZO INSPEC. (Fundida en Sitio. Inc. Sum, Formalet., Refuerzo e Inst. Incl.Tapa en Polipropileno)</v>
          </cell>
          <cell r="D659" t="str">
            <v>UN</v>
          </cell>
          <cell r="E659">
            <v>1976581</v>
          </cell>
        </row>
        <row r="660">
          <cell r="B660">
            <v>4253</v>
          </cell>
          <cell r="C660" t="str">
            <v>PLACA CUBIERTA D=1.70m POZO INSPEC. (Fundida en Sitio. Inc. Sumin, Formalet., Refuerzo e Inst. Inc. Tapa en Concreto)</v>
          </cell>
          <cell r="D660" t="str">
            <v>UN</v>
          </cell>
          <cell r="E660">
            <v>514712</v>
          </cell>
        </row>
        <row r="661">
          <cell r="B661">
            <v>4261</v>
          </cell>
          <cell r="C661" t="str">
            <v>MORTERO 1:3 IMPERMEABILIZADO (Hecho en Obra)</v>
          </cell>
          <cell r="D661" t="str">
            <v>M3</v>
          </cell>
          <cell r="E661">
            <v>416742</v>
          </cell>
        </row>
        <row r="662">
          <cell r="B662">
            <v>4262</v>
          </cell>
          <cell r="C662" t="str">
            <v>EXCAVACION MECANICA PARA REDES PROFUNDIDAD 0m - 3.5m (Incluye Cargue)</v>
          </cell>
          <cell r="D662" t="str">
            <v>M3</v>
          </cell>
          <cell r="E662">
            <v>4558</v>
          </cell>
        </row>
        <row r="663">
          <cell r="B663">
            <v>4264</v>
          </cell>
          <cell r="C663" t="str">
            <v>TUBERIA CONCRETO D=6" CL.I SIN REFUERZO (Incluye Suministro e Instalación)</v>
          </cell>
          <cell r="D663" t="str">
            <v>ML</v>
          </cell>
          <cell r="E663">
            <v>35179</v>
          </cell>
        </row>
        <row r="664">
          <cell r="B664">
            <v>4265</v>
          </cell>
          <cell r="C664" t="str">
            <v>TUBERIA CONCRETO D=10" CL. II SIN REFUERZO (Incluye Suministro e Instalación)</v>
          </cell>
          <cell r="D664" t="str">
            <v>ML</v>
          </cell>
          <cell r="E664">
            <v>77190</v>
          </cell>
        </row>
        <row r="665">
          <cell r="B665">
            <v>4266</v>
          </cell>
          <cell r="C665" t="str">
            <v>EXCAVACION MANUAL PARA REDES PROFUNDIDAD 2m - 3.50m (Incluye Cargue)</v>
          </cell>
          <cell r="D665" t="str">
            <v>M3</v>
          </cell>
          <cell r="E665">
            <v>34259</v>
          </cell>
        </row>
        <row r="666">
          <cell r="B666">
            <v>4273</v>
          </cell>
          <cell r="C666" t="str">
            <v>CUADRILLA (OFICIAL + AYUDANTE)</v>
          </cell>
          <cell r="D666" t="str">
            <v>JR</v>
          </cell>
          <cell r="E666">
            <v>110910</v>
          </cell>
        </row>
        <row r="667">
          <cell r="B667">
            <v>4274</v>
          </cell>
          <cell r="C667" t="str">
            <v>CUADRILLA (OFICIAL + 2 AYUDANTES)</v>
          </cell>
          <cell r="D667" t="str">
            <v>JR</v>
          </cell>
          <cell r="E667">
            <v>156349</v>
          </cell>
        </row>
        <row r="668">
          <cell r="B668">
            <v>4275</v>
          </cell>
          <cell r="C668" t="str">
            <v>CUADRILLA (TUBERO + AYUDANTE)</v>
          </cell>
          <cell r="D668" t="str">
            <v>JR</v>
          </cell>
          <cell r="E668">
            <v>120856</v>
          </cell>
        </row>
        <row r="669">
          <cell r="B669">
            <v>4276</v>
          </cell>
          <cell r="C669" t="str">
            <v>CUADRILLA (TUBERO + 2 AYUDANTES)</v>
          </cell>
          <cell r="D669" t="str">
            <v>JR</v>
          </cell>
          <cell r="E669">
            <v>166295</v>
          </cell>
        </row>
        <row r="670">
          <cell r="B670">
            <v>4277</v>
          </cell>
          <cell r="C670" t="str">
            <v>CUADRILLA (TECNICO ELECTRICO + AYUDANTE)</v>
          </cell>
          <cell r="D670" t="str">
            <v>JR</v>
          </cell>
          <cell r="E670">
            <v>120856</v>
          </cell>
        </row>
        <row r="671">
          <cell r="B671">
            <v>4278</v>
          </cell>
          <cell r="C671" t="str">
            <v>CUADRILLA (OFICIAL + AYUDANTE)</v>
          </cell>
          <cell r="D671" t="str">
            <v>HR</v>
          </cell>
          <cell r="E671">
            <v>13858</v>
          </cell>
        </row>
        <row r="672">
          <cell r="B672">
            <v>4279</v>
          </cell>
          <cell r="C672" t="str">
            <v>CUADRILLA (OFICIAL + 2 AYUDANTES)</v>
          </cell>
          <cell r="D672" t="str">
            <v>HR</v>
          </cell>
          <cell r="E672">
            <v>19538</v>
          </cell>
        </row>
        <row r="673">
          <cell r="B673">
            <v>4280</v>
          </cell>
          <cell r="C673" t="str">
            <v>CUADRILLA (TUBERO + AYUDANTE)</v>
          </cell>
          <cell r="D673" t="str">
            <v>HR</v>
          </cell>
          <cell r="E673">
            <v>15107</v>
          </cell>
        </row>
        <row r="674">
          <cell r="B674">
            <v>4281</v>
          </cell>
          <cell r="C674" t="str">
            <v>CUADRILLA (TUBERO + 2 AYUDANTES)</v>
          </cell>
          <cell r="D674" t="str">
            <v>HR</v>
          </cell>
          <cell r="E674">
            <v>20787</v>
          </cell>
        </row>
        <row r="675">
          <cell r="B675">
            <v>4282</v>
          </cell>
          <cell r="C675" t="str">
            <v>CUADRILLA (TECNICO ELECTRICO + AYUDANTE)</v>
          </cell>
          <cell r="D675" t="str">
            <v>HR</v>
          </cell>
          <cell r="E675">
            <v>15107</v>
          </cell>
        </row>
        <row r="676">
          <cell r="B676">
            <v>4283</v>
          </cell>
          <cell r="C676" t="str">
            <v>CUADRILLA (TECNICO ELECTRICO + 2 AYUDANTES)</v>
          </cell>
          <cell r="D676" t="str">
            <v>JR</v>
          </cell>
          <cell r="E676">
            <v>166295</v>
          </cell>
        </row>
        <row r="677">
          <cell r="B677">
            <v>4284</v>
          </cell>
          <cell r="C677" t="str">
            <v>CUADRILLA (OFICIAL + 4 AYUDANTES)</v>
          </cell>
          <cell r="D677" t="str">
            <v>HR</v>
          </cell>
          <cell r="E677">
            <v>30897</v>
          </cell>
        </row>
        <row r="678">
          <cell r="B678">
            <v>4285</v>
          </cell>
          <cell r="C678" t="str">
            <v>CUADRILLA (OFICIAL + 4 AYUDANTES)</v>
          </cell>
          <cell r="D678" t="str">
            <v>JR</v>
          </cell>
          <cell r="E678">
            <v>247226</v>
          </cell>
        </row>
        <row r="679">
          <cell r="B679">
            <v>4286</v>
          </cell>
          <cell r="C679" t="str">
            <v>CUADRILLA (3 OFICIALES + 6 AYUDANTES)</v>
          </cell>
          <cell r="D679" t="str">
            <v>JR</v>
          </cell>
          <cell r="E679">
            <v>469046</v>
          </cell>
        </row>
        <row r="680">
          <cell r="B680">
            <v>4287</v>
          </cell>
          <cell r="C680" t="str">
            <v>CUADRILLA (OFICIAL + 3 AYUDANTES)</v>
          </cell>
          <cell r="D680" t="str">
            <v>HR</v>
          </cell>
          <cell r="E680">
            <v>25218</v>
          </cell>
        </row>
        <row r="681">
          <cell r="B681">
            <v>4288</v>
          </cell>
          <cell r="C681" t="str">
            <v>CUADRILLA (OFICIAL + 3 AYUDANTES)</v>
          </cell>
          <cell r="D681" t="str">
            <v>JR</v>
          </cell>
          <cell r="E681">
            <v>201787</v>
          </cell>
        </row>
        <row r="682">
          <cell r="B682">
            <v>4289</v>
          </cell>
          <cell r="C682" t="str">
            <v>DEMOLICIÓN MUROS e=0.15m (Incluye cargue)</v>
          </cell>
          <cell r="D682" t="str">
            <v>M2</v>
          </cell>
          <cell r="E682">
            <v>16635</v>
          </cell>
        </row>
        <row r="683">
          <cell r="B683">
            <v>4290</v>
          </cell>
          <cell r="C683" t="str">
            <v>DEMOLICIÓN MUROS e=0.25m (Incluye cargue)</v>
          </cell>
          <cell r="D683" t="str">
            <v>M2</v>
          </cell>
          <cell r="E683">
            <v>23342</v>
          </cell>
        </row>
        <row r="684">
          <cell r="B684">
            <v>4291</v>
          </cell>
          <cell r="C684" t="str">
            <v>CARCAMO PROTECCIÓN DE TUBERÍA Ø 8" NORMA EAAB NS-090 . 3v.2</v>
          </cell>
          <cell r="D684" t="str">
            <v>ML</v>
          </cell>
          <cell r="E684">
            <v>355623</v>
          </cell>
        </row>
        <row r="685">
          <cell r="B685">
            <v>4292</v>
          </cell>
          <cell r="C685" t="str">
            <v>CARCAMO DE PROTECCIÓN DE TUBERÍA Ø 10" NORMA EAAB NS-090 V. 1.2</v>
          </cell>
          <cell r="D685" t="str">
            <v>ML</v>
          </cell>
          <cell r="E685">
            <v>371203</v>
          </cell>
        </row>
        <row r="686">
          <cell r="B686">
            <v>4293</v>
          </cell>
          <cell r="C686" t="str">
            <v>CARCAMO DE PROTECCIÓN DE TUBERÍA Ø 12" NORMA EAAB NS-090 V. 1.2</v>
          </cell>
          <cell r="D686" t="str">
            <v>ML</v>
          </cell>
          <cell r="E686">
            <v>393226</v>
          </cell>
        </row>
        <row r="687">
          <cell r="B687">
            <v>4294</v>
          </cell>
          <cell r="C687" t="str">
            <v>CARCAMO DE PROTECCIÓN DE TUBERÍA Ø 16" NORMA EAAB NS-090 V. 1.2</v>
          </cell>
          <cell r="D687" t="str">
            <v>ML</v>
          </cell>
          <cell r="E687">
            <v>453922</v>
          </cell>
        </row>
        <row r="688">
          <cell r="B688">
            <v>4295</v>
          </cell>
          <cell r="C688" t="str">
            <v>CARCAMO DE PROTECCIÓN DE TUBERÍA Ø 18" NORMA EAAB NS-090 V. 1.2</v>
          </cell>
          <cell r="D688" t="str">
            <v>ML</v>
          </cell>
          <cell r="E688">
            <v>470226</v>
          </cell>
        </row>
        <row r="689">
          <cell r="B689">
            <v>4296</v>
          </cell>
          <cell r="C689" t="str">
            <v>CARCAMO DE PROTECCIÓN DE TUBERÍA Ø 20" NORMA EAAB NS-090 V. 1.2</v>
          </cell>
          <cell r="D689" t="str">
            <v>ML</v>
          </cell>
          <cell r="E689">
            <v>492310</v>
          </cell>
        </row>
        <row r="690">
          <cell r="B690">
            <v>4297</v>
          </cell>
          <cell r="C690" t="str">
            <v>CARCAMO DE PROTECCIÓN DE TUBERÍA Ø 24" NORMA EAAB NS-090 V. 1.2</v>
          </cell>
          <cell r="D690" t="str">
            <v>ML</v>
          </cell>
          <cell r="E690">
            <v>665710</v>
          </cell>
        </row>
        <row r="691">
          <cell r="B691">
            <v>4298</v>
          </cell>
          <cell r="C691" t="str">
            <v>CARCAMO DE PROTECCIÓN DE TUBERÍA Ø 27" NORMA EAAB NS-090 V. 1.2</v>
          </cell>
          <cell r="D691" t="str">
            <v>ML</v>
          </cell>
          <cell r="E691">
            <v>875492</v>
          </cell>
        </row>
        <row r="692">
          <cell r="B692">
            <v>4299</v>
          </cell>
          <cell r="C692" t="str">
            <v>CARCAMO DE PROTECCIÓN DE TUBERÍA Ø 30" NORMA EAAB NS-090 V. 1.2</v>
          </cell>
          <cell r="D692" t="str">
            <v>ML</v>
          </cell>
          <cell r="E692">
            <v>975798</v>
          </cell>
        </row>
        <row r="693">
          <cell r="B693">
            <v>4300</v>
          </cell>
          <cell r="C693" t="str">
            <v>CARCAMO 2 A 4 VIAS COLOMBIA TELECOMUNICACIONES</v>
          </cell>
          <cell r="D693" t="str">
            <v>ML</v>
          </cell>
          <cell r="E693">
            <v>226695</v>
          </cell>
        </row>
        <row r="694">
          <cell r="B694">
            <v>4301</v>
          </cell>
          <cell r="C694" t="str">
            <v>CARCAMO 6 A 9 VIAS COLOMBIA TELECOMUNICACIONES</v>
          </cell>
          <cell r="D694" t="str">
            <v>ML</v>
          </cell>
          <cell r="E694">
            <v>250044</v>
          </cell>
        </row>
        <row r="695">
          <cell r="B695">
            <v>4302</v>
          </cell>
          <cell r="C695" t="str">
            <v>CARCAMO 12 A 20 VIAS COLOMBIA TELECOMUNICACIONES</v>
          </cell>
          <cell r="D695" t="str">
            <v>ML</v>
          </cell>
          <cell r="E695">
            <v>290918</v>
          </cell>
        </row>
        <row r="696">
          <cell r="B696">
            <v>4303</v>
          </cell>
          <cell r="C696" t="str">
            <v>CARCAMO 20 A 24 VIAS COLOMBIA TELECOMUNICACIONES</v>
          </cell>
          <cell r="D696" t="str">
            <v>ML</v>
          </cell>
          <cell r="E696">
            <v>328063</v>
          </cell>
        </row>
        <row r="697">
          <cell r="B697">
            <v>4304</v>
          </cell>
          <cell r="C697" t="str">
            <v>CARCAMO 24 A 36 VIAS COLOMBIA TELECOMUNICACIONES</v>
          </cell>
          <cell r="D697" t="str">
            <v>ML</v>
          </cell>
          <cell r="E697">
            <v>342118</v>
          </cell>
        </row>
        <row r="698">
          <cell r="B698">
            <v>4305</v>
          </cell>
          <cell r="C698" t="str">
            <v>CAMARA DOBLE TIPO "Fs" COLOMBIA TELECOMUNICACIONES ESQUEMA CT-018</v>
          </cell>
          <cell r="D698" t="str">
            <v>UN</v>
          </cell>
          <cell r="E698">
            <v>249975</v>
          </cell>
        </row>
        <row r="699">
          <cell r="B699">
            <v>4306</v>
          </cell>
          <cell r="C699" t="str">
            <v>CAMARA TIPO "2Fr" COLOMBIA TELECOMUNICACIONES DIBUJO CT-019</v>
          </cell>
          <cell r="D699" t="str">
            <v>UN</v>
          </cell>
          <cell r="E699">
            <v>570349</v>
          </cell>
        </row>
        <row r="700">
          <cell r="B700">
            <v>4307</v>
          </cell>
          <cell r="C700" t="str">
            <v>CAMARA TIPO "Fr" COLOMBIA TELECOMUNICACIONES ESQUEMA CT-021</v>
          </cell>
          <cell r="D700" t="str">
            <v>UN</v>
          </cell>
          <cell r="E700">
            <v>349458</v>
          </cell>
        </row>
        <row r="701">
          <cell r="B701">
            <v>4308</v>
          </cell>
          <cell r="C701" t="str">
            <v>CAMARA TIPO "A" COLOMBIA TELECOMUNICACIONES DIBUJO CT-022</v>
          </cell>
          <cell r="D701" t="str">
            <v>UN</v>
          </cell>
          <cell r="E701">
            <v>3363863</v>
          </cell>
        </row>
        <row r="702">
          <cell r="B702">
            <v>4309</v>
          </cell>
          <cell r="C702" t="str">
            <v>CAMARA TIPO "LA" COLOMBIA TELECOMUNICACIONES DIBUJO CT-023</v>
          </cell>
          <cell r="D702" t="str">
            <v>UN</v>
          </cell>
          <cell r="E702">
            <v>3363863</v>
          </cell>
        </row>
        <row r="703">
          <cell r="B703">
            <v>4310</v>
          </cell>
          <cell r="C703" t="str">
            <v>CAMARA TIPO "ZA" COLOMBIA TELECOMUNICACIONES DIBUJO CT-024</v>
          </cell>
          <cell r="D703" t="str">
            <v>UN</v>
          </cell>
          <cell r="E703">
            <v>3569957</v>
          </cell>
        </row>
        <row r="704">
          <cell r="B704">
            <v>4311</v>
          </cell>
          <cell r="C704" t="str">
            <v>CAMARA TIPO "JA" COLOMBIA TELECOMUNICACIONES DIBUJO CT-025</v>
          </cell>
          <cell r="D704" t="str">
            <v>UN</v>
          </cell>
          <cell r="E704">
            <v>3360739</v>
          </cell>
        </row>
        <row r="705">
          <cell r="B705">
            <v>4312</v>
          </cell>
          <cell r="C705" t="str">
            <v>CAMARA TIPO "TA" COLOMBIA TELECOMUNICACIONES DIBUJO CT-026</v>
          </cell>
          <cell r="D705" t="str">
            <v>UN</v>
          </cell>
          <cell r="E705">
            <v>3360739</v>
          </cell>
        </row>
        <row r="706">
          <cell r="B706">
            <v>4313</v>
          </cell>
          <cell r="C706" t="str">
            <v>CAMARA TIPO "XA" COLOMBIA TELECOMUNICACIONES DIBUJO CT-027</v>
          </cell>
          <cell r="D706" t="str">
            <v>UN</v>
          </cell>
          <cell r="E706">
            <v>3357615</v>
          </cell>
        </row>
        <row r="707">
          <cell r="B707">
            <v>4314</v>
          </cell>
          <cell r="C707" t="str">
            <v>CAMARA TIPO "B" COLOMBIA TELECOMUNICACIONES DIBUJO CT-028</v>
          </cell>
          <cell r="D707" t="str">
            <v>UN</v>
          </cell>
          <cell r="E707">
            <v>3045559</v>
          </cell>
        </row>
        <row r="708">
          <cell r="B708">
            <v>4315</v>
          </cell>
          <cell r="C708" t="str">
            <v>CAMARA TIPO "LB" COLOMBIA TELECOMUNICACIONES DIBUJO CT-029</v>
          </cell>
          <cell r="D708" t="str">
            <v>UN</v>
          </cell>
          <cell r="E708">
            <v>3045559</v>
          </cell>
        </row>
        <row r="709">
          <cell r="B709">
            <v>4316</v>
          </cell>
          <cell r="C709" t="str">
            <v>CAMARA TIPO "ZB" COLOMBIA TELECOMUNICACIONES DIBUJO CT-030</v>
          </cell>
          <cell r="D709" t="str">
            <v>UN</v>
          </cell>
          <cell r="E709">
            <v>3277540</v>
          </cell>
        </row>
        <row r="710">
          <cell r="B710">
            <v>4317</v>
          </cell>
          <cell r="C710" t="str">
            <v>CAMARA TIPO "JB" COLOMBIA TELECOMUNICACIONES DIBUJO CT-031</v>
          </cell>
          <cell r="D710" t="str">
            <v>UN</v>
          </cell>
          <cell r="E710">
            <v>3034356</v>
          </cell>
        </row>
        <row r="711">
          <cell r="B711">
            <v>4318</v>
          </cell>
          <cell r="C711" t="str">
            <v>CAMARA TIPO "TB" COLOMBIA TELECOMUNICACIONES DIBUJO CT-032</v>
          </cell>
          <cell r="D711" t="str">
            <v>UN</v>
          </cell>
          <cell r="E711">
            <v>3034356</v>
          </cell>
        </row>
        <row r="712">
          <cell r="B712">
            <v>4319</v>
          </cell>
          <cell r="C712" t="str">
            <v>CAMARA TIPO "XB" COLOMBIA TELECOMUNICACIONES DIBUJO CT-033</v>
          </cell>
          <cell r="D712" t="str">
            <v>UN</v>
          </cell>
          <cell r="E712">
            <v>3029192</v>
          </cell>
        </row>
        <row r="713">
          <cell r="B713">
            <v>4320</v>
          </cell>
          <cell r="C713" t="str">
            <v>CAMARA TIPO "C" COLOMBIA TELECOMUNICACIONES DIBUJO CT-034</v>
          </cell>
          <cell r="D713" t="str">
            <v>UN</v>
          </cell>
          <cell r="E713">
            <v>2559721</v>
          </cell>
        </row>
        <row r="714">
          <cell r="B714">
            <v>4321</v>
          </cell>
          <cell r="C714" t="str">
            <v>CAMARA TIPO "LC" COLOMBIA TELECOMUNICACIONES DIBUJO CT-035</v>
          </cell>
          <cell r="D714" t="str">
            <v>UN</v>
          </cell>
          <cell r="E714">
            <v>2559721</v>
          </cell>
        </row>
        <row r="715">
          <cell r="B715">
            <v>4322</v>
          </cell>
          <cell r="C715" t="str">
            <v>CAMARA TIPO "ZC" COLOMBIA TELECOMUNICACIONES DIBUJO CT-036</v>
          </cell>
          <cell r="D715" t="str">
            <v>UN</v>
          </cell>
          <cell r="E715">
            <v>2559721</v>
          </cell>
        </row>
        <row r="716">
          <cell r="B716">
            <v>4323</v>
          </cell>
          <cell r="C716" t="str">
            <v>CAMARA TIPO "JC" COLOMBIA TELECOMUNICACIONES DIBUJO CT-037</v>
          </cell>
          <cell r="D716" t="str">
            <v>UN</v>
          </cell>
          <cell r="E716">
            <v>2544898</v>
          </cell>
        </row>
        <row r="717">
          <cell r="B717">
            <v>4324</v>
          </cell>
          <cell r="C717" t="str">
            <v>CAMARA TIPO "TC" COLOMBIA TELECOMUNICACIONES DIBUJO CT-038</v>
          </cell>
          <cell r="D717" t="str">
            <v>UN</v>
          </cell>
          <cell r="E717">
            <v>2544898</v>
          </cell>
        </row>
        <row r="718">
          <cell r="B718">
            <v>4325</v>
          </cell>
          <cell r="C718" t="str">
            <v>CAMARA TIPO "XC" COLOMBIA TELECOMUNICACIONES DIBUJO CT-039</v>
          </cell>
          <cell r="D718" t="str">
            <v>UN</v>
          </cell>
          <cell r="E718">
            <v>2539734</v>
          </cell>
        </row>
        <row r="719">
          <cell r="B719">
            <v>4326</v>
          </cell>
          <cell r="C719" t="str">
            <v>CAMARA TIPO "2XA" COLOMBIA TELECOMUNICACIONES DIBUJO CT-040</v>
          </cell>
          <cell r="D719" t="str">
            <v>UN</v>
          </cell>
          <cell r="E719">
            <v>4284147</v>
          </cell>
        </row>
        <row r="720">
          <cell r="B720">
            <v>4327</v>
          </cell>
          <cell r="C720" t="str">
            <v>CAMARA TIPO "2TA" COLOMBIA TELECOMUNICACIONES DIBUJO CT-041</v>
          </cell>
          <cell r="D720" t="str">
            <v>UN</v>
          </cell>
          <cell r="E720">
            <v>4248271</v>
          </cell>
        </row>
        <row r="721">
          <cell r="B721">
            <v>4328</v>
          </cell>
          <cell r="C721" t="str">
            <v>CAMARA TIPO "D" COLOMBIA TELECOMUNICACIONES DIBUJO CT-042</v>
          </cell>
          <cell r="D721" t="str">
            <v>UN</v>
          </cell>
          <cell r="E721">
            <v>2328510</v>
          </cell>
        </row>
        <row r="722">
          <cell r="B722">
            <v>4329</v>
          </cell>
          <cell r="C722" t="str">
            <v>CAMARA TIPO "F1" COLOMBIA TELECOMUNICACIONES DIBUJO CT-050</v>
          </cell>
          <cell r="D722" t="str">
            <v>UN</v>
          </cell>
          <cell r="E722">
            <v>585321</v>
          </cell>
        </row>
        <row r="723">
          <cell r="B723">
            <v>4330</v>
          </cell>
          <cell r="C723" t="str">
            <v>CAMARA DOBLE TIPO "F1" COLOMBIA TELECOMUNICACIONES ESQUEMA CT-049</v>
          </cell>
          <cell r="D723" t="str">
            <v>UN</v>
          </cell>
          <cell r="E723">
            <v>682550</v>
          </cell>
        </row>
        <row r="724">
          <cell r="B724">
            <v>4331</v>
          </cell>
          <cell r="C724" t="str">
            <v>CAMARA DOBLE TIPO "2Fs" COLOMBIA TELECOMUNICACIONES ESQUEMA CT-055</v>
          </cell>
          <cell r="D724" t="str">
            <v>UN</v>
          </cell>
          <cell r="E724">
            <v>708233</v>
          </cell>
        </row>
        <row r="725">
          <cell r="B725">
            <v>4332</v>
          </cell>
          <cell r="C725" t="str">
            <v>CAMARA TIPO "JD" COLOMBIA TELECOMUNICACIONES DIBUJO CT-045</v>
          </cell>
          <cell r="D725" t="str">
            <v>UN</v>
          </cell>
          <cell r="E725">
            <v>2186421</v>
          </cell>
        </row>
        <row r="726">
          <cell r="B726">
            <v>4333</v>
          </cell>
          <cell r="C726" t="str">
            <v>CAMARA TIPO "LD" COLOMBIA TELECOMUNICACIONES DIBUJO CT-043</v>
          </cell>
          <cell r="D726" t="str">
            <v>UN</v>
          </cell>
          <cell r="E726">
            <v>2176745</v>
          </cell>
        </row>
        <row r="727">
          <cell r="B727">
            <v>4334</v>
          </cell>
          <cell r="C727" t="str">
            <v>CAMARA TIPO "XD" COLOMBIA TELECOMUNICACIONES ESQUEMA CT-047</v>
          </cell>
          <cell r="D727" t="str">
            <v>UN</v>
          </cell>
          <cell r="E727">
            <v>2185716</v>
          </cell>
        </row>
        <row r="728">
          <cell r="B728">
            <v>4335</v>
          </cell>
          <cell r="C728" t="str">
            <v>CAMARA TIPO "TD" COLOMBIA TELECOMUNICACIONES DIBUJO CT-046</v>
          </cell>
          <cell r="D728" t="str">
            <v>UN</v>
          </cell>
          <cell r="E728">
            <v>2180021</v>
          </cell>
        </row>
        <row r="729">
          <cell r="B729">
            <v>4336</v>
          </cell>
          <cell r="C729" t="str">
            <v>CAMARA TIPO "D/2" COLOMBIA TELECOMUNICACIONES DIBUJO CT-048</v>
          </cell>
          <cell r="D729" t="str">
            <v>UN</v>
          </cell>
          <cell r="E729">
            <v>1336044</v>
          </cell>
        </row>
        <row r="730">
          <cell r="B730">
            <v>4337</v>
          </cell>
          <cell r="C730" t="str">
            <v>CAMARA TIPO "F2" COLOMBIA TELECOMUNICACIONES DIBUJO CT-051</v>
          </cell>
          <cell r="D730" t="str">
            <v>UN</v>
          </cell>
          <cell r="E730">
            <v>215430</v>
          </cell>
        </row>
        <row r="731">
          <cell r="B731">
            <v>4338</v>
          </cell>
          <cell r="C731" t="str">
            <v>CAMARA TIPO "ZD" COLOMBIA TELECOMUNICACIONES DIBUJO CT-044</v>
          </cell>
          <cell r="D731" t="str">
            <v>UN</v>
          </cell>
          <cell r="E731">
            <v>2176745</v>
          </cell>
        </row>
        <row r="732">
          <cell r="B732">
            <v>4340</v>
          </cell>
          <cell r="C732" t="str">
            <v>INSTALACIÓN DUCTO DE PVC TIPOS DB O TDP Ø 4" A Ø 6"</v>
          </cell>
          <cell r="D732" t="str">
            <v>ML</v>
          </cell>
          <cell r="E732">
            <v>2735</v>
          </cell>
        </row>
        <row r="733">
          <cell r="B733">
            <v>4341</v>
          </cell>
          <cell r="C733" t="str">
            <v>CANALIZACION VIA PUBLICA UN (1) DUCTO PVC TIPO DB-60 Ø6" EPM NORMA RS1-001. INCLUYE: EXCAVACIÓN, RELLENOS EN ARENA DE PEÑA Y EN SUB-BASE GRANULAR TIPO B-400 Y TRANSPORTE Y DISPOSICIÓN FINAL DE ESCOMBROS. NO INCLUYE: DEMOLICIÓN NI RECONSTRUCCIÓN DE ANDEN O</v>
          </cell>
          <cell r="D733" t="str">
            <v>ML</v>
          </cell>
          <cell r="E733">
            <v>136927</v>
          </cell>
        </row>
        <row r="734">
          <cell r="B734">
            <v>4342</v>
          </cell>
          <cell r="C734" t="str">
            <v>CANALIZACION VIA PUBLICA DOS (2) DUCTOS PVC TIPO DB-60 Ø6" EPM NORMA RS1-002. INCLUYE: EXCAVACIÓN, RELLENOS EN ARENA DE PEÑA Y EN SUB-BASE GRANULAR TIPO B-400 Y TRANSPORTE Y DISPOSICIÓN FINAL DE ESCOMBROS. NO INCLUYE: DEMOLICIÓN NI RECONSTRUCCIÓN DE ANDEN</v>
          </cell>
          <cell r="D734" t="str">
            <v>ML</v>
          </cell>
          <cell r="E734">
            <v>180492</v>
          </cell>
        </row>
        <row r="735">
          <cell r="B735">
            <v>4343</v>
          </cell>
          <cell r="C735" t="str">
            <v>CANALIZACION VIA PUBLICA TRES (3) DUCTOS PVC TIPO DB-60 Ø6" EPM NORMA RS1-003. INCLUYE: EXCAVACIÓN, RELLENOS EN ARENA DE PEÑA Y EN SUB-BASE GRANULAR TIPO B-400 Y TRANSPORTE Y DISPOSICIÓN FINAL DE ESCOMBROS. NO INCLUYE: DEMOLICIÓN NI RECONSTRUCCIÓN DE ANDE</v>
          </cell>
          <cell r="D735" t="str">
            <v>ML</v>
          </cell>
          <cell r="E735">
            <v>297277</v>
          </cell>
        </row>
        <row r="736">
          <cell r="B736">
            <v>4344</v>
          </cell>
          <cell r="C736" t="str">
            <v xml:space="preserve">CANALIZACION VIA PUBLICA CUATRO (4) DUCTOS PVC TIPO DB-60 Ø6" DISPOSICIÓN CUADRADA EPM NORMA RS1-004. DISPOSICIÓN CUADRADA. INCLUYE: EXCAVACIÓN, RELLENOS EN ARENA DE PEÑA Y EN SUB-BASE GRANULAR TIPO B-400 Y TRANSPORTE Y DISPOSICIÓN FINAL DE ESCOMBROS. NO </v>
          </cell>
          <cell r="D736" t="str">
            <v>ML</v>
          </cell>
          <cell r="E736">
            <v>331516</v>
          </cell>
        </row>
        <row r="737">
          <cell r="B737">
            <v>4345</v>
          </cell>
          <cell r="C737" t="str">
            <v>CANALIZACION VIA PUBLICA CUATRO (4) DUCTOS PVC TIPO DB-60 Ø6" DISPOSICIÓN LINEAL EPM NORMA RS1-005. DISPOSICIÓN LINEAL. INCLUYE: EXCAVACIÓN, RELLENOS EN ARENA DE PEÑA Y EN SUB-BASE GRANULAR TIPO B-400 Y TRANSPORTE Y DISPOSICIÓN FINAL DE ESCOMBROS. NO INCL</v>
          </cell>
          <cell r="D737" t="str">
            <v>ML</v>
          </cell>
          <cell r="E737">
            <v>345944</v>
          </cell>
        </row>
        <row r="738">
          <cell r="B738">
            <v>4346</v>
          </cell>
          <cell r="C738" t="str">
            <v>CANALIZACION VIA PUBLICA SEIS (6) DUCTOS PVC TIPO DB-60 Ø6" EPM NORMA RS1-006. INCLUYE: EXCAVACIÓN, RELLENOS EN ARENA DE PEÑA Y EN SUB-BASE GRANULAR TIPO B-400 Y TRANSPORTE Y DISPOSICIÓN FINAL DE ESCOMBROS. NO INCLUYE: DEMOLICIÓN NI RECONSTRUCCIÓN DE ANDE</v>
          </cell>
          <cell r="D738" t="str">
            <v>ML</v>
          </cell>
          <cell r="E738">
            <v>469216</v>
          </cell>
        </row>
        <row r="739">
          <cell r="B739">
            <v>4347</v>
          </cell>
          <cell r="C739" t="str">
            <v>CANALIZACION VIA PUBLICA OCHO (8) DUCTOS PVC TIPO DB-60 Ø6" EPM NORMA RS1-007. INCLUYE: EXCAVACIÓN, RELLENOS EN ARENA DE PEÑA Y EN SUB-BASE GRANULAR TIPO B-400 Y TRANSPORTE Y DISPOSICIÓN FINAL DE ESCOMBROS. NO INCLUYE: DEMOLICIÓN NI RECONSTRUCCIÓN DE ANDE</v>
          </cell>
          <cell r="D739" t="str">
            <v>ML</v>
          </cell>
          <cell r="E739">
            <v>612410</v>
          </cell>
        </row>
        <row r="740">
          <cell r="B740">
            <v>4348</v>
          </cell>
          <cell r="C740" t="str">
            <v>CANALIZACION VIA PUBLICA NUEVE (9) DUCTOS PVC TIPO DB-60 Ø6" EPM NORMA RS1-008. INCLUYE: EXCAVACIÓN, RELLENOS EN ARENA DE PEÑA Y EN SUB-BASE GRANULAR TIPO B-400 Y TRANSPORTE Y DISPOSICIÓN FINAL DE ESCOMBROS. NO INCLUYE: DEMOLICIÓN NI RECONSTRUCCIÓN DE AND</v>
          </cell>
          <cell r="D740" t="str">
            <v>ML</v>
          </cell>
          <cell r="E740">
            <v>647613</v>
          </cell>
        </row>
        <row r="741">
          <cell r="B741">
            <v>4349</v>
          </cell>
          <cell r="C741" t="str">
            <v>CANALIZACION VIA PUBLICA DOCE (12) DUCTOS PVC TIPO DB-60 Ø6" EPM NORMA RS1-009. INCLUYE: EXCAVACIÓN, RELLENOS EN ARENA DE PEÑA Y EN SUB-BASE GRANULAR TIPO B-400 Y TRANSPORTE Y DISPOSICIÓN FINAL DE ESCOMBROS. NO INCLUYE: DEMOLICIÓN NI RECONSTRUCCIÓN DE AND</v>
          </cell>
          <cell r="D741" t="str">
            <v>ML</v>
          </cell>
          <cell r="E741">
            <v>752283</v>
          </cell>
        </row>
        <row r="742">
          <cell r="B742">
            <v>4350</v>
          </cell>
          <cell r="C742" t="str">
            <v>CANALIZACION VIA PUBLICA DIECISEIS (16) DUCTOS PVC TIPO DB-60 Ø6" EPM NORMA RS1-010. INCLUYE: EXCAVACIÓN, RELLENOS EN ARENA DE PEÑA Y EN SUB-BASE GRANULAR TIPO B-400 Y TRANSPORTE Y DISPOSICIÓN FINAL DE ESCOMBROS. NO INCLUYE: DEMOLICIÓN NI RECONSTRUCCIÓN D</v>
          </cell>
          <cell r="D742" t="str">
            <v>ML</v>
          </cell>
          <cell r="E742">
            <v>1082840</v>
          </cell>
        </row>
        <row r="743">
          <cell r="B743">
            <v>4351</v>
          </cell>
          <cell r="C743" t="str">
            <v>CANALIZACION VIA PUBLICA TRES (3) DUCTOS PVC TIPO DB-60 Ø4" EPM NORMA RS1-011. INCLUYE: EXCAVACIÓN, RELLENOS EN ARENA DE PEÑA Y EN SUB-BASE GRANULAR TIPO B-400 Y TRANSPORTE Y DISPOSICIÓN FINAL DE ESCOMBROS. NO INCLUYE: DEMOLICIÓN NI RECONSTRUCCIÓN DE ANDE</v>
          </cell>
          <cell r="D743" t="str">
            <v>ML</v>
          </cell>
          <cell r="E743">
            <v>194498</v>
          </cell>
        </row>
        <row r="744">
          <cell r="B744">
            <v>4352</v>
          </cell>
          <cell r="C744" t="str">
            <v>CANALIZACION VIA PUBLICA CUATRO (4) DUCTOS PVC TIPO DB-60 Ø4" EPM NORMA RS1-012. INCLUYE: EXCAVACIÓN, RELLENOS EN ARENA DE PEÑA Y EN SUB-BASE GRANULAR TIPO B-400 Y TRANSPORTE Y DISPOSICIÓN FINAL DE ESCOMBROS. NO INCLUYE: DEMOLICIÓN NI RECONSTRUCCIÓN DE AN</v>
          </cell>
          <cell r="D744" t="str">
            <v>ML</v>
          </cell>
          <cell r="E744">
            <v>208050</v>
          </cell>
        </row>
        <row r="745">
          <cell r="B745">
            <v>4353</v>
          </cell>
          <cell r="C745" t="str">
            <v>CANALIZACION VIA PUBLICA SEIS (6) DUCTOS PVC TIPO DB-60 Ø4" EPM NORMA RS1-013. INCLUYE: EXCAVACIÓN, RELLENOS EN ARENA DE PEÑA Y EN SUB-BASE GRANULAR TIPO B-400 Y TRANSPORTE Y DISPOSICIÓN FINAL DE ESCOMBROS. NO INCLUYE: DEMOLICIÓN NI RECONSTRUCCIÓN DE ANDE</v>
          </cell>
          <cell r="D745" t="str">
            <v>ML</v>
          </cell>
          <cell r="E745">
            <v>287343</v>
          </cell>
        </row>
        <row r="746">
          <cell r="B746">
            <v>4354</v>
          </cell>
          <cell r="C746" t="str">
            <v>CANALIZACION VIA PUBLICA NUEVE (9) DUCTOS PVC TIPO DB-60 Ø4" EPM NORMA RS1-014. INCLUYE: EXCAVACIÓN, RELLENOS EN ARENA DE PEÑA Y EN SUB-BASE GRANULAR TIPO B-400 Y TRANSPORTE Y DISPOSICIÓN FINAL DE ESCOMBROS. NO INCLUYE: DEMOLICIÓN NI RECONSTRUCCIÓN DE AND</v>
          </cell>
          <cell r="D746" t="str">
            <v>ML</v>
          </cell>
          <cell r="E746">
            <v>380863</v>
          </cell>
        </row>
        <row r="747">
          <cell r="B747">
            <v>4355</v>
          </cell>
          <cell r="C747" t="str">
            <v>CANALIZACION VIA PUBLICA OCHO (8) DUCTOS PVC TIPO DB-60 Ø4" EPM NORMA RS1-015. INCLUYE: EXCAVACIÓN, RELLENOS EN ARENA DE PEÑA Y EN SUB-BASE GRANULAR TIPO B-400 Y TRANSPORTE Y DISPOSICIÓN FINAL DE ESCOMBROS. NO INCLUYE: DEMOLICIÓN NI RECONSTRUCCIÓN DE ANDE</v>
          </cell>
          <cell r="D747" t="str">
            <v>ML</v>
          </cell>
          <cell r="E747">
            <v>365143</v>
          </cell>
        </row>
        <row r="748">
          <cell r="B748">
            <v>4356</v>
          </cell>
          <cell r="C748" t="str">
            <v>CANALIZACION VIA PUBLICA DOCE (12) DUCTOS PVC TIPO DB-60 Ø4" EPM NORMA RS1-016. INCLUYE: EXCAVACIÓN, RELLENOS EN ARENA DE PEÑA Y EN SUB-BASE GRANULAR TIPO B-400 Y TRANSPORTE Y DISPOSICIÓN FINAL DE ESCOMBROS. NO INCLUYE: DEMOLICIÓN NI RECONSTRUCCIÓN DE AND</v>
          </cell>
          <cell r="D748" t="str">
            <v>ML</v>
          </cell>
          <cell r="E748">
            <v>480311</v>
          </cell>
        </row>
        <row r="749">
          <cell r="B749">
            <v>4357</v>
          </cell>
          <cell r="C749" t="str">
            <v xml:space="preserve">CANALIZACION VIA PUBLICA TRES (3) DUCTOS PVC TIPO DB-60 Ø4" MAS UN (1) DUCTO PVC TIPO DB-60 Ø6" EPM NORMA RS1-017. INCLUYE: EXCAVACIÓN, RELLENOS EN ARENA DE PEÑA Y EN SUB-BASE GRANULAR TIPO B-400 Y TRANSPORTE Y DISPOSICIÓN FINAL DE ESCOMBROS. NO INCLUYE: </v>
          </cell>
          <cell r="D749" t="str">
            <v>ML</v>
          </cell>
          <cell r="E749">
            <v>272903</v>
          </cell>
        </row>
        <row r="750">
          <cell r="B750">
            <v>4358</v>
          </cell>
          <cell r="C750" t="str">
            <v xml:space="preserve">CANALIZACION VIA PUBLICA SEIS (6) DUCTOS PVC TIPO DB-60 Ø4" MAS UN (1) DUCTO PVC TIPO DB-60 Ø6" EPM NORMA RS1-018. INCLUYE: EXCAVACIÓN, RELLENOS EN ARENA DE PEÑA Y EN SUB-BASE GRANULAR TIPO B-400 Y TRANSPORTE Y DISPOSICIÓN FINAL DE ESCOMBROS. NO INCLUYE: </v>
          </cell>
          <cell r="D750" t="str">
            <v>ML</v>
          </cell>
          <cell r="E750">
            <v>366358</v>
          </cell>
        </row>
        <row r="751">
          <cell r="B751">
            <v>4359</v>
          </cell>
          <cell r="C751" t="str">
            <v>CANALIZACION VIA PUBLICA TRES (3) DUCTOS PVC TIPO DB-60 Ø4" MAS DOS (2) DUCTOS PVC TIPO DB-60 Ø6" EPM NORMA RS1-019. INCLUYE: EXCAVACIÓN, RELLENOS EN ARENA DE PEÑA Y EN SUB-BASE GRANULAR TIPO B-400 Y TRANSPORTE Y DISPOSICIÓN FINAL DE ESCOMBROS. NO INCLUYE</v>
          </cell>
          <cell r="D751" t="str">
            <v>ML</v>
          </cell>
          <cell r="E751">
            <v>284842</v>
          </cell>
        </row>
        <row r="752">
          <cell r="B752">
            <v>4360</v>
          </cell>
          <cell r="C752" t="str">
            <v>CANALIZACION VIA PUBLICA SEIS (6) DUCTOS PVC TIPO DB-60 Ø4" MAS DOS (2) DUCTOS PVC TIPO DB-60 Ø6" EPM NORMA RS1-020. INCLUYE: EXCAVACIÓN, RELLENOS EN ARENA DE PEÑA Y EN SUB-BASE GRANULAR TIPO B-400 Y TRANSPORTE Y DISPOSICIÓN FINAL DE ESCOMBROS. NO INCLUYE</v>
          </cell>
          <cell r="D752" t="str">
            <v>ML</v>
          </cell>
          <cell r="E752">
            <v>414369</v>
          </cell>
        </row>
        <row r="753">
          <cell r="B753">
            <v>4361</v>
          </cell>
          <cell r="C753" t="str">
            <v>CANALIZACION VIA PUBLICA CUATRO (4) DUCTOS PVC TIPO DB-60 Ø4" MAS TRES (3) DUCTOS PVC TIPO DB-60 Ø6" EPM NORMA RS1-021. INCLUYE: EXCAVACIÓN, RELLENOS EN ARENA DE PEÑA Y EN SUB-BASE GRANULAR TIPO B-400 Y TRANSPORTE Y DISPOSICIÓN FINAL DE ESCOMBROS. NO INCL</v>
          </cell>
          <cell r="D753" t="str">
            <v>ML</v>
          </cell>
          <cell r="E753">
            <v>427308</v>
          </cell>
        </row>
        <row r="754">
          <cell r="B754">
            <v>4362</v>
          </cell>
          <cell r="C754" t="str">
            <v>CANALIZACION VIA PUBLICA OCHO (8) DUCTOS PVC TIPO DB-60 Ø4" MAS TRES (3) DUCTOS PVC TIPO DB-60 Ø6" EPM NORMA RS1-022. INCLUYE: EXCAVACIÓN, RELLENOS EN ARENA DE PEÑA Y EN SUB-BASE GRANULAR TIPO B-400 Y TRANSPORTE Y DISPOSICIÓN FINAL DE ESCOMBROS. NO INCLUY</v>
          </cell>
          <cell r="D754" t="str">
            <v>ML</v>
          </cell>
          <cell r="E754">
            <v>549639</v>
          </cell>
        </row>
        <row r="755">
          <cell r="B755">
            <v>4363</v>
          </cell>
          <cell r="C755" t="str">
            <v>CANALIZACION VIA PUBLICA TRES (3) DUCTOS PVC TIPO DB-60 Ø4" MAS CUATRO (4) DUCTOS PVC TIPO DB-60 Ø6" EPM NORMA RS1-023. INCLUYE: EXCAVACIÓN, RELLENOS EN ARENA DE PEÑA Y EN SUB-BASE GRANULAR TIPO B-400 Y TRANSPORTE Y DISPOSICIÓN FINAL DE ESCOMBROS. NO INCL</v>
          </cell>
          <cell r="D755" t="str">
            <v>ML</v>
          </cell>
          <cell r="E755">
            <v>443052</v>
          </cell>
        </row>
        <row r="756">
          <cell r="B756">
            <v>4384</v>
          </cell>
          <cell r="C756" t="str">
            <v>UNION DRESSER D=3" (Suministro e Instalación)</v>
          </cell>
          <cell r="D756" t="str">
            <v>UN</v>
          </cell>
          <cell r="E756">
            <v>96741</v>
          </cell>
        </row>
        <row r="757">
          <cell r="B757">
            <v>4385</v>
          </cell>
          <cell r="C757" t="str">
            <v>UNION DRESSER D=4" (Suministro e Instalación)</v>
          </cell>
          <cell r="D757" t="str">
            <v>UN</v>
          </cell>
          <cell r="E757">
            <v>108261</v>
          </cell>
        </row>
        <row r="758">
          <cell r="B758">
            <v>4386</v>
          </cell>
          <cell r="C758" t="str">
            <v>UNION DRESSER D=6" (Suministro e Instalación)</v>
          </cell>
          <cell r="D758" t="str">
            <v>UN</v>
          </cell>
          <cell r="E758">
            <v>242526</v>
          </cell>
        </row>
        <row r="759">
          <cell r="B759">
            <v>4387</v>
          </cell>
          <cell r="C759" t="str">
            <v>UNION DRESSER D=8" (Suministro e Instalación)</v>
          </cell>
          <cell r="D759" t="str">
            <v>UN</v>
          </cell>
          <cell r="E759">
            <v>264478</v>
          </cell>
        </row>
        <row r="760">
          <cell r="B760">
            <v>4388</v>
          </cell>
          <cell r="C760" t="str">
            <v>UNION DRESSER D=10" (Suministro e Instalación)</v>
          </cell>
          <cell r="D760" t="str">
            <v>UN</v>
          </cell>
          <cell r="E760">
            <v>384328</v>
          </cell>
        </row>
        <row r="761">
          <cell r="B761">
            <v>4389</v>
          </cell>
          <cell r="C761" t="str">
            <v>UNION DRESSER D=12" (Suministro e Instalación)</v>
          </cell>
          <cell r="D761" t="str">
            <v>UN</v>
          </cell>
          <cell r="E761">
            <v>713621</v>
          </cell>
        </row>
        <row r="762">
          <cell r="B762">
            <v>4390</v>
          </cell>
          <cell r="C762" t="str">
            <v>EXCAVACIÓN MANUAL EN MATERIAL COMÚN (INCL CARGUE, TRANSPORTE Y DISPOSICION FINAL)</v>
          </cell>
          <cell r="D762" t="str">
            <v>M3</v>
          </cell>
          <cell r="E762">
            <v>57807</v>
          </cell>
        </row>
        <row r="763">
          <cell r="B763">
            <v>4391</v>
          </cell>
          <cell r="C763" t="str">
            <v>ARENA LAVADA DE PEÑA PARA EMBOQUILLADO (Incluye Suministro, barrido para sellado de juntas y Compactación)</v>
          </cell>
          <cell r="D763" t="str">
            <v>M3</v>
          </cell>
          <cell r="E763">
            <v>109423</v>
          </cell>
        </row>
        <row r="764">
          <cell r="B764">
            <v>4392</v>
          </cell>
          <cell r="C764" t="str">
            <v>CUADRILLA (OFICIAL + 6 AYUDANTES)</v>
          </cell>
          <cell r="D764" t="str">
            <v>HR</v>
          </cell>
          <cell r="E764">
            <v>42257</v>
          </cell>
        </row>
        <row r="765">
          <cell r="B765">
            <v>4393</v>
          </cell>
          <cell r="C765" t="str">
            <v>CUADRILLA (3 OFICIALES + 6 AYUDANTES)</v>
          </cell>
          <cell r="D765" t="str">
            <v>HR</v>
          </cell>
          <cell r="E765">
            <v>58612</v>
          </cell>
        </row>
        <row r="766">
          <cell r="B766">
            <v>4394</v>
          </cell>
          <cell r="C766" t="str">
            <v>ADOQUIN DE CONCRETO TR. PESADO 20x10x8cm (Suministro e Instalación. Incluye Base 4cm Arena Nivelación y Arena de Sello)</v>
          </cell>
          <cell r="D766" t="str">
            <v>M2</v>
          </cell>
          <cell r="E766">
            <v>63009</v>
          </cell>
        </row>
        <row r="767">
          <cell r="B767">
            <v>4395</v>
          </cell>
          <cell r="C767" t="str">
            <v>ADOQUIN DE CONCRETO TR. LIVIANO 20x10x6cm (Suministro e Instalación. Incluye Base 4cm Arena Nivelación y Arena de Sello)</v>
          </cell>
          <cell r="D767" t="str">
            <v>M2</v>
          </cell>
          <cell r="E767">
            <v>56145</v>
          </cell>
        </row>
        <row r="768">
          <cell r="B768">
            <v>4396</v>
          </cell>
          <cell r="C768" t="str">
            <v>ADOQUIN DE ARCILLA TR. LIVIANO 20x10x6cm (Suministro e Instalación. Incluye Base 4cm Arena Nivelacion y Arena de Sello)</v>
          </cell>
          <cell r="D768" t="str">
            <v>M2</v>
          </cell>
          <cell r="E768">
            <v>43509</v>
          </cell>
        </row>
        <row r="769">
          <cell r="B769">
            <v>4402</v>
          </cell>
          <cell r="C769" t="str">
            <v>VALVULA COMPUERTA ELASTICA VASTAGO NO ASCENDENTE EXTREMO LISO D=4" (Suministro e Instalación)</v>
          </cell>
          <cell r="D769" t="str">
            <v>UN</v>
          </cell>
          <cell r="E769">
            <v>764764</v>
          </cell>
        </row>
        <row r="770">
          <cell r="B770">
            <v>4403</v>
          </cell>
          <cell r="C770" t="str">
            <v>VALVULA COMPUERTA ELASTICA VASTAGO NO ASCENDENTE EXTREMO LISO D=12" (Suministro e Instalación)</v>
          </cell>
          <cell r="D770" t="str">
            <v>UN</v>
          </cell>
          <cell r="E770">
            <v>4924611</v>
          </cell>
        </row>
        <row r="771">
          <cell r="B771">
            <v>4404</v>
          </cell>
          <cell r="C771" t="str">
            <v>CODO HD 11.25° JUNTA HIDRAULICA PARA PVC D=2" (Suministro e Instalación)</v>
          </cell>
          <cell r="D771" t="str">
            <v>UN</v>
          </cell>
          <cell r="E771">
            <v>96025</v>
          </cell>
        </row>
        <row r="772">
          <cell r="B772">
            <v>4405</v>
          </cell>
          <cell r="C772" t="str">
            <v>CODO HD 11.25° JUNTA HIDRAULICA PARA PVC D=3" (Suministro e Instalación)</v>
          </cell>
          <cell r="D772" t="str">
            <v>UN</v>
          </cell>
          <cell r="E772">
            <v>165162</v>
          </cell>
        </row>
        <row r="773">
          <cell r="B773">
            <v>4406</v>
          </cell>
          <cell r="C773" t="str">
            <v>CODO HD 11.25° JUNTA HIDRAULICA PARA PVC D=6" (Suministro e Instalación)</v>
          </cell>
          <cell r="D773" t="str">
            <v>UN</v>
          </cell>
          <cell r="E773">
            <v>363048</v>
          </cell>
        </row>
        <row r="774">
          <cell r="B774">
            <v>4407</v>
          </cell>
          <cell r="C774" t="str">
            <v>CODO HD 11.25° JUNTA HIDRAULICA PARA PVC D=4" (Suministro e Instalación)</v>
          </cell>
          <cell r="D774" t="str">
            <v>UN</v>
          </cell>
          <cell r="E774">
            <v>207335</v>
          </cell>
        </row>
        <row r="775">
          <cell r="B775">
            <v>4408</v>
          </cell>
          <cell r="C775" t="str">
            <v>CODO HD 11.25° JUNTA HIDRAULICA PARA PVC D=8" (Suministro e Instalación)</v>
          </cell>
          <cell r="D775" t="str">
            <v>UN</v>
          </cell>
          <cell r="E775">
            <v>559413</v>
          </cell>
        </row>
        <row r="776">
          <cell r="B776">
            <v>4409</v>
          </cell>
          <cell r="C776" t="str">
            <v>REDUCCION PVC TIPO U.M. 4"x2" (Suministro e Instalación)</v>
          </cell>
          <cell r="D776" t="str">
            <v>UN</v>
          </cell>
          <cell r="E776">
            <v>104409</v>
          </cell>
        </row>
        <row r="777">
          <cell r="B777">
            <v>4410</v>
          </cell>
          <cell r="C777" t="str">
            <v>REDUCCION PVC TIPO U.M. 4"x3" (Suministro e Instalación)</v>
          </cell>
          <cell r="D777" t="str">
            <v>UN</v>
          </cell>
          <cell r="E777">
            <v>64329</v>
          </cell>
        </row>
        <row r="778">
          <cell r="B778">
            <v>4411</v>
          </cell>
          <cell r="C778" t="str">
            <v>REDUCCION PVC TIPO U.M. 6"x4" (Suministro e Instalación)</v>
          </cell>
          <cell r="D778" t="str">
            <v>UN</v>
          </cell>
          <cell r="E778">
            <v>128545</v>
          </cell>
        </row>
        <row r="779">
          <cell r="B779">
            <v>4412</v>
          </cell>
          <cell r="C779" t="str">
            <v>REDUCCION CONCENTRICA HD 6"x3" (Suministro e Instalación)</v>
          </cell>
          <cell r="D779" t="str">
            <v>UN</v>
          </cell>
          <cell r="E779">
            <v>207539</v>
          </cell>
        </row>
        <row r="780">
          <cell r="B780">
            <v>4413</v>
          </cell>
          <cell r="C780" t="str">
            <v>REDUCCION CONCENTRICA HD 12"x6" (Suministro e Instalación)</v>
          </cell>
          <cell r="D780" t="str">
            <v>UN</v>
          </cell>
          <cell r="E780">
            <v>1129626</v>
          </cell>
        </row>
        <row r="781">
          <cell r="B781">
            <v>4414</v>
          </cell>
          <cell r="C781" t="str">
            <v>REDUCCION CONCENTRICA HD 12"x8" (Suministro e Instalación)</v>
          </cell>
          <cell r="D781" t="str">
            <v>UN</v>
          </cell>
          <cell r="E781">
            <v>1416166</v>
          </cell>
        </row>
        <row r="782">
          <cell r="B782">
            <v>4415</v>
          </cell>
          <cell r="C782" t="str">
            <v>TAPON PVC TIPO U.M. D=3" (Suministro e Instalación)</v>
          </cell>
          <cell r="D782" t="str">
            <v>UN</v>
          </cell>
          <cell r="E782">
            <v>38946</v>
          </cell>
        </row>
        <row r="783">
          <cell r="B783">
            <v>4416</v>
          </cell>
          <cell r="C783" t="str">
            <v>TAPON PVC TIPO U.M. D=4" (Suministro e Instalación)</v>
          </cell>
          <cell r="D783" t="str">
            <v>UN</v>
          </cell>
          <cell r="E783">
            <v>54743</v>
          </cell>
        </row>
        <row r="784">
          <cell r="B784">
            <v>4417</v>
          </cell>
          <cell r="C784" t="str">
            <v>TAPON PVC TIPO U.M. D=6" (Suministro e Instalación)</v>
          </cell>
          <cell r="D784" t="str">
            <v>UN</v>
          </cell>
          <cell r="E784">
            <v>121343</v>
          </cell>
        </row>
        <row r="785">
          <cell r="B785">
            <v>4418</v>
          </cell>
          <cell r="C785" t="str">
            <v>UNION DE REPARACION PVC TIPO U.M. D=2"  (Suministro e Instalación)</v>
          </cell>
          <cell r="D785" t="str">
            <v>UN</v>
          </cell>
          <cell r="E785">
            <v>20255</v>
          </cell>
        </row>
        <row r="786">
          <cell r="B786">
            <v>4419</v>
          </cell>
          <cell r="C786" t="str">
            <v>UNION DE REPARACION PVC TIPO U.M. D=3"  (Suministro e Instalación)</v>
          </cell>
          <cell r="D786" t="str">
            <v>UN</v>
          </cell>
          <cell r="E786">
            <v>37478</v>
          </cell>
        </row>
        <row r="787">
          <cell r="B787">
            <v>4420</v>
          </cell>
          <cell r="C787" t="str">
            <v>UNION DE REPARACION PVC TIPO U.M. D=4"  (Suministro e Instalación)</v>
          </cell>
          <cell r="D787" t="str">
            <v>UN</v>
          </cell>
          <cell r="E787">
            <v>52250</v>
          </cell>
        </row>
        <row r="788">
          <cell r="B788">
            <v>4421</v>
          </cell>
          <cell r="C788" t="str">
            <v>ACOPLE UNIVERSAL, UNION ALFA O MULTIUSOS D=3" (Suministro e Instalación)</v>
          </cell>
          <cell r="D788" t="str">
            <v>UN</v>
          </cell>
          <cell r="E788">
            <v>108631</v>
          </cell>
        </row>
        <row r="789">
          <cell r="B789">
            <v>4422</v>
          </cell>
          <cell r="C789" t="str">
            <v>ACOPLE UNIVERSAL, UNION ALFA O MULTIUSOS D=4" (Suministro e Instalación)</v>
          </cell>
          <cell r="D789" t="str">
            <v>UN</v>
          </cell>
          <cell r="E789">
            <v>122093</v>
          </cell>
        </row>
        <row r="790">
          <cell r="B790">
            <v>4423</v>
          </cell>
          <cell r="C790" t="str">
            <v>ACOPLE UNIVERSAL, UNION ALFA O MULTIUSOS D=6" (Suministro e Instalación)</v>
          </cell>
          <cell r="D790" t="str">
            <v>UN</v>
          </cell>
          <cell r="E790">
            <v>233721</v>
          </cell>
        </row>
        <row r="791">
          <cell r="B791">
            <v>4424</v>
          </cell>
          <cell r="C791" t="str">
            <v>ACOPLE UNIVERSAL, UNION ALFA O MULTIUSOS D=8" (Suministro e Instalación)</v>
          </cell>
          <cell r="D791" t="str">
            <v>UN</v>
          </cell>
          <cell r="E791">
            <v>296895</v>
          </cell>
        </row>
        <row r="792">
          <cell r="B792">
            <v>4425</v>
          </cell>
          <cell r="C792" t="str">
            <v>ACOPLE UNIVERSAL, UNION ALFA O MULTIUSOS D=10" (Suministro e Instalación)</v>
          </cell>
          <cell r="D792" t="str">
            <v>UN</v>
          </cell>
          <cell r="E792">
            <v>526878</v>
          </cell>
        </row>
        <row r="793">
          <cell r="B793">
            <v>4426</v>
          </cell>
          <cell r="C793" t="str">
            <v>ACOPLE UNIVERSAL, UNION ALFA O MULTIUSOS D=12" (Suministro e Instalación)</v>
          </cell>
          <cell r="D793" t="str">
            <v>UN</v>
          </cell>
          <cell r="E793">
            <v>714367</v>
          </cell>
        </row>
        <row r="794">
          <cell r="B794">
            <v>4427</v>
          </cell>
          <cell r="C794" t="str">
            <v>CONCRETO 3000 PSI PARA ZAPATA. Premezclado. No incluye bombeo</v>
          </cell>
          <cell r="D794" t="str">
            <v>M3</v>
          </cell>
          <cell r="E794">
            <v>503532</v>
          </cell>
        </row>
        <row r="795">
          <cell r="B795">
            <v>4428</v>
          </cell>
          <cell r="C795" t="str">
            <v>VIGA DE AMARRE EN CONCRETO DE 3000 PSI SECCION 20x20</v>
          </cell>
          <cell r="D795" t="str">
            <v>ML</v>
          </cell>
          <cell r="E795">
            <v>30023</v>
          </cell>
        </row>
        <row r="796">
          <cell r="B796">
            <v>4429</v>
          </cell>
          <cell r="C796" t="str">
            <v>COLUMNA EN CONCRETO DE 3000 PSI SECCION 20x20</v>
          </cell>
          <cell r="D796" t="str">
            <v>ML</v>
          </cell>
          <cell r="E796">
            <v>35504</v>
          </cell>
        </row>
        <row r="797">
          <cell r="B797">
            <v>4430</v>
          </cell>
          <cell r="C797" t="str">
            <v>VIGA DE AMARRE AEREA EN CONCRETO DE 3000 PSI SECCION 20x12</v>
          </cell>
          <cell r="D797" t="str">
            <v>ML</v>
          </cell>
          <cell r="E797">
            <v>25505</v>
          </cell>
        </row>
        <row r="798">
          <cell r="B798">
            <v>4431</v>
          </cell>
          <cell r="C798" t="str">
            <v>PAÑETE LISO MURO 1:3 (No incluye andamio)</v>
          </cell>
          <cell r="D798" t="str">
            <v>M2</v>
          </cell>
          <cell r="E798">
            <v>18184</v>
          </cell>
        </row>
        <row r="799">
          <cell r="B799">
            <v>4432</v>
          </cell>
          <cell r="C799" t="str">
            <v>COLUMNA EN CONCRETO DE 3000 PSI SECCION 20x12</v>
          </cell>
          <cell r="D799" t="str">
            <v>ML</v>
          </cell>
          <cell r="E799">
            <v>29423</v>
          </cell>
        </row>
        <row r="800">
          <cell r="B800">
            <v>4433</v>
          </cell>
          <cell r="C800" t="str">
            <v>CANALIZACION VIA PUBLICA SEIS (6) DUCTOS PVC TIPO DB-60 Ø4" MAS CUATRO (4) DUCTOS PVC TIPO DB-60 Ø6" EPM NORMA RS1-024. INCLUYE: EXCAVACIÓN, RELLENOS EN ARENA DE PEÑA Y EN SUB-BASE GRANULAR TIPO B-400 Y TRANSPORTE Y DISPOSICIÓN FINAL DE ESCOMBROS. NO INCL</v>
          </cell>
          <cell r="D800" t="str">
            <v>ML</v>
          </cell>
          <cell r="E800">
            <v>541725</v>
          </cell>
        </row>
        <row r="801">
          <cell r="B801">
            <v>4434</v>
          </cell>
          <cell r="C801" t="str">
            <v>CANALIZACION VIA PUBLICA CINCO (5) DUCTOS PVC TIPO DB-60 Ø4" MAS CUATRO (4) DUCTOS PVC TIPO DB-60 Ø6" EPM NORMA RS1-025. INCLUYE: EXCAVACIÓN, RELLENOS EN ARENA DE PEÑA Y EN SUB-BASE GRANULAR TIPO B-400 Y TRANSPORTE Y DISPOSICIÓN FINAL DE ESCOMBROS. NO INC</v>
          </cell>
          <cell r="D801" t="str">
            <v>ML</v>
          </cell>
          <cell r="E801">
            <v>543241</v>
          </cell>
        </row>
        <row r="802">
          <cell r="B802">
            <v>4435</v>
          </cell>
          <cell r="C802" t="str">
            <v>CANALIZACION VIA PUBLICA DIEZ (10) DUCTOS PVC TIPO DB-60 Ø4" MAS CUATRO (4) DUCTOS PVC TIPO DB-60 Ø6" EPM NORMA RS1-026. INCLUYE: EXCAVACIÓN, RELLENOS EN ARENA DE PEÑA Y EN SUB-BASE GRANULAR TIPO B-400 Y TRANSPORTE Y DISPOSICIÓN FINAL DE ESCOMBROS. NO INC</v>
          </cell>
          <cell r="D802" t="str">
            <v>ML</v>
          </cell>
          <cell r="E802">
            <v>695405</v>
          </cell>
        </row>
        <row r="803">
          <cell r="B803">
            <v>4436</v>
          </cell>
          <cell r="C803" t="str">
            <v>CANALIZACION VIA PUBLICA CUATRO (4) DUCTOS PVC TIPO DB-60 Ø4" MAS SEIS (6) DUCTOS PVC TIPO DB-60 Ø6" EPM NORMA RS1-027. INCLUYE: EXCAVACIÓN, RELLENOS EN ARENA DE PEÑA Y EN SUB-BASE GRANULAR TIPO B-400 Y TRANSPORTE Y DISPOSICIÓN FINAL DE ESCOMBROS. NO INCL</v>
          </cell>
          <cell r="D803" t="str">
            <v>ML</v>
          </cell>
          <cell r="E803">
            <v>603277</v>
          </cell>
        </row>
        <row r="804">
          <cell r="B804">
            <v>4437</v>
          </cell>
          <cell r="C804" t="str">
            <v>CANALIZACION VIA PUBLICA OCHO (8) DUCTOS PVC TIPO DB-60 Ø4" MAS SEIS (6) DUCTOS PVC TIPO DB-60 Ø6" EPM NORMA RS1-028. INCLUYE: EXCAVACIÓN, RELLENOS EN ARENA DE PEÑA Y EN SUB-BASE GRANULAR TIPO B-400 Y TRANSPORTE Y DISPOSICIÓN FINAL DE ESCOMBROS. NO INCLUY</v>
          </cell>
          <cell r="D804" t="str">
            <v>ML</v>
          </cell>
          <cell r="E804">
            <v>731813</v>
          </cell>
        </row>
        <row r="805">
          <cell r="B805">
            <v>4438</v>
          </cell>
          <cell r="C805" t="str">
            <v>CANALIZACION VIA PUBLICA CINCO (5) DUCTOS PVC TIPO DB-60 Ø4" MAS OCHO (8) DUCTOS PVC TIPO DB-60 Ø6" EPM NORMA RS1-029. INCLUYE: EXCAVACIÓN, RELLENOS EN ARENA DE PEÑA Y EN SUB-BASE GRANULAR TIPO B-400 Y TRANSPORTE Y DISPOSICIÓN FINAL DE ESCOMBROS. NO INCLU</v>
          </cell>
          <cell r="D805" t="str">
            <v>ML</v>
          </cell>
          <cell r="E805">
            <v>774668</v>
          </cell>
        </row>
        <row r="806">
          <cell r="B806">
            <v>4439</v>
          </cell>
          <cell r="C806" t="str">
            <v>CANALIZACION VIA PUBLICA DIEZ (10) DUCTOS PVC TIPO DB-60 Ø4" MAS OCHO (8) DUCTOS PVC TIPO DB-60 Ø6" EPM NORMA RS1-030. INCLUYE: EXCAVACIÓN, RELLENOS EN ARENA DE PEÑA Y EN SUB-BASE GRANULAR TIPO B-400 Y TRANSPORTE Y DISPOSICIÓN FINAL DE ESCOMBROS. NO INCLU</v>
          </cell>
          <cell r="D806" t="str">
            <v>ML</v>
          </cell>
          <cell r="E806">
            <v>934917</v>
          </cell>
        </row>
        <row r="807">
          <cell r="B807">
            <v>4440</v>
          </cell>
          <cell r="C807" t="str">
            <v>CANALIZACION VIA PUBLICA CUATRO (4) DUCTOS PVC TIPO DB-60 Ø4" MAS NUEVE (9) DUCTOS PVC TIPO DB-60 Ø6" EPM NORMA RS1-031. INCLUYE: EXCAVACIÓN, RELLENOS EN ARENA DE PEÑA Y EN SUB-BASE GRANULAR TIPO B-400 Y TRANSPORTE Y DISPOSICIÓN FINAL DE ESCOMBROS. NO INC</v>
          </cell>
          <cell r="D807" t="str">
            <v>ML</v>
          </cell>
          <cell r="E807">
            <v>778564</v>
          </cell>
        </row>
        <row r="808">
          <cell r="B808">
            <v>4441</v>
          </cell>
          <cell r="C808" t="str">
            <v>CANALIZACION VIA PUBLICA CINCO (5) DUCTOS PVC TIPO DB-60 Ø4" MAS DOCE (12) DUCTOS PVC TIPO DB-60 Ø6" EPM NORMA RS1-032. INCLUYE: EXCAVACIÓN, RELLENOS EN ARENA DE PEÑA Y EN SUB-BASE GRANULAR TIPO B-400 Y TRANSPORTE Y DISPOSICIÓN FINAL DE ESCOMBROS. NO INCL</v>
          </cell>
          <cell r="D808" t="str">
            <v>ML</v>
          </cell>
          <cell r="E808">
            <v>1005253</v>
          </cell>
        </row>
        <row r="809">
          <cell r="B809">
            <v>4442</v>
          </cell>
          <cell r="C809" t="str">
            <v>CANALIZACION VIA PUBLICA CUATRO (4) DUCTOS PVC TIPO DB-60 Ø4" EPM NORMA RS1-033. INCLUYE: EXCAVACIÓN, RELLENOS EN ARENA DE PEÑA Y EN SUB-BASE GRANULAR TIPO B-400 Y TRANSPORTE Y DISPOSICIÓN FINAL DE ESCOMBROS. NO INCLUYE: DEMOLICIÓN NI RECONSTRUCCIÓN DE AN</v>
          </cell>
          <cell r="D809" t="str">
            <v>ML</v>
          </cell>
          <cell r="E809">
            <v>244485</v>
          </cell>
        </row>
        <row r="810">
          <cell r="B810">
            <v>4447</v>
          </cell>
          <cell r="C810" t="str">
            <v>CANALIZACION ZONA VERDE CUATRO (4) DUCTOS PVC TIPO DB-60 Ø6" DISPOSICIÓN LINEAL EPM NORMA RS1-005. DISPOSICIÓN LINEAL. INCLUYE: EXCAVACIÓN, RELLENOS, SIEMBRA DE GRAMA Y TRANSPORTE Y DISPOSICIÓN FINAL DE ESCOMBROS. NO INCLUYE: ENTIBADOS.</v>
          </cell>
          <cell r="D810" t="str">
            <v>ML</v>
          </cell>
          <cell r="E810">
            <v>342063</v>
          </cell>
        </row>
        <row r="811">
          <cell r="B811">
            <v>4461</v>
          </cell>
          <cell r="C811" t="str">
            <v>CANALIZACION ZONA VERDE TRES (3) DUCTOS PVC TIPO DB-60 Ø4" MAS DOS (2) DUCTOS PVC TIPO DB-60 Ø6" EPM NORMA RS1-019. INCLUYE: EXCAVACIÓN, RELLENOS, SIEMBRA DE GRAMA Y TRANSPORTE Y DISPOSICIÓN FINAL DE ESCOMBROS. NO INCLUYE: ENTIBADOS.</v>
          </cell>
          <cell r="D811" t="str">
            <v>ML</v>
          </cell>
          <cell r="E811">
            <v>288284</v>
          </cell>
        </row>
        <row r="812">
          <cell r="B812">
            <v>4477</v>
          </cell>
          <cell r="C812" t="str">
            <v>SUBBASE GRANULAR B-400 (Suministro, Extendido, Nivelación, Humedecimiento y Compactación con vibrocompactador)</v>
          </cell>
          <cell r="D812" t="str">
            <v>M3</v>
          </cell>
          <cell r="E812">
            <v>61445</v>
          </cell>
        </row>
        <row r="813">
          <cell r="B813">
            <v>4478</v>
          </cell>
          <cell r="C813" t="str">
            <v>CUADRILLA (2 AYUDANTES)</v>
          </cell>
          <cell r="D813" t="str">
            <v>JR</v>
          </cell>
          <cell r="E813">
            <v>90878</v>
          </cell>
        </row>
        <row r="814">
          <cell r="B814">
            <v>4479</v>
          </cell>
          <cell r="C814" t="str">
            <v>CUADRILLA (2 AYUDANTES)</v>
          </cell>
          <cell r="D814" t="str">
            <v>HR</v>
          </cell>
          <cell r="E814">
            <v>11360</v>
          </cell>
        </row>
        <row r="815">
          <cell r="B815">
            <v>4481</v>
          </cell>
          <cell r="C815" t="str">
            <v>CARCAMO DOCE DUCTOS ETB</v>
          </cell>
          <cell r="D815" t="str">
            <v>ML</v>
          </cell>
          <cell r="E815">
            <v>177100</v>
          </cell>
        </row>
        <row r="816">
          <cell r="B816">
            <v>4485</v>
          </cell>
          <cell r="C816" t="str">
            <v>MEZCLA ASFÁLTICA EN CALIENTE TIPO DENSO MD20 ASF CONVENCIONAL 80-100 (Suministro, Extendido y Nivelación Manual y Compactación)  Incluye: VIBRO COMPACTADOR BENITIN DE 1 TONELADA - INCLUYE OPERARIO Y COMBUSTIBLE</v>
          </cell>
          <cell r="D816" t="str">
            <v>M3</v>
          </cell>
          <cell r="E816">
            <v>709205</v>
          </cell>
        </row>
        <row r="817">
          <cell r="B817">
            <v>4486</v>
          </cell>
          <cell r="C817" t="str">
            <v>MEZCLA ASFÁLTICA EN CALIENTE TIPO DENSO MD10 ASF CONVENCIONAL (Cemento asfáltico 80-100) (Suministro, Extendido y Nivelación Manual y Compactación con vibrocompactador BENITIN de 1 tonelada)</v>
          </cell>
          <cell r="D817" t="str">
            <v>M3</v>
          </cell>
          <cell r="E817">
            <v>698230</v>
          </cell>
        </row>
        <row r="818">
          <cell r="B818">
            <v>4487</v>
          </cell>
          <cell r="C818" t="str">
            <v>BASE GRANULAR CLASE A (BG_A) (Suministro, Extendido Manual, Humedecimiento y Compactación)</v>
          </cell>
          <cell r="D818" t="str">
            <v>M3</v>
          </cell>
          <cell r="E818">
            <v>119763</v>
          </cell>
        </row>
        <row r="819">
          <cell r="B819">
            <v>4488</v>
          </cell>
          <cell r="C819" t="str">
            <v>BASE GRANULAR CLASE B (BG_B) (Suministro, Extendido Manual, Humedecimiento y Compactación)</v>
          </cell>
          <cell r="D819" t="str">
            <v>M3</v>
          </cell>
          <cell r="E819">
            <v>115741</v>
          </cell>
        </row>
        <row r="820">
          <cell r="B820">
            <v>4489</v>
          </cell>
          <cell r="C820" t="str">
            <v>SUBBASE GRANULAR CLASE B (SBG_B) (Suministro, Extendido Manual, Humedecimiento y Compactación)</v>
          </cell>
          <cell r="D820" t="str">
            <v>M3</v>
          </cell>
          <cell r="E820">
            <v>112492</v>
          </cell>
        </row>
        <row r="821">
          <cell r="B821">
            <v>4490</v>
          </cell>
          <cell r="C821" t="str">
            <v xml:space="preserve">BACHEO EN PAVIMENTO FLEXIBLE e= 0.12m. (Incluye demolición manual y cargue de pavimento flexible de e=0.12m, transporte y disposición final de escombros, excavación y reposición base granular clase B (BG_B) e=0.25m, base asfaltica MD10) </v>
          </cell>
          <cell r="D821" t="str">
            <v>M2</v>
          </cell>
          <cell r="E821">
            <v>138509</v>
          </cell>
        </row>
        <row r="822">
          <cell r="B822">
            <v>4491</v>
          </cell>
          <cell r="C822" t="str">
            <v>REHABILITACIÓN DE PAVIMENTO FLEXIBLE e= 0.12m</v>
          </cell>
          <cell r="D822" t="str">
            <v>M2</v>
          </cell>
          <cell r="E822">
            <v>176081</v>
          </cell>
        </row>
        <row r="823">
          <cell r="B823">
            <v>4501</v>
          </cell>
          <cell r="C823" t="str">
            <v>FRESADO Y REPOSICIÓN DE PAVIMENTO FLEXIBLE e=0.12m</v>
          </cell>
          <cell r="D823" t="str">
            <v>M2</v>
          </cell>
          <cell r="E823">
            <v>90353</v>
          </cell>
        </row>
        <row r="824">
          <cell r="B824">
            <v>4502</v>
          </cell>
          <cell r="C824" t="str">
            <v>DEMOLICIÓN Y RECONSTRUCCIÓN DE LOSAS EN CONCRETO HIDRAULICO MR-45 e=0.18m</v>
          </cell>
          <cell r="D824" t="str">
            <v>M2</v>
          </cell>
          <cell r="E824">
            <v>167302</v>
          </cell>
        </row>
        <row r="825">
          <cell r="B825">
            <v>4503</v>
          </cell>
          <cell r="C825" t="str">
            <v>REHABILITACIÓN DE PAVIMENTO RÍGIDO: LOSAS EN CONCRETO HIDRAULICO MR-45 e=0.18m</v>
          </cell>
          <cell r="D825" t="str">
            <v>M2</v>
          </cell>
          <cell r="E825">
            <v>183371</v>
          </cell>
        </row>
        <row r="826">
          <cell r="B826">
            <v>4504</v>
          </cell>
          <cell r="C826" t="str">
            <v>CONSTRUCCIÓN DE PAVIMENTO RÍGIDO: LOSAS EN CONCRETO HIDRAULICO MR-45 e=0.18m</v>
          </cell>
          <cell r="D826" t="str">
            <v>M2</v>
          </cell>
          <cell r="E826">
            <v>212572</v>
          </cell>
        </row>
        <row r="827">
          <cell r="B827">
            <v>4505</v>
          </cell>
          <cell r="C827" t="str">
            <v>PARCHEO EN PAVIMENTO FLEXIBLE e=10cm. (Incluye demolición manual y cargue de pavimento flexible de e=0.10m, transporte y disposición final de escombros, imprimación, colocación y compactación MD20 e=6cm y MD12 e=4cm , riego CRR-1, imprima CLR-0)</v>
          </cell>
          <cell r="D827" t="str">
            <v>M2</v>
          </cell>
          <cell r="E827">
            <v>90025</v>
          </cell>
        </row>
        <row r="828">
          <cell r="B828">
            <v>4506</v>
          </cell>
          <cell r="C828" t="str">
            <v>BACHEO EN PAVIMENTO FLEXIBLE e= 0.10m. (Incluye demolición manual y cargue de pavimento flexible de e=0.10m, transporte y disposición final de escombros, excavación y reposición base granular clase C (BG_C) e=0.25m, base asfaltica MD10)</v>
          </cell>
          <cell r="D828" t="str">
            <v>M2</v>
          </cell>
          <cell r="E828">
            <v>130759</v>
          </cell>
        </row>
        <row r="829">
          <cell r="B829">
            <v>4507</v>
          </cell>
          <cell r="C829" t="str">
            <v>DEMOLICIÓN Y RECONSTRUCCIÓN DE LOSAS EN CONCRETO HIDRAULICO MR-41 e=0.18m</v>
          </cell>
          <cell r="D829" t="str">
            <v>M2</v>
          </cell>
          <cell r="E829">
            <v>164371</v>
          </cell>
        </row>
        <row r="830">
          <cell r="B830">
            <v>4508</v>
          </cell>
          <cell r="C830" t="str">
            <v>REHABILITACIÓN DE PAVIMENTO FLEXIBLE e= 0.10m B= 0.20m  SBG= 0.20m</v>
          </cell>
          <cell r="D830" t="str">
            <v>M2</v>
          </cell>
          <cell r="E830">
            <v>155604</v>
          </cell>
        </row>
        <row r="831">
          <cell r="B831">
            <v>4509</v>
          </cell>
          <cell r="C831" t="str">
            <v>REHABILITACIÓN DE PAVIMENTO RÍGIDO: LOSAS EN CONCRETO HIDRAULICO MR-41 e=0.18m. INCLUYE SARDINEL, GEOTEXTIL Y EXCAVACION EN BASE e=30cm., BASE BG_A e=30cm</v>
          </cell>
          <cell r="D831" t="str">
            <v>M2</v>
          </cell>
          <cell r="E831">
            <v>196956</v>
          </cell>
        </row>
        <row r="832">
          <cell r="B832">
            <v>4510</v>
          </cell>
          <cell r="C832" t="str">
            <v>FRESADO Y REPOSICIÓN DE PAVIMENTO FLEXIBLE e=0.10m</v>
          </cell>
          <cell r="D832" t="str">
            <v>M2</v>
          </cell>
          <cell r="E832">
            <v>76546</v>
          </cell>
        </row>
        <row r="833">
          <cell r="B833">
            <v>4511</v>
          </cell>
          <cell r="C833" t="str">
            <v>CONSTRUCCIÓN DE PAVIMENTO FLEXIBLE e= 0.10m Incluye sardinel</v>
          </cell>
          <cell r="D833" t="str">
            <v>M2</v>
          </cell>
          <cell r="E833">
            <v>194303</v>
          </cell>
        </row>
        <row r="834">
          <cell r="B834">
            <v>4512</v>
          </cell>
          <cell r="C834" t="str">
            <v>CONSTRUCCIÓN DE PAVIMENTO RÍGIDO: LOSAS EN CONCRETO HIDRAULICO MR-41 e=0.18m</v>
          </cell>
          <cell r="D834" t="str">
            <v>M2</v>
          </cell>
          <cell r="E834">
            <v>216989</v>
          </cell>
        </row>
        <row r="835">
          <cell r="B835">
            <v>4513</v>
          </cell>
          <cell r="C835" t="str">
            <v>BASE GRANULAR CLASE C (BG_C) (Suministro, Extendido Manual, Humedecimiento y Compactación)</v>
          </cell>
          <cell r="D835" t="str">
            <v>M3</v>
          </cell>
          <cell r="E835">
            <v>115741</v>
          </cell>
        </row>
        <row r="836">
          <cell r="B836">
            <v>4514</v>
          </cell>
          <cell r="C836" t="str">
            <v>PARCHEO EN PAVIMENTO FLEXIBLE e=0.14m.  (Incluye demolición manual y cargue de pavimento flexible de e=0.14m, transporte y disposición final de escombros, imprimación, colocación y compactación MD20 e=10cm y MD12 e=4cm , riego CRR-1, imprima CLR-0)</v>
          </cell>
          <cell r="D836" t="str">
            <v>M2</v>
          </cell>
          <cell r="E836">
            <v>119646</v>
          </cell>
        </row>
        <row r="837">
          <cell r="B837">
            <v>4515</v>
          </cell>
          <cell r="C837" t="str">
            <v xml:space="preserve">BACHEO EN PAVIMENTO FLEXIBLE e= 0.14m. (Incluye demolición manual y cargue de pavimento flexible de e=0.14m, transporte y disposición final de escombros, excavación y reposición base granular clase A (BG_A) e=0.20m, base asfaltica MD10) </v>
          </cell>
          <cell r="D837" t="str">
            <v>M2</v>
          </cell>
          <cell r="E837">
            <v>154074</v>
          </cell>
        </row>
        <row r="838">
          <cell r="B838">
            <v>4516</v>
          </cell>
          <cell r="C838" t="str">
            <v>FRESADO Y REPOSICIÓN DE PAVIMENTO FLEXIBLE e=0.14m</v>
          </cell>
          <cell r="D838" t="str">
            <v>M2</v>
          </cell>
          <cell r="E838">
            <v>104161</v>
          </cell>
        </row>
        <row r="839">
          <cell r="B839">
            <v>4517</v>
          </cell>
          <cell r="C839" t="str">
            <v>DEMOLICIÓN Y RECONSTRUCCIÓN DE LOSAS EN CONCRETO HIDRAULICO MR-45 e=0.20m</v>
          </cell>
          <cell r="D839" t="str">
            <v>M2</v>
          </cell>
          <cell r="E839">
            <v>180685</v>
          </cell>
        </row>
        <row r="840">
          <cell r="B840">
            <v>4518</v>
          </cell>
          <cell r="C840" t="str">
            <v>SOBRECARPETA: RODADURA ASFÁLTICA e=0.04m</v>
          </cell>
          <cell r="D840" t="str">
            <v>M2</v>
          </cell>
          <cell r="E840">
            <v>29408</v>
          </cell>
        </row>
        <row r="841">
          <cell r="B841">
            <v>4519</v>
          </cell>
          <cell r="C841" t="str">
            <v>SOBRECARPETA: RODADURA ASFÁLTICA e=0.06m</v>
          </cell>
          <cell r="D841" t="str">
            <v>M2</v>
          </cell>
          <cell r="E841">
            <v>41849</v>
          </cell>
        </row>
        <row r="842">
          <cell r="B842">
            <v>4520</v>
          </cell>
          <cell r="C842" t="str">
            <v>SOBRECARPETA: RODADURA ASFÁLTICA e=0.08m</v>
          </cell>
          <cell r="D842" t="str">
            <v>M2</v>
          </cell>
          <cell r="E842">
            <v>49235</v>
          </cell>
        </row>
        <row r="843">
          <cell r="B843">
            <v>4522</v>
          </cell>
          <cell r="C843" t="str">
            <v>BACHEO EN PAVIMENTO FLEXIBLE e= 0.12m (ESTABILIZACIÓN DE BASE GRANULAR CON EMULSIÓN + CEMENTO 5% e=0.10m. Incluye demolición y cargue de pavimento flexible de e=0.12m, transporte y disposición escombros, excavación y base (BG-B) e=0.10, MD 10)</v>
          </cell>
          <cell r="D843" t="str">
            <v>M2</v>
          </cell>
          <cell r="E843">
            <v>142516</v>
          </cell>
        </row>
        <row r="844">
          <cell r="B844">
            <v>4523</v>
          </cell>
          <cell r="C844" t="str">
            <v>CONSTRUCCIÓN PAVIMENTO ARTICULADO EN ADOQUIN DE ARCILLA - TRAFICO LIVIANO</v>
          </cell>
          <cell r="D844" t="str">
            <v>M2</v>
          </cell>
          <cell r="E844">
            <v>150186</v>
          </cell>
        </row>
        <row r="845">
          <cell r="B845">
            <v>4524</v>
          </cell>
          <cell r="C845" t="str">
            <v>CONSTRUCCIÓN PAVIMENTO ARTICULADO EN ADOQUIN DE ARCILLA - TRAFICO PESADO</v>
          </cell>
          <cell r="D845" t="str">
            <v>M2</v>
          </cell>
          <cell r="E845">
            <v>156517</v>
          </cell>
        </row>
        <row r="846">
          <cell r="B846">
            <v>4525</v>
          </cell>
          <cell r="C846" t="str">
            <v>SELLADO DE JUNTAS EN PAVIMENTO FLEXIBLE (Incluye Limpieza, Suministro e Instalación de Fondo y Emulsión Asfáltica CRR-1)</v>
          </cell>
          <cell r="D846" t="str">
            <v>ML</v>
          </cell>
          <cell r="E846">
            <v>4374</v>
          </cell>
        </row>
        <row r="847">
          <cell r="B847">
            <v>4541</v>
          </cell>
          <cell r="C847" t="str">
            <v>PARCHEO EN PAVIMENTO FLEXIBLE CON MD12. (Incluye demolición manual y cargue de pavimento flexible, transporte y disposición final de escombros, imprimación, colocación y compactación base asfáltica MD12, riego CRR-1)</v>
          </cell>
          <cell r="D847" t="str">
            <v>M3</v>
          </cell>
          <cell r="E847">
            <v>819507</v>
          </cell>
        </row>
        <row r="848">
          <cell r="B848">
            <v>4542</v>
          </cell>
          <cell r="C848" t="str">
            <v>PARCHEO EN PAVIMENTO FLEXIBLE CON MD-12. (Incluye demolición manual y cargue de pavimento flexible, transporte y disposición final de escombros, imprimación, colocación y compactación base asfáltica MD-12, riego CRR-1)</v>
          </cell>
          <cell r="D848" t="str">
            <v>M3</v>
          </cell>
          <cell r="E848">
            <v>819507</v>
          </cell>
        </row>
        <row r="849">
          <cell r="B849">
            <v>4543</v>
          </cell>
          <cell r="C849" t="str">
            <v>SARDINEL  PREFABRICADO ALTO RAMPAS A86 (Suministro e Instalación. Incluye 3cm Mortero de Nivelación 1:5)</v>
          </cell>
          <cell r="D849" t="str">
            <v>ML</v>
          </cell>
          <cell r="E849">
            <v>40932</v>
          </cell>
        </row>
        <row r="850">
          <cell r="B850">
            <v>4544</v>
          </cell>
          <cell r="C850" t="str">
            <v>SARDINEL PREFABRICADO ALTO RAMPAS A86 (Suministro e Instalación. Incluye 3cm Mortero de Nivelación 2000 PSI)</v>
          </cell>
          <cell r="D850" t="str">
            <v>ML</v>
          </cell>
          <cell r="E850">
            <v>41708</v>
          </cell>
        </row>
        <row r="851">
          <cell r="B851">
            <v>4545</v>
          </cell>
          <cell r="C851" t="str">
            <v>SARDINEL PREFABRICADO ALTO RAMPAS A86 (Suministro e Instalación. sin material de base)</v>
          </cell>
          <cell r="D851" t="str">
            <v>ML</v>
          </cell>
          <cell r="E851">
            <v>39440</v>
          </cell>
        </row>
        <row r="852">
          <cell r="B852">
            <v>4549</v>
          </cell>
          <cell r="C852" t="str">
            <v>SUMIDERO ALCANTARILLADO COMBINADO EN ANDEN NS-047-1V4 EAAB</v>
          </cell>
          <cell r="D852" t="str">
            <v>UN</v>
          </cell>
          <cell r="E852">
            <v>4030580</v>
          </cell>
        </row>
        <row r="853">
          <cell r="B853">
            <v>4550</v>
          </cell>
          <cell r="C853" t="str">
            <v>SUMIDERO ALCANTARILLADO COMBINADO EN VIA NS-047-1V4 EAAB</v>
          </cell>
          <cell r="D853" t="str">
            <v>UN</v>
          </cell>
          <cell r="E853">
            <v>2914418</v>
          </cell>
        </row>
        <row r="854">
          <cell r="B854">
            <v>4551</v>
          </cell>
          <cell r="C854" t="str">
            <v>SUMIDERO ALCANTARILLADO PLUVIAL EN ANDEN NS-047-1V4 EAAB</v>
          </cell>
          <cell r="D854" t="str">
            <v>UN</v>
          </cell>
          <cell r="E854">
            <v>3153390</v>
          </cell>
        </row>
        <row r="855">
          <cell r="B855">
            <v>4552</v>
          </cell>
          <cell r="C855" t="str">
            <v>PAVIMENTO CICLO-RUTA EN RODADURA ASFALTICA  MD10 5CM</v>
          </cell>
          <cell r="D855" t="str">
            <v>M2</v>
          </cell>
          <cell r="E855">
            <v>22530</v>
          </cell>
        </row>
        <row r="856">
          <cell r="B856">
            <v>4553</v>
          </cell>
          <cell r="C856" t="str">
            <v>POZO DE INSPECCION D=1.7 M (INCL. SUMINISTRO E INSTALACION). INCLUYE CILINDRO POZO DE INSPECCION EN MAMPOSTERIA, CONO PREFABRICADO, PLACA FONDO.</v>
          </cell>
          <cell r="D856" t="str">
            <v>UN</v>
          </cell>
          <cell r="E856">
            <v>2406868</v>
          </cell>
        </row>
        <row r="857">
          <cell r="B857">
            <v>4555</v>
          </cell>
          <cell r="C857" t="str">
            <v>LOSA DE PAVIMENTO EN CONCRETO HIDRAULICO MR50 CON FORMALETA FIJA, HIERROS DE TRANSFERENCIA, HIERROS DE AMARRE, ADITIVOS</v>
          </cell>
          <cell r="D857" t="str">
            <v>M3</v>
          </cell>
          <cell r="E857">
            <v>544391</v>
          </cell>
        </row>
        <row r="858">
          <cell r="B858">
            <v>4556</v>
          </cell>
          <cell r="C858" t="str">
            <v>SUBBASE GRANULAR CLASE A (SBG_A) (Suministro, Extendido Manual, Humedecimiento y Compactación)</v>
          </cell>
          <cell r="D858" t="str">
            <v>M3</v>
          </cell>
          <cell r="E858">
            <v>112492</v>
          </cell>
        </row>
        <row r="859">
          <cell r="B859">
            <v>4557</v>
          </cell>
          <cell r="C859" t="str">
            <v>SUBBASE GRANULAR CLASE C (SBG_C) (Suministro, Extendido Manual, Humedecimiento y Compactación)</v>
          </cell>
          <cell r="D859" t="str">
            <v>M3</v>
          </cell>
          <cell r="E859">
            <v>109398</v>
          </cell>
        </row>
        <row r="860">
          <cell r="B860">
            <v>4558</v>
          </cell>
          <cell r="C860" t="str">
            <v>SUMIDERO ALCANTARILLADO PLUVIAL EN VIA NS-047-1V4 EAAB</v>
          </cell>
          <cell r="D860" t="str">
            <v>UN</v>
          </cell>
          <cell r="E860">
            <v>4025577</v>
          </cell>
        </row>
        <row r="861">
          <cell r="B861">
            <v>4559</v>
          </cell>
          <cell r="C861" t="str">
            <v>CONCRETO 1500 PSI (Hecho en Obra 1:3:5 con arena y gravilla de río)</v>
          </cell>
          <cell r="D861" t="str">
            <v>M3</v>
          </cell>
          <cell r="E861">
            <v>225884</v>
          </cell>
        </row>
        <row r="862">
          <cell r="B862">
            <v>4560</v>
          </cell>
          <cell r="C862" t="str">
            <v>CONCRETO 2500 PSI (Hecho en Obra con material de río)</v>
          </cell>
          <cell r="D862" t="str">
            <v>M3</v>
          </cell>
          <cell r="E862">
            <v>253965</v>
          </cell>
        </row>
        <row r="863">
          <cell r="B863">
            <v>4561</v>
          </cell>
          <cell r="C863" t="str">
            <v>CONCRETO 3000 PSI (Hecho en Obra 1:2:2 con material de río)</v>
          </cell>
          <cell r="D863" t="str">
            <v>M3</v>
          </cell>
          <cell r="E863">
            <v>302679</v>
          </cell>
        </row>
        <row r="864">
          <cell r="B864">
            <v>4562</v>
          </cell>
          <cell r="C864" t="str">
            <v>RELLENO PARA ANDENES EN SUBBASE GRANULAR B-600 (Suministro, Extendido, Humedecimiento y Compactación)</v>
          </cell>
          <cell r="D864" t="str">
            <v>M3</v>
          </cell>
          <cell r="E864">
            <v>85420</v>
          </cell>
        </row>
        <row r="865">
          <cell r="B865">
            <v>4563</v>
          </cell>
          <cell r="C865" t="str">
            <v>RELLENO PARA ANDENES EN SUBBASE GRANULAR B-200 (Suministro, Extendido, Humedecimiento y Compactación)</v>
          </cell>
          <cell r="D865" t="str">
            <v>M3</v>
          </cell>
          <cell r="E865">
            <v>57574</v>
          </cell>
        </row>
        <row r="866">
          <cell r="B866">
            <v>4564</v>
          </cell>
          <cell r="C866" t="str">
            <v>CONCRETO 2000 PSI (Hecho en Obra 1:3:3 con material de río)</v>
          </cell>
          <cell r="D866" t="str">
            <v>M3</v>
          </cell>
          <cell r="E866">
            <v>254942</v>
          </cell>
        </row>
        <row r="867">
          <cell r="B867">
            <v>4565</v>
          </cell>
          <cell r="C867" t="str">
            <v>CONCRETO 3500 PSI (Hecho en Obra con material de río)</v>
          </cell>
          <cell r="D867" t="str">
            <v>M3</v>
          </cell>
          <cell r="E867">
            <v>302354</v>
          </cell>
        </row>
        <row r="868">
          <cell r="B868">
            <v>4566</v>
          </cell>
          <cell r="C868" t="str">
            <v>CONCRETO 4000 PSI (Hecho en Obra con material de río)</v>
          </cell>
          <cell r="D868" t="str">
            <v>M3</v>
          </cell>
          <cell r="E868">
            <v>313180</v>
          </cell>
        </row>
        <row r="869">
          <cell r="B869">
            <v>4567</v>
          </cell>
          <cell r="C869" t="str">
            <v>MEZCLA ASFÁLTICA EN CALIENTE TIPO DENSO MD12 ASF CONVENCIONAL con Cemento Asfáltico 80-100 (Suministro, Extendido y Nivelación Manual y Compactación con vibrocompactador Benitin de 1 tonelada incluye operario y combustible)</v>
          </cell>
          <cell r="D869" t="str">
            <v>M3</v>
          </cell>
          <cell r="E869">
            <v>725398</v>
          </cell>
        </row>
        <row r="870">
          <cell r="B870">
            <v>4568</v>
          </cell>
          <cell r="C870" t="str">
            <v>MEZCLA DENSA EN CALIENTE MD-12 Asfalto 80-100 (Suministro, Extendido y Nivelación Manual y Compactación)</v>
          </cell>
          <cell r="D870" t="str">
            <v>M3</v>
          </cell>
          <cell r="E870">
            <v>725398</v>
          </cell>
        </row>
        <row r="871">
          <cell r="B871">
            <v>4569</v>
          </cell>
          <cell r="C871" t="str">
            <v>ESTOPEROLES DE 10 cm x 2.5 cm. SUMINISTRO E INSTALACION.</v>
          </cell>
          <cell r="D871" t="str">
            <v>UN</v>
          </cell>
          <cell r="E871">
            <v>4936</v>
          </cell>
        </row>
        <row r="872">
          <cell r="B872">
            <v>4575</v>
          </cell>
          <cell r="C872" t="str">
            <v>CONSTRUCCION DE ANDEN EN ADOQUIN DE ARCILLA SOBRE ARENA. NO INCLUYE BORDILLO. NO INCLUYE REDES</v>
          </cell>
          <cell r="D872" t="str">
            <v>M2</v>
          </cell>
          <cell r="E872">
            <v>124578</v>
          </cell>
        </row>
        <row r="873">
          <cell r="B873">
            <v>4576</v>
          </cell>
          <cell r="C873" t="str">
            <v>CONSTRUCCION DE ANDEN EN LOSA DE CONCRETO DE 3000 PSI. NO INCLUYE BORDILLO. NO INCLUYE REDES.</v>
          </cell>
          <cell r="D873" t="str">
            <v>M2</v>
          </cell>
          <cell r="E873">
            <v>125508</v>
          </cell>
        </row>
        <row r="874">
          <cell r="B874">
            <v>4577</v>
          </cell>
          <cell r="C874" t="str">
            <v>CONSTRUCCION DE CICLORUTA. NO INCLUYE REDES.</v>
          </cell>
          <cell r="D874" t="str">
            <v>M2</v>
          </cell>
          <cell r="E874">
            <v>107997</v>
          </cell>
        </row>
        <row r="875">
          <cell r="B875">
            <v>4578</v>
          </cell>
          <cell r="C875" t="str">
            <v>CONSTRUCCION DE BORDILLO PREFABRICADO A80. NO INCLUYE REDES</v>
          </cell>
          <cell r="D875" t="str">
            <v>ML</v>
          </cell>
          <cell r="E875">
            <v>58147</v>
          </cell>
        </row>
        <row r="876">
          <cell r="B876">
            <v>4579</v>
          </cell>
          <cell r="C876" t="str">
            <v>REHABILITACION ANDEN ADOQUIN ARCILLA TR LIVIANO SOBRE MORTERO. NO INCL BORDILLO. INCL. RETIRO ADOQUIN E INSTALAR NUEVO. NO INCLUYE REDES.</v>
          </cell>
          <cell r="D876" t="str">
            <v>M2</v>
          </cell>
          <cell r="E876">
            <v>94836</v>
          </cell>
        </row>
        <row r="877">
          <cell r="B877">
            <v>4581</v>
          </cell>
          <cell r="C877" t="str">
            <v>RETIRO DE ADOQUIN SOBRE MORTERO</v>
          </cell>
          <cell r="D877" t="str">
            <v>M2</v>
          </cell>
          <cell r="E877">
            <v>1903</v>
          </cell>
        </row>
        <row r="878">
          <cell r="B878">
            <v>4582</v>
          </cell>
          <cell r="C878" t="str">
            <v>REHABILITACION DE ANDEN EN LOSA DE CONCRETO DE 3000 PSI. NO INCLUYE BORDILLO. NO INCLUYE REDES.</v>
          </cell>
          <cell r="D878" t="str">
            <v>M2</v>
          </cell>
          <cell r="E878">
            <v>86441</v>
          </cell>
        </row>
        <row r="879">
          <cell r="B879">
            <v>4583</v>
          </cell>
          <cell r="C879" t="str">
            <v>REHABILITACION ZONA VERDE e=10 cm. INCLUYE DESCAPOTE, SIEMBRA DE GRAMA, TIERRA NEGRA Y RETIRO DE MATERIAL ORGANICO. NO INCLUYE REDES.</v>
          </cell>
          <cell r="D879" t="str">
            <v>M2</v>
          </cell>
          <cell r="E879">
            <v>19496</v>
          </cell>
        </row>
        <row r="880">
          <cell r="B880">
            <v>4584</v>
          </cell>
          <cell r="C880" t="str">
            <v>REHABILITACION DE CICLORUTA. NO INCLUYE REDES.</v>
          </cell>
          <cell r="D880" t="str">
            <v>M2</v>
          </cell>
          <cell r="E880">
            <v>70178</v>
          </cell>
        </row>
        <row r="881">
          <cell r="B881">
            <v>4585</v>
          </cell>
          <cell r="C881" t="str">
            <v>REHABILITACIÓN DE PAVIMENTO RÍGIDO: LOSAS EN CONCRETO HIDRAULICO MR-41 e=0.18m.  EXCAVACION EN BASE e=15cm., BASE BG_B e=15cm. NO INCLUYE SARDINEL, GEOTEXTIL.</v>
          </cell>
          <cell r="D881" t="str">
            <v>M2</v>
          </cell>
          <cell r="E881">
            <v>151940</v>
          </cell>
        </row>
        <row r="882">
          <cell r="B882">
            <v>4586</v>
          </cell>
          <cell r="C882" t="str">
            <v>REHABILITACION PAVIMENTO ARTICULADO EN ADOQUIN DE ARCILLA - TRAFICO PESADO</v>
          </cell>
          <cell r="D882" t="str">
            <v>M2</v>
          </cell>
          <cell r="E882">
            <v>74072</v>
          </cell>
        </row>
        <row r="883">
          <cell r="B883">
            <v>4588</v>
          </cell>
          <cell r="C883" t="str">
            <v>CONSTRUCCION DE ESCALERAS EN CONCRETO</v>
          </cell>
          <cell r="D883" t="str">
            <v>M2</v>
          </cell>
          <cell r="E883">
            <v>263241</v>
          </cell>
        </row>
        <row r="884">
          <cell r="B884">
            <v>4589</v>
          </cell>
          <cell r="C884" t="str">
            <v>MANTENIMIENTO PREVENTIVO ESPACIO PUBLICO EN ADOQUIN INCLUYE SELLO DE JUNTAS, BARRIDO, Y RETIRO MANUAL DE CAPA VEGETAL</v>
          </cell>
          <cell r="D884" t="str">
            <v>M2</v>
          </cell>
          <cell r="E884">
            <v>1356</v>
          </cell>
        </row>
        <row r="885">
          <cell r="B885">
            <v>4592</v>
          </cell>
          <cell r="C885" t="str">
            <v>RETIRO DE ADOQUIN SOBRE ARENA</v>
          </cell>
          <cell r="D885" t="str">
            <v>M2</v>
          </cell>
          <cell r="E885">
            <v>1251</v>
          </cell>
        </row>
        <row r="886">
          <cell r="B886">
            <v>4593</v>
          </cell>
          <cell r="C886" t="str">
            <v>ADOQUIN DE ARCILLA TR. LIVIANO 20x10x6cm (Suministro e Instalación. Incluye Base 4cm mortero 2000 y Arena de Sello)</v>
          </cell>
          <cell r="D886" t="str">
            <v>M2</v>
          </cell>
          <cell r="E886">
            <v>57179</v>
          </cell>
        </row>
        <row r="887">
          <cell r="B887">
            <v>4594</v>
          </cell>
          <cell r="C887" t="str">
            <v>REHABILITACION ANDEN ADOQUIN ARCILLA TR LIVIANO SOBRE ARENA NO INCL BORDILLO. INCL. DEMOLICION ADOQUIN E INSTALAR NUEVO. NO INCLUYE REDES.</v>
          </cell>
          <cell r="D887" t="str">
            <v>M2</v>
          </cell>
          <cell r="E887">
            <v>82392</v>
          </cell>
        </row>
        <row r="888">
          <cell r="B888">
            <v>4595</v>
          </cell>
          <cell r="C888" t="str">
            <v>MANTENIMIENTO CORRECTIVO DE ESPACIO PUBLICO ADOQUIN DE ARCILLA LIVIANO SOBRE MORTERO.  INCL. RETIRO ADOQUIN E INSTALAR NUEVO. NO INCLUYE REDES.</v>
          </cell>
          <cell r="D888" t="str">
            <v>M2</v>
          </cell>
          <cell r="E888">
            <v>61490</v>
          </cell>
        </row>
        <row r="889">
          <cell r="B889">
            <v>4596</v>
          </cell>
          <cell r="C889" t="str">
            <v>MANTENIMIENTO CORRECTIVO ESPACIO PUBLICO EN ADOQUIN DE ARCILLA LIVIANO SOBRE ARENA. INCL. RETIRO ADOQUIN E INSTALAR NUEVO. NO INCLUYE REDES.</v>
          </cell>
          <cell r="D889" t="str">
            <v>M2</v>
          </cell>
          <cell r="E889">
            <v>47168</v>
          </cell>
        </row>
        <row r="890">
          <cell r="B890">
            <v>4597</v>
          </cell>
          <cell r="C890" t="str">
            <v>MANTENIMIENTO PREVENTIVO PARA CICLORUTAS</v>
          </cell>
          <cell r="D890" t="str">
            <v>M2</v>
          </cell>
          <cell r="E890">
            <v>9481</v>
          </cell>
        </row>
        <row r="891">
          <cell r="B891">
            <v>4598</v>
          </cell>
          <cell r="C891" t="str">
            <v>SELLO DE GRIETAS</v>
          </cell>
          <cell r="D891" t="str">
            <v>ML</v>
          </cell>
          <cell r="E891">
            <v>6276</v>
          </cell>
        </row>
        <row r="892">
          <cell r="B892">
            <v>4599</v>
          </cell>
          <cell r="C892" t="str">
            <v>TRATAMIENTO SUPERFICIAL SIMPLE</v>
          </cell>
          <cell r="D892" t="str">
            <v>M2</v>
          </cell>
          <cell r="E892">
            <v>29143</v>
          </cell>
        </row>
        <row r="893">
          <cell r="B893">
            <v>4600</v>
          </cell>
          <cell r="C893" t="str">
            <v>TRATAMIENTO SUPERFICIAL DOBLE</v>
          </cell>
          <cell r="D893" t="str">
            <v>M2</v>
          </cell>
          <cell r="E893">
            <v>62288</v>
          </cell>
        </row>
        <row r="894">
          <cell r="B894">
            <v>4601</v>
          </cell>
          <cell r="C894" t="str">
            <v>SOBRECARPETA: RODADURA ASFÁLTICA e=0.05m</v>
          </cell>
          <cell r="D894" t="str">
            <v>M2</v>
          </cell>
          <cell r="E894">
            <v>35207</v>
          </cell>
        </row>
        <row r="895">
          <cell r="B895">
            <v>4602</v>
          </cell>
          <cell r="C895" t="str">
            <v>RECONSTRUCCION TRATAMIENTO SUPERFICIAL DOBLE</v>
          </cell>
          <cell r="D895" t="str">
            <v>M2</v>
          </cell>
          <cell r="E895">
            <v>75468</v>
          </cell>
        </row>
        <row r="896">
          <cell r="B896">
            <v>4603</v>
          </cell>
          <cell r="C896" t="str">
            <v>CONSTRUCCION DE CAMINO EN GRAVA</v>
          </cell>
          <cell r="D896" t="str">
            <v>M2</v>
          </cell>
          <cell r="E896">
            <v>1125</v>
          </cell>
        </row>
        <row r="897">
          <cell r="B897">
            <v>4604</v>
          </cell>
          <cell r="C897" t="str">
            <v>DESCAPOTE A MAQUINA EN MATERIAL COMUN (e=0.1m. Incluye Cargue). INCLUYE DISPOSICION FINAL DE ESCOMBROS</v>
          </cell>
          <cell r="D897" t="str">
            <v>M2</v>
          </cell>
          <cell r="E897">
            <v>3862</v>
          </cell>
        </row>
        <row r="898">
          <cell r="B898">
            <v>4605</v>
          </cell>
          <cell r="C898" t="str">
            <v>CONSTRUCCIÓN DE PAVIMENTO FLEXIBLE e= 0.10m (no incluye sardinel)</v>
          </cell>
          <cell r="D898" t="str">
            <v>M2</v>
          </cell>
          <cell r="E898">
            <v>171315</v>
          </cell>
        </row>
        <row r="899">
          <cell r="B899">
            <v>4606</v>
          </cell>
          <cell r="C899" t="str">
            <v>TRITURADO 3/4" e=0.1M. SUMINISTRO E INSTALACION.</v>
          </cell>
          <cell r="D899" t="str">
            <v>M2</v>
          </cell>
          <cell r="E899">
            <v>17312</v>
          </cell>
        </row>
        <row r="900">
          <cell r="B900">
            <v>4607</v>
          </cell>
          <cell r="C900" t="str">
            <v>CONSTRUCCION DE CAMINO CON SUBBASE GRANULAR TIPO C SBG-C e=0.30MT</v>
          </cell>
          <cell r="D900" t="str">
            <v>M2</v>
          </cell>
          <cell r="E900">
            <v>42651</v>
          </cell>
        </row>
        <row r="901">
          <cell r="B901">
            <v>4608</v>
          </cell>
          <cell r="C901" t="str">
            <v>REHABILITACION DE CAMINO CON SUBBASE GRANULAR TIPO C SBG-C e=0.30MT</v>
          </cell>
          <cell r="D901" t="str">
            <v>M2</v>
          </cell>
          <cell r="E901">
            <v>21326</v>
          </cell>
        </row>
        <row r="902">
          <cell r="B902">
            <v>4609</v>
          </cell>
          <cell r="C902" t="str">
            <v>CONSTRUCCIÓN DE CAMINO CON SUBBASE GRANULAR TIPO C SBG-C e=0.30MT INCLUYE TRANSPORTE Y DISPOSICIÓN DE ESCOMBRO Y TRATAMIENTO SUPERFICIAL SIMPLE</v>
          </cell>
          <cell r="D902" t="str">
            <v>M2</v>
          </cell>
          <cell r="E902">
            <v>72513</v>
          </cell>
        </row>
        <row r="903">
          <cell r="B903">
            <v>4610</v>
          </cell>
          <cell r="C903" t="str">
            <v>MANTENIMIENTO CORRECTIVO DE CICLORUTAS (SOBRECARPETA: RODADURA ASFÁLTICA e=0.04m)</v>
          </cell>
          <cell r="D903" t="str">
            <v>M2</v>
          </cell>
          <cell r="E903">
            <v>35699</v>
          </cell>
        </row>
        <row r="904">
          <cell r="B904">
            <v>4611</v>
          </cell>
          <cell r="C904" t="str">
            <v>CARCAMO TIPO PLACA DE PROTECCIÓN PARA TUBERÍA Ø 8" NORMA EAAB NS-090 . 3v.2. INCLUYE: DESPERDICIOS, COMPACTACIÓN Y DESPUNTES.</v>
          </cell>
          <cell r="D904" t="str">
            <v>ML</v>
          </cell>
          <cell r="E904">
            <v>115178</v>
          </cell>
        </row>
        <row r="905">
          <cell r="B905">
            <v>4612</v>
          </cell>
          <cell r="C905" t="str">
            <v>CARCAMO TIPO PLACA DE PROTECCIÓN PARA TUBERÍA Ø 10" NORMA EAAB NS-090 . 3v.2. INCLUYE: DESPERDICIOS, COMPACTACIÓN Y DESPUNTES.</v>
          </cell>
          <cell r="D905" t="str">
            <v>ML</v>
          </cell>
          <cell r="E905">
            <v>115558</v>
          </cell>
        </row>
        <row r="906">
          <cell r="B906">
            <v>4613</v>
          </cell>
          <cell r="C906" t="str">
            <v>TRANSPORTE Y DISPOSICION FINAL DE ESCOMBROS EN SITIO AUTORIZADO (distancia de transporte 28 Km)</v>
          </cell>
          <cell r="D906" t="str">
            <v>M3</v>
          </cell>
          <cell r="E906">
            <v>30733</v>
          </cell>
        </row>
        <row r="907">
          <cell r="B907">
            <v>4614</v>
          </cell>
          <cell r="C907" t="str">
            <v>CARCAMO TIPO PLACA DE PROTECCIÓN PARA TUBERÍA Ø 12" NORMA EAAB NS-090 . 3v.2. INCLUYE: DESPERDICIOS, COMPACTACIÓN Y DESPUNTES.</v>
          </cell>
          <cell r="D907" t="str">
            <v>ML</v>
          </cell>
          <cell r="E907">
            <v>115934</v>
          </cell>
        </row>
        <row r="908">
          <cell r="B908">
            <v>4615</v>
          </cell>
          <cell r="C908" t="str">
            <v>CARCAMO TIPO PLACA DE PROTECCIÓN PARA TUBERÍA Ø 16" NORMA EAAB NS-090 . 3v.2. INCLUYE: DESPERDICIOS, COMPACTACIÓN Y DESPUNTES.</v>
          </cell>
          <cell r="D908" t="str">
            <v>ML</v>
          </cell>
          <cell r="E908">
            <v>150251</v>
          </cell>
        </row>
        <row r="909">
          <cell r="B909">
            <v>4616</v>
          </cell>
          <cell r="C909" t="str">
            <v>CARCAMO TIPO PLACA DE PROTECCIÓN PARA TUBERÍA Ø 18" NORMA EAAB NS-090 . 3v.2. INCLUYE: DESPERDICIOS, COMPACTACIÓN Y DESPUNTES.</v>
          </cell>
          <cell r="D909" t="str">
            <v>ML</v>
          </cell>
          <cell r="E909">
            <v>150631</v>
          </cell>
        </row>
        <row r="910">
          <cell r="B910">
            <v>4617</v>
          </cell>
          <cell r="C910" t="str">
            <v>CARCAMO TIPO PLACA DE PROTECCIÓN PARA TUBERÍA Ø 20" NORMA EAAB NS-090 . 3v.2. INCLUYE: DESPERDICIOS, COMPACTACIÓN Y DESPUNTES.</v>
          </cell>
          <cell r="D910" t="str">
            <v>ML</v>
          </cell>
          <cell r="E910">
            <v>180446</v>
          </cell>
        </row>
        <row r="911">
          <cell r="B911">
            <v>4618</v>
          </cell>
          <cell r="C911" t="str">
            <v>CARCAMO TIPO PLACA DE PROTECCIÓN PARA TUBERÍA Ø 24" NORMA EAAB NS-090 . 3v.2. INCLUYE: DESPERDICIOS, COMPACTACIÓN Y DESPUNTES.</v>
          </cell>
          <cell r="D911" t="str">
            <v>ML</v>
          </cell>
          <cell r="E911">
            <v>187932</v>
          </cell>
        </row>
        <row r="912">
          <cell r="B912">
            <v>4619</v>
          </cell>
          <cell r="C912" t="str">
            <v>CARCAMO TIPO PLACA DE PROTECCIÓN PARA TUBERÍA Ø 27" NORMA EAAB NS-090 . 3v.2. INCLUYE: DESPERDICIOS, COMPACTACIÓN Y DESPUNTES.</v>
          </cell>
          <cell r="D912" t="str">
            <v>ML</v>
          </cell>
          <cell r="E912">
            <v>206564</v>
          </cell>
        </row>
        <row r="913">
          <cell r="B913">
            <v>4620</v>
          </cell>
          <cell r="C913" t="str">
            <v>CARCAMO TIPO PLACA DE PROTECCIÓN PARA TUBERÍA Ø 30" NORMA EAAB NS-090 . 3v.2. INCLUYE: DESPERDICIOS, COMPACTACIÓN Y DESPUNTES.</v>
          </cell>
          <cell r="D913" t="str">
            <v>ML</v>
          </cell>
          <cell r="E913">
            <v>223923</v>
          </cell>
        </row>
        <row r="914">
          <cell r="B914">
            <v>4621</v>
          </cell>
          <cell r="C914" t="str">
            <v>CARCAMO TIPO PLACA DE PROTECCIÓN PARA TUBERÍA Ø 32" NORMA EAAB NS-090 . 3v.2. INCLUYE: DESPERDICIOS, COMPACTACIÓN Y DESPUNTES.</v>
          </cell>
          <cell r="D914" t="str">
            <v>ML</v>
          </cell>
          <cell r="E914">
            <v>249099</v>
          </cell>
        </row>
        <row r="915">
          <cell r="B915">
            <v>4622</v>
          </cell>
          <cell r="C915" t="str">
            <v>CARCAMO TIPO PLACA DE PROTECCIÓN PARA TUBERÍA Ø 36" NORMA EAAB NS-090 . 3v.2. INCLUYE: DESPERDICIOS, COMPACTACIÓN Y DESPUNTES.</v>
          </cell>
          <cell r="D915" t="str">
            <v>ML</v>
          </cell>
          <cell r="E915">
            <v>262486</v>
          </cell>
        </row>
        <row r="916">
          <cell r="B916">
            <v>4624</v>
          </cell>
          <cell r="C916" t="str">
            <v>TUBERIA GRP 300mm  (INCLUYE TRANSPORTE). SUMINISTRO E INSTALACION.</v>
          </cell>
          <cell r="D916" t="str">
            <v>ML</v>
          </cell>
          <cell r="E916">
            <v>152040</v>
          </cell>
        </row>
        <row r="917">
          <cell r="B917">
            <v>4625</v>
          </cell>
          <cell r="C917" t="str">
            <v>TUBERIA GRP 400mm  (INCLUYE TRANSPORTE). SUMINISTRO E INSTALACION.</v>
          </cell>
          <cell r="D917" t="str">
            <v>ML</v>
          </cell>
          <cell r="E917">
            <v>221002</v>
          </cell>
        </row>
        <row r="918">
          <cell r="B918">
            <v>4626</v>
          </cell>
          <cell r="C918" t="str">
            <v>TUBERIA GRP 500mm  (INCLUYE TRANSPORTE). SUMINISTRO E INSTALACION.</v>
          </cell>
          <cell r="D918" t="str">
            <v>ML</v>
          </cell>
          <cell r="E918">
            <v>306904</v>
          </cell>
        </row>
        <row r="919">
          <cell r="B919">
            <v>4627</v>
          </cell>
          <cell r="C919" t="str">
            <v>TUBERIA GRP 600mm  (INCLUYE TRANSPORTE). SUMINISTRO E INSTALACION.</v>
          </cell>
          <cell r="D919" t="str">
            <v>ML</v>
          </cell>
          <cell r="E919">
            <v>401118</v>
          </cell>
        </row>
        <row r="920">
          <cell r="B920">
            <v>4628</v>
          </cell>
          <cell r="C920" t="str">
            <v>TUBERIA GRP 700mm  (INCLUYE TRANSPORTE). SUMINISTRO E INSTALACION.</v>
          </cell>
          <cell r="D920" t="str">
            <v>ML</v>
          </cell>
          <cell r="E920">
            <v>524724</v>
          </cell>
        </row>
        <row r="921">
          <cell r="B921">
            <v>4629</v>
          </cell>
          <cell r="C921" t="str">
            <v>TUBERIA GRP 800mm  (INCLUYE TRANSPORTE). SUMINISTRO E INSTALACION.</v>
          </cell>
          <cell r="D921" t="str">
            <v>ML</v>
          </cell>
          <cell r="E921">
            <v>642638</v>
          </cell>
        </row>
        <row r="922">
          <cell r="B922">
            <v>4630</v>
          </cell>
          <cell r="C922" t="str">
            <v>TUBERIA GRP 900mm  (INCLUYE TRANSPORTE). SUMINISTRO E INSTALACION.</v>
          </cell>
          <cell r="D922" t="str">
            <v>ML</v>
          </cell>
          <cell r="E922">
            <v>739700</v>
          </cell>
        </row>
        <row r="923">
          <cell r="B923">
            <v>4631</v>
          </cell>
          <cell r="C923" t="str">
            <v>TUBERIA GRP 1000mm  (INCLUYE TRANSPORTE). SUMINISTRO E INSTALACION.</v>
          </cell>
          <cell r="D923" t="str">
            <v>ML</v>
          </cell>
          <cell r="E923">
            <v>889970</v>
          </cell>
        </row>
        <row r="924">
          <cell r="B924">
            <v>4632</v>
          </cell>
          <cell r="C924" t="str">
            <v>TUBERIA GRP 1100mm  (INCLUYE TRANSPORTE). SUMINISTRO E INSTALACION.</v>
          </cell>
          <cell r="D924" t="str">
            <v>ML</v>
          </cell>
          <cell r="E924">
            <v>1054726</v>
          </cell>
        </row>
        <row r="925">
          <cell r="B925">
            <v>4633</v>
          </cell>
          <cell r="C925" t="str">
            <v>TUBERIA GRP 1200mm  (INCLUYE TRANSPORTE). SUMINISTRO E INSTALACION.</v>
          </cell>
          <cell r="D925" t="str">
            <v>ML</v>
          </cell>
          <cell r="E925">
            <v>1230832</v>
          </cell>
        </row>
        <row r="926">
          <cell r="B926">
            <v>4634</v>
          </cell>
          <cell r="C926" t="str">
            <v>TUBERIA GRP 1300mm  (INCLUYE TRANSPORTE). SUMINISTRO E INSTALACION.</v>
          </cell>
          <cell r="D926" t="str">
            <v>ML</v>
          </cell>
          <cell r="E926">
            <v>1428693</v>
          </cell>
        </row>
        <row r="927">
          <cell r="B927">
            <v>4635</v>
          </cell>
          <cell r="C927" t="str">
            <v>TUBERIA GRP 1400mm  (INCLUYE TRANSPORTE). SUMINISTRO E INSTALACION.</v>
          </cell>
          <cell r="D927" t="str">
            <v>ML</v>
          </cell>
          <cell r="E927">
            <v>1630725</v>
          </cell>
        </row>
        <row r="928">
          <cell r="B928">
            <v>4636</v>
          </cell>
          <cell r="C928" t="str">
            <v>TUBERIA GRP 1500mm  (INCLUYE TRANSPORTE). SUMINISTRO E INSTALACION.</v>
          </cell>
          <cell r="D928" t="str">
            <v>ML</v>
          </cell>
          <cell r="E928">
            <v>1816738</v>
          </cell>
        </row>
        <row r="929">
          <cell r="B929">
            <v>4637</v>
          </cell>
          <cell r="C929" t="str">
            <v>TUBERIA GRP 1600mm  (INCLUYE TRANSPORTE). SUMINISTRO E INSTALACION.</v>
          </cell>
          <cell r="D929" t="str">
            <v>ML</v>
          </cell>
          <cell r="E929">
            <v>2032211</v>
          </cell>
        </row>
        <row r="930">
          <cell r="B930">
            <v>4638</v>
          </cell>
          <cell r="C930" t="str">
            <v>TUBERIA GRP 1700mm  (INCLUYE TRANSPORTE). SUMINISTRO E INSTALACION.</v>
          </cell>
          <cell r="D930" t="str">
            <v>ML</v>
          </cell>
          <cell r="E930">
            <v>2271692</v>
          </cell>
        </row>
        <row r="931">
          <cell r="B931">
            <v>4639</v>
          </cell>
          <cell r="C931" t="str">
            <v>CONSTRUCCIÓN DE PAVIMENTO FLEXIBLE MD10 E=0.08m Y MD20 e= 0.18m (no incluye sardinel)</v>
          </cell>
          <cell r="D931" t="str">
            <v>M2</v>
          </cell>
          <cell r="E931">
            <v>255995</v>
          </cell>
        </row>
        <row r="932">
          <cell r="B932">
            <v>4640</v>
          </cell>
          <cell r="C932" t="str">
            <v>CONSTRUCCIÓN DE PAVIMENTO FLEXIBLE MD10 E=0.06m Y MD20 e= 0.18m (no incluye sardinel)</v>
          </cell>
          <cell r="D932" t="str">
            <v>M2</v>
          </cell>
          <cell r="E932">
            <v>241589</v>
          </cell>
        </row>
        <row r="933">
          <cell r="B933">
            <v>4641</v>
          </cell>
          <cell r="C933" t="str">
            <v>ACOPLE GRP 300mm. SUMINISTRO E INSTALACION.</v>
          </cell>
          <cell r="D933" t="str">
            <v>UN</v>
          </cell>
          <cell r="E933">
            <v>143300</v>
          </cell>
        </row>
        <row r="934">
          <cell r="B934">
            <v>4642</v>
          </cell>
          <cell r="C934" t="str">
            <v>ACOPLE GRP 350mm. SUMINISTRO E INSTALACION.</v>
          </cell>
          <cell r="D934" t="str">
            <v>UN</v>
          </cell>
          <cell r="E934">
            <v>177535</v>
          </cell>
        </row>
        <row r="935">
          <cell r="B935">
            <v>4643</v>
          </cell>
          <cell r="C935" t="str">
            <v>ACOPLE GRP 400mm. SUMINISTRO E INSTALACION.</v>
          </cell>
          <cell r="D935" t="str">
            <v>UN</v>
          </cell>
          <cell r="E935">
            <v>215788</v>
          </cell>
        </row>
        <row r="936">
          <cell r="B936">
            <v>4644</v>
          </cell>
          <cell r="C936" t="str">
            <v>ACOPLE GRP 500mm. SUMINISTRO E INSTALACION.</v>
          </cell>
          <cell r="D936" t="str">
            <v>UN</v>
          </cell>
          <cell r="E936">
            <v>291440</v>
          </cell>
        </row>
        <row r="937">
          <cell r="B937">
            <v>4645</v>
          </cell>
          <cell r="C937" t="str">
            <v>ACOPLE GRP 600mm. SUMINISTRO E INSTALACION.</v>
          </cell>
          <cell r="D937" t="str">
            <v>UN</v>
          </cell>
          <cell r="E937">
            <v>450260</v>
          </cell>
        </row>
        <row r="938">
          <cell r="B938">
            <v>4646</v>
          </cell>
          <cell r="C938" t="str">
            <v>ACOPLE GRP 700mm. SUMINISTRO E INSTALACION.</v>
          </cell>
          <cell r="D938" t="str">
            <v>UN</v>
          </cell>
          <cell r="E938">
            <v>598358</v>
          </cell>
        </row>
        <row r="939">
          <cell r="B939">
            <v>4647</v>
          </cell>
          <cell r="C939" t="str">
            <v>ACOPLE GRP 800mm. SUMINISTRO E INSTALACION.</v>
          </cell>
          <cell r="D939" t="str">
            <v>UN</v>
          </cell>
          <cell r="E939">
            <v>606780</v>
          </cell>
        </row>
        <row r="940">
          <cell r="B940">
            <v>4648</v>
          </cell>
          <cell r="C940" t="str">
            <v>ACOPLE GRP 900mm. SUMINISTRO E INSTALACION.</v>
          </cell>
          <cell r="D940" t="str">
            <v>UN</v>
          </cell>
          <cell r="E940">
            <v>689375</v>
          </cell>
        </row>
        <row r="941">
          <cell r="B941">
            <v>4649</v>
          </cell>
          <cell r="C941" t="str">
            <v>ACOPLE GRP 1000mm. SUMINISTRO E INSTALACION.</v>
          </cell>
          <cell r="D941" t="str">
            <v>UN</v>
          </cell>
          <cell r="E941">
            <v>727701</v>
          </cell>
        </row>
        <row r="942">
          <cell r="B942">
            <v>4650</v>
          </cell>
          <cell r="C942" t="str">
            <v>ACOPLE GRP 1100mm. SUMINISTRO E INSTALACION.</v>
          </cell>
          <cell r="D942" t="str">
            <v>UN</v>
          </cell>
          <cell r="E942">
            <v>780396</v>
          </cell>
        </row>
        <row r="943">
          <cell r="B943">
            <v>4651</v>
          </cell>
          <cell r="C943" t="str">
            <v>ACOPLE GRP 1200mm. SUMINISTRO E INSTALACION.</v>
          </cell>
          <cell r="D943" t="str">
            <v>UN</v>
          </cell>
          <cell r="E943">
            <v>839622</v>
          </cell>
        </row>
        <row r="944">
          <cell r="B944">
            <v>4652</v>
          </cell>
          <cell r="C944" t="str">
            <v>ACOPLE GRP 1300mm. SUMINISTRO E INSTALACION.</v>
          </cell>
          <cell r="D944" t="str">
            <v>UN</v>
          </cell>
          <cell r="E944">
            <v>1002544</v>
          </cell>
        </row>
        <row r="945">
          <cell r="B945">
            <v>4653</v>
          </cell>
          <cell r="C945" t="str">
            <v>ACOPLE GRP 1400mm. SUMINISTRO E INSTALACION.</v>
          </cell>
          <cell r="D945" t="str">
            <v>UN</v>
          </cell>
          <cell r="E945">
            <v>1090196</v>
          </cell>
        </row>
        <row r="946">
          <cell r="B946">
            <v>4654</v>
          </cell>
          <cell r="C946" t="str">
            <v>ACOPLE GRP 1500mm. SUMINISTRO E INSTALACION.</v>
          </cell>
          <cell r="D946" t="str">
            <v>UN</v>
          </cell>
          <cell r="E946">
            <v>1098322</v>
          </cell>
        </row>
        <row r="947">
          <cell r="B947">
            <v>4655</v>
          </cell>
          <cell r="C947" t="str">
            <v>ACOPLE GRP 1600mm. SUMINISTRO E INSTALACION.</v>
          </cell>
          <cell r="D947" t="str">
            <v>UN</v>
          </cell>
          <cell r="E947">
            <v>1308453</v>
          </cell>
        </row>
        <row r="948">
          <cell r="B948">
            <v>4656</v>
          </cell>
          <cell r="C948" t="str">
            <v>ACOPLE GRP 1700mm. SUMINISTRO E INSTALACION.</v>
          </cell>
          <cell r="D948" t="str">
            <v>UN</v>
          </cell>
          <cell r="E948">
            <v>1295204</v>
          </cell>
        </row>
        <row r="949">
          <cell r="B949">
            <v>4657</v>
          </cell>
          <cell r="C949" t="str">
            <v>ACOPLE GRP 1800mm. SUMINISTRO E INSTALACION.</v>
          </cell>
          <cell r="D949" t="str">
            <v>UN</v>
          </cell>
          <cell r="E949">
            <v>1385768</v>
          </cell>
        </row>
        <row r="950">
          <cell r="B950">
            <v>4658</v>
          </cell>
          <cell r="C950" t="str">
            <v>ACOPLE GRP 2000mm. SUMINISTRO E INSTALACION.</v>
          </cell>
          <cell r="D950" t="str">
            <v>UN</v>
          </cell>
          <cell r="E950">
            <v>1537444</v>
          </cell>
        </row>
        <row r="951">
          <cell r="B951">
            <v>4659</v>
          </cell>
          <cell r="C951" t="str">
            <v>TUBERIA GRP 1800mm  (INCLUYE TRANSPORTE). SUMINISTRO E INSTALACION.</v>
          </cell>
          <cell r="D951" t="str">
            <v>ML</v>
          </cell>
          <cell r="E951">
            <v>2548334</v>
          </cell>
        </row>
        <row r="952">
          <cell r="B952">
            <v>4660</v>
          </cell>
          <cell r="C952" t="str">
            <v>TUBERIA GRP 2000mm  (INCLUYE TRANSPORTE). SUMINISTRO E INSTALACION.</v>
          </cell>
          <cell r="D952" t="str">
            <v>ML</v>
          </cell>
          <cell r="E952">
            <v>3171664</v>
          </cell>
        </row>
        <row r="953">
          <cell r="B953">
            <v>4661</v>
          </cell>
          <cell r="C953" t="str">
            <v>TUBERIA GRP 2400mm  (INCLUYE TRANSPORTE). SUMINISTRO E INSTALACION.</v>
          </cell>
          <cell r="D953" t="str">
            <v>ML</v>
          </cell>
          <cell r="E953">
            <v>4460049</v>
          </cell>
        </row>
        <row r="954">
          <cell r="B954">
            <v>4662</v>
          </cell>
          <cell r="C954" t="str">
            <v>ACOPLE GRP 2400mm. SUMINISTRO E INSTALACION.</v>
          </cell>
          <cell r="D954" t="str">
            <v>UN</v>
          </cell>
          <cell r="E954">
            <v>2128418</v>
          </cell>
        </row>
        <row r="955">
          <cell r="B955">
            <v>4663</v>
          </cell>
          <cell r="C955" t="str">
            <v>PARCHEO EN PAVIMENTO FLEXIBLE e=0.12m. (Incluye demolición manual y cargue de pavimento flexible de e=0.12m, transporte y disposición final de escombros, imprimación, colocación y compactación MD20 e=8cm y MD12 e=4cm , riego CRR-1, imprima CLR-0)</v>
          </cell>
          <cell r="D955" t="str">
            <v>M2</v>
          </cell>
          <cell r="E955">
            <v>104835</v>
          </cell>
        </row>
        <row r="956">
          <cell r="B956">
            <v>4664</v>
          </cell>
          <cell r="C956" t="str">
            <v>CONSTRUCCIÓN DE PAVIMENTO FLEXIBLE e= 0.15m (no incluye sardinel)</v>
          </cell>
          <cell r="D956" t="str">
            <v>M2</v>
          </cell>
          <cell r="E956">
            <v>215831</v>
          </cell>
        </row>
        <row r="957">
          <cell r="B957">
            <v>4665</v>
          </cell>
          <cell r="C957" t="str">
            <v>REHABILITACIÓN DE PAVIMENTO FLEXIBLE e= 0.18m  BG=25cm, SBG=30cm</v>
          </cell>
          <cell r="D957" t="str">
            <v>M2</v>
          </cell>
          <cell r="E957">
            <v>232527</v>
          </cell>
        </row>
        <row r="958">
          <cell r="B958">
            <v>4666</v>
          </cell>
          <cell r="C958" t="str">
            <v>REHABILITACIÓN DE PAVIMENTO RÍGIDO: LOSAS EN CONCRETO HIDRAULICO MR-45 e=0.20m</v>
          </cell>
          <cell r="D958" t="str">
            <v>M2</v>
          </cell>
          <cell r="E958">
            <v>188159</v>
          </cell>
        </row>
        <row r="959">
          <cell r="B959">
            <v>4667</v>
          </cell>
          <cell r="C959" t="str">
            <v>CONSTRUCCIÓN DE PAVIMENTO RÍGIDO: LOSAS EN CONCRETO HIDRAULICO MR-45 e=0.20m (no incluye sardinel)</v>
          </cell>
          <cell r="D959" t="str">
            <v>M2</v>
          </cell>
          <cell r="E959">
            <v>223357</v>
          </cell>
        </row>
        <row r="960">
          <cell r="B960">
            <v>4668</v>
          </cell>
          <cell r="C960" t="str">
            <v>GEOTEXTIL NT 1600 PARA SEPARACION SUBRASANTE/CAPAS GRANULARES (Incluye Suministro e Instalación)</v>
          </cell>
          <cell r="D960" t="str">
            <v>M2</v>
          </cell>
          <cell r="E960">
            <v>5206</v>
          </cell>
        </row>
        <row r="961">
          <cell r="B961">
            <v>4669</v>
          </cell>
          <cell r="C961" t="str">
            <v>GEOTEXTIL NT 1800 PARA SEPARACION SUBRASANTE/CAPAS GRANULARES (Incluye Suministro e Instalación)</v>
          </cell>
          <cell r="D961" t="str">
            <v>M2</v>
          </cell>
          <cell r="E961">
            <v>6114</v>
          </cell>
        </row>
        <row r="962">
          <cell r="B962">
            <v>4670</v>
          </cell>
          <cell r="C962" t="str">
            <v>GEOTEXTIL NT 2000 PARA SEPARACION SUBRASANTE/CAPAS GRANULARES (Incluye Suministro e Instalación)</v>
          </cell>
          <cell r="D962" t="str">
            <v>M2</v>
          </cell>
          <cell r="E962">
            <v>5875</v>
          </cell>
        </row>
        <row r="963">
          <cell r="B963">
            <v>4671</v>
          </cell>
          <cell r="C963" t="str">
            <v>GEOTEXTIL NT 2500 PARA SEPARACION SUBRASANTE/CAPAS GRANULARES (Incluye Suministro e Instalación)</v>
          </cell>
          <cell r="D963" t="str">
            <v>M2</v>
          </cell>
          <cell r="E963">
            <v>7169</v>
          </cell>
        </row>
        <row r="964">
          <cell r="B964">
            <v>4672</v>
          </cell>
          <cell r="C964" t="str">
            <v>GEOTEXTIL NT 1600 PARA SUBDRENES/FILTROS (Incluye Suministro e Instalación)</v>
          </cell>
          <cell r="D964" t="str">
            <v>M2</v>
          </cell>
          <cell r="E964">
            <v>5206</v>
          </cell>
        </row>
        <row r="965">
          <cell r="B965">
            <v>4673</v>
          </cell>
          <cell r="C965" t="str">
            <v>GEOTEXTIL NT 1800 PARA SUBDRENES/FILTROS (Incluye Suministro e Instalación)</v>
          </cell>
          <cell r="D965" t="str">
            <v>M2</v>
          </cell>
          <cell r="E965">
            <v>6114</v>
          </cell>
        </row>
        <row r="966">
          <cell r="B966">
            <v>4674</v>
          </cell>
          <cell r="C966" t="str">
            <v>GEOTEXTIL NT 2000 PARA SUBDRENES/FILTROS (Incluye Suministro e Instalación)</v>
          </cell>
          <cell r="D966" t="str">
            <v>M2</v>
          </cell>
          <cell r="E966">
            <v>6502</v>
          </cell>
        </row>
        <row r="967">
          <cell r="B967">
            <v>4675</v>
          </cell>
          <cell r="C967" t="str">
            <v>CANECA TIPO M120 (En malla metálica. Incluye Suministro e Instalación. Incluye base en Concreto 3000 PSI,  premezclado</v>
          </cell>
          <cell r="D967" t="str">
            <v>UN</v>
          </cell>
          <cell r="E967">
            <v>305476</v>
          </cell>
        </row>
        <row r="968">
          <cell r="B968">
            <v>4676</v>
          </cell>
          <cell r="C968" t="str">
            <v>GEOTEXTIL NT 2500 PARA SUBDRENES/FILTROS (Incluye Suministro e Instalación)</v>
          </cell>
          <cell r="D968" t="str">
            <v>M2</v>
          </cell>
          <cell r="E968">
            <v>7169</v>
          </cell>
        </row>
        <row r="969">
          <cell r="B969">
            <v>4677</v>
          </cell>
          <cell r="C969" t="str">
            <v>MANTENIMIENTO CORRECTIVO DE ESPACIO PUBLICO ADOQUIN DE ARCILLA PESADO SOBRE MORTER.  INCL. RETIRO ADOQUIN E INSTALAR NUEVO</v>
          </cell>
          <cell r="D969" t="str">
            <v>M2</v>
          </cell>
          <cell r="E969">
            <v>67730</v>
          </cell>
        </row>
        <row r="970">
          <cell r="B970">
            <v>4678</v>
          </cell>
          <cell r="C970" t="str">
            <v>ADOQUIN DE ARCILLA TR.PESADO 0.20x10x8cm (Suministro e Instalación. Incluye Base 4cm mortero 2000 y Arena de Sello)</v>
          </cell>
          <cell r="D970" t="str">
            <v>M2</v>
          </cell>
          <cell r="E970">
            <v>63419</v>
          </cell>
        </row>
        <row r="971">
          <cell r="B971">
            <v>4679</v>
          </cell>
          <cell r="C971" t="str">
            <v>MANTENIMIENTO CORRECTIVO ESPACIO PUBLICO EN ADOQUIN DE ARCILLA TRAFICO PESADO SOBRE ARENA. INCL. RETIRO ADOQUIN E INSTALAR NUEVO</v>
          </cell>
          <cell r="D971" t="str">
            <v>M2</v>
          </cell>
          <cell r="E971">
            <v>53408</v>
          </cell>
        </row>
        <row r="972">
          <cell r="B972">
            <v>4680</v>
          </cell>
          <cell r="C972" t="str">
            <v>MANTENIMIENTO CORRECTIVO ESPACIO PUBLICO EN ADOQUIN DE CONCRETO TRAFICO LIVIANO SOBRE ARENA. INCL. RETIRO ADOQUIN E INSTALAR NUEVO</v>
          </cell>
          <cell r="D972" t="str">
            <v>M2</v>
          </cell>
          <cell r="E972">
            <v>59804</v>
          </cell>
        </row>
        <row r="973">
          <cell r="B973">
            <v>4681</v>
          </cell>
          <cell r="C973" t="str">
            <v>MANTENIMIENTO CORRECTIVO ESPACIO PUBLICO EN ADOQUIN DE CONCRETO TRAFICO PESADO 20x10x8cm SOBRE ARENA. INCL. RETIRO ADOQUIN E INSTALAR NUEVO</v>
          </cell>
          <cell r="D973" t="str">
            <v>M2</v>
          </cell>
          <cell r="E973">
            <v>66668</v>
          </cell>
        </row>
        <row r="974">
          <cell r="B974">
            <v>4682</v>
          </cell>
          <cell r="C974" t="str">
            <v>REHABILITACION ANDEN ADOQUIN ARCILLA TR. PESADO SOBRE ARENA NO INCL BORDILLO. INCL. DEMOLICION ADOQUIN E INSTALAR NUEVO</v>
          </cell>
          <cell r="D974" t="str">
            <v>M2</v>
          </cell>
          <cell r="E974">
            <v>88632</v>
          </cell>
        </row>
        <row r="975">
          <cell r="B975">
            <v>4683</v>
          </cell>
          <cell r="C975" t="str">
            <v>REHABILITACION DE ANDEN EN ADOQUIN DE ARCILLA SOBRE MORTER. NO INCL BORDILLO. INCL. RETIRO ADOQUIN E INSTALAR NUEVO</v>
          </cell>
          <cell r="D975" t="str">
            <v>M2</v>
          </cell>
          <cell r="E975">
            <v>101076</v>
          </cell>
        </row>
        <row r="976">
          <cell r="B976">
            <v>4684</v>
          </cell>
          <cell r="C976" t="str">
            <v>REHABILITACION DE ANDEN EN ADOQUIN DE CONCRETO BASE ARENA. NO INCL BORDILLO. INCL. DEMOLICION ADOQUIN E INSTALAR NUEVO</v>
          </cell>
          <cell r="D976" t="str">
            <v>M2</v>
          </cell>
          <cell r="E976">
            <v>101892</v>
          </cell>
        </row>
        <row r="977">
          <cell r="B977">
            <v>4685</v>
          </cell>
          <cell r="C977" t="str">
            <v>REHABILITACION DE ANDEN EN ADOQUIN DE CONCRETO L BASE ARENA. NO INCL BORDILLO. INCL. DEMOLICION ADOQUIN E INSTALAR NUEVO</v>
          </cell>
          <cell r="D977" t="str">
            <v>M2</v>
          </cell>
          <cell r="E977">
            <v>95028</v>
          </cell>
        </row>
        <row r="978">
          <cell r="B978">
            <v>4686</v>
          </cell>
          <cell r="C978" t="str">
            <v>REPOSICION BOLARDO M63 INCLUYE EXCAVACION CARGUE Y DISPOSICION FINAL DE ESCOMBROS Y BASE EN CONCRETO DE 1500PSI</v>
          </cell>
          <cell r="D978" t="str">
            <v>UN</v>
          </cell>
          <cell r="E978">
            <v>145884</v>
          </cell>
        </row>
        <row r="979">
          <cell r="B979">
            <v>4687</v>
          </cell>
          <cell r="C979" t="str">
            <v>REPOSICION BOLARDO M61 INCLUYE EXCAVACION CARGUE Y DISPOSICION FINAL DE ESCOMBROS Y BASE EN CONCRETO DE 1500PSI</v>
          </cell>
          <cell r="D979" t="str">
            <v>UN</v>
          </cell>
          <cell r="E979">
            <v>156898</v>
          </cell>
        </row>
        <row r="980">
          <cell r="B980">
            <v>4688</v>
          </cell>
          <cell r="C980" t="str">
            <v>REPOSICION DE PROTECTOR DE ARBOL DE UN TUBO M91. INCLUYE EXCAVACION. TRANSPORTE Y DISPOSICION FINAL, INSTALA. NUEVO PROT</v>
          </cell>
          <cell r="D980" t="str">
            <v>UN</v>
          </cell>
          <cell r="E980">
            <v>151992</v>
          </cell>
        </row>
        <row r="981">
          <cell r="B981">
            <v>4689</v>
          </cell>
          <cell r="C981" t="str">
            <v>BOLARDO EN CONCRETO TIPO M60 (Suministro e Instalación. Incluye base en Concreto 3000 PSI, Hecho en Obra)</v>
          </cell>
          <cell r="D981" t="str">
            <v>UN</v>
          </cell>
          <cell r="E981">
            <v>103626</v>
          </cell>
        </row>
        <row r="982">
          <cell r="B982">
            <v>4690</v>
          </cell>
          <cell r="C982" t="str">
            <v>BOLARDO EN CONCRETO TIPO M60 (Suministro e Instalación. Incluye base en Concreto 3000 PSI, Premezclado)</v>
          </cell>
          <cell r="D982" t="str">
            <v>UN</v>
          </cell>
          <cell r="E982">
            <v>108109</v>
          </cell>
        </row>
        <row r="983">
          <cell r="B983">
            <v>4691</v>
          </cell>
          <cell r="C983" t="str">
            <v>BOLARDO EN CONCRETO TIPO M60 (Suministro e Instalación. No incluye base en Concreto)</v>
          </cell>
          <cell r="D983" t="str">
            <v>UN</v>
          </cell>
          <cell r="E983">
            <v>76586</v>
          </cell>
        </row>
        <row r="984">
          <cell r="B984">
            <v>4692</v>
          </cell>
          <cell r="C984" t="str">
            <v>BOLARDO EN CONCRETO TIPO M61 (Suministro e Instalación. Incluye base en Concreto 3000 PSI, Hecho en Obra)</v>
          </cell>
          <cell r="D984" t="str">
            <v>UN</v>
          </cell>
          <cell r="E984">
            <v>102215</v>
          </cell>
        </row>
        <row r="985">
          <cell r="B985">
            <v>4693</v>
          </cell>
          <cell r="C985" t="str">
            <v>BOLARDO EN CONCRETO TIPO M61 (Suministro e Instalación. Incluye base en Concreto 3000 PSI, Premezclado)</v>
          </cell>
          <cell r="D985" t="str">
            <v>UN</v>
          </cell>
          <cell r="E985">
            <v>106698</v>
          </cell>
        </row>
        <row r="986">
          <cell r="B986">
            <v>4694</v>
          </cell>
          <cell r="C986" t="str">
            <v>BOLARDO EN CONCRETO TIPO M61 (Suministro e Instalación. No incluye base en Concreto 3000)</v>
          </cell>
          <cell r="D986" t="str">
            <v>UN</v>
          </cell>
          <cell r="E986">
            <v>79332</v>
          </cell>
        </row>
        <row r="987">
          <cell r="B987">
            <v>4695</v>
          </cell>
          <cell r="C987" t="str">
            <v>PINTURA SOBRE EST. METALICA GALVANIZADA. INCL LIMPIEZA SSPC-SP3, BARRERA EPOXICA e=3mils, ACABADO URETANO e=3mils</v>
          </cell>
          <cell r="D987" t="str">
            <v>KG</v>
          </cell>
          <cell r="E987">
            <v>1286</v>
          </cell>
        </row>
        <row r="988">
          <cell r="B988">
            <v>4696</v>
          </cell>
          <cell r="C988" t="str">
            <v>PINTURA  ESTRUCTURA METÁLICA . INCL LIMPIEZA SSPC-SP5, IMPRIMANTE EPOXICO RICO ZINC Y BARRERA EPOXICA, ACABADO URETANO e=3mils POR CAPA</v>
          </cell>
          <cell r="D988" t="str">
            <v>KG</v>
          </cell>
          <cell r="E988">
            <v>2076</v>
          </cell>
        </row>
        <row r="989">
          <cell r="B989">
            <v>4697</v>
          </cell>
          <cell r="C989" t="str">
            <v>BOLARDO EN HIERRO TIPO M62 (Suministro e Instalación. Incluye base en Concreto 3000 PSI, Premezclado)</v>
          </cell>
          <cell r="D989" t="str">
            <v>UN</v>
          </cell>
          <cell r="E989">
            <v>141918</v>
          </cell>
        </row>
        <row r="990">
          <cell r="B990">
            <v>4698</v>
          </cell>
          <cell r="C990" t="str">
            <v>BOLARDO EN HIERRO TIPO M62 (Suministro e Instalación. Incluye base en Concreto 3000 PSI, hecho en obra)</v>
          </cell>
          <cell r="D990" t="str">
            <v>UN</v>
          </cell>
          <cell r="E990">
            <v>140985</v>
          </cell>
        </row>
        <row r="991">
          <cell r="B991">
            <v>4699</v>
          </cell>
          <cell r="C991" t="str">
            <v>BOLARDO EN HIERRO TIPO M63 (Suministro e Instalación. Incluye base en Concreto 3000 PSI premezclado)</v>
          </cell>
          <cell r="D991" t="str">
            <v>UN</v>
          </cell>
          <cell r="E991">
            <v>140421</v>
          </cell>
        </row>
        <row r="992">
          <cell r="B992">
            <v>4700</v>
          </cell>
          <cell r="C992" t="str">
            <v>BOLARDO EN HIERRO TIPO M63 (Suministro e Instalación. Incluye base en Concreto 3000 PSI, hecho en obra)</v>
          </cell>
          <cell r="D992" t="str">
            <v>UN</v>
          </cell>
          <cell r="E992">
            <v>135608</v>
          </cell>
        </row>
        <row r="993">
          <cell r="B993">
            <v>4702</v>
          </cell>
          <cell r="C993" t="str">
            <v>MANTENIMIENTO PREVENTIVO ESPACIO PUBLICO. INCLUYE LIMPIEZA E INSTALACION DE SELLO DE ARENA</v>
          </cell>
          <cell r="D993" t="str">
            <v>M2</v>
          </cell>
          <cell r="E993">
            <v>2245</v>
          </cell>
        </row>
        <row r="994">
          <cell r="B994">
            <v>4703</v>
          </cell>
          <cell r="C994" t="str">
            <v>RETIRO DE LOSETA A-50 SOBRE ARENA</v>
          </cell>
          <cell r="D994" t="str">
            <v>M2</v>
          </cell>
          <cell r="E994">
            <v>2279</v>
          </cell>
        </row>
        <row r="995">
          <cell r="B995">
            <v>4704</v>
          </cell>
          <cell r="C995" t="str">
            <v>RETIRO DE LOSETA A-50 SOBRE MORTERO</v>
          </cell>
          <cell r="D995" t="str">
            <v>M2</v>
          </cell>
          <cell r="E995">
            <v>2391</v>
          </cell>
        </row>
        <row r="996">
          <cell r="B996">
            <v>4705</v>
          </cell>
          <cell r="C996" t="str">
            <v>MANTENIMIENTO CORRECTIVO DE ESPACIO PUBLICO LOSETA A-50 SOBRE ARENA.  INCL. RETIRO LOSETA E INSTALAR NUEVA</v>
          </cell>
          <cell r="D996" t="str">
            <v>M2</v>
          </cell>
          <cell r="E996">
            <v>57757</v>
          </cell>
        </row>
        <row r="997">
          <cell r="B997">
            <v>4706</v>
          </cell>
          <cell r="C997" t="str">
            <v>MANTENIMIENTO CORRECTIVO DE ESPACIO PUBLICO LOSETA A-50 SOBRE MORTERO.  INCL. RETIRO LOSETA E INSTALAR NUEVA</v>
          </cell>
          <cell r="D997" t="str">
            <v>M2</v>
          </cell>
          <cell r="E997">
            <v>57869</v>
          </cell>
        </row>
        <row r="998">
          <cell r="B998">
            <v>4708</v>
          </cell>
          <cell r="C998" t="str">
            <v>REHABILITACIÓN DE PAVIMENTO RÍGIDO: LOSAS EN CONCRETO HIDRAULICO MR-45 e=0.27m PARA TRONCAL</v>
          </cell>
          <cell r="D998" t="str">
            <v>M2</v>
          </cell>
          <cell r="E998">
            <v>295723</v>
          </cell>
        </row>
        <row r="999">
          <cell r="B999">
            <v>4709</v>
          </cell>
          <cell r="C999" t="str">
            <v>PARCHEO EN PAVIMENTO FLEXIBLE e=0.10m con MD12. (Incluye demolición manual y cargue de pavimento flexible de e=0.10m, transporte y disposición final de escombros, imprimación, colocación y compactación base asfáltica MD20, imprima CLR-0)</v>
          </cell>
          <cell r="D999" t="str">
            <v>M2</v>
          </cell>
          <cell r="E999">
            <v>89568</v>
          </cell>
        </row>
        <row r="1000">
          <cell r="B1000">
            <v>4710</v>
          </cell>
          <cell r="C1000" t="str">
            <v>DEMARCACION CON PINTURA TERMOPLASTICA PARA CICLORUTAS (INCLUYE SUMINISTRO, APLICACION CON MICROESFERA) A=10 CM</v>
          </cell>
          <cell r="D1000" t="str">
            <v>ML</v>
          </cell>
          <cell r="E1000">
            <v>10948</v>
          </cell>
        </row>
        <row r="1001">
          <cell r="B1001">
            <v>4711</v>
          </cell>
          <cell r="C1001" t="str">
            <v>FLECHA DE FRENTE PARA CICLORRUTA EN PINTURA TERMOPLASTICA. (INCLUYE SUMINISTRO, APLICACION CON MICROESFERA)</v>
          </cell>
          <cell r="D1001" t="str">
            <v>UN</v>
          </cell>
          <cell r="E1001">
            <v>32187</v>
          </cell>
        </row>
        <row r="1002">
          <cell r="B1002">
            <v>4712</v>
          </cell>
          <cell r="C1002" t="str">
            <v>MEZCLA ASFALTICA CON ASFALTO CAUCHO (Suministro, Extendido, Nivelación y Compactación)</v>
          </cell>
          <cell r="D1002" t="str">
            <v>M3</v>
          </cell>
          <cell r="E1002">
            <v>963899</v>
          </cell>
        </row>
        <row r="1003">
          <cell r="B1003">
            <v>4737</v>
          </cell>
          <cell r="C1003" t="str">
            <v>PILOTE D=80 CM (Incl. Excavación, Cargue, movilización, montaje y desmontaje equipo, y concreto)</v>
          </cell>
          <cell r="D1003" t="str">
            <v>ML</v>
          </cell>
          <cell r="E1003">
            <v>717524</v>
          </cell>
        </row>
        <row r="1004">
          <cell r="B1004">
            <v>4738</v>
          </cell>
          <cell r="C1004" t="str">
            <v>PILOTE D=70 CM (Incl. Excavación, Cargue, movilización, montaje y desmontaje equipo, y concreto)</v>
          </cell>
          <cell r="D1004" t="str">
            <v>ML</v>
          </cell>
          <cell r="E1004">
            <v>544655</v>
          </cell>
        </row>
        <row r="1005">
          <cell r="B1005">
            <v>4739</v>
          </cell>
          <cell r="C1005" t="str">
            <v>PILOTE D=90 CM (Incl. Excavación, Cargue, movilización, montaje y desmontaje equipo, y concreto)</v>
          </cell>
          <cell r="D1005" t="str">
            <v>ML</v>
          </cell>
          <cell r="E1005">
            <v>779652</v>
          </cell>
        </row>
        <row r="1006">
          <cell r="B1006">
            <v>4740</v>
          </cell>
          <cell r="C1006" t="str">
            <v>PILOTE D=100 CM (Incl. Excavación, Cargue, movilización, montaje y desmontaje equipo, y concreto)</v>
          </cell>
          <cell r="D1006" t="str">
            <v>ML</v>
          </cell>
          <cell r="E1006">
            <v>849054</v>
          </cell>
        </row>
        <row r="1007">
          <cell r="B1007">
            <v>4741</v>
          </cell>
          <cell r="C1007" t="str">
            <v>PILOTE D=110 CM (Incl. Excavación, Cargue, movilización, montaje y desmontaje equipo, y concreto)</v>
          </cell>
          <cell r="D1007" t="str">
            <v>ML</v>
          </cell>
          <cell r="E1007">
            <v>1161864</v>
          </cell>
        </row>
        <row r="1008">
          <cell r="B1008">
            <v>4742</v>
          </cell>
          <cell r="C1008" t="str">
            <v>PILOTE D=120 CM (Incl. Excavación, Cargue, movilización, montaje y desmontaje equipo, y concreto)</v>
          </cell>
          <cell r="D1008" t="str">
            <v>ML</v>
          </cell>
          <cell r="E1008">
            <v>1245899</v>
          </cell>
        </row>
        <row r="1009">
          <cell r="B1009">
            <v>4743</v>
          </cell>
          <cell r="C1009" t="str">
            <v>BASE GRANULAR CLASE B (BG_B) CON RECICLADO DE CONCRETO (Suministro, Extendido, Nivelación, Humedecimiento y Compactación con vibrocompactador)</v>
          </cell>
          <cell r="D1009" t="str">
            <v>M3</v>
          </cell>
          <cell r="E1009">
            <v>134928</v>
          </cell>
        </row>
        <row r="1010">
          <cell r="B1010">
            <v>4744</v>
          </cell>
          <cell r="C1010" t="str">
            <v>BASE GRANULAR CLASE A (BG_A) CON RECICLADO DE CONCRETO HIDRAULICO (Suministro, Extendido, Nivelación, Humedecimiento y Compactación con vibrocompactador)</v>
          </cell>
          <cell r="D1010" t="str">
            <v>M3</v>
          </cell>
          <cell r="E1010">
            <v>134928</v>
          </cell>
        </row>
        <row r="1011">
          <cell r="B1011">
            <v>4745</v>
          </cell>
          <cell r="C1011" t="str">
            <v>BASE GRANULAR CLASE C (BG_C) CON RECICLADO DE CONCRETO (Suministro, Extendido, Nivelación, Humedecimiento y Compactación con vibrocompactador)</v>
          </cell>
          <cell r="D1011" t="str">
            <v>M3</v>
          </cell>
          <cell r="E1011">
            <v>131834</v>
          </cell>
        </row>
        <row r="1012">
          <cell r="B1012">
            <v>4746</v>
          </cell>
          <cell r="C1012" t="str">
            <v>SUBBASE GRANULAR CLASE A (SBG_A) CON RECICLADO DE CONCRETO HIDRAULICO (Suministro, Extendido, Nivelación, Humedecimiento y Compactación con vibrocompactador)</v>
          </cell>
          <cell r="D1012" t="str">
            <v>M3</v>
          </cell>
          <cell r="E1012">
            <v>130287</v>
          </cell>
        </row>
        <row r="1013">
          <cell r="B1013">
            <v>4747</v>
          </cell>
          <cell r="C1013" t="str">
            <v>SUBBASE GRANULAR CLASE B (SBG_B) CON RECICLADO DE CONCRETO (Suministro, Extendido, Nivelación, Humedecimiento y Compactación con vibrocompactador)</v>
          </cell>
          <cell r="D1013" t="str">
            <v>M3</v>
          </cell>
          <cell r="E1013">
            <v>130287</v>
          </cell>
        </row>
        <row r="1014">
          <cell r="B1014">
            <v>4748</v>
          </cell>
          <cell r="C1014" t="str">
            <v>SUBBASE GRANULAR CLASE C (SBG_C) CON RECICLADO DE CONCRETO HIDRAULICO (Suministro, Extendido, Nivelación, Humedecimiento y Compactación con vibrocompactador)</v>
          </cell>
          <cell r="D1014" t="str">
            <v>M3</v>
          </cell>
          <cell r="E1014">
            <v>126419</v>
          </cell>
        </row>
        <row r="1015">
          <cell r="B1015">
            <v>4749</v>
          </cell>
          <cell r="C1015" t="str">
            <v>SUBBASE GRANULAR CON RECICLADO DE CONCRETO ASFALTICO (Suministro, Extendido, Nivelación, Humedecimiento y Compactación con vibrocompactador)</v>
          </cell>
          <cell r="D1015" t="str">
            <v>M3</v>
          </cell>
          <cell r="E1015">
            <v>107617</v>
          </cell>
        </row>
        <row r="1016">
          <cell r="B1016">
            <v>4750</v>
          </cell>
          <cell r="C1016" t="str">
            <v>REHABILITACION CON MATERIAL RECICLADO CON EMULSION Y SOBRECARPETA DE 5CM</v>
          </cell>
          <cell r="D1016" t="str">
            <v>M3</v>
          </cell>
          <cell r="E1016">
            <v>296600</v>
          </cell>
        </row>
        <row r="1017">
          <cell r="B1017">
            <v>4751</v>
          </cell>
          <cell r="C1017" t="str">
            <v>FRANJA DE AJUSTE EN CONCRETO 3000 PSI e= 10 CM  ANCHO ENTRE 12-20CM</v>
          </cell>
          <cell r="D1017" t="str">
            <v>ML</v>
          </cell>
          <cell r="E1017">
            <v>9936</v>
          </cell>
        </row>
        <row r="1018">
          <cell r="B1018">
            <v>4752</v>
          </cell>
          <cell r="C1018" t="str">
            <v>CONSTRUCCION DE ANDEN EN LOSETA CON ESTRUCTURA EN MATERIAL RECICLADO DE CONCRETO HIDRAULICO</v>
          </cell>
          <cell r="D1018" t="str">
            <v>M2</v>
          </cell>
          <cell r="E1018">
            <v>92984</v>
          </cell>
        </row>
        <row r="1019">
          <cell r="B1019">
            <v>4753</v>
          </cell>
          <cell r="C1019" t="str">
            <v>SUBBASE GRANULAR CLASE A (SBG_A) CON RECICLADO DE CONCRETO HIDRAULICO (Suministro, Extendido Manual, Humedecimiento y Compactación con vibrocompactador)</v>
          </cell>
          <cell r="D1019" t="str">
            <v>M3</v>
          </cell>
          <cell r="E1019">
            <v>133377</v>
          </cell>
        </row>
        <row r="1020">
          <cell r="B1020">
            <v>4754</v>
          </cell>
          <cell r="C1020" t="str">
            <v>SUBBASE GRANULAR CLASE B (SBG_B) CON RECICLADO DE CONCRETO HIDRAULICO (Suministro, Extendido Manual, Humedecimiento y Compactación)</v>
          </cell>
          <cell r="D1020" t="str">
            <v>M3</v>
          </cell>
          <cell r="E1020">
            <v>133377</v>
          </cell>
        </row>
        <row r="1021">
          <cell r="B1021">
            <v>4755</v>
          </cell>
          <cell r="C1021" t="str">
            <v>SUBBASE GRANULAR CLASE C (SBG_C) CON RECICLADO DE CONCRETO HIDRAULICO (Suministro, Extendido Manual, Humedecimiento y Compactación)</v>
          </cell>
          <cell r="D1021" t="str">
            <v>M3</v>
          </cell>
          <cell r="E1021">
            <v>129509</v>
          </cell>
        </row>
        <row r="1022">
          <cell r="B1022">
            <v>4756</v>
          </cell>
          <cell r="C1022" t="str">
            <v>CONSTRUCCION DE ANDEN EN ADOQUIN DE ARCILLA  Y FRANJA DE AJUSTE CON ESTRUCTURA EN MATERIAL RECICLADO DE CONCRETO HIDRAULICO</v>
          </cell>
          <cell r="D1022" t="str">
            <v>M2</v>
          </cell>
          <cell r="E1022">
            <v>84089</v>
          </cell>
        </row>
        <row r="1023">
          <cell r="B1023">
            <v>4757</v>
          </cell>
          <cell r="C1023" t="str">
            <v>CONSTRUCCION DE ANDEN EN ADOQUIN DE ARCILLA  Y FRANJA DE AJUSTE Y ZONA VERDE CON ESTRUCTURA EN MATERIAL RECICLADO DE CONCRETO HIDRAULICO</v>
          </cell>
          <cell r="D1023" t="str">
            <v>M2</v>
          </cell>
          <cell r="E1023">
            <v>75250</v>
          </cell>
        </row>
        <row r="1024">
          <cell r="B1024">
            <v>4758</v>
          </cell>
          <cell r="C1024" t="str">
            <v>SELLO DE FISURAS</v>
          </cell>
          <cell r="D1024" t="str">
            <v>ML</v>
          </cell>
          <cell r="E1024">
            <v>4982</v>
          </cell>
        </row>
        <row r="1025">
          <cell r="B1025">
            <v>4759</v>
          </cell>
          <cell r="C1025" t="str">
            <v>RETIRO DE PISO EN ALUMINIO EN PUENTE PEATONAL TIPO TRANSMILENIO PARA TABLERO Y ESCALERA</v>
          </cell>
          <cell r="D1025" t="str">
            <v>ML</v>
          </cell>
          <cell r="E1025">
            <v>30393</v>
          </cell>
        </row>
        <row r="1026">
          <cell r="B1026">
            <v>4760</v>
          </cell>
          <cell r="C1026" t="str">
            <v>PISO EN LAMINA DE ALUMINIO PARA TABLERO DE PUENTE PEATONAL TIPO TRANSMILENIO. SUMINISTRO E INSTALACION.</v>
          </cell>
          <cell r="D1026" t="str">
            <v>M2</v>
          </cell>
          <cell r="E1026">
            <v>439826</v>
          </cell>
        </row>
        <row r="1027">
          <cell r="B1027">
            <v>4761</v>
          </cell>
          <cell r="C1027" t="str">
            <v>PISO EN LAMINA DE ALUMINIO PARA ESCALERA DE PUENTE PEATONAL TIPO TRANSMILENIO. SUMINISTRO E INSTALACION.</v>
          </cell>
          <cell r="D1027" t="str">
            <v>ML</v>
          </cell>
          <cell r="E1027">
            <v>201647</v>
          </cell>
        </row>
        <row r="1028">
          <cell r="B1028">
            <v>4762</v>
          </cell>
          <cell r="C1028" t="str">
            <v>RETIRO DE PISOS EN PANELES PREFABRICADOS EN CONCRETO REFORZADO PARA ESTACIONES TRANSMILENIO</v>
          </cell>
          <cell r="D1028" t="str">
            <v>ML</v>
          </cell>
          <cell r="E1028">
            <v>26723</v>
          </cell>
        </row>
        <row r="1029">
          <cell r="B1029">
            <v>4764</v>
          </cell>
          <cell r="C1029" t="str">
            <v>AJUSTE DE TORNILLO EN PISO DE PUENTES PEATONALES METALICOS TIPO TRANSMILENIO</v>
          </cell>
          <cell r="D1029" t="str">
            <v>UN</v>
          </cell>
          <cell r="E1029">
            <v>1252</v>
          </cell>
        </row>
        <row r="1030">
          <cell r="B1030">
            <v>4765</v>
          </cell>
          <cell r="C1030" t="str">
            <v>TORNILLO EN PISO DE PUENTES PEATONALES METALICOS TIPO TRANSMILENIO. SUMINISTRO E INSTALACION.</v>
          </cell>
          <cell r="D1030" t="str">
            <v>UN</v>
          </cell>
          <cell r="E1030">
            <v>1483</v>
          </cell>
        </row>
        <row r="1031">
          <cell r="B1031">
            <v>4767</v>
          </cell>
          <cell r="C1031" t="str">
            <v>BASE GRANULAR CLASE A (BG_A) (Suministro, Extendido, Nivelación, Humedecimiento y Compactación con compactador neumático)</v>
          </cell>
          <cell r="D1031" t="str">
            <v>M3</v>
          </cell>
          <cell r="E1031">
            <v>118059</v>
          </cell>
        </row>
        <row r="1032">
          <cell r="B1032">
            <v>4768</v>
          </cell>
          <cell r="C1032" t="str">
            <v>BASE GRANULAR CLASE B (BG_B) (Suministro, Extendido, Nivelación, Humedecimiento y Compactación con compactador neumático)</v>
          </cell>
          <cell r="D1032" t="str">
            <v>M3</v>
          </cell>
          <cell r="E1032">
            <v>114037</v>
          </cell>
        </row>
        <row r="1033">
          <cell r="B1033">
            <v>4769</v>
          </cell>
          <cell r="C1033" t="str">
            <v>BASE GRANULAR CLASE C (BG_C) (Suministro, Extendido, Nivelación, Humedecimiento y Compactación con compactador neumático)</v>
          </cell>
          <cell r="D1033" t="str">
            <v>M3</v>
          </cell>
          <cell r="E1033">
            <v>114037</v>
          </cell>
        </row>
        <row r="1034">
          <cell r="B1034">
            <v>4770</v>
          </cell>
          <cell r="C1034" t="str">
            <v>SUBBASE GRANULAR CLASE A (SBG_A) (Suministro, Extendido, Nivelación, Humedecimiento y Compactación con compactador neumático)</v>
          </cell>
          <cell r="D1034" t="str">
            <v>M3</v>
          </cell>
          <cell r="E1034">
            <v>110788</v>
          </cell>
        </row>
        <row r="1035">
          <cell r="B1035">
            <v>4771</v>
          </cell>
          <cell r="C1035" t="str">
            <v>SUBBASE GRANULAR CLASE B (SBG_B) (Suministro, Extendido, Nivelación, Humedecimiento y Compactación con compactador neumático)</v>
          </cell>
          <cell r="D1035" t="str">
            <v>M3</v>
          </cell>
          <cell r="E1035">
            <v>110788</v>
          </cell>
        </row>
        <row r="1036">
          <cell r="B1036">
            <v>4772</v>
          </cell>
          <cell r="C1036" t="str">
            <v>SUBBASE GRANULAR CLASE C (SBG_C) (Suministro, Extendido, Nivelación, Humedecimiento y Compactación con compactador neumático)</v>
          </cell>
          <cell r="D1036" t="str">
            <v>M3</v>
          </cell>
          <cell r="E1036">
            <v>107694</v>
          </cell>
        </row>
        <row r="1037">
          <cell r="B1037">
            <v>4776</v>
          </cell>
          <cell r="C1037" t="str">
            <v>LIMPIEZA DE CUNETAS (INCLUYE CARGUE DE MATERIAL)</v>
          </cell>
          <cell r="D1037" t="str">
            <v>M2</v>
          </cell>
          <cell r="E1037">
            <v>1909</v>
          </cell>
        </row>
        <row r="1038">
          <cell r="B1038">
            <v>4777</v>
          </cell>
          <cell r="C1038" t="str">
            <v>LIMPIEZA DE VALLADOS (INCLUYE CARGUE DE MATERIAL)</v>
          </cell>
          <cell r="D1038" t="str">
            <v>M2</v>
          </cell>
          <cell r="E1038">
            <v>3236</v>
          </cell>
        </row>
        <row r="1039">
          <cell r="B1039">
            <v>4778</v>
          </cell>
          <cell r="C1039" t="str">
            <v>LIMPIEZA DE ALCANTARILLAS (INCLUYE LIMPIEZA DE TUBERIA DE 24", BOX, RECTIFICACION DE DESCOLES PARA UN ANCHO DE VIA PROMEDIO DE 10MT. (INCLUYE CARGUE DE MATERIAL)</v>
          </cell>
          <cell r="D1039" t="str">
            <v>UN</v>
          </cell>
          <cell r="E1039">
            <v>40760</v>
          </cell>
        </row>
        <row r="1040">
          <cell r="B1040">
            <v>4779</v>
          </cell>
          <cell r="C1040" t="str">
            <v>LIMPIEZA DE ALCANTARILLAS (INCLUYE LIMPIEZA DE TUBERIA DE 36", BOX, RECTIFICACION DE DESCOLES PARA UN ANCHO DE VIA PROMEDIO DE 10MT. (INCLUYE CARGUE DE MATERIAL)</v>
          </cell>
          <cell r="D1040" t="str">
            <v>UN</v>
          </cell>
          <cell r="E1040">
            <v>91878</v>
          </cell>
        </row>
        <row r="1041">
          <cell r="B1041">
            <v>4780</v>
          </cell>
          <cell r="C1041" t="str">
            <v>LIMPIEZA DE DERECHOS DE VIA (INCLUYE CARGUE)</v>
          </cell>
          <cell r="D1041" t="str">
            <v>KM</v>
          </cell>
          <cell r="E1041">
            <v>218349</v>
          </cell>
        </row>
        <row r="1042">
          <cell r="B1042">
            <v>4781</v>
          </cell>
          <cell r="C1042" t="str">
            <v>REMOCION DE DERRUMBES MENORES (INCLUYE CARGUE DE MATERIAL)</v>
          </cell>
          <cell r="D1042" t="str">
            <v>M3</v>
          </cell>
          <cell r="E1042">
            <v>9520</v>
          </cell>
        </row>
        <row r="1043">
          <cell r="B1043">
            <v>4782</v>
          </cell>
          <cell r="C1043" t="str">
            <v>CONFORMACION DE LA CALZADA EXISTENTE</v>
          </cell>
          <cell r="D1043" t="str">
            <v>M2</v>
          </cell>
          <cell r="E1043">
            <v>744</v>
          </cell>
        </row>
        <row r="1044">
          <cell r="B1044">
            <v>4783</v>
          </cell>
          <cell r="C1044" t="str">
            <v>CONSTRUCCION DE CUNETA EN CONCRETO 3000PSI</v>
          </cell>
          <cell r="D1044" t="str">
            <v>M3</v>
          </cell>
          <cell r="E1044">
            <v>429254</v>
          </cell>
        </row>
        <row r="1045">
          <cell r="B1045">
            <v>4784</v>
          </cell>
          <cell r="C1045" t="str">
            <v>PROCESO DE INSTALACION  DE RECICLADO DE MATERIAL DE PAVIMENTO ASFALTICO (INCLUYE EXTENDIDO, NIVELACION Y COMPACTACION)</v>
          </cell>
          <cell r="D1045" t="str">
            <v>M3</v>
          </cell>
          <cell r="E1045">
            <v>15086</v>
          </cell>
        </row>
        <row r="1046">
          <cell r="B1046">
            <v>4786</v>
          </cell>
          <cell r="C1046" t="str">
            <v>CONSTRUCCION CANALETA DE AGUAS LLUVIAS DE 0.4 x 0.4 mt EN CONCRETO DE 3000PSI INCLUYE REJILLA PREFABRICADA.</v>
          </cell>
          <cell r="D1046" t="str">
            <v>ML</v>
          </cell>
          <cell r="E1046">
            <v>166163</v>
          </cell>
        </row>
        <row r="1047">
          <cell r="B1047">
            <v>4787</v>
          </cell>
          <cell r="C1047" t="str">
            <v>CODO PVC  45° D=1 1/2" (Suministro e Instalación)</v>
          </cell>
          <cell r="D1047" t="str">
            <v>UN</v>
          </cell>
          <cell r="E1047">
            <v>10798</v>
          </cell>
        </row>
        <row r="1048">
          <cell r="B1048">
            <v>4788</v>
          </cell>
          <cell r="C1048" t="str">
            <v>GEODREN PLANAR H=1.0 M. SUMINISTRO E INSTALACION.</v>
          </cell>
          <cell r="D1048" t="str">
            <v>ML</v>
          </cell>
          <cell r="E1048">
            <v>29338</v>
          </cell>
        </row>
        <row r="1049">
          <cell r="B1049">
            <v>4789</v>
          </cell>
          <cell r="C1049" t="str">
            <v>1 DUCTO D=1 1/2" CONDUIT PVC (NO INCLUYE RELLENOS). SUMINISTRO E INSTALACION.</v>
          </cell>
          <cell r="D1049" t="str">
            <v>ML</v>
          </cell>
          <cell r="E1049">
            <v>7219</v>
          </cell>
        </row>
        <row r="1050">
          <cell r="B1050">
            <v>4790</v>
          </cell>
          <cell r="C1050" t="str">
            <v>1 DUCTO D= 2" PVC  PESADO DB (NO INCLUYE RELLENOS). SUMINISTRO E INSTALACION.</v>
          </cell>
          <cell r="D1050" t="str">
            <v>ML</v>
          </cell>
          <cell r="E1050">
            <v>7114</v>
          </cell>
        </row>
        <row r="1051">
          <cell r="B1051">
            <v>4791</v>
          </cell>
          <cell r="C1051" t="str">
            <v>1 DUCTO D= 4" PVC  TDP (NO INCLUYE RELLENOS). SUMINISTRO E INSTALACION.</v>
          </cell>
          <cell r="D1051" t="str">
            <v>ML</v>
          </cell>
          <cell r="E1051">
            <v>15890</v>
          </cell>
        </row>
        <row r="1052">
          <cell r="B1052">
            <v>4792</v>
          </cell>
          <cell r="C1052" t="str">
            <v>RELLENO EN RECEBO COMUN (Suministro e instalación  Extendido manual, Humedecimiento y Compactación TRANSPORTE A 28 KM).</v>
          </cell>
          <cell r="D1052" t="str">
            <v>M3</v>
          </cell>
          <cell r="E1052">
            <v>56212</v>
          </cell>
        </row>
        <row r="1053">
          <cell r="B1053">
            <v>4794</v>
          </cell>
          <cell r="C1053" t="str">
            <v>LLAMA AMARILLA (Incluye tierra negra, transporte y disposición fina de escombros A 28 KM. SUMINISTRO Y PLANTACION.</v>
          </cell>
          <cell r="D1053" t="str">
            <v>M2</v>
          </cell>
          <cell r="E1053">
            <v>156301</v>
          </cell>
        </row>
        <row r="1054">
          <cell r="B1054">
            <v>4795</v>
          </cell>
          <cell r="C1054" t="str">
            <v>COLA DE ZORRO (Incluye tierra negra, transporte y disposición fina de escombros a 28  KM). SUMINISTRO Y PLANTACION.</v>
          </cell>
          <cell r="D1054" t="str">
            <v>M2</v>
          </cell>
          <cell r="E1054">
            <v>170239</v>
          </cell>
        </row>
        <row r="1055">
          <cell r="B1055">
            <v>4796</v>
          </cell>
          <cell r="C1055" t="str">
            <v>ALCAPARRO (Incluye siembra, caja, tierra, abono, tutor, transporte y disposición fina de escombros a 21 Km). SUMINISTRO Y PLANTACION.</v>
          </cell>
          <cell r="D1055" t="str">
            <v>UN</v>
          </cell>
          <cell r="E1055">
            <v>181308</v>
          </cell>
        </row>
        <row r="1056">
          <cell r="B1056">
            <v>4797</v>
          </cell>
          <cell r="C1056" t="str">
            <v>EUCALIPTO POMARROSO H=1.5mt (Incluye siembra, caja, tierra, abono, tutor, transporte y disposición fina de escombros a 21 Km). SUMINISTRO Y PLANTACION.</v>
          </cell>
          <cell r="D1056" t="str">
            <v>UN</v>
          </cell>
          <cell r="E1056">
            <v>181308</v>
          </cell>
        </row>
        <row r="1057">
          <cell r="B1057">
            <v>4798</v>
          </cell>
          <cell r="C1057" t="str">
            <v>CHICALA H=1.5mt (Incluye siembra, caja, tierra, abono, tutor, transporte y disposición final de escombros 28 km).  SUMINISTRO Y PLANTACION.</v>
          </cell>
          <cell r="D1057" t="str">
            <v>UN</v>
          </cell>
          <cell r="E1057">
            <v>189953</v>
          </cell>
        </row>
        <row r="1058">
          <cell r="B1058">
            <v>4799</v>
          </cell>
          <cell r="C1058" t="str">
            <v>CAJETO H=1.5mt (Incluye siembra, caja, tierra, abono, tutor, transporte y disposición final de escombros a 28 km). SUMINISTRO Y PLANTACION.</v>
          </cell>
          <cell r="D1058" t="str">
            <v>UN</v>
          </cell>
          <cell r="E1058">
            <v>189953</v>
          </cell>
        </row>
        <row r="1059">
          <cell r="B1059">
            <v>4800</v>
          </cell>
          <cell r="C1059" t="str">
            <v>JAZMIN CHINO H=1.5mt (Incluye siembra, caja, tierra, abono, tutor, transporte y disposición final de escombros 28km. SUMINISTRO Y PLANTACION.</v>
          </cell>
          <cell r="D1059" t="str">
            <v>UN</v>
          </cell>
          <cell r="E1059">
            <v>189953</v>
          </cell>
        </row>
        <row r="1060">
          <cell r="B1060">
            <v>4801</v>
          </cell>
          <cell r="C1060" t="str">
            <v>TUBERIA PVC PRESION E.L. D=1 1/2" RDE 21 PSI 200 (Incluye limpieza y soldadura). SUMINISTRO E INSTALACION.</v>
          </cell>
          <cell r="D1060" t="str">
            <v>ML</v>
          </cell>
          <cell r="E1060">
            <v>11051</v>
          </cell>
        </row>
        <row r="1061">
          <cell r="B1061">
            <v>4802</v>
          </cell>
          <cell r="C1061" t="str">
            <v>BLOQUEO Y TRANSPLANTE DE ARBOLES 1 - 5mt  (Incluye transporte, recolección).</v>
          </cell>
          <cell r="D1061" t="str">
            <v>UN</v>
          </cell>
          <cell r="E1061">
            <v>906172</v>
          </cell>
        </row>
        <row r="1062">
          <cell r="B1062">
            <v>4803</v>
          </cell>
          <cell r="C1062" t="str">
            <v>BLOQUEO Y TRANSPLANTE DE ARBOLES 5 - 10 mt  (Incluye transporte, recolección).</v>
          </cell>
          <cell r="D1062" t="str">
            <v>UN</v>
          </cell>
          <cell r="E1062">
            <v>1071847</v>
          </cell>
        </row>
        <row r="1063">
          <cell r="B1063">
            <v>4804</v>
          </cell>
          <cell r="C1063" t="str">
            <v>BLOQUEO Y TRANSPLANTE DE ARBOLES 10 - 15 mt  (Incluye transporte, recolección).</v>
          </cell>
          <cell r="D1063" t="str">
            <v>UN</v>
          </cell>
          <cell r="E1063">
            <v>1685643</v>
          </cell>
        </row>
        <row r="1064">
          <cell r="B1064">
            <v>4805</v>
          </cell>
          <cell r="C1064" t="str">
            <v>TUBERIA DE ACERO AL CARBON SIN COSTURA SCH40 D=3". SUMINISTRO E INSTALACION.</v>
          </cell>
          <cell r="D1064" t="str">
            <v>ML</v>
          </cell>
          <cell r="E1064">
            <v>112133</v>
          </cell>
        </row>
        <row r="1065">
          <cell r="B1065">
            <v>4806</v>
          </cell>
          <cell r="C1065" t="str">
            <v>CUADRILLA (TUBERO + 4 AYUDANTES)</v>
          </cell>
          <cell r="D1065" t="str">
            <v>JR</v>
          </cell>
          <cell r="E1065">
            <v>257172</v>
          </cell>
        </row>
        <row r="1066">
          <cell r="B1066">
            <v>4807</v>
          </cell>
          <cell r="C1066" t="str">
            <v>CUADRILLA (TUBERO + 4 AYUDANTES)</v>
          </cell>
          <cell r="D1066" t="str">
            <v>HR</v>
          </cell>
          <cell r="E1066">
            <v>32146</v>
          </cell>
        </row>
        <row r="1067">
          <cell r="B1067">
            <v>4808</v>
          </cell>
          <cell r="C1067" t="str">
            <v>TUBERIA DE ACERO AL CARBON SIN COSTURA SCH40 D=4". SUMINISTRO E INSTALACION.</v>
          </cell>
          <cell r="D1067" t="str">
            <v>ML</v>
          </cell>
          <cell r="E1067">
            <v>132624</v>
          </cell>
        </row>
        <row r="1068">
          <cell r="B1068">
            <v>4809</v>
          </cell>
          <cell r="C1068" t="str">
            <v>TUBERIA DE ACERO AL CARBON SIN COSTURA SCH40 D=6". SUMINISTRO E INSTALACION.</v>
          </cell>
          <cell r="D1068" t="str">
            <v>ML</v>
          </cell>
          <cell r="E1068">
            <v>182954</v>
          </cell>
        </row>
        <row r="1069">
          <cell r="B1069">
            <v>4810</v>
          </cell>
          <cell r="C1069" t="str">
            <v>TUBERIA DE ACERO AL CARBON SIN COSTURA SCH40 D=8". SUMINISTRO E INSTALACION.</v>
          </cell>
          <cell r="D1069" t="str">
            <v>ML</v>
          </cell>
          <cell r="E1069">
            <v>249303</v>
          </cell>
        </row>
        <row r="1070">
          <cell r="B1070">
            <v>4812</v>
          </cell>
          <cell r="C1070" t="str">
            <v>SARDINEL ESPECIAL A 110 PARA RAMPA TIPO B (SUMINISTRO E INSTALACION. INCLUYE 3CM MORTERO 1:5 HECHO EN OBRA).</v>
          </cell>
          <cell r="D1070" t="str">
            <v>ML</v>
          </cell>
          <cell r="E1070">
            <v>161830</v>
          </cell>
        </row>
        <row r="1071">
          <cell r="B1071">
            <v>4813</v>
          </cell>
          <cell r="C1071" t="str">
            <v>RETIRO DE BOLARDO EN CONCRETO TIPO M-60. INCLUYE REPARACION DEL SITIO CON CONCRETO DE 1500PSI HECHO EN OBRA (40x40x10CM) Y SUBBASE GRANULAR SBG_200 e=0.35. NO INCLUYE RETIRO DE ESCOMBROS. INCLUYE DEMOLICION Y EXCAVACION.</v>
          </cell>
          <cell r="D1071" t="str">
            <v>UN</v>
          </cell>
          <cell r="E1071">
            <v>17594</v>
          </cell>
        </row>
        <row r="1072">
          <cell r="B1072">
            <v>4814</v>
          </cell>
          <cell r="C1072" t="str">
            <v>FRANJA DE AJUSTE DE ANCHO VARIABLE ENTRE 0.10 A 0.18MT Y PROFUNDIDAD VARIABLE ENTRE 0.06 Y 0.15MT EN CONCRETO DE 2500 PSI PREMEZCLADO.</v>
          </cell>
          <cell r="D1072" t="str">
            <v>ML</v>
          </cell>
          <cell r="E1072">
            <v>7473</v>
          </cell>
        </row>
        <row r="1073">
          <cell r="B1073">
            <v>4815</v>
          </cell>
          <cell r="C1073" t="str">
            <v>MANTENIMIENTO RUTINARIO DE ANDENES EN ADOQUÍN O LOSETA INCLUYE SELLO DE JUNTAS, BARRIDO,  RETIRO MANUAL DE CAPA VEGETAL Y TRANSPORTE Y DISPOSICION DE ESCOMBROS A 21km.</v>
          </cell>
          <cell r="D1073" t="str">
            <v>M2</v>
          </cell>
          <cell r="E1073">
            <v>2078</v>
          </cell>
        </row>
        <row r="1074">
          <cell r="B1074">
            <v>4816</v>
          </cell>
          <cell r="C1074" t="str">
            <v>MANTENIMIENTO RUTINARIO PARA CICLORUTAS INCLUYE SELLO DE FISURAS, BARRIDO, RETIRO MANUAL DE CAPA VEGETAL. ANCHO DE CICLORRUTA 2.5MT. RETIRO Y TRANSPORTE Y DISPOSICIÓN FINAL DE ESCOMBROS A 21 KM.</v>
          </cell>
          <cell r="D1074" t="str">
            <v>ML</v>
          </cell>
          <cell r="E1074">
            <v>15095</v>
          </cell>
        </row>
        <row r="1075">
          <cell r="B1075">
            <v>4817</v>
          </cell>
          <cell r="C1075" t="str">
            <v>MANTENIMIENTO RUTINARIO DE ANDENES EN CONCRETO INCLUYE SELLO DE JUNTAS Y RETIRO MANUAL DE CAPA VEGETAL, TRANSPORTE Y DISPOSICION DE ESCOMBROS A 21km.</v>
          </cell>
          <cell r="D1075" t="str">
            <v>M2</v>
          </cell>
          <cell r="E1075">
            <v>6008</v>
          </cell>
        </row>
        <row r="1076">
          <cell r="B1076">
            <v>4818</v>
          </cell>
          <cell r="C1076" t="str">
            <v>MANTENIMIENTO CORRECTIVO DE ANDENES EN CONCRETO INCLUYE CORTE RETIRO Y REEMPLAZO DEL MATERIAL, TRANSPORTE Y DISPOSICION DE ESCOMBROS A 21km.</v>
          </cell>
          <cell r="D1076" t="str">
            <v>M2</v>
          </cell>
          <cell r="E1076">
            <v>59374</v>
          </cell>
        </row>
        <row r="1077">
          <cell r="B1077">
            <v>4819</v>
          </cell>
          <cell r="C1077" t="str">
            <v>MANTENIMIENTO CORRECTIVO DE CICLORUTAS EN PAVIMENTO ASFALTICO ANCHO 2.5MT. INCLUYE SELLO DE FISURAS EN EL 50% DEL AREA Y REPOSICION DE CARPETA EN EL 50% DEL AREA RESTANTE TRANSP. Y DISPOSICIÓN FINAL DE ESCOMBROS A 21 KM.</v>
          </cell>
          <cell r="D1077" t="str">
            <v>ML</v>
          </cell>
          <cell r="E1077">
            <v>106429</v>
          </cell>
        </row>
        <row r="1078">
          <cell r="B1078">
            <v>4820</v>
          </cell>
          <cell r="C1078" t="str">
            <v>REHABILITACION DE ANDENES EN ADOQUIN DE ARCILLA SOBRE ARENA, INCLUYE DEMOLICIONES, EXCAVACION, RELLENO DE MATERIAL. SELECCIONADO PARA UN ANDEN DE 3.5MT. INCLUYE MOBILIARIO. INCLUYE TRANSP. Y DISPOSIC. DE ESCOMBROS 21 KM.</v>
          </cell>
          <cell r="D1078" t="str">
            <v>M2</v>
          </cell>
          <cell r="E1078">
            <v>100300</v>
          </cell>
        </row>
        <row r="1079">
          <cell r="B1079">
            <v>4821</v>
          </cell>
          <cell r="C1079" t="str">
            <v>REHABILITACION DE ANDENES EN ADOQUIN DE ARCILLA SOBRE MORTERO, INCLUYE DEMOLICIONES, EXCAVACION, RELLENO DE MATERIAL SELECCIONADO PARA UN ANDEN DE 3.5MT. INCLUYE MOBILIARIO. INCLUYE TRANSP. Y DISP. DE ESCOMBROS A 21 KM.</v>
          </cell>
          <cell r="D1079" t="str">
            <v>M2</v>
          </cell>
          <cell r="E1079">
            <v>114075</v>
          </cell>
        </row>
        <row r="1080">
          <cell r="B1080">
            <v>4822</v>
          </cell>
          <cell r="C1080" t="str">
            <v>REHABILITACION DE ANDENES EN LOSETA SOBRE ARENA, INCLUYE DEMOLICIONES, EXCAVACION, RELLENO DE MATERIAL SELECCIONADO PARA UN ANDEN DE 3.5MT. INCLUYE MOBILIARIO. INCLUYE TRANSPORTE Y DISPOSICION DE ESCOMBROS A 21 KM.</v>
          </cell>
          <cell r="D1080" t="str">
            <v>M2</v>
          </cell>
          <cell r="E1080">
            <v>107499</v>
          </cell>
        </row>
        <row r="1081">
          <cell r="B1081">
            <v>4823</v>
          </cell>
          <cell r="C1081" t="str">
            <v>REHABILITACION DE ANDENES EN LOSETA SOBRE MORTERO, INCLUYE DEMOLICIONES, EXCAVACION, RELLENO DE MATERIAL SELECCIONADO PARA UN ANDEN DE 3.5MT. INCLUYE MOBILIARIO. INCLUYE TRANSPORTE Y DISPOSICION DE ESCOMBROS A 21 KM.</v>
          </cell>
          <cell r="D1081" t="str">
            <v>M2</v>
          </cell>
          <cell r="E1081">
            <v>119036</v>
          </cell>
        </row>
        <row r="1082">
          <cell r="B1082">
            <v>4824</v>
          </cell>
          <cell r="C1082" t="str">
            <v>REHABILITACION DE ANDENES EN CONCRETO, INCLUYE DEMOLICIONES, EXCAVACION, RELLENO DE MATERIAL SELECCIONADO PARA UN ANDEN DE 3.5MT. INCLUYE MOBILIARIO. INCLUYE TRANSPORTE Y DISPOSICION DE ESCOMBROS A 21 KM.</v>
          </cell>
          <cell r="D1082" t="str">
            <v>M2</v>
          </cell>
          <cell r="E1082">
            <v>110758</v>
          </cell>
        </row>
        <row r="1083">
          <cell r="B1083">
            <v>4825</v>
          </cell>
          <cell r="C1083" t="str">
            <v>REHABILITACIÓN DE CICLORRUTAS EN CONCRETO ASFÁLTICO MD 12. INCLUYE DEMOLICIONES, EXCAVACIÓN, RELLENOS EN MATERIAL SELECCIONADO. ANCHO CICLORRUTA 2.5MT. TRANSPORTE Y DISPOSICIÓN DE ESCOMBROS A 21KM.</v>
          </cell>
          <cell r="D1083" t="str">
            <v>ML</v>
          </cell>
          <cell r="E1083">
            <v>235886</v>
          </cell>
        </row>
        <row r="1084">
          <cell r="B1084">
            <v>4826</v>
          </cell>
          <cell r="C1084" t="str">
            <v>RESINA TERMOPLASTICA COLOR BLANCO PARA PICTOGRAMA BICICLETA (0.8x1.2mt) EN CICLORRUTAS. SUMINISTRO Y APLICACION.</v>
          </cell>
          <cell r="D1084" t="str">
            <v>UN</v>
          </cell>
          <cell r="E1084">
            <v>105101</v>
          </cell>
        </row>
        <row r="1085">
          <cell r="B1085">
            <v>4827</v>
          </cell>
          <cell r="C1085" t="str">
            <v>PINTURA ACRILICA DE TRAFICO COLOR BLANCA PARA CUADROS CRUCE CICLORRUTA DE 0.4mt x 0.4mt. SUMINISTRO Y APLICACION.</v>
          </cell>
          <cell r="D1085" t="str">
            <v>UN</v>
          </cell>
          <cell r="E1085">
            <v>2800</v>
          </cell>
        </row>
        <row r="1086">
          <cell r="B1086">
            <v>4828</v>
          </cell>
          <cell r="C1086" t="str">
            <v>PINTURA EN ESMALTE ALQUÍDICO DE 3 mils ESP. DE PINTURA SECA PARA BARANDAS EXISTENTES, INCL. SUM. DE MATERIALES, ESMALTE, PREPAR. DE SUPERFICIE MEDIANTE LIMPIEZA MANUAL O MECÁNICA, EQUIPO DE PINTURA, M DE O  HERRAMIENTA MENOR.</v>
          </cell>
          <cell r="D1086" t="str">
            <v>ML</v>
          </cell>
          <cell r="E1086">
            <v>15493</v>
          </cell>
        </row>
        <row r="1087">
          <cell r="B1087">
            <v>4829</v>
          </cell>
          <cell r="C1087" t="str">
            <v>PLACA EN CONCRETO MR-41 ACELERADO A TRES DIAS PARA LOSAS REFORZADAS PARA PUENTES PEATONALES EN CONCRETO. SUMINISTRO E INSTALACION. INCLUYE CORTE Y SELLO DE JUNTAS.</v>
          </cell>
          <cell r="D1087" t="str">
            <v>M3</v>
          </cell>
          <cell r="E1087">
            <v>664320</v>
          </cell>
        </row>
        <row r="1088">
          <cell r="B1088">
            <v>4830</v>
          </cell>
          <cell r="C1088" t="str">
            <v>MANTENIMIENTO RUTINARIO PARA PUENTE PEATONAL, INCLUYE LAVADO DE ESTRUCTURAS EN CONCRETO Y/O METALICAS A PRESION, INCLUYE ALQUILER DE HIDROLAVADORA 1300W..</v>
          </cell>
          <cell r="D1088" t="str">
            <v>M2</v>
          </cell>
          <cell r="E1088">
            <v>7342</v>
          </cell>
        </row>
        <row r="1089">
          <cell r="B1089">
            <v>4831</v>
          </cell>
          <cell r="C1089" t="str">
            <v>MANTENIMIENTO CORRECTIVO PARA PUENTE PEATONAL EN CONCRETO, INCLUYE REEMPLAZO DE PELDAÑOS DE ESCALERAS Y PISO DE PUENTE, SELLO DE JUNTAS AJUSTE Y PINTURA DE BARANDAS Y PINTURA DEL PUENTE.</v>
          </cell>
          <cell r="D1089" t="str">
            <v>M2</v>
          </cell>
          <cell r="E1089">
            <v>99599</v>
          </cell>
        </row>
        <row r="1090">
          <cell r="B1090">
            <v>4832</v>
          </cell>
          <cell r="C1090" t="str">
            <v>SEGREGADOR BICICLETA (TACHON PLASTICO O CAUCHO ALTA RESISTENCIA COMO POLIPROPILENO DE ALTO IMPACTO, CON ESTRUCTURA DE REFUERZO, ELEMENTOS REFLECTIVOS DE ALTA EFICIENCIA. TIPO TRANSMILENIO 40.5cmx15cmx8.5cm). SUMIN. E INSTAL.</v>
          </cell>
          <cell r="D1090" t="str">
            <v>UN</v>
          </cell>
          <cell r="E1090">
            <v>36289</v>
          </cell>
        </row>
        <row r="1091">
          <cell r="B1091">
            <v>4833</v>
          </cell>
          <cell r="C1091" t="str">
            <v>RETIRO DE CANECAS, SEÑALES DE TRANSITO PROTECTORES DE ARBOLES. INCLUYE REPARACION DEL SITIO EN CONCRETO DE 1500 PSI HECHO EN OBRA Y SUBBASE GRANULAR B-200 e=0.35m DISTANCIA DE TRANSPORTE 21KM.</v>
          </cell>
          <cell r="D1091" t="str">
            <v>UN</v>
          </cell>
          <cell r="E1091">
            <v>7524</v>
          </cell>
        </row>
        <row r="1092">
          <cell r="B1092">
            <v>4834</v>
          </cell>
          <cell r="C1092" t="str">
            <v>PIEZA DE REMATE PARA RAMPA PEATONAL, LONGITUD 1,40MTS FUNDIDO EN SITIO EN CONCRETO PREMEZCLADO DE 3000 PSI (GRAVA COMUN) INCLUYE FORMALETA EN MADERA. SUMINISTRO Y CONSTRUCCION.</v>
          </cell>
          <cell r="D1092" t="str">
            <v>UN</v>
          </cell>
          <cell r="E1092">
            <v>89928</v>
          </cell>
        </row>
        <row r="1093">
          <cell r="B1093">
            <v>4835</v>
          </cell>
          <cell r="C1093" t="str">
            <v>BASE GRANULAR BG-A ESTABILIZADA CON CEMENTO AL 5% (INCLUYE SUMINISTRO TRANSPORTE, COLOCACIÓN Y COMPACTACION).</v>
          </cell>
          <cell r="D1093" t="str">
            <v>M3</v>
          </cell>
          <cell r="E1093">
            <v>194256</v>
          </cell>
        </row>
        <row r="1094">
          <cell r="B1094">
            <v>4836</v>
          </cell>
          <cell r="C1094" t="str">
            <v>BASE GRANULAR CLASE A (BG_A) ESTABILIZADA AL 4%  CON EMULSIÓN ASFÁLTICA CRL-1 (INCLUYE SUMINISTRO TRANSPORTE, COLOCACION Y COMPACTACION).</v>
          </cell>
          <cell r="D1094" t="str">
            <v>M3</v>
          </cell>
          <cell r="E1094">
            <v>255364</v>
          </cell>
        </row>
        <row r="1095">
          <cell r="B1095">
            <v>4837</v>
          </cell>
          <cell r="C1095" t="str">
            <v>RELLENO CON MEZCLA DE GRAVILLA DE 3/4" Y ARENA DE RIO (RELACIÓN 1:1) SUMINISTRO Y COLOCACIÓN. (INCLUYE TRANSPORTE, SUMINISTRO, EXTENDIDO MANUAL Y COLOCACIÓN).</v>
          </cell>
          <cell r="D1095" t="str">
            <v>M3</v>
          </cell>
          <cell r="E1095">
            <v>98543</v>
          </cell>
        </row>
        <row r="1096">
          <cell r="B1096">
            <v>4838</v>
          </cell>
          <cell r="C1096" t="str">
            <v>RELLENO CON GRAVA ENTRE 3/4" Y 1/2" PARA FILTROS (RELACIÓN 1:1) SUMINISTRO Y COLOCACIÓN. (INCLUYE TRANSPORTE, SUMINISTRO, EXTENDIDO MANUAL Y COLOCACIÓN).</v>
          </cell>
          <cell r="D1096" t="str">
            <v>M3</v>
          </cell>
          <cell r="E1096">
            <v>100035</v>
          </cell>
        </row>
        <row r="1097">
          <cell r="B1097">
            <v>4839</v>
          </cell>
          <cell r="C1097" t="str">
            <v>EMPATES DE TUBERÍA EN PVC A PVC 6" LINEAL SEGÚN NORMA NS-023. SUMINISTRO E INSTALACIÓN. (INCLUYE ACCESORIOS).</v>
          </cell>
          <cell r="D1097" t="str">
            <v>UN</v>
          </cell>
          <cell r="E1097">
            <v>333923</v>
          </cell>
        </row>
        <row r="1098">
          <cell r="B1098">
            <v>4840</v>
          </cell>
          <cell r="C1098" t="str">
            <v>EMPATES DE TUBERÍA EN PVC A PVC 3" LINEAL SEGÚN NORMA NS-023 (INCLUYE ACCESORIOS). SUMINISTRO E INSTALACIÓN.</v>
          </cell>
          <cell r="D1098" t="str">
            <v>UN</v>
          </cell>
          <cell r="E1098">
            <v>88508</v>
          </cell>
        </row>
        <row r="1099">
          <cell r="B1099">
            <v>4841</v>
          </cell>
          <cell r="C1099" t="str">
            <v>EMPATES DE TUBERÍA EN PVC A PVC 4" LINEAL SEGÚN NORMA NS-023 (INCLUYE ACCESORIOS). SUMINISTRO E INSTALACIÓN.</v>
          </cell>
          <cell r="D1099" t="str">
            <v>UN</v>
          </cell>
          <cell r="E1099">
            <v>134940</v>
          </cell>
        </row>
        <row r="1100">
          <cell r="B1100">
            <v>4842</v>
          </cell>
          <cell r="C1100" t="str">
            <v>EMPATES DE TUBERÍA EN PVC A AC 4" LINEAL SEGÚN NORMA NS-023 SUMINISTRO E INSTALACIÓN. (INCLUYE ACCESORIOS).</v>
          </cell>
          <cell r="D1100" t="str">
            <v>UN</v>
          </cell>
          <cell r="E1100">
            <v>235734</v>
          </cell>
        </row>
        <row r="1101">
          <cell r="B1101">
            <v>4843</v>
          </cell>
          <cell r="C1101" t="str">
            <v>EMPATES DE TUBERÍA EN PVC A AC 3" LINEAL SEGÚN NORMA NS-023. SUMINISTRO E INSTALACIÓN. (INCLUYE ACCESORIOS).</v>
          </cell>
          <cell r="D1101" t="str">
            <v>UN</v>
          </cell>
          <cell r="E1101">
            <v>181327</v>
          </cell>
        </row>
        <row r="1102">
          <cell r="B1102">
            <v>4844</v>
          </cell>
          <cell r="C1102" t="str">
            <v>EMPATES DE TUBERÍA EN PVC A PVC 12" LINEAL SEGÚN NORMA NS-023 (INCLUYE ACCESORIOS). SUMINISTRO E INSTALACIÓN.</v>
          </cell>
          <cell r="D1102" t="str">
            <v>UN</v>
          </cell>
          <cell r="E1102">
            <v>1719515</v>
          </cell>
        </row>
        <row r="1103">
          <cell r="B1103">
            <v>4845</v>
          </cell>
          <cell r="C1103" t="str">
            <v>EMPATES DE TUBERÍA EN PVC A PVC 8" LINEAL SEGÚN NORMA NS-023. SUMINISTRO E INSTALACIÓN. (INCLUYE ACCESORIOS).</v>
          </cell>
          <cell r="D1103" t="str">
            <v>UN</v>
          </cell>
          <cell r="E1103">
            <v>606462</v>
          </cell>
        </row>
        <row r="1104">
          <cell r="B1104">
            <v>4846</v>
          </cell>
          <cell r="C1104" t="str">
            <v>DEMOLICIÓN MANUAL DE CAJA DOBLE CS 276 (INCLUYE DEMOLICIÓN DE PLACA PISO, TAPA, MUROS Y CAÑUELAS Y CARGUE).</v>
          </cell>
          <cell r="D1104" t="str">
            <v>UN</v>
          </cell>
          <cell r="E1104">
            <v>94279</v>
          </cell>
        </row>
        <row r="1105">
          <cell r="B1105">
            <v>4848</v>
          </cell>
          <cell r="C1105" t="str">
            <v>DEMOLICION DE TUBERIAS DE ACUEDUCTO Y ALCANTARILLADO Ø &lt; 36" (INCLUYE MARTILLO NEUMÁTICO DE 60 LB Y CARGUE).</v>
          </cell>
          <cell r="D1105" t="str">
            <v>ML</v>
          </cell>
          <cell r="E1105">
            <v>6570</v>
          </cell>
        </row>
        <row r="1106">
          <cell r="B1106">
            <v>4849</v>
          </cell>
          <cell r="C1106" t="str">
            <v>DEMOLICION O RETIRO MANUAL DE TUBERIAS DE AC Ø &lt; 12" (INCLUYE CARGUE).</v>
          </cell>
          <cell r="D1106" t="str">
            <v>ML</v>
          </cell>
          <cell r="E1106">
            <v>1886</v>
          </cell>
        </row>
        <row r="1107">
          <cell r="B1107">
            <v>4850</v>
          </cell>
          <cell r="C1107" t="str">
            <v>DEMOLICION DE POZOS, CAJAS Y CAMARAS DE EMPRESAS DE SERVICIOS PÚBLICOS (INCLUYE MARTILLO NEUMÁTICO DE 60 LB, COMPRESOR Y CARGUE).</v>
          </cell>
          <cell r="D1107" t="str">
            <v>M3</v>
          </cell>
          <cell r="E1107">
            <v>198762</v>
          </cell>
        </row>
        <row r="1108">
          <cell r="B1108">
            <v>4851</v>
          </cell>
          <cell r="C1108" t="str">
            <v>REPARACIÓN DE ACOMETIDA HIDRÁULICA DE LA CAJILLA HACIA EL PREDIO (INCLUYE EL RETIRO DE LA TUBERÍA EXISTENTE E INSTALACIÓN DE TUBERÍA NUEVA).</v>
          </cell>
          <cell r="D1108" t="str">
            <v>UN</v>
          </cell>
          <cell r="E1108">
            <v>21660</v>
          </cell>
        </row>
        <row r="1109">
          <cell r="B1109">
            <v>4852</v>
          </cell>
          <cell r="C1109" t="str">
            <v>CONCRETO GRAVA COMÚN 3000 PSI (210 Kg/Cm2) PARA ESTRIBOS Y SUPERESTRUCTURA, SUMINISTRO Y COLOCACIÓN. (INCLUYE FORMALETA. NO INCLUYE REFUERZO NI CURADO).</v>
          </cell>
          <cell r="D1109" t="str">
            <v>M3</v>
          </cell>
          <cell r="E1109">
            <v>440918</v>
          </cell>
        </row>
        <row r="1110">
          <cell r="B1110">
            <v>4853</v>
          </cell>
          <cell r="C1110" t="str">
            <v>CONCRETO GRAVA COMÚN 3500 PSI (245 Kg/Cm2) PARA ESTRIBOS Y SUPERESTRUCTURA, SUMINISTRO Y COLOCACIÓN. (INCLUYE FORMALETA. NO INCLUYE REFUERZO NI CURADO).</v>
          </cell>
          <cell r="D1110" t="str">
            <v>M3</v>
          </cell>
          <cell r="E1110">
            <v>459679</v>
          </cell>
        </row>
        <row r="1111">
          <cell r="B1111">
            <v>4854</v>
          </cell>
          <cell r="C1111" t="str">
            <v>CONCRETO GRAVA COMÚN 4000 PSI (280 Kg/Cm2) PARA ESTRIBOS Y SUPERESTRUCTURA, SUMINISTRO Y COLOCACIÓN. (INCLUYE FORMALETA. NO INCLUYE REFUERZO NI CURADO).</v>
          </cell>
          <cell r="D1111" t="str">
            <v>M3</v>
          </cell>
          <cell r="E1111">
            <v>474111</v>
          </cell>
        </row>
        <row r="1112">
          <cell r="B1112">
            <v>4855</v>
          </cell>
          <cell r="C1112" t="str">
            <v>CONSTRUCCIÓN DE FRANJA DE AJUSTE EN CONCRETO PREMEZCLADO GRAVA COMÚN 3000 PSI, ESPESOR PROMEDIO 10 cm..</v>
          </cell>
          <cell r="D1112" t="str">
            <v>M2</v>
          </cell>
          <cell r="E1112">
            <v>38435</v>
          </cell>
        </row>
        <row r="1113">
          <cell r="B1113">
            <v>4856</v>
          </cell>
          <cell r="C1113" t="str">
            <v>PISOS EN LOSETA PREFABRICADA A55 TÁCTIL ALERTA O A56 GUIA 40x40x6 cm. SUMINISTRO E INSTALACIÓN. (INCLUYE 4cm DE MORTERO 1:5 HECHO EN OBRA PARA BASE Y ARENA DE PEÑA PARA SELLO).</v>
          </cell>
          <cell r="D1113" t="str">
            <v>M2</v>
          </cell>
          <cell r="E1113">
            <v>58847</v>
          </cell>
        </row>
        <row r="1114">
          <cell r="B1114">
            <v>4857</v>
          </cell>
          <cell r="C1114" t="str">
            <v>IMPRIMACIÓN CON EMULSIÓN ASFÁLTICA CRL-1 (INCLUYE SUMINISTRO, BARRIDO DE SUPERFICIE Y RIEGO).</v>
          </cell>
          <cell r="D1114" t="str">
            <v>M2</v>
          </cell>
          <cell r="E1114">
            <v>1375</v>
          </cell>
        </row>
        <row r="1115">
          <cell r="B1115">
            <v>4858</v>
          </cell>
          <cell r="C1115" t="str">
            <v>KIT DE NIVELACIÓN PARA HIDRANTE DE DIÁMETRO DE 6", LONGITUD 400mm. SUMINISTRO E INSTALACIÓN. (INCLUYE TRANSPORTE Y TODOS LOS ELEMENTOS NECESARIOS PARA SU INSTALACIÓN).</v>
          </cell>
          <cell r="D1115" t="str">
            <v>UN</v>
          </cell>
          <cell r="E1115">
            <v>738751</v>
          </cell>
        </row>
        <row r="1116">
          <cell r="B1116">
            <v>4859</v>
          </cell>
          <cell r="C1116" t="str">
            <v>BORDE CONTENEDOR DE RAICES A 70 (INCLUYE SUMINISTRO E INSTALACIÓN, INCLUYE BASE DE 3cm EN MORTERO 1:3 HECHO EN OBRA)</v>
          </cell>
          <cell r="D1116" t="str">
            <v>ML</v>
          </cell>
          <cell r="E1116">
            <v>25552</v>
          </cell>
        </row>
        <row r="1117">
          <cell r="B1117">
            <v>4860</v>
          </cell>
          <cell r="C1117" t="str">
            <v>DEMARCACIÓN PICTOGRAMA TRIÁNGULOS CEDA EL PASO EN PINTURA TERMOPLÁSTICA. (e=2.3mm. INCLUYE SUMINISTRO Y APLICACIÓN CON EQUIPO. INCLUYE MICROESFERAS( (A= 1.434m2). INCLUYE PICTOGRAMA.</v>
          </cell>
          <cell r="D1117" t="str">
            <v>UN</v>
          </cell>
          <cell r="E1117">
            <v>156994</v>
          </cell>
        </row>
        <row r="1118">
          <cell r="B1118">
            <v>4861</v>
          </cell>
          <cell r="C1118" t="str">
            <v>GRAVILLA DE 3/4" PEGADA CON MORTERO 1:3, e= 0.20m PARA ENTREGA A CANAL (INCLUYE SUMINISTRO E INSTALACIÓN).</v>
          </cell>
          <cell r="D1118" t="str">
            <v>M2</v>
          </cell>
          <cell r="E1118">
            <v>86528</v>
          </cell>
        </row>
        <row r="1119">
          <cell r="B1119">
            <v>4862</v>
          </cell>
          <cell r="C1119" t="str">
            <v>TUBERÍA CONCRETO D= 32" CL. III REFORZADA. SUMINISTRO E INSTALACIÓN.</v>
          </cell>
          <cell r="D1119" t="str">
            <v>ML</v>
          </cell>
          <cell r="E1119">
            <v>685025</v>
          </cell>
        </row>
        <row r="1120">
          <cell r="B1120">
            <v>4863</v>
          </cell>
          <cell r="C1120" t="str">
            <v>DEMARCACIÓN DE LINEA DE PASO PEATONAL CONTINUA A= 0.3mt, E= 2.3mm TERMOPLÁSTICA. INCLUYE SUMINISTRO Y APLICACIÓN CON EQUIPO. INCLUYE MICROESFERAS.</v>
          </cell>
          <cell r="D1120" t="str">
            <v>ML</v>
          </cell>
          <cell r="E1120">
            <v>32844</v>
          </cell>
        </row>
        <row r="1121">
          <cell r="B1121">
            <v>4864</v>
          </cell>
          <cell r="C1121" t="str">
            <v>DEMARCACIÓN DE LINEA SENDERO PEATONAL CONTINUA A= 0.4mt, E= 2.3mm TERMOPLÁSTICA. INCLUYE SUMINISTRO Y APLICACIÓN CON EQUIPO. INCLUYE MICROESFERAS.</v>
          </cell>
          <cell r="D1121" t="str">
            <v>ML</v>
          </cell>
          <cell r="E1121">
            <v>43792</v>
          </cell>
        </row>
        <row r="1122">
          <cell r="B1122">
            <v>4865</v>
          </cell>
          <cell r="C1122" t="str">
            <v>DEMARCACIÓN LINEA DE CANALIZACIÓN A= 0.2mt, E= 2.3mm TERMOPLÁSTICA. INCLUYE SUMINISTRO Y APLICACIÓN CON EQUIPO. INCLUYE MICROESFERAS.</v>
          </cell>
          <cell r="D1122" t="str">
            <v>ML</v>
          </cell>
          <cell r="E1122">
            <v>21896</v>
          </cell>
        </row>
        <row r="1123">
          <cell r="B1123">
            <v>4866</v>
          </cell>
          <cell r="C1123" t="str">
            <v>DEMARCACIÓN ZONA ANTIBLOQUEO A= 0.4mt, E= 2.3mm TERMOPLÁSTICA. INCLUYE SUMINISTRO Y APLICACIÓN CON EQUIPO. INCLUYE MICROESFERAS.</v>
          </cell>
          <cell r="D1123" t="str">
            <v>ML</v>
          </cell>
          <cell r="E1123">
            <v>43792</v>
          </cell>
        </row>
        <row r="1124">
          <cell r="B1124">
            <v>4867</v>
          </cell>
          <cell r="C1124" t="str">
            <v>DEMARCACIÓN LINEA DE PARE A= 0.6mt, E= 2.3mm TERMOPLÁSTICA. INCLUYE SUMINISTRO Y APLICACIÓN CON EQUIPO. INCLUYE MICROESFERAS.</v>
          </cell>
          <cell r="D1124" t="str">
            <v>ML</v>
          </cell>
          <cell r="E1124">
            <v>65688</v>
          </cell>
        </row>
        <row r="1125">
          <cell r="B1125">
            <v>4869</v>
          </cell>
          <cell r="C1125" t="str">
            <v>DEMOLICIÓN MANUAL DE CAJA SENCILLA CS 275 (INCLUYE DEMOLICIÓN DE PLACA PISO, TAPA, MUROS Y CAÑUELAS Y CARGUE).</v>
          </cell>
          <cell r="D1125" t="str">
            <v>UN</v>
          </cell>
          <cell r="E1125">
            <v>47140</v>
          </cell>
        </row>
        <row r="1126">
          <cell r="B1126">
            <v>4870</v>
          </cell>
          <cell r="C1126" t="str">
            <v>DEMOLICIÓN MANUAL DE CÁMARA T-14 (INCLUYE DEMOLICIÓN DE PLACA PISO, TAPA, MUROS Y CAÑUELAS Y CARGUE).</v>
          </cell>
          <cell r="D1126" t="str">
            <v>UN</v>
          </cell>
          <cell r="E1126">
            <v>47140</v>
          </cell>
        </row>
        <row r="1127">
          <cell r="B1127">
            <v>4871</v>
          </cell>
          <cell r="C1127" t="str">
            <v>DEMOLICIÓN MANUAL DE CÁMARA DE PASO SENCILLA ETB (INCLUYE DEMOLICIÓN DE PLACA PISO, TAPA, MUROS Y CAÑUELAS Y CARGUE).</v>
          </cell>
          <cell r="D1127" t="str">
            <v>UN</v>
          </cell>
          <cell r="E1127">
            <v>23570</v>
          </cell>
        </row>
        <row r="1128">
          <cell r="B1128">
            <v>4872</v>
          </cell>
          <cell r="C1128" t="str">
            <v xml:space="preserve">REDUCCIÓN CONCENTRICA HD EL 4" x 3". SUMINISTRO E INSTALACIÓN. </v>
          </cell>
          <cell r="D1128" t="str">
            <v>UN</v>
          </cell>
          <cell r="E1128">
            <v>141840</v>
          </cell>
        </row>
        <row r="1129">
          <cell r="B1129">
            <v>4873</v>
          </cell>
          <cell r="C1129" t="str">
            <v>REDUCCIÓN CONCENTRICA HD EL 8" x 6". SUMINISTRO E INSTALACIÓN.</v>
          </cell>
          <cell r="D1129" t="str">
            <v>UN</v>
          </cell>
          <cell r="E1129">
            <v>410536</v>
          </cell>
        </row>
        <row r="1130">
          <cell r="B1130">
            <v>4874</v>
          </cell>
          <cell r="C1130" t="str">
            <v>REDUCCIÓN HD 6" x 4" J.H. SUMINISTRO E INSTALACIÓN.</v>
          </cell>
          <cell r="D1130" t="str">
            <v>UN</v>
          </cell>
          <cell r="E1130">
            <v>321938</v>
          </cell>
        </row>
        <row r="1131">
          <cell r="B1131">
            <v>4875</v>
          </cell>
          <cell r="C1131" t="str">
            <v>REDUCCIÓN HD 4" x 2" J.H. SUMINISTRO E INSTALACIÓN.</v>
          </cell>
          <cell r="D1131" t="str">
            <v>UN</v>
          </cell>
          <cell r="E1131">
            <v>127133</v>
          </cell>
        </row>
        <row r="1132">
          <cell r="B1132">
            <v>4876</v>
          </cell>
          <cell r="C1132" t="str">
            <v>RELOCALIZACIÓN DE MEDIDOR DE ACUEDUCTO D= 3/4" (INCLUYE: 1mt TUBERÍA GALVANIZADA D= 3/4", SOLDADURA, CINTA DE TEFLON, REPOSICIÓN DE CAJILLA EN POLIPROPILENO DE ALTA RESISTENCIA CON TAPA. NO INCLUYE MEDIDOR).</v>
          </cell>
          <cell r="D1132" t="str">
            <v>UN</v>
          </cell>
          <cell r="E1132">
            <v>242517</v>
          </cell>
        </row>
        <row r="1133">
          <cell r="B1133">
            <v>4877</v>
          </cell>
          <cell r="C1133" t="str">
            <v>RELOCALIZACIÓN DE MEDIDOR DE ACUEDUCTO D= 1" (INCLUYE: 1mt TUBERÍA GALVANIZADA D= 1", SOLDADURA, CINTA DE TEFLON, REPOSICIÓN DE CAJILLA EN POLIPROPILENO DE ALTA RESISTENCIA CON TAPA. NO INCLUYE MEDIDOR).</v>
          </cell>
          <cell r="D1133" t="str">
            <v>UN</v>
          </cell>
          <cell r="E1133">
            <v>224984</v>
          </cell>
        </row>
        <row r="1134">
          <cell r="B1134">
            <v>4878</v>
          </cell>
          <cell r="C1134" t="str">
            <v>CONEXIONES KIT SILLA YEE 200 x 160 PVC. SUMINISTRO E INSTALACIÓN.</v>
          </cell>
          <cell r="D1134" t="str">
            <v>UN</v>
          </cell>
          <cell r="E1134">
            <v>118931</v>
          </cell>
        </row>
        <row r="1135">
          <cell r="B1135">
            <v>4879</v>
          </cell>
          <cell r="C1135" t="str">
            <v>CONEXIONES KIT SILLA YEE 315 x 160 PVC. SUMINISTRO E INSTALACIÓN.</v>
          </cell>
          <cell r="D1135" t="str">
            <v>UN</v>
          </cell>
          <cell r="E1135">
            <v>182519</v>
          </cell>
        </row>
        <row r="1136">
          <cell r="B1136">
            <v>4880</v>
          </cell>
          <cell r="C1136" t="str">
            <v>26 DUCTOS D= 4" DE PVC TDP. SUMINISTRO E INSTALACIÓN. (NO INCLUYE RELLENO).</v>
          </cell>
          <cell r="D1136" t="str">
            <v>ML</v>
          </cell>
          <cell r="E1136">
            <v>380843</v>
          </cell>
        </row>
        <row r="1137">
          <cell r="B1137">
            <v>4881</v>
          </cell>
          <cell r="C1137" t="str">
            <v>ALCAPARRO (Incluye siembra, caja, tierra negra, abono y tutor. Incluye transporte y disposición final de escombros en sitio autorizado (Distancia de transporte 28 Km). SUMINISTRO Y PLANTACION.</v>
          </cell>
          <cell r="D1137" t="str">
            <v>UN</v>
          </cell>
          <cell r="E1137">
            <v>189953</v>
          </cell>
        </row>
        <row r="1138">
          <cell r="B1138">
            <v>4882</v>
          </cell>
          <cell r="C1138" t="str">
            <v>EUCALIPTO POMARROSO H= 1.5m  (Incluye siembra, caja, tierra negra, abono y tutor. Incluye transporte y disposición final de escombros en sitio autorizado (Distancia de transporte 28 Km). SUMINISTRO Y PLANTACION.</v>
          </cell>
          <cell r="D1138" t="str">
            <v>UN</v>
          </cell>
          <cell r="E1138">
            <v>189953</v>
          </cell>
        </row>
        <row r="1139">
          <cell r="B1139">
            <v>4883</v>
          </cell>
          <cell r="C1139" t="str">
            <v>PASTO KYKUYO CORTADO A MÁQUINA (Incluye suministro y riego de tierra fértil de 10CM de espesor e instalación y siembra de pasto y salado y nivelación. SUMINISTRO Y PLANTACION.</v>
          </cell>
          <cell r="D1139" t="str">
            <v>M2</v>
          </cell>
          <cell r="E1139">
            <v>51170</v>
          </cell>
        </row>
        <row r="1140">
          <cell r="B1140">
            <v>4884</v>
          </cell>
          <cell r="C1140" t="str">
            <v>NOGAL H= 1.5m  (Incluye siembra, caja, tierra negra, abono y tutor. Incluye transporte y disposición final de escombros en sitio autorizado (Distancia de transporte 28 Km). SUMINISTRO Y PLANTACION.</v>
          </cell>
          <cell r="D1140" t="str">
            <v>UN</v>
          </cell>
          <cell r="E1140">
            <v>239953</v>
          </cell>
        </row>
        <row r="1141">
          <cell r="B1141">
            <v>4885</v>
          </cell>
          <cell r="C1141" t="str">
            <v>ROBLE H= 1.5m  (Incluye siembra, caja, tierra negra, abono y tutor. Incluye transporte y disposición final de escombros en sitio autorizado (Distancia de transporte 28 Km). SUMINISTRO Y PLANTACION.</v>
          </cell>
          <cell r="D1141" t="str">
            <v>UN</v>
          </cell>
          <cell r="E1141">
            <v>189953</v>
          </cell>
        </row>
        <row r="1142">
          <cell r="B1142">
            <v>4886</v>
          </cell>
          <cell r="C1142" t="str">
            <v>CAUCHO SABANERO H= 1.5m  (Incluye siembra, caja, tierra negra, abono y tutor. Incluye transporte y disposición final de escombros en sitio autorizado (Distancia de transporte 28 Km). SUMINISTRO Y PLANTACION.</v>
          </cell>
          <cell r="D1142" t="str">
            <v>UN</v>
          </cell>
          <cell r="E1142">
            <v>197979</v>
          </cell>
        </row>
        <row r="1143">
          <cell r="B1143">
            <v>4887</v>
          </cell>
          <cell r="C1143" t="str">
            <v>MAGNÓLIO H= 1.5m  (Incluye siembra, caja, tierra negra, abono y tutor. Incluye transporte y disposición final de escombros en sitio autorizado (Distancia de transporte 28 Km). SUMINISTRO Y PLANTACION.</v>
          </cell>
          <cell r="D1143" t="str">
            <v>UN</v>
          </cell>
          <cell r="E1143">
            <v>280046</v>
          </cell>
        </row>
        <row r="1144">
          <cell r="B1144">
            <v>4888</v>
          </cell>
          <cell r="C1144" t="str">
            <v>YARUMO H= 1.5m  (Incluye siembra, caja, tierra negra, abono y tutor. Incluye transporte y disposición final de escombros en sitio autorizado (Distancia de transporte 28 Km). SUMINISTRO Y PLANTACION.</v>
          </cell>
          <cell r="D1144" t="str">
            <v>UN</v>
          </cell>
          <cell r="E1144">
            <v>265577</v>
          </cell>
        </row>
        <row r="1145">
          <cell r="B1145">
            <v>4889</v>
          </cell>
          <cell r="C1145" t="str">
            <v>CONSTRUCCIÓN DE CAJA DE INSPECCIÓN CS 285. INCLUYE TAPA PREFABRICADA Y MARCO.</v>
          </cell>
          <cell r="D1145" t="str">
            <v>UN</v>
          </cell>
          <cell r="E1145">
            <v>975458</v>
          </cell>
        </row>
        <row r="1146">
          <cell r="B1146">
            <v>4890</v>
          </cell>
          <cell r="C1146" t="str">
            <v>NIVELACIÓN DE CAJA CS 274 EN ANDEN H= 0.40m (INCLUYE CONCRETO 2500 PSI HECHO EN OBRA, LADRILLO TOLETE RECOCIDO 24x12x6. MORTERO 1:5 HECHO EN OBRA. INCLUYE REPOSICIÓN DE MARCO Y TAPA PREFABRICADA).</v>
          </cell>
          <cell r="D1146" t="str">
            <v>UN</v>
          </cell>
          <cell r="E1146">
            <v>306649</v>
          </cell>
        </row>
        <row r="1147">
          <cell r="B1147">
            <v>4891</v>
          </cell>
          <cell r="C1147" t="str">
            <v>NIVELACIÓN DE CAJA CS 275 EN ANDEN H= 0.40m (INCLUYE CONCRETO 2500 PSI HECHO EN OBRA, LADRILLO TOLETE RECOCIDO 24x12x6. MORTERO 1:5 HECHO EN OBRA. INCLUYE REPOSICIÓN DE MARCO Y TAPA PREFABRICADA).</v>
          </cell>
          <cell r="D1147" t="str">
            <v>UN</v>
          </cell>
          <cell r="E1147">
            <v>498673</v>
          </cell>
        </row>
        <row r="1148">
          <cell r="B1148">
            <v>4892</v>
          </cell>
          <cell r="C1148" t="str">
            <v>TUBERIA CONCRETO ALTA RESISTENCIA D= 10" (INCLUYE SUMINISTRO, INSTALACIÓN Y MORTERO 2000 PSI PARA RECUBRIMIENTO DE JUNTA).</v>
          </cell>
          <cell r="D1148" t="str">
            <v>ML</v>
          </cell>
          <cell r="E1148">
            <v>200990</v>
          </cell>
        </row>
        <row r="1149">
          <cell r="B1149">
            <v>4894</v>
          </cell>
          <cell r="C1149" t="str">
            <v>CUADRILLA (TUBERO + 3 AYUDANTES)</v>
          </cell>
          <cell r="D1149" t="str">
            <v>JR</v>
          </cell>
          <cell r="E1149">
            <v>211733</v>
          </cell>
        </row>
        <row r="1150">
          <cell r="B1150">
            <v>4895</v>
          </cell>
          <cell r="C1150" t="str">
            <v>CUADRILLA (TUBERO + 3 AYUDANTES)</v>
          </cell>
          <cell r="D1150" t="str">
            <v>HR</v>
          </cell>
          <cell r="E1150">
            <v>26467</v>
          </cell>
        </row>
        <row r="1151">
          <cell r="B1151">
            <v>4896</v>
          </cell>
          <cell r="C1151" t="str">
            <v>TUBERIA CONCRETO ALTA RESISTENCIA D= 12" (INCLUYE SUMINISTRO, INSTALACIÓN Y MORTERO 2000 PSI PARA RECUBRIMIENTO DE JUNTA).</v>
          </cell>
          <cell r="D1151" t="str">
            <v>ML</v>
          </cell>
          <cell r="E1151">
            <v>250268</v>
          </cell>
        </row>
        <row r="1152">
          <cell r="B1152">
            <v>4897</v>
          </cell>
          <cell r="C1152" t="str">
            <v>TUBERIA CONCRETO ALTA RESISTENCIA D= 14" (INCLUYE SUMINISTRO, INSTALACIÓN Y MORTERO 2000 PSI PARA RECUBRIMIENTO DE JUNTA).</v>
          </cell>
          <cell r="D1152" t="str">
            <v>ML</v>
          </cell>
          <cell r="E1152">
            <v>307751</v>
          </cell>
        </row>
        <row r="1153">
          <cell r="B1153">
            <v>4898</v>
          </cell>
          <cell r="C1153" t="str">
            <v>REDUCCION HD 4"x2" J.H. (Suministro e Instalación).</v>
          </cell>
          <cell r="D1153" t="str">
            <v>UN</v>
          </cell>
          <cell r="E1153">
            <v>123030</v>
          </cell>
        </row>
        <row r="1154">
          <cell r="B1154">
            <v>4899</v>
          </cell>
          <cell r="C1154" t="str">
            <v>REDUCCION HD 4"x 3" J.H. (Suministro e Instalación).</v>
          </cell>
          <cell r="D1154" t="str">
            <v>UN</v>
          </cell>
          <cell r="E1154">
            <v>146068</v>
          </cell>
        </row>
        <row r="1155">
          <cell r="B1155">
            <v>4900</v>
          </cell>
          <cell r="C1155" t="str">
            <v>REDUCCION HD 8"x 6" J.H. (Suministro e Instalación).</v>
          </cell>
          <cell r="D1155" t="str">
            <v>UN</v>
          </cell>
          <cell r="E1155">
            <v>444128</v>
          </cell>
        </row>
        <row r="1156">
          <cell r="B1156">
            <v>4901</v>
          </cell>
          <cell r="C1156" t="str">
            <v>KIT DE NIVELACIÓN PARA HIDRANTE TRÁFICO DE DIÁMETRO DE 4", LONGITUD 400mm. SUMINISTRO E INSTALACIÓN  (INCLUYE TRANSPORTE Y TODOS LOS ELEMENTOS NECESARIOS PARA SU INSTALACIÓN).</v>
          </cell>
          <cell r="D1156" t="str">
            <v>UN</v>
          </cell>
          <cell r="E1156">
            <v>970328</v>
          </cell>
        </row>
        <row r="1157">
          <cell r="B1157">
            <v>4902</v>
          </cell>
          <cell r="C1157" t="str">
            <v>RAMPA TIPO A (B5) (BASE EN MORTERO 2000 PSI, DESARROLLO DE 1.40m).</v>
          </cell>
          <cell r="D1157" t="str">
            <v>UN</v>
          </cell>
          <cell r="E1157">
            <v>709154</v>
          </cell>
        </row>
        <row r="1158">
          <cell r="B1158">
            <v>4903</v>
          </cell>
          <cell r="C1158" t="str">
            <v>PIEZA DE REMATE PARA RAMPA PEATONAL, SUMINISTRO Y CONSTRUCCION. LONGITUD 1,20MTS FUNDIDO EN SITIO EN CONCRETO PREMEZCLADO DE 3000 PSI (GRAVA COMUN) INCLUYE FORMALETA EN MADERA</v>
          </cell>
          <cell r="D1158" t="str">
            <v>UN</v>
          </cell>
          <cell r="E1158">
            <v>80657</v>
          </cell>
        </row>
        <row r="1159">
          <cell r="B1159">
            <v>4904</v>
          </cell>
          <cell r="C1159" t="str">
            <v>PISO EN CONCRETO COLOR OCRE 4000 PSI ESTAMPADO TIPO ESPINA DE PESCADO e=0.12m (INCLUYE SUMINISTRO Y COLOCACIÓN DE CONCRETO, MOLDE DESMOLDANTE, COLOR ENDURECEDOR DE CUARZO, SELLANTE. INCLUYE CORTE Y SELLADO DE JUNTAS..</v>
          </cell>
          <cell r="D1159" t="str">
            <v>M2</v>
          </cell>
          <cell r="E1159">
            <v>182837</v>
          </cell>
        </row>
        <row r="1160">
          <cell r="B1160">
            <v>4905</v>
          </cell>
          <cell r="C1160" t="str">
            <v>GEODREN VIAL DE 100mm x 1.0m. SUMINISTRO E INSTALACIÓN. (INCLUYE EXCAVACIÓN MANUAL e= 30cm Y RELLENO EN MATERIAL SELECCIONADO PROVENIENTE DE EXCAVACIÓN..</v>
          </cell>
          <cell r="D1160" t="str">
            <v>ML</v>
          </cell>
          <cell r="E1160">
            <v>68676</v>
          </cell>
        </row>
        <row r="1161">
          <cell r="B1161">
            <v>4907</v>
          </cell>
          <cell r="C1161" t="str">
            <v>SUBBASE GRANULAR PEATONAL SBG_PEA. SUMINISTRO, EXTENDIDO MANUAL, NIVELACIÓN, HUMEDECIMIENTO Y COMPACTACIÓN</v>
          </cell>
          <cell r="D1161" t="str">
            <v>M3</v>
          </cell>
          <cell r="E1161">
            <v>97022</v>
          </cell>
        </row>
        <row r="1162">
          <cell r="B1162">
            <v>4908</v>
          </cell>
          <cell r="C1162" t="str">
            <v>MATERIAL SELECCIONADO. SUMINISTRO, EXTENDIDO MANUAL, NIVELACIÓN, HUMEDECIMIENTO Y COMPACTACIÓN.</v>
          </cell>
          <cell r="D1162" t="str">
            <v>M3</v>
          </cell>
          <cell r="E1162">
            <v>55729</v>
          </cell>
        </row>
        <row r="1163">
          <cell r="B1163">
            <v>4909</v>
          </cell>
          <cell r="C1163" t="str">
            <v>RAMPA VEHICULAR FUNDIDA EN EL SITIO EN CONCRETO PREMEZCLADO DE 3000 PSI (GRAVA COMUN) SUM, CONSTR. E INSTALACIÓN. INCLUYE ACABADO EN ADOQUIN DE ARCILLA TIPO TRÁFICO PESADO O SIMILAR, BASE DE 4cm EN MORTERO DE 2000 PSI.</v>
          </cell>
          <cell r="D1163" t="str">
            <v>M2</v>
          </cell>
          <cell r="E1163">
            <v>109192</v>
          </cell>
        </row>
        <row r="1164">
          <cell r="B1164">
            <v>4910</v>
          </cell>
          <cell r="C1164" t="str">
            <v>CONCRETO GRAVA COMUN DE 3000 PSI (210 Kg/Cm2) PARA RAMPAS DE EMPALME E= 0.20m PROMEDIO, SUMINISTRO Y COLOCACIÓN (INCLUYE EQUIPOS, SUMINISTRO E INSTALACIÓN DE FORMALETA, CURADO DE CONCRETO, MANO DE OBRA).</v>
          </cell>
          <cell r="D1164" t="str">
            <v>M2</v>
          </cell>
          <cell r="E1164">
            <v>102202</v>
          </cell>
        </row>
        <row r="1165">
          <cell r="B1165">
            <v>4911</v>
          </cell>
          <cell r="C1165" t="str">
            <v>SARDINEL CHAFLANADO DE H-Max 0.50m Y A- Prom 0.15m PARA SEPARADORES. SUM. Y CONST. FUNDIDO EN SITIO EN CONCRETO PREMEZCLADO DE 3000 PSI (GRAVA COMUN) INCLUYE FORMALETA METÁLICA PARA SARDINEL. NO INCLUYE REFUERZO.</v>
          </cell>
          <cell r="D1165" t="str">
            <v>ML</v>
          </cell>
          <cell r="E1165">
            <v>41292</v>
          </cell>
        </row>
        <row r="1166">
          <cell r="B1166">
            <v>4912</v>
          </cell>
          <cell r="C1166" t="str">
            <v>NIVELACIÓN DE CAJA ETB T-14 H= 0.30m INCLUYE PLACA SUPERIOR EN CONCRETO DE 3000 PSI HECHO EN OBRA 1:2:2, ACERO DE REFUERZO, BLOQUE PARA CÁMARA TELEFÓNICA.</v>
          </cell>
          <cell r="D1166" t="str">
            <v>UN</v>
          </cell>
          <cell r="E1166">
            <v>1436165</v>
          </cell>
        </row>
        <row r="1167">
          <cell r="B1167">
            <v>4913</v>
          </cell>
          <cell r="C1167" t="str">
            <v>NIVELACIÓN DE CAJA ETB T-13 H= 0.30m (INCLUYE CONCRETO, ACERO DE REFUERZO, BLOQUE PARA CÁMARA TELEFÓNICA, MORTERO, ARO Y TAPA ETB).</v>
          </cell>
          <cell r="D1167" t="str">
            <v>UN</v>
          </cell>
          <cell r="E1167">
            <v>1191850</v>
          </cell>
        </row>
        <row r="1168">
          <cell r="B1168">
            <v>4914</v>
          </cell>
          <cell r="C1168" t="str">
            <v>NIVELACIÓN DE CAJA DOBLE DE PASO ETB H= 0.30m (INCLUYE REPOSICIÓN DE MARCO Y TAPA Y BORDILLO PERIMETRAL EN CONCRETO DE  3000 PSI HECHO EN OBRA 1:2:2 CON ARENA DE RIO Y TRITURADO DE 3/4", ACERO DE REFUERZO DE 3/8" Y  1/2".</v>
          </cell>
          <cell r="D1168" t="str">
            <v>UN</v>
          </cell>
          <cell r="E1168">
            <v>591781</v>
          </cell>
        </row>
        <row r="1169">
          <cell r="B1169">
            <v>4915</v>
          </cell>
          <cell r="C1169" t="str">
            <v>SARDINEL CURVO FUNDIDO EN SITIO EN CONCRETO PREMEZCLADO DE 3000 PSI (GRAVA COMUN) e= 0.20m H= 0.35m SUMINISTRO Y CONSTRUCCIÓN (INCLUYE FORMALETA METÁLICA, ACERO DE REFUERZO Y ALAMBRE NEGRO.</v>
          </cell>
          <cell r="D1169" t="str">
            <v>ML</v>
          </cell>
          <cell r="E1169">
            <v>36242</v>
          </cell>
        </row>
        <row r="1170">
          <cell r="B1170">
            <v>4918</v>
          </cell>
          <cell r="C1170" t="str">
            <v>JUNTA DE DILATACIÓN ELASTOMÉRICA 250 TAMAÑO 64 x 70 mm (INCLUYE SUMINISTRO E INSTALACIÓN Y TODOS LOS COSTOS DE SUMINISTRO E INSTALACIÓN DE MATERIAL PARA ANCLAJE..</v>
          </cell>
          <cell r="D1170" t="str">
            <v>ML</v>
          </cell>
          <cell r="E1170">
            <v>121388</v>
          </cell>
        </row>
        <row r="1171">
          <cell r="B1171">
            <v>4919</v>
          </cell>
          <cell r="C1171" t="str">
            <v>ADOQUIN EN CONCRETO 200x100x60mm  A25 (SUMINISTRO E INSTALACIÓN. INCLUYE BASE 4cm MORTERO 2000 PSI Y ARENA DE SELLO).</v>
          </cell>
          <cell r="D1171" t="str">
            <v>M2</v>
          </cell>
          <cell r="E1171">
            <v>65217</v>
          </cell>
        </row>
        <row r="1172">
          <cell r="B1172">
            <v>4920</v>
          </cell>
          <cell r="C1172" t="str">
            <v>CANECA DE ACERO INOXIDABLE TIPO BARCELONA (SUMINISTRO E INSTALACIÓN. INCLUYE CONCRETO PARA ANCLAJE DE 3000 PSI PREMEZCLADO GRAVA COMÚN..</v>
          </cell>
          <cell r="D1172" t="str">
            <v>UN</v>
          </cell>
          <cell r="E1172">
            <v>473142</v>
          </cell>
        </row>
        <row r="1173">
          <cell r="B1173">
            <v>4921</v>
          </cell>
          <cell r="C1173" t="str">
            <v>POSTE DE REFERENCIA TIPO INVIAS. INCLUYE SUMINISTRO E INSTALACIÓN. (INCLUYE CONCRETO 2000 PSI PARA ANCLAJE , CONCRETO 2500 PSI PARA POSTE, CONCRETOS HECHOS EN OBRA, INCLUYE REFUERZO, FORMALETA Y PINTURA REFLECTIVA.</v>
          </cell>
          <cell r="D1173" t="str">
            <v>UN</v>
          </cell>
          <cell r="E1173">
            <v>82146</v>
          </cell>
        </row>
        <row r="1174">
          <cell r="B1174">
            <v>4922</v>
          </cell>
          <cell r="C1174" t="str">
            <v>CUADRILLA (3 AYUDANTES)</v>
          </cell>
          <cell r="D1174" t="str">
            <v>JR</v>
          </cell>
          <cell r="E1174">
            <v>136316</v>
          </cell>
        </row>
        <row r="1175">
          <cell r="B1175">
            <v>4923</v>
          </cell>
          <cell r="C1175" t="str">
            <v>CUADRILLA (3 AYUDANTES)</v>
          </cell>
          <cell r="D1175" t="str">
            <v>HR</v>
          </cell>
          <cell r="E1175">
            <v>17040</v>
          </cell>
        </row>
        <row r="1176">
          <cell r="B1176">
            <v>4925</v>
          </cell>
          <cell r="C1176" t="str">
            <v>FRESADO ESTABILIZADO AL 5% CON EMULSIÓN CRL-1 (INCLUYE TRANSPORTE DE MATERIAL FRESADO AL FRENTE DE OBRA DE 40 Km, SUMINISTRO DE EMULSIÓN, INSTALACIÓN DE MATERIAL ESTABILIZADO).</v>
          </cell>
          <cell r="D1176" t="str">
            <v>M3</v>
          </cell>
          <cell r="E1176">
            <v>169816</v>
          </cell>
        </row>
        <row r="1177">
          <cell r="B1177">
            <v>4926</v>
          </cell>
          <cell r="C1177" t="str">
            <v>FRESADO ESTABILIZADO AL 5% CON EMULSIÓN CRL-1 (INCLUYE TRANSPORTE DE MATERIAL FRESADO AL FRENTE DE OBRA DE 10 Km, SUMINISTRO DE EMULSIÓN, INSTALACIÓN DE MATERIAL ESTABILIZADO).</v>
          </cell>
          <cell r="D1177" t="str">
            <v>M3</v>
          </cell>
          <cell r="E1177">
            <v>141316</v>
          </cell>
        </row>
        <row r="1178">
          <cell r="B1178">
            <v>4928</v>
          </cell>
          <cell r="C1178" t="str">
            <v>CANALIZACIÓN DE TRÁFICO (INSTALACIÓN, MANTENIMIENTO Y DESINSTALACIÓN MENSUAL) CON SEÑALIZADORES TUBULARES COLOMBINA PLÁSTICA Y TRIPLE CINTA DE SEÑALIZACIÓN (INCLUYE ALQUILER DE SEÑALIZADORES TUBULARES). LONGITUD 3 METROS.</v>
          </cell>
          <cell r="D1178" t="str">
            <v>UN/MES</v>
          </cell>
          <cell r="E1178">
            <v>4979</v>
          </cell>
        </row>
        <row r="1179">
          <cell r="B1179">
            <v>4930</v>
          </cell>
          <cell r="C1179" t="str">
            <v>BANDERERO (INCLUYE ALQUILER DE PALETA PARE-SIGA EN POLIETILENO).</v>
          </cell>
          <cell r="D1179" t="str">
            <v>H/ME</v>
          </cell>
          <cell r="E1179">
            <v>1363324</v>
          </cell>
        </row>
        <row r="1180">
          <cell r="B1180">
            <v>4931</v>
          </cell>
          <cell r="C1180" t="str">
            <v>ALQUILER KIT DE EMERGENCIAS (INCLUYE EXTINTOR DE 5 LBS, CAMILLA EN MADERA PRIMEROS AUXILIOS, INMOVILIZADOR CABEZA, CONO DE H= 1.0m Y BOTIQUÍN.</v>
          </cell>
          <cell r="D1180" t="str">
            <v>UN/MES</v>
          </cell>
          <cell r="E1180">
            <v>24046</v>
          </cell>
        </row>
        <row r="1181">
          <cell r="B1181">
            <v>4932</v>
          </cell>
          <cell r="C1181" t="str">
            <v>PUNTO DE ACOPIO DE MATERIALES O ESCOMBROS (INCLUYE INSTALACIÓN, MANTENIMIENTO Y DESINSTALACIÓN) (ACOPIO DE FORMA CUADRADA CADA LADO DE 2.50m, CAPCIDAD APROXIMADA 6M3.</v>
          </cell>
          <cell r="D1181" t="str">
            <v>UN</v>
          </cell>
          <cell r="E1181">
            <v>142058</v>
          </cell>
        </row>
        <row r="1182">
          <cell r="B1182">
            <v>4933</v>
          </cell>
          <cell r="C1182" t="str">
            <v>AVISO PUNTO CREA 1.50m x 0.90m (MATERIAL DE IMPRESIÓN VINILO PARA EXTERIORES. INCLUYE SUMINISTRO E INSTALACIÓN).</v>
          </cell>
          <cell r="D1182" t="str">
            <v>UN</v>
          </cell>
          <cell r="E1182">
            <v>272000</v>
          </cell>
        </row>
        <row r="1183">
          <cell r="B1183">
            <v>4934</v>
          </cell>
          <cell r="C1183" t="str">
            <v>ALQUILER CARPA VESTIER 2.0m x 2.0m CON ESTRUCTURA, TECHO Y LATERALES EN LONA.</v>
          </cell>
          <cell r="D1183" t="str">
            <v>UN/MES</v>
          </cell>
          <cell r="E1183">
            <v>92795</v>
          </cell>
        </row>
        <row r="1184">
          <cell r="B1184">
            <v>4935</v>
          </cell>
          <cell r="C1184" t="str">
            <v>PROTECCIÓN A ÁRBOLES (INCLUYE SUMINISTRO Y COLOCACIÓN DE DURMIENTES DE 2.90m x 0.04m x 0.04m Y POLISOMBRA AL 47% DE TAL MANERA QUE GARANTICE la protección al individuo vegetal.</v>
          </cell>
          <cell r="D1184" t="str">
            <v>UN</v>
          </cell>
          <cell r="E1184">
            <v>61098</v>
          </cell>
        </row>
        <row r="1185">
          <cell r="B1185">
            <v>4936</v>
          </cell>
          <cell r="C1185" t="str">
            <v>ACCESO TEMPORAL A VIVIENDA EN MADERA. SUMINISTRO Y CONSTRUCCIÓN.</v>
          </cell>
          <cell r="D1185" t="str">
            <v>UN</v>
          </cell>
          <cell r="E1185">
            <v>23175</v>
          </cell>
        </row>
        <row r="1186">
          <cell r="B1186">
            <v>4937</v>
          </cell>
          <cell r="C1186" t="str">
            <v>BARRERA DE CONTENCIÓN MATERIAL DE ARRASTRE (INCLUYE SUMINISTRO Y COLOCACIÓN DE MALLA DE GALLINERO 1 1/4" Y POLISOMBRA 47%).</v>
          </cell>
          <cell r="D1186" t="str">
            <v>M2</v>
          </cell>
          <cell r="E1186">
            <v>5520</v>
          </cell>
        </row>
        <row r="1187">
          <cell r="B1187">
            <v>4943</v>
          </cell>
          <cell r="C1187" t="str">
            <v>ESTABILIZACIÓN DE BASE GRANULAR CON ADITIVO POTENCIALIZADOR FLEXIBILIZANTE + CEMENTO 5%</v>
          </cell>
          <cell r="D1187" t="str">
            <v>M3</v>
          </cell>
          <cell r="E1187">
            <v>232097</v>
          </cell>
        </row>
        <row r="1188">
          <cell r="B1188">
            <v>4945</v>
          </cell>
          <cell r="C1188" t="str">
            <v>ALQUILER DE CERRAMIENTO TIPO 1: CONSTA DE SEÑALIZADORES TUBULARES PLÁSTICOS, TRIPLE CINTA PELIGRO CAL. 4, POLISOMBRA 65% PARA CERRAMIENTO. (INCLUYE INSTALACIÓN, MANTENIMIENTO Y DESINSTALACIÓN).</v>
          </cell>
          <cell r="D1188" t="str">
            <v>ML/ME</v>
          </cell>
          <cell r="E1188">
            <v>5012</v>
          </cell>
        </row>
        <row r="1189">
          <cell r="B1189">
            <v>4946</v>
          </cell>
          <cell r="C1189" t="str">
            <v>ALQUILER DE CERRAMIENTO TIPO 2: CONSTA DE POSTES ROLLIZOS DE 1.90mt DE ALTURA LIBRE CON BASE EN CONCRETO 1500 PSI DE 30cm x 30cm, DOBLE CINTA PELIGRO CAL. 4, TELA PARA CERRAMIENTO.(INCL INSTALACION, MANTENIMIENTO Y DESINSTALACIÓN).</v>
          </cell>
          <cell r="D1189" t="str">
            <v>ML/ME</v>
          </cell>
          <cell r="E1189">
            <v>15905</v>
          </cell>
        </row>
        <row r="1190">
          <cell r="B1190">
            <v>4947</v>
          </cell>
          <cell r="C1190" t="str">
            <v>LAVADO DE ESTRUCTURA EN CONCRETO Y/O METÁLICAS. INCLUYE ALQUILER DE HIDROLAVADORA 1300W MOTOR A GASOLINA PRESIÓN 3200 PSI. INCLUYE IMPLEMENTOS DE ASEO (DETERGENTE INDUSTRIAL), AGUA, COMBUSTIBLE Y MANO DE OBRA.</v>
          </cell>
          <cell r="D1190" t="str">
            <v>M2</v>
          </cell>
          <cell r="E1190">
            <v>4348</v>
          </cell>
        </row>
        <row r="1191">
          <cell r="B1191">
            <v>4949</v>
          </cell>
          <cell r="C1191" t="str">
            <v>CONTENEDOR DE RAICES (1.40m x 1.40m x 1.40m)INCLUYE MUROS EN CONCRETO GRAVA COMÚN 3000 PSI (210 Kg/Cm2), SUMINISTRO CONSTRUCCIÓN Y FILTRO EN GRAVILLA 1/2", FORMALETA Y REFUERZO. NO INCLUYE TIERRA NEGRA.</v>
          </cell>
          <cell r="D1191" t="str">
            <v>UN</v>
          </cell>
          <cell r="E1191">
            <v>621097</v>
          </cell>
        </row>
        <row r="1192">
          <cell r="B1192">
            <v>4950</v>
          </cell>
          <cell r="C1192" t="str">
            <v>SEMÁFORO VEHICULAR DE POLICARBONATO (3x200), LENTES DE POLICARBONATO DE 8", TRES LUCES, SISTEMA DE ILUMINACIÓN A LEDS. SUMINISTRO E INSTALACIÓN.</v>
          </cell>
          <cell r="D1192" t="str">
            <v>UN</v>
          </cell>
          <cell r="E1192">
            <v>3410540</v>
          </cell>
        </row>
        <row r="1193">
          <cell r="B1193">
            <v>4951</v>
          </cell>
          <cell r="C1193" t="str">
            <v xml:space="preserve">SEMÁFORO PEATONAL DE POLICARBONATO (2x200), LENTES DE POLICARBONATO DE 8", DOS LUCES, SISTEMA DE ILUMINACIÓN A LEDS. SUMINISTRO E INSTALACIÓN. </v>
          </cell>
          <cell r="D1193" t="str">
            <v>UN</v>
          </cell>
          <cell r="E1193">
            <v>2483530</v>
          </cell>
        </row>
        <row r="1194">
          <cell r="B1194">
            <v>4952</v>
          </cell>
          <cell r="C1194" t="str">
            <v>POSTE TIPO MASTIL T1 (3.60m) EN TUBO SCH 40 GALVANIZADO Y PINTADO. SUMINISTRO E INSTALACIÓN.</v>
          </cell>
          <cell r="D1194" t="str">
            <v>UN</v>
          </cell>
          <cell r="E1194">
            <v>1491334</v>
          </cell>
        </row>
        <row r="1195">
          <cell r="B1195">
            <v>4953</v>
          </cell>
          <cell r="C1195" t="str">
            <v>POSTE TIPO MENSULA T2 (5.50m) EN TUBO SCH 40 GALVANIZADO Y PINTADO. SUMINISTRO E INSTALACIÓN.</v>
          </cell>
          <cell r="D1195" t="str">
            <v>UN</v>
          </cell>
          <cell r="E1195">
            <v>2376298</v>
          </cell>
        </row>
        <row r="1196">
          <cell r="B1196">
            <v>4954</v>
          </cell>
          <cell r="C1196" t="str">
            <v>CABLE ELÉCTRICO 4x16 AWG PARA CONTROL DE SEMÁFOROS VEHICULARES TIPO ST CU 600V 75°C. SUMINISTRO E INSTALACIÓN.</v>
          </cell>
          <cell r="D1196" t="str">
            <v>ML</v>
          </cell>
          <cell r="E1196">
            <v>12138</v>
          </cell>
        </row>
        <row r="1197">
          <cell r="B1197">
            <v>4955</v>
          </cell>
          <cell r="C1197" t="str">
            <v>CABLE ELÉCTRICO 3x16 AWG PARA CONTROL DE SEMÁFOROS PEATONALES TIPO ST CU 600V 75°C. SUMINISTRO E INSTALACIÓN.</v>
          </cell>
          <cell r="D1197" t="str">
            <v>ML</v>
          </cell>
          <cell r="E1197">
            <v>11543</v>
          </cell>
        </row>
        <row r="1198">
          <cell r="B1198">
            <v>4956</v>
          </cell>
          <cell r="C1198" t="str">
            <v>CABLE ELÉCTRICO 2x8 AWG PARA ACOMETIDA TIPO ST CU 600V 75°C. SUMINISTRO E INSTALACIÓN.</v>
          </cell>
          <cell r="D1198" t="str">
            <v>ML</v>
          </cell>
          <cell r="E1198">
            <v>7365</v>
          </cell>
        </row>
        <row r="1199">
          <cell r="B1199">
            <v>4958</v>
          </cell>
          <cell r="C1199" t="str">
            <v>ADOQUIN DE ARCILLA COLOR ROJO O SIMILAR (26x6x6cm) (Incluye arena de peña para sello, Base 5cm en mortero de 2000 PSI) Transporte petreos 28 Km. SUMINISTRO E INSTALACIÓN.</v>
          </cell>
          <cell r="D1199" t="str">
            <v>M2</v>
          </cell>
          <cell r="E1199">
            <v>47167</v>
          </cell>
        </row>
        <row r="1200">
          <cell r="B1200">
            <v>4959</v>
          </cell>
          <cell r="C1200" t="str">
            <v>ACERO LISO PARA TRANSFERENCIA DE LOSAS D= 1 1/4" (NO INCLUYE CANASTILLA). SUMINISTRO E INSTALACIÓN.</v>
          </cell>
          <cell r="D1200" t="str">
            <v>KG</v>
          </cell>
          <cell r="E1200">
            <v>3005</v>
          </cell>
        </row>
        <row r="1201">
          <cell r="B1201">
            <v>4960</v>
          </cell>
          <cell r="C1201" t="str">
            <v>FLECHA DIRECCIONAL "DE FRENTE A LA IZQUIERDA" (e=2.3mm,Termoplástica. Inc. Sumin. y Aplic. con Equipo. Inc. Microesferas).</v>
          </cell>
          <cell r="D1201" t="str">
            <v>UN</v>
          </cell>
          <cell r="E1201">
            <v>238666</v>
          </cell>
        </row>
        <row r="1202">
          <cell r="B1202">
            <v>4961</v>
          </cell>
          <cell r="C1202" t="str">
            <v>DEMARCACIÓN LINEA DE CRUCE DE BICICLETA A= 0.4mt, E= 2.3mm TERMOPLÁSTICA. INCLUYE SUMINISTRO Y APLICACIÓN CON EQUIPO. INCLUYE MICROESFERAS..</v>
          </cell>
          <cell r="D1202" t="str">
            <v>ML</v>
          </cell>
          <cell r="E1202">
            <v>43792</v>
          </cell>
        </row>
        <row r="1203">
          <cell r="B1203">
            <v>4962</v>
          </cell>
          <cell r="C1203" t="str">
            <v>DEMARCACIÓN LINEAL CARRIL CICLORRUTA A= 0.1mt,  L= 1.20mt  E= 2.3mm EN PINTURA TERMOPLÁSTICA. INCLUYE SUMINISTRO Y APLICACIÓN CON EQUIPO. INCLUYE MICROESFERAS..</v>
          </cell>
          <cell r="D1203" t="str">
            <v>ML</v>
          </cell>
          <cell r="E1203">
            <v>10948</v>
          </cell>
        </row>
        <row r="1204">
          <cell r="B1204">
            <v>4963</v>
          </cell>
          <cell r="C1204" t="str">
            <v>DEMARCACIÓN LINEAL BORDE CICLORRUTA A= 0.1mt,   E= 2.3mm EN PINTURA TERMOPLÁSTICA. INCLUYE SUMINISTRO Y APLICACIÓN CON EQUIPO. INCLUYE MICROESFERAS..</v>
          </cell>
          <cell r="D1204" t="str">
            <v>ML</v>
          </cell>
          <cell r="E1204">
            <v>10948</v>
          </cell>
        </row>
        <row r="1205">
          <cell r="B1205">
            <v>4964</v>
          </cell>
          <cell r="C1205" t="str">
            <v>DEMARCACIÓN LINEAL PARADA CICLORRUTA A= 0.1mt,   E= 2.3mm EN PINTURA TERMOPLÁSTICA. INCLUYE SUMINISTRO Y APLICACIÓN CON EQUIPO. INCLUYE MICROESFERAS..</v>
          </cell>
          <cell r="D1205" t="str">
            <v>ML</v>
          </cell>
          <cell r="E1205">
            <v>10948</v>
          </cell>
        </row>
        <row r="1206">
          <cell r="B1206">
            <v>4965</v>
          </cell>
          <cell r="C1206" t="str">
            <v>NEOPRENO REFORZADO 0.40 x 0.90 x 1" DOBLE REFUERZO SUMINISTRO E INSTALACIÓN (INCLUYE LIMPIEZA DE LA SUPERFICIE CON CHORRO DE AIRE A PRESIÓN, HERRAMIENTA MENOR Y COMPRESOR).</v>
          </cell>
          <cell r="D1206" t="str">
            <v>UN</v>
          </cell>
          <cell r="E1206">
            <v>400108</v>
          </cell>
        </row>
        <row r="1207">
          <cell r="B1207">
            <v>4966</v>
          </cell>
          <cell r="C1207" t="str">
            <v>DESMONTE SEÑAL VERTICAL.</v>
          </cell>
          <cell r="D1207" t="str">
            <v>UN</v>
          </cell>
          <cell r="E1207">
            <v>2918</v>
          </cell>
        </row>
        <row r="1208">
          <cell r="B1208">
            <v>4967</v>
          </cell>
          <cell r="C1208" t="str">
            <v>EMPATE EN LÍNEA DE TUBERÍA DE ACERO (HA) A TUBERÍA PVC 8". SUMINISTRO E INSTALACIÓN. (INCLUYE ACOPLE UNIVERSAL D= 8" R1, UNIÓN DE REPARACIÓN D=8" Y 1mt DE TUBERÍA PVC D= 8" RDE 21).</v>
          </cell>
          <cell r="D1208" t="str">
            <v>UN</v>
          </cell>
          <cell r="E1208">
            <v>678791</v>
          </cell>
        </row>
        <row r="1209">
          <cell r="B1209">
            <v>4968</v>
          </cell>
          <cell r="C1209" t="str">
            <v>EMPATE EN LÍNEA DE TUBERÍA DE ACERO (HA) A TUBERÍA PVC 4". SUMINISTRO E INSTALACIÓN. (INCLUYE ACOPLE UNIVERSAL D= 4", UNIÓN DE REPARACIÓN D=4" Y 1mt DE TUBERÍA PVC D= 4" RDE 21).</v>
          </cell>
          <cell r="D1209" t="str">
            <v>UN</v>
          </cell>
          <cell r="E1209">
            <v>209419</v>
          </cell>
        </row>
        <row r="1210">
          <cell r="B1210">
            <v>4969</v>
          </cell>
          <cell r="C1210" t="str">
            <v>EMPATE EN LÍNEA DE TUBERÍA DE ACERO (HA) A TUBERÍA PVC 3". SUMINISTRO E INSTALACIÓN. (INCLUYE ACOPLE UNIVERSAL D= 3", UNIÓN DE REPARACIÓN D=3" Y 1mt DE TUBERÍA PVC D= 3" RDE 21).</v>
          </cell>
          <cell r="D1210" t="str">
            <v>UN</v>
          </cell>
          <cell r="E1210">
            <v>168619</v>
          </cell>
        </row>
        <row r="1211">
          <cell r="B1211">
            <v>4970</v>
          </cell>
          <cell r="C1211" t="str">
            <v>EMPATE EN LÍNEA DE TUBERÍA DE ACERO (HA) A ASBESTO CEMENTO (AC) 8".SUMINISTRO E INSTALACIÓN. (INCLUYE DOS ACOPLES UNIVERSAL D= 8" R1  Y 1mt DE TUBERÍA PVC D= 8" RDE 21).</v>
          </cell>
          <cell r="D1211" t="str">
            <v>UN</v>
          </cell>
          <cell r="E1211">
            <v>419555</v>
          </cell>
        </row>
        <row r="1212">
          <cell r="B1212">
            <v>4971</v>
          </cell>
          <cell r="C1212" t="str">
            <v>EMPATES EN LÍNEA DE TUBERÍA EN PVC A HD 12". SUMINISTRO E INSTALACIÓN. (INCLUYE ADAPTADOR BRIDA 12" R2, UNIÓN DE REPARACIÓN 12" Y 1mt DE TUBERÍA PVC D= 12" RDE 21).</v>
          </cell>
          <cell r="D1212" t="str">
            <v>UN</v>
          </cell>
          <cell r="E1212">
            <v>1820523</v>
          </cell>
        </row>
        <row r="1213">
          <cell r="B1213">
            <v>4972</v>
          </cell>
          <cell r="C1213" t="str">
            <v>EMPATES EN LÍNEA DE TUBERÍA EN PVC A AC 6". SUM E INST. (INCL ACOPLE UNIVERSAL R1 - R2 D= 6", UNIÓN PVC U.M. D= 6", UNIÓN GIBAULT HD PARA AC CL. 25 D= 6", UNION DE REPARACIÓN D= 6 Y 1 METRO DE TUBERÍA PVC D= 6" RDE 21).</v>
          </cell>
          <cell r="D1213" t="str">
            <v>UN</v>
          </cell>
          <cell r="E1213">
            <v>768070</v>
          </cell>
        </row>
        <row r="1214">
          <cell r="B1214">
            <v>4973</v>
          </cell>
          <cell r="C1214" t="str">
            <v>EMPATES EN LÍNEA DE TUBERÍA EN PVC A AC 8". SUM E INST. (INCL ACOPLE UNIVERSAL R1- R2 D= 8", UNIÓN PVC U.M. D= 8", UNIÓN GIBAULT HD PARA AC CL. 25 D= 8", UNION DE REPARACIÓN D= 8 Y 1 METRO DE TUBERÍA PVC D= 8" RDE 21).</v>
          </cell>
          <cell r="D1214" t="str">
            <v>UN</v>
          </cell>
          <cell r="E1214">
            <v>1201504</v>
          </cell>
        </row>
        <row r="1215">
          <cell r="B1215">
            <v>4974</v>
          </cell>
          <cell r="C1215" t="str">
            <v>EMPATES EN LÍNEA DE TUBERÍA EN PVC A AC 12". SUM E INST. (INCL ACOPLE UNIVERSAL R1- R2 D= 12", UNIÓN PVC U.M. D= 12", UNIÓN GIBAULT HD PARA AC CL. 25 D= 12", UNION DE REPARACIÓN D= 12 Y 1 METRO DE TUB PVC D= 12" RDE 21).</v>
          </cell>
          <cell r="D1215" t="str">
            <v>UN</v>
          </cell>
          <cell r="E1215">
            <v>3012028</v>
          </cell>
        </row>
        <row r="1216">
          <cell r="B1216">
            <v>4975</v>
          </cell>
          <cell r="C1216" t="str">
            <v>EMPATE EN LÍNEA DE TUBERÍA EN PVC  A HF 4". SUM E INST. (INCL UNIÓN DE REPARACIÓN PVC U.M.  D=4", ADAPTADOR MACHO PVC US D=4", UNIÓN GIBAULT HD CL. 25 D= 4"  Y 1mt DE TUBERÍA PVC D= 4" RDE 21).</v>
          </cell>
          <cell r="D1216" t="str">
            <v>UN</v>
          </cell>
          <cell r="E1216">
            <v>243839</v>
          </cell>
        </row>
        <row r="1217">
          <cell r="B1217">
            <v>4976</v>
          </cell>
          <cell r="C1217" t="str">
            <v>EMPATES EN LÍNEA DE TUBERÍA EN PVC A HF 6". SUM E INST. (INCL UNIÓN GIBAULT D=6", UNIÓN PVC U.M. D= 6", UNIÓN, UNION DE REPARACIÓN D= 6 Y 1 METRO DE TUBERÍA PVC D= 6" RDE 21).</v>
          </cell>
          <cell r="D1217" t="str">
            <v>UN</v>
          </cell>
          <cell r="E1217">
            <v>541056</v>
          </cell>
        </row>
        <row r="1218">
          <cell r="B1218">
            <v>4977</v>
          </cell>
          <cell r="C1218" t="str">
            <v>EMPATE EN LÍNEA DE TUBERÍA EN PVC  A HG 4". SUM E INST. (INCL UNIÓN DE REPARACIÓN PVC U.M.  D=4", ADAPTADOR MACHO PVC US D=4", UNIÓN GIBAULT HD CL. 25 D= 4"  Y 1mt DE TUBERÍA PVC D= 4" RDE 21).</v>
          </cell>
          <cell r="D1218" t="str">
            <v>UN</v>
          </cell>
          <cell r="E1218">
            <v>243839</v>
          </cell>
        </row>
        <row r="1219">
          <cell r="B1219">
            <v>4978</v>
          </cell>
          <cell r="C1219" t="str">
            <v>CONSTRUCCIÓN DE CAJA PARA VALVULA D= 3", D= 4", D= 6" Y D= 8" (NORMA EAAB NS-027) DE 0.4m x0.5m H=2.0m (Incluye Marco y Tapa).</v>
          </cell>
          <cell r="D1219" t="str">
            <v>UN</v>
          </cell>
          <cell r="E1219">
            <v>424196</v>
          </cell>
        </row>
        <row r="1220">
          <cell r="B1220">
            <v>4979</v>
          </cell>
          <cell r="C1220" t="str">
            <v>CONSTRUCCIÓN DE CAJA PARA VALVULA D= 10", D= 12" DE 0.5m x0.6m H=2.0m (Incluye tapa válvula de seguridad).</v>
          </cell>
          <cell r="D1220" t="str">
            <v>UN</v>
          </cell>
          <cell r="E1220">
            <v>451201</v>
          </cell>
        </row>
        <row r="1221">
          <cell r="B1221">
            <v>4980</v>
          </cell>
          <cell r="C1221" t="str">
            <v>2 DUCTOS D=3"  Y 9 DUCTOS D=6" PVC A TDP. SUMINISTRO E INSTALACIÓN. (No Incluye Rellenos).</v>
          </cell>
          <cell r="D1221" t="str">
            <v>ML</v>
          </cell>
          <cell r="E1221">
            <v>324783</v>
          </cell>
        </row>
        <row r="1222">
          <cell r="B1222">
            <v>4981</v>
          </cell>
          <cell r="C1222" t="str">
            <v>ENTIBADO EC-2 CONTÍNUO MADERA CON PERFILES METÁLICOS Y PARALES TELESCÓPICOS. SUMINISTRO E INSTALACIÓN.</v>
          </cell>
          <cell r="D1222" t="str">
            <v>M2</v>
          </cell>
          <cell r="E1222">
            <v>48716</v>
          </cell>
        </row>
        <row r="1223">
          <cell r="B1223">
            <v>4982</v>
          </cell>
          <cell r="C1223" t="str">
            <v>ACOMETIDA DOMICILIARIA DE 1/2". SUMINISTRO E INSTALACIÓN. (INCLUYE TUBERIA PF D=1/2", REGISTROS Y ACCESORIOS, LOG. PROM. = 6.50m).</v>
          </cell>
          <cell r="D1223" t="str">
            <v>UN</v>
          </cell>
          <cell r="E1223">
            <v>98871</v>
          </cell>
        </row>
        <row r="1224">
          <cell r="B1224">
            <v>4983</v>
          </cell>
          <cell r="C1224" t="str">
            <v>PROTECTOR DE RAMPA EN TUBERÍA A.N. 2". SUMINISTRO E INSTALACIÓN. INCLUYE ANCLAJES EN CONCRETO PREMEZCLADO DE 3000 PSI (GRAVA COMUN).</v>
          </cell>
          <cell r="D1224" t="str">
            <v>UN</v>
          </cell>
          <cell r="E1224">
            <v>34859</v>
          </cell>
        </row>
        <row r="1225">
          <cell r="B1225">
            <v>4984</v>
          </cell>
          <cell r="C1225" t="str">
            <v>RELOCALIZACIÓN DE MEDIDOR DE ACUEDUCTO D= 1/2" (INCLUYE 1.0m TUBERÍA GALVANIZADA D= 1/2", SOLDADURA, CINTA DE TEFLON,  Y REPOSICIÓN DE CAJILLA EN POLIPROPILENO DE ALTA RESISTENCIA CON TAPA, NO INCLUYE MEDIDOR.).</v>
          </cell>
          <cell r="D1225" t="str">
            <v>UN</v>
          </cell>
          <cell r="E1225">
            <v>217379</v>
          </cell>
        </row>
        <row r="1226">
          <cell r="B1226">
            <v>4985</v>
          </cell>
          <cell r="C1226" t="str">
            <v>CONCRETO GRAVA COMÚN 4000 PSI (280 Kg/Cm2) PARA PLACAS DE ACCESO. SUMINISTRO Y COLOCACIÓN. (INCLUYE EQUIPOS, SUMINISTRO E INSTALACIÓN DE FORMALETA, CURADO DEL CONCRETO, MANO DE OBRA).</v>
          </cell>
          <cell r="D1226" t="str">
            <v>M3</v>
          </cell>
          <cell r="E1226">
            <v>495691</v>
          </cell>
        </row>
        <row r="1227">
          <cell r="B1227">
            <v>4986</v>
          </cell>
          <cell r="C1227" t="str">
            <v>CONCRETO 4000 PSI (280 Kg/Cm2) PARA CÁMARAS ESPECIALES DE INTERCONEXIÓN DE ALCANTARILLADO (PREMEZCLADO, INCLUYE SUMINISTRO, FORMALETA Y COLOACIÓN. NO INCLUYE REFUERZO NI CURADO).</v>
          </cell>
          <cell r="D1227" t="str">
            <v>M3</v>
          </cell>
          <cell r="E1227">
            <v>610818</v>
          </cell>
        </row>
        <row r="1228">
          <cell r="B1228">
            <v>4987</v>
          </cell>
          <cell r="C1228" t="str">
            <v>PEDESTAL PARA EQUIPO DE CONTROL EN CONCRETO DE 3000 PSI (1.0m x 1.0m x 1.0m).</v>
          </cell>
          <cell r="D1228" t="str">
            <v>UN</v>
          </cell>
          <cell r="E1228">
            <v>1014216</v>
          </cell>
        </row>
        <row r="1229">
          <cell r="B1229">
            <v>4988</v>
          </cell>
          <cell r="C1229" t="str">
            <v>MOVILIZACIÓN DE EQUIPO DESDE LA OBRA HASTA SITIO AUTORIZADO EN CUMPLIMIENTO DEL PMT DENTRO DEL AREA DE INFLUENCIA DE LA OBRA (INCLUYE CARGUE, DESCARGUE Y CARROS ESCOLTA). EL VIAJE ES IDA Y VUELTA.</v>
          </cell>
          <cell r="D1229" t="str">
            <v>VIAJE</v>
          </cell>
          <cell r="E1229">
            <v>794920</v>
          </cell>
        </row>
        <row r="1230">
          <cell r="B1230">
            <v>4989</v>
          </cell>
          <cell r="C1230" t="str">
            <v>SARDINEL ESPECIAL A 110 PARA RAMPA TIPO B (SUMINISTRO E INSTALACION. INCLUYE 3CM MORTERO 2000 PSI)</v>
          </cell>
          <cell r="D1230" t="str">
            <v>ML</v>
          </cell>
          <cell r="E1230">
            <v>163381</v>
          </cell>
        </row>
        <row r="1231">
          <cell r="B1231">
            <v>4990</v>
          </cell>
          <cell r="C1231" t="str">
            <v>RAMPA TIPO B (B12) LONGITUD=3.00m, DESARROLLO=0.40mt (Incluye material de base mortero 2000 PSI)</v>
          </cell>
          <cell r="D1231" t="str">
            <v>UN</v>
          </cell>
          <cell r="E1231">
            <v>490143</v>
          </cell>
        </row>
        <row r="1232">
          <cell r="B1232">
            <v>4991</v>
          </cell>
          <cell r="C1232" t="str">
            <v>SARDINEL ESPECIAL A 110 PARA RAMPA TIPO B (SUMINISTRO E INSTALACION. NO INCLUYE MATERIAL DE BASE)</v>
          </cell>
          <cell r="D1232" t="str">
            <v>ML</v>
          </cell>
          <cell r="E1232">
            <v>158845</v>
          </cell>
        </row>
        <row r="1233">
          <cell r="B1233">
            <v>4992</v>
          </cell>
          <cell r="C1233" t="str">
            <v>RAMPA TIPO B (B12) LONGITUD=3.00m, DESARROLLO=0.40mt (Incluye material de base mortero 1:5 hecho en obra)</v>
          </cell>
          <cell r="D1233" t="str">
            <v>UN</v>
          </cell>
          <cell r="E1233">
            <v>485490</v>
          </cell>
        </row>
        <row r="1234">
          <cell r="B1234">
            <v>4993</v>
          </cell>
          <cell r="C1234" t="str">
            <v>RAMPA TIPO B (B12) LONGITUD=3.00m, DESARROLLO=0.40mt (No incluye material de base)</v>
          </cell>
          <cell r="D1234" t="str">
            <v>UN</v>
          </cell>
          <cell r="E1234">
            <v>476535</v>
          </cell>
        </row>
        <row r="1235">
          <cell r="B1235">
            <v>4994</v>
          </cell>
          <cell r="C1235" t="str">
            <v>SUBBASE GRANULAR CLASE A (SBG_A) ESTABILIZADA CON CEMENTO AL 4% (Suministro, Extendido, Nivelación, Humedecimiento y Compactación con vibrocompactador)</v>
          </cell>
          <cell r="D1235" t="str">
            <v>M3</v>
          </cell>
          <cell r="E1235">
            <v>109402</v>
          </cell>
        </row>
        <row r="1236">
          <cell r="B1236">
            <v>4995</v>
          </cell>
          <cell r="C1236" t="str">
            <v>SUBBASE GRANULAR CLASE A (SBG_A) ESTABILIZADA CON CEMENTO AL 4% (Suministro, Extendido, Nivelación, Humedecimiento y Compactación con vibrocompactador) Distancia de transporte 28 Km</v>
          </cell>
          <cell r="D1236" t="str">
            <v>M3</v>
          </cell>
          <cell r="E1236">
            <v>157881</v>
          </cell>
        </row>
        <row r="1237">
          <cell r="B1237">
            <v>4996</v>
          </cell>
          <cell r="C1237" t="str">
            <v>CODO HD 22,5° EXTREMO LISO PARA PVC D=8" (Suministro e Instalación)</v>
          </cell>
          <cell r="D1237" t="str">
            <v>UN</v>
          </cell>
          <cell r="E1237">
            <v>471631</v>
          </cell>
        </row>
        <row r="1238">
          <cell r="B1238">
            <v>4997</v>
          </cell>
          <cell r="C1238" t="str">
            <v>ELIMINACIÓN DE SETO (H&gt; 2m) INCLUYE DESENRAIZAMIENTO, TRANSPORTE Y DISPOSICIÓN FINAL DE ESCOMBROS EN SITIO AUTORIZADO (Distancia de transporte 28 Km)</v>
          </cell>
          <cell r="D1238" t="str">
            <v>ML</v>
          </cell>
          <cell r="E1238">
            <v>17083</v>
          </cell>
        </row>
        <row r="1239">
          <cell r="B1239">
            <v>5000</v>
          </cell>
          <cell r="C1239" t="str">
            <v>1 DUCTO D= 3" PVC-TDP CON 3 CABLES. SUMINISTRO E INSTALACIÓN. INCL. EXCAV. EXTENDIDO, HUMEDECIMIENTO Y COMPACTACIÓN DE RELLENOS PARA REDES EN ARENA DE PEÑA Y EN MATERIAL SELECC. PROVENIENTE DE LA EXCAVACIÓN.</v>
          </cell>
          <cell r="D1239" t="str">
            <v>ML</v>
          </cell>
          <cell r="E1239">
            <v>72513</v>
          </cell>
        </row>
        <row r="1240">
          <cell r="B1240">
            <v>5001</v>
          </cell>
          <cell r="C1240" t="str">
            <v>CONSTRUCCIÓN DE BASE MOTOR. INCLUYE SUMINISTRO Y COLOCACIÓN DE CONCRETO 3000 PSI HECHO EN OBRA 1:2:2, ARENA DE RIO Y TRITURADO 3/4". INCLUYE ACERO DE REFUERZO Y SISTEMA DE ANCLAJE PARA POSTE METÁLICO.</v>
          </cell>
          <cell r="D1240" t="str">
            <v>UN</v>
          </cell>
          <cell r="E1240">
            <v>646538</v>
          </cell>
        </row>
        <row r="1241">
          <cell r="B1241">
            <v>5002</v>
          </cell>
          <cell r="C1241" t="str">
            <v xml:space="preserve">1 DUCTO D= 3" PVC-TDP CON 2 CABLES. SUMINISTRO E INSTALACIÓN. INCL. EXCAV. EXTENDIDO, HUMEDECIMIENTO Y COMPACTACIÓN DE RELLENOS PARA REDES EN ARENA DE PEÑA Y EN MATERIAL SELECC. PROVENIENTE DE LA EXCAVACIÓN. </v>
          </cell>
          <cell r="D1241" t="str">
            <v>ML</v>
          </cell>
          <cell r="E1241">
            <v>58538</v>
          </cell>
        </row>
        <row r="1242">
          <cell r="B1242">
            <v>5003</v>
          </cell>
          <cell r="C1242" t="str">
            <v>CONSTRUCCIÓN DE BASE PARA INSTALACIÓN DE SEMÁFORO FERROVIARIO. INCLUYE SUMINISTRO Y COLOCACIÓN DE CONCRETO 3000 PSI HECHO EN OBRA 1:2:2, ARENA DE RIO Y TRITURADO DE 3/4". INCLUYE ACERO DE REFUERZO.</v>
          </cell>
          <cell r="D1242" t="str">
            <v>UN</v>
          </cell>
          <cell r="E1242">
            <v>32609</v>
          </cell>
        </row>
        <row r="1243">
          <cell r="B1243">
            <v>5004</v>
          </cell>
          <cell r="C1243" t="str">
            <v>CUADRILLA (OFICIAL + 10 AYUDANTES)</v>
          </cell>
          <cell r="D1243" t="str">
            <v>HR</v>
          </cell>
          <cell r="E1243">
            <v>64977</v>
          </cell>
        </row>
        <row r="1244">
          <cell r="B1244">
            <v>5005</v>
          </cell>
          <cell r="C1244" t="str">
            <v>CUADRILLA (OFICIAL + 10 AYUDANTES)</v>
          </cell>
          <cell r="D1244" t="str">
            <v>JR</v>
          </cell>
          <cell r="E1244">
            <v>519859</v>
          </cell>
        </row>
        <row r="1245">
          <cell r="B1245">
            <v>5010</v>
          </cell>
          <cell r="C1245" t="str">
            <v>DESMONTE, INSTALACIÓN Y NIVELACIÓN DE RIELES (INCLUYE EQUIPO DE OXICORTE Y RETIRO CON EQUIPO)</v>
          </cell>
          <cell r="D1245" t="str">
            <v>UN</v>
          </cell>
          <cell r="E1245">
            <v>232535</v>
          </cell>
        </row>
        <row r="1246">
          <cell r="B1246">
            <v>5015</v>
          </cell>
          <cell r="C1246" t="str">
            <v>CAJA DE INSPECCION 0.80X0.8M. SUMINISTRO Y CONSTRUCCION. (H=0.6M. Incluye marco y tapa, no incluye base y cañuela).</v>
          </cell>
          <cell r="D1246" t="str">
            <v>UN</v>
          </cell>
          <cell r="E1246">
            <v>342736</v>
          </cell>
        </row>
        <row r="1247">
          <cell r="B1247">
            <v>5017</v>
          </cell>
          <cell r="C1247" t="str">
            <v>CONEXIÓN GEODRÉN VIAL 100MMX1.00M A POZO EXISTENTE (INC. EXCAVACION MANUAL, TRANSPORTE Y DISPOSICIÓN FINAL, RELLENOS EN BASE GRANULAR CLASE B,SUMINISTRO E INSTALACION TUBERIA SANITARIA PVC D=4" Y ACCESORIOS PVC SANITARIA.</v>
          </cell>
          <cell r="D1247" t="str">
            <v>UN</v>
          </cell>
          <cell r="E1247">
            <v>302332</v>
          </cell>
        </row>
        <row r="1248">
          <cell r="B1248">
            <v>5019</v>
          </cell>
          <cell r="C1248" t="str">
            <v>TEE HD 22,5° EXTREMO LISO 4"X2" (SUMINISTRO E INSTALACION).</v>
          </cell>
          <cell r="D1248" t="str">
            <v>UN</v>
          </cell>
          <cell r="E1248">
            <v>209463</v>
          </cell>
        </row>
        <row r="1249">
          <cell r="B1249">
            <v>5021</v>
          </cell>
          <cell r="C1249" t="str">
            <v>TUBERIA DE ACERO SIN COSTURAS ASTM-A-53 SCH40 D=12". SUMINISTRO E INSTALACION. (INCLUYE TRANSPORTE).</v>
          </cell>
          <cell r="D1249" t="str">
            <v>ML</v>
          </cell>
          <cell r="E1249">
            <v>388528</v>
          </cell>
        </row>
        <row r="1250">
          <cell r="B1250">
            <v>5023</v>
          </cell>
          <cell r="C1250" t="str">
            <v>2 DUCTOS D=2" PVC PESADO DB. SUMINISTRO E INSTALACION. (NO INCLUYE RELLENOS).</v>
          </cell>
          <cell r="D1250" t="str">
            <v>ML</v>
          </cell>
          <cell r="E1250">
            <v>14748</v>
          </cell>
        </row>
        <row r="1251">
          <cell r="B1251">
            <v>5024</v>
          </cell>
          <cell r="C1251" t="str">
            <v>VADO PARA ACCESIBILIDAD A MOVILIDAD REDUCIDA EN ANCHO=3.20M, DESARROLLO=2.00M, SUMINISTRO Y CONSTRUCCION, EN ESPACIO PUBLICO EXISTENTE. ALTO ESTANDAR DE ANDEN DE 0.20M (INC. BASE ARENA NIVELADA, ARENA SELLO, RELLENO.</v>
          </cell>
          <cell r="D1251" t="str">
            <v>UN</v>
          </cell>
          <cell r="E1251">
            <v>898485</v>
          </cell>
        </row>
        <row r="1252">
          <cell r="B1252">
            <v>5025</v>
          </cell>
          <cell r="C1252" t="str">
            <v>VADO PARA ACCESIBILIDAD A MOVILIDAD REDUCIDA EN ANCHO=3.20M, DESARROLLO=2.00M, SUMINISTRO Y CONSTRUCCION, EN ESPACIO PUBLICO EXISTENTE. ALTO ESTANDAR DE ANDEN DE 0.20M (INC. BASE ARENA NIVELADA, ARENA SELLO, (A=1M2).</v>
          </cell>
          <cell r="D1252" t="str">
            <v>M2</v>
          </cell>
          <cell r="E1252">
            <v>150072</v>
          </cell>
        </row>
        <row r="1253">
          <cell r="B1253">
            <v>5026</v>
          </cell>
          <cell r="C1253" t="str">
            <v>ESQUINA DEPRIMIDA ANCHO DE ANDEN =4.50M. SUMINISTRO Y CONSTRUCCION. (INCLUYE RELLENO DE 1.70M PENDIENTE 10% H ANDEN=0.20M(INCLUYE RELLENO, LOSETA PREFABRICADA,BASE ARENA NIVELACION Y SELLO, LOSA EN CONCRETO).</v>
          </cell>
          <cell r="D1253" t="str">
            <v>UN</v>
          </cell>
          <cell r="E1253">
            <v>3421689</v>
          </cell>
        </row>
        <row r="1254">
          <cell r="B1254">
            <v>5028</v>
          </cell>
          <cell r="C1254" t="str">
            <v>CONSTRUCCION Y ADECUACION DE SEPARADOR CENTRAL CON PASO A NIVEL CERO PARA ACCESIBILIDAD A MOVILIDAD REDUCIDA DE ANCHO=4,00M. EN ESPACIO PUBLICO EXISTENTE ALTO ESTANDAR DE ANDEN EN CONCRETRO DE 0.20M.</v>
          </cell>
          <cell r="D1254" t="str">
            <v>UN</v>
          </cell>
          <cell r="E1254">
            <v>3084236</v>
          </cell>
        </row>
        <row r="1255">
          <cell r="B1255">
            <v>5032</v>
          </cell>
          <cell r="C1255" t="str">
            <v>FUCCIA H=1.3mt (Incluye tierra, abono, tutor, transporte y disposición final de escombros a 28 km). SUMINISTRO Y PLANTACION.</v>
          </cell>
          <cell r="D1255" t="str">
            <v>UN</v>
          </cell>
          <cell r="E1255">
            <v>187953</v>
          </cell>
        </row>
        <row r="1256">
          <cell r="B1256">
            <v>5033</v>
          </cell>
          <cell r="C1256" t="str">
            <v>DURAZNILLO H=1.5mt (Incluye tierra, abono, tutor, transporte y disposición final de escombros a 28 km). SUMINISTRO Y PLANTACION.</v>
          </cell>
          <cell r="D1256" t="str">
            <v>UN</v>
          </cell>
          <cell r="E1256">
            <v>189953</v>
          </cell>
        </row>
        <row r="1257">
          <cell r="B1257">
            <v>5034</v>
          </cell>
          <cell r="C1257" t="str">
            <v>CALISTEMO H=1.5mt (Incluye tierra, abono, tutor, transporte y disposición final de escombros a 28 km). SUMINISTRO Y PLANTACION.</v>
          </cell>
          <cell r="D1257" t="str">
            <v>UN</v>
          </cell>
          <cell r="E1257">
            <v>189953</v>
          </cell>
        </row>
        <row r="1258">
          <cell r="B1258">
            <v>5035</v>
          </cell>
          <cell r="C1258" t="str">
            <v>AMARRABOLLO H=1.3mt (Incluye tierra, abono, tutor, transporte y disposición final de escombros a 28 km). SUMINISTRO Y PLANTACION.</v>
          </cell>
          <cell r="D1258" t="str">
            <v>UN</v>
          </cell>
          <cell r="E1258">
            <v>339953</v>
          </cell>
        </row>
        <row r="1259">
          <cell r="B1259">
            <v>5036</v>
          </cell>
          <cell r="C1259" t="str">
            <v>GUAYACAN H=1.5mt (Incluye tierra, abono, tutor, transporte y disposición final de escombros a 28 km). SUMINISTRO Y PLANTACION.</v>
          </cell>
          <cell r="D1259" t="str">
            <v>UN</v>
          </cell>
          <cell r="E1259">
            <v>177953</v>
          </cell>
        </row>
        <row r="1260">
          <cell r="B1260">
            <v>5037</v>
          </cell>
          <cell r="C1260" t="str">
            <v>ARRAYAN H=1.3mt (Incluye tierra, abono, tutor, transporte y disposición final de escombros a 28 km). SUMINISTRO Y PLANTACION.</v>
          </cell>
          <cell r="D1260" t="str">
            <v>UN</v>
          </cell>
          <cell r="E1260">
            <v>189953</v>
          </cell>
        </row>
        <row r="1261">
          <cell r="B1261">
            <v>5038</v>
          </cell>
          <cell r="C1261" t="str">
            <v>CARBONERO H=1.5mt (Incluye tierra, abono, tutor, transporte y disposición final de escombros a 28 km). SUMINISTRO Y PLANTACION.</v>
          </cell>
          <cell r="D1261" t="str">
            <v>UN</v>
          </cell>
          <cell r="E1261">
            <v>189953</v>
          </cell>
        </row>
        <row r="1262">
          <cell r="B1262">
            <v>5039</v>
          </cell>
          <cell r="C1262" t="str">
            <v>ENDRINO H=1.5mt (Incluye tierra, abono, tutor, transporte y disposición final de escombros a 28 km). SUMINISTRO Y PLANTACION.</v>
          </cell>
          <cell r="D1262" t="str">
            <v>UN</v>
          </cell>
          <cell r="E1262">
            <v>202641</v>
          </cell>
        </row>
        <row r="1263">
          <cell r="B1263">
            <v>5040</v>
          </cell>
          <cell r="C1263" t="str">
            <v>HAYUELO  H=1.5mt (Incluye tierra, abono, tutor, transporte y disposición final de escombros a 28 km). SUMINISTRO Y PLANTACION.</v>
          </cell>
          <cell r="D1263" t="str">
            <v>UN</v>
          </cell>
          <cell r="E1263">
            <v>189953</v>
          </cell>
        </row>
        <row r="1264">
          <cell r="B1264">
            <v>5042</v>
          </cell>
          <cell r="C1264" t="str">
            <v>SIETE CUEROS NAZARENO  H=1.5mt (Incluye tierra, abono, tutor, transporte y disposición final de escombros a 28 km). SUMINISTRO Y PLANTACION.</v>
          </cell>
          <cell r="D1264" t="str">
            <v>UN</v>
          </cell>
          <cell r="E1264">
            <v>222297</v>
          </cell>
        </row>
        <row r="1265">
          <cell r="B1265">
            <v>5044</v>
          </cell>
          <cell r="C1265" t="str">
            <v>CUBRESUELOS BALSAMINA (incluye 20 unidades por M2 y  transporte y disposición final de escombros a 28 km). SUMINISTRO Y PLANTACION.</v>
          </cell>
          <cell r="D1265" t="str">
            <v>M2</v>
          </cell>
          <cell r="E1265">
            <v>150351</v>
          </cell>
        </row>
        <row r="1266">
          <cell r="B1266">
            <v>5045</v>
          </cell>
          <cell r="C1266" t="str">
            <v>FALSO PIMIENTO H=1.3M (incluye siembra, tierra, abono y tutor) Incluye  transporte y disposición final de escombros en sitio autorizado a 28 km). SUMINISTRO Y PLANTACION.</v>
          </cell>
          <cell r="D1266" t="str">
            <v>UN</v>
          </cell>
          <cell r="E1266">
            <v>215233</v>
          </cell>
        </row>
        <row r="1267">
          <cell r="B1267">
            <v>5046</v>
          </cell>
          <cell r="C1267" t="str">
            <v>CUBRESUELOS SUELDA (incluye 20 unidades por M2 y transporte y disposición final de escombros en sitio autorizado (distancia de transporte 28 Km)). SUMINISTRO Y PLANTACION.</v>
          </cell>
          <cell r="D1267" t="str">
            <v>M2</v>
          </cell>
          <cell r="E1267">
            <v>150351</v>
          </cell>
        </row>
        <row r="1268">
          <cell r="B1268">
            <v>5047</v>
          </cell>
          <cell r="C1268" t="str">
            <v>ADOQUIN EN CONCRETO COLOR OCRE 200 X 100 A25 (Suministro e instalación. Incluye base 4cm mortero 2000PSI y arena de sello)</v>
          </cell>
          <cell r="D1268" t="str">
            <v>M2</v>
          </cell>
          <cell r="E1268">
            <v>70979</v>
          </cell>
        </row>
        <row r="1269">
          <cell r="B1269">
            <v>5048</v>
          </cell>
          <cell r="C1269" t="str">
            <v>ADOQUIN ECOLOGICO EN CONCRETO DE 40 X 40 X 8cm. SUMINISTRO E INSTALACION. (Incluye suministro, extendido, nivelación y compactación de recebo e=0,15m, 0,02m de tierra, grama y mano de obra)</v>
          </cell>
          <cell r="D1269" t="str">
            <v>M2</v>
          </cell>
          <cell r="E1269">
            <v>63280</v>
          </cell>
        </row>
        <row r="1270">
          <cell r="B1270">
            <v>5049</v>
          </cell>
          <cell r="C1270" t="str">
            <v>REDUCTOR DE VELOCIDAD BAJO EN CONCRETO PREMEZCLADO 4000 PSI GRAVA COMÚN. SUMINISTRO E INSTALACION. (INCLUYE FORMALETA,  REFUERZO, CURADO Y PINTURA.</v>
          </cell>
          <cell r="D1270" t="str">
            <v>M2</v>
          </cell>
          <cell r="E1270">
            <v>259764</v>
          </cell>
        </row>
        <row r="1271">
          <cell r="B1271">
            <v>5050</v>
          </cell>
          <cell r="C1271" t="str">
            <v>DEMOLICIÓN MANUAL DE CAMARA DE PASO DOBLE ETB (INCLUYE DEMOLICIÓN DE PLACA PISO, TAPA, MUROS Y CAÑUELAS Y CARGUE)</v>
          </cell>
          <cell r="D1271" t="str">
            <v>UN</v>
          </cell>
          <cell r="E1271">
            <v>94279</v>
          </cell>
        </row>
        <row r="1272">
          <cell r="B1272">
            <v>5051</v>
          </cell>
          <cell r="C1272" t="str">
            <v>PILOTE PREEXCAVADOS EN CONCRETO TREMIE DE 3000PSI (210 Kg/cm2) ACELERADO A 2 DIAS (INC. ACELERANTE, ALQUILER DE EQUIPO DE PERFORACION CON OPERARIO, MANO DE OBRA, TRANSPORTE Y DISPOSICION FINAL DE ESCOMBROS AUTORIZADOA 21KM.</v>
          </cell>
          <cell r="D1272" t="str">
            <v>M3</v>
          </cell>
          <cell r="E1272">
            <v>1307758</v>
          </cell>
        </row>
        <row r="1273">
          <cell r="B1273">
            <v>5052</v>
          </cell>
          <cell r="C1273" t="str">
            <v>ESTRIBOS CONCRETO GRAVA COMUN 3000PSI (210kG/cm2) ACELERADO A 2 DIAS (INCLUYE ACELERANTE, FORMALETA, CURADO DE CONCRETO Y MANO DE OBRA).</v>
          </cell>
          <cell r="D1273" t="str">
            <v>M3</v>
          </cell>
          <cell r="E1273">
            <v>600411</v>
          </cell>
        </row>
        <row r="1274">
          <cell r="B1274">
            <v>5053</v>
          </cell>
          <cell r="C1274" t="str">
            <v>IZAJE Y MONTAJE DE VIGA EN CONCRETO L=30mt APROX INCLUYE DOS GRUAS TELESCOPICAS 50TON PERSONAL PARA IZAJE Y MONTAJE</v>
          </cell>
          <cell r="D1274" t="str">
            <v>UN</v>
          </cell>
          <cell r="E1274">
            <v>8821754</v>
          </cell>
        </row>
        <row r="1275">
          <cell r="B1275">
            <v>5054</v>
          </cell>
          <cell r="C1275" t="str">
            <v>CUADRILLA (2OFICIAL + 4 AYUDANTES)</v>
          </cell>
          <cell r="D1275" t="str">
            <v>JR</v>
          </cell>
          <cell r="E1275">
            <v>312697</v>
          </cell>
        </row>
        <row r="1276">
          <cell r="B1276">
            <v>5055</v>
          </cell>
          <cell r="C1276" t="str">
            <v>DESCABECE DE PILOTES (INCLUYE TRANSPORTE Y DISPOSICIÓN FINAL DE ESCOMBROS EN SITIO AUTORIZADO A 21 km.</v>
          </cell>
          <cell r="D1276" t="str">
            <v>M3</v>
          </cell>
          <cell r="E1276">
            <v>130427</v>
          </cell>
        </row>
        <row r="1277">
          <cell r="B1277">
            <v>5056</v>
          </cell>
          <cell r="C1277" t="str">
            <v>ESQUINA DEPRIMIDA ANCHO DE ANDEN =4.50M RAMPA L=1.7m. SUMINISTRO Y CONSTRUCCION.(INCLUYE RELLENO DE 1.70M PENDIENTE 10% H ANDEN=0.20M(INCLUYE RELLENO, LOSETA PREFABRICADA,BASE ARENA NIVELACION Y SELLO, LOSA EN CONCRETO).</v>
          </cell>
          <cell r="D1277" t="str">
            <v>M2</v>
          </cell>
          <cell r="E1277">
            <v>167769</v>
          </cell>
        </row>
        <row r="1278">
          <cell r="B1278">
            <v>5057</v>
          </cell>
          <cell r="C1278" t="str">
            <v>PANEL PREFABRICADO EN CONCRETO REFORZADO CON FIBRA DE VIDRIO PARA CONFORMACION DE MUROS, PARA ESTACIONES DEL SISTEMA TRANSMILENIO. SUMINISTRO E INSTALACION.</v>
          </cell>
          <cell r="D1278" t="str">
            <v>M2</v>
          </cell>
          <cell r="E1278">
            <v>193526</v>
          </cell>
        </row>
        <row r="1279">
          <cell r="B1279">
            <v>5058</v>
          </cell>
          <cell r="C1279" t="str">
            <v>FILOS (Incluye suministro y colocación de mortero 1:4 impermeabilizado hecho en obra)</v>
          </cell>
          <cell r="D1279" t="str">
            <v>ML</v>
          </cell>
          <cell r="E1279">
            <v>5728</v>
          </cell>
        </row>
        <row r="1280">
          <cell r="B1280">
            <v>5060</v>
          </cell>
          <cell r="C1280" t="str">
            <v>PINTURA BASE AGUA SOBRE MUROS 3 MANOS (Incluye suministro y colocación de pintura base en agua para exteriores)</v>
          </cell>
          <cell r="D1280" t="str">
            <v>M2</v>
          </cell>
          <cell r="E1280">
            <v>5439</v>
          </cell>
        </row>
        <row r="1281">
          <cell r="B1281">
            <v>5061</v>
          </cell>
          <cell r="C1281" t="str">
            <v>ENCHAPE EN GRANITO PARA INTERIORES 33 x 33 CM2 (Incluye suministro y colocación de 3cm de adhesivo premezclado, lechada de cemento y boquilla)</v>
          </cell>
          <cell r="D1281" t="str">
            <v>M2</v>
          </cell>
          <cell r="E1281">
            <v>68124</v>
          </cell>
        </row>
        <row r="1282">
          <cell r="B1282">
            <v>5062</v>
          </cell>
          <cell r="C1282" t="str">
            <v>ZOCALO MEDIA CAÑA EN GRANITO PARA INTERIORES H=7.2CM (Incluye suministro y colocación de material de pega)</v>
          </cell>
          <cell r="D1282" t="str">
            <v>ML</v>
          </cell>
          <cell r="E1282">
            <v>27648</v>
          </cell>
        </row>
        <row r="1283">
          <cell r="B1283">
            <v>5063</v>
          </cell>
          <cell r="C1283" t="str">
            <v>ENCHAPE EN PORCELANATO BEIGE 60 x 60CM2 (Incluye suministro y colocación de 3cm de adhesivo premezclado, lechada de cemento, boquilla)</v>
          </cell>
          <cell r="D1283" t="str">
            <v>M2</v>
          </cell>
          <cell r="E1283">
            <v>48159</v>
          </cell>
        </row>
        <row r="1284">
          <cell r="B1284">
            <v>5064</v>
          </cell>
          <cell r="C1284" t="str">
            <v>GUARDA ESCOBA EN PORCELANATO H=10CM (Incluye suministro y colocación de 3cm de adhesivo premezclado, lechada de cemento y boquilla)</v>
          </cell>
          <cell r="D1284" t="str">
            <v>ML</v>
          </cell>
          <cell r="E1284">
            <v>7757</v>
          </cell>
        </row>
        <row r="1285">
          <cell r="B1285">
            <v>5066</v>
          </cell>
          <cell r="C1285" t="str">
            <v>FLANCHE LATERAL, REMATE DE CUBIERTA EN LAMINA GALVANIZADA CAL. 16 Y PINTADA. DESARROLLO 0.30M. SUMINISTRO E INSTALACIÓN. (No incluye andamio)</v>
          </cell>
          <cell r="D1285" t="str">
            <v>ML</v>
          </cell>
          <cell r="E1285">
            <v>28203</v>
          </cell>
        </row>
        <row r="1286">
          <cell r="B1286">
            <v>5067</v>
          </cell>
          <cell r="C1286" t="str">
            <v>REMATE DE CUBIERTA Y CORTAGOTERA EN LAMINA GALVANIZADA CAL. 16 Y PINTADA. DESARROLLO 0.15M (No incluye andamio). SUMINISTRO E INSTALACION.</v>
          </cell>
          <cell r="D1286" t="str">
            <v>ML</v>
          </cell>
          <cell r="E1286">
            <v>20521</v>
          </cell>
        </row>
        <row r="1287">
          <cell r="B1287">
            <v>5068</v>
          </cell>
          <cell r="C1287" t="str">
            <v>DISPENSADOR METALICO PARA JABON LIQUIDO PARA INSTALAR EN MESON RECARGA DE JABON INFERIOR PUSH SUPERIOR DOCOL O SIMILAR. SUMINISTRO E INSTALACION.</v>
          </cell>
          <cell r="D1287" t="str">
            <v>UN</v>
          </cell>
          <cell r="E1287">
            <v>72656</v>
          </cell>
        </row>
        <row r="1288">
          <cell r="B1288">
            <v>5069</v>
          </cell>
          <cell r="C1288" t="str">
            <v>JUEGO DE INCRUSTACIONES COMPLETO (Incluye jabonera, portarollo y toallero). SUMINISTRO E INSTALACION.</v>
          </cell>
          <cell r="D1288" t="str">
            <v>UN</v>
          </cell>
          <cell r="E1288">
            <v>52009</v>
          </cell>
        </row>
        <row r="1289">
          <cell r="B1289">
            <v>5070</v>
          </cell>
          <cell r="C1289" t="str">
            <v>LAVAPLATOS EN ACERO INOXIDABLE DE SOBREPONER CON ALETA Cr DE 1.0 x 0.50 MTS. SUMINISTRO E INSTALACION.</v>
          </cell>
          <cell r="D1289" t="str">
            <v>UN</v>
          </cell>
          <cell r="E1289">
            <v>121231</v>
          </cell>
        </row>
        <row r="1290">
          <cell r="B1290">
            <v>5071</v>
          </cell>
          <cell r="C1290" t="str">
            <v xml:space="preserve">CONCRETO 2000PSI PARA MUERTOS (Premezclado. Incluye suministro formaleteo y colocación. No incluye refuerzo, curado) </v>
          </cell>
          <cell r="D1290" t="str">
            <v>M3</v>
          </cell>
          <cell r="E1290">
            <v>632056</v>
          </cell>
        </row>
        <row r="1291">
          <cell r="B1291">
            <v>5072</v>
          </cell>
          <cell r="C1291" t="str">
            <v>CONCRETO 4000 PSI PARA PLACAS Y VIGAS AEREAS (Premezclado. Incluye suministro, formaleteo y colocación. No incluye refuerzo, curado, andamio, cerchas, parales)</v>
          </cell>
          <cell r="D1291" t="str">
            <v>M3</v>
          </cell>
          <cell r="E1291">
            <v>752015</v>
          </cell>
        </row>
        <row r="1292">
          <cell r="B1292">
            <v>5073</v>
          </cell>
          <cell r="C1292" t="str">
            <v>TUBERIA PVC SANITARIA D=2" (Incluye suministro e instalación)</v>
          </cell>
          <cell r="D1292" t="str">
            <v>ML</v>
          </cell>
          <cell r="E1292">
            <v>12954</v>
          </cell>
        </row>
        <row r="1293">
          <cell r="B1293">
            <v>5074</v>
          </cell>
          <cell r="C1293" t="str">
            <v>TAPON DE PRUEBA PVC SANITARIA D=2" (Incluye suministro e instalación)</v>
          </cell>
          <cell r="D1293" t="str">
            <v>UN</v>
          </cell>
          <cell r="E1293">
            <v>3437</v>
          </cell>
        </row>
        <row r="1294">
          <cell r="B1294">
            <v>5075</v>
          </cell>
          <cell r="C1294" t="str">
            <v>TAPON DE PRUEBA PVC SANITARIA D=4" (Incluye suministro e instalación)</v>
          </cell>
          <cell r="D1294" t="str">
            <v>UN</v>
          </cell>
          <cell r="E1294">
            <v>5994</v>
          </cell>
        </row>
        <row r="1295">
          <cell r="B1295">
            <v>5076</v>
          </cell>
          <cell r="C1295" t="str">
            <v>CODO 45° PVC SANITARIA D=4" (Incluye suministro e instalación).</v>
          </cell>
          <cell r="D1295" t="str">
            <v>UN</v>
          </cell>
          <cell r="E1295">
            <v>15815</v>
          </cell>
        </row>
        <row r="1296">
          <cell r="B1296">
            <v>5077</v>
          </cell>
          <cell r="C1296" t="str">
            <v>CODO 45°CXE  PVC SANITARIA D=2" (Incluye suministro e instalación).</v>
          </cell>
          <cell r="D1296" t="str">
            <v>UN</v>
          </cell>
          <cell r="E1296">
            <v>5706</v>
          </cell>
        </row>
        <row r="1297">
          <cell r="B1297">
            <v>5078</v>
          </cell>
          <cell r="C1297" t="str">
            <v>CODO 90° CXE PVC SANITARIA D=4" (Incluye suministro e instalación).</v>
          </cell>
          <cell r="D1297" t="str">
            <v>UN</v>
          </cell>
          <cell r="E1297">
            <v>16991</v>
          </cell>
        </row>
        <row r="1298">
          <cell r="B1298">
            <v>5079</v>
          </cell>
          <cell r="C1298" t="str">
            <v>YEE PVC SANITARIA D=2" (Incluye suministro e instalación).</v>
          </cell>
          <cell r="D1298" t="str">
            <v>UN</v>
          </cell>
          <cell r="E1298">
            <v>8728</v>
          </cell>
        </row>
        <row r="1299">
          <cell r="B1299">
            <v>5080</v>
          </cell>
          <cell r="C1299" t="str">
            <v>YEE PVC SANITARIA D=4" (Incluye suministro e instalación).</v>
          </cell>
          <cell r="D1299" t="str">
            <v>UN</v>
          </cell>
          <cell r="E1299">
            <v>25840</v>
          </cell>
        </row>
        <row r="1300">
          <cell r="B1300">
            <v>5081</v>
          </cell>
          <cell r="C1300" t="str">
            <v>YEE DOBLE PVC SANITARIA D=4" (Incluye suministro e instalación).</v>
          </cell>
          <cell r="D1300" t="str">
            <v>UN</v>
          </cell>
          <cell r="E1300">
            <v>42884</v>
          </cell>
        </row>
        <row r="1301">
          <cell r="B1301">
            <v>5082</v>
          </cell>
          <cell r="C1301" t="str">
            <v>PUNTO SANITARIO 4" PARA FLUXOMETRO ( Incluye suministro e instalación. Incluye codo 45°, tuberia PVC sanitaria, union, soldadura y cinta teflon).</v>
          </cell>
          <cell r="D1301" t="str">
            <v>UN</v>
          </cell>
          <cell r="E1301">
            <v>68962</v>
          </cell>
        </row>
        <row r="1302">
          <cell r="B1302">
            <v>5083</v>
          </cell>
          <cell r="C1302" t="str">
            <v>TUBERIA PVC E.L. D= 1 1/4"  200 PSI (Incluye suministro e instalación, soldadura).</v>
          </cell>
          <cell r="D1302" t="str">
            <v>ML</v>
          </cell>
          <cell r="E1302">
            <v>9680</v>
          </cell>
        </row>
        <row r="1303">
          <cell r="B1303">
            <v>5084</v>
          </cell>
          <cell r="C1303" t="str">
            <v>TUBERIA PVC E.L. D= 1 RDE 13.5 - 315 PSI (Incluye suministro e instalación, soldadura).</v>
          </cell>
          <cell r="D1303" t="str">
            <v>ML</v>
          </cell>
          <cell r="E1303">
            <v>8191</v>
          </cell>
        </row>
        <row r="1304">
          <cell r="B1304">
            <v>5085</v>
          </cell>
          <cell r="C1304" t="str">
            <v>TEE PVC E.L. D= 1 1/2" (Incluye suministro e instalación, soldadura).</v>
          </cell>
          <cell r="D1304" t="str">
            <v>UN</v>
          </cell>
          <cell r="E1304">
            <v>10742</v>
          </cell>
        </row>
        <row r="1305">
          <cell r="B1305">
            <v>5086</v>
          </cell>
          <cell r="C1305" t="str">
            <v>TEE PVC E.L. D= 1 1/4" (Incluye suministro e instalación, soldadura).</v>
          </cell>
          <cell r="D1305" t="str">
            <v>UN</v>
          </cell>
          <cell r="E1305">
            <v>8263</v>
          </cell>
        </row>
        <row r="1306">
          <cell r="B1306">
            <v>5087</v>
          </cell>
          <cell r="C1306" t="str">
            <v>TEE PVC E.L. D= 1" (Incluye suministro e instalación, soldadura).</v>
          </cell>
          <cell r="D1306" t="str">
            <v>UN</v>
          </cell>
          <cell r="E1306">
            <v>4771</v>
          </cell>
        </row>
        <row r="1307">
          <cell r="B1307">
            <v>5088</v>
          </cell>
          <cell r="C1307" t="str">
            <v>CODO 90° PVC E.L. D= 1 1/4" (Incluye suministro e instalación, soldadura).</v>
          </cell>
          <cell r="D1307" t="str">
            <v>UN</v>
          </cell>
          <cell r="E1307">
            <v>5718</v>
          </cell>
        </row>
        <row r="1308">
          <cell r="B1308">
            <v>5089</v>
          </cell>
          <cell r="C1308" t="str">
            <v>CODO 90° PVC E.L. D= 1" (Incluye suministro e instalación, soldadura).</v>
          </cell>
          <cell r="D1308" t="str">
            <v>UN</v>
          </cell>
          <cell r="E1308">
            <v>4177</v>
          </cell>
        </row>
        <row r="1309">
          <cell r="B1309">
            <v>5090</v>
          </cell>
          <cell r="C1309" t="str">
            <v>CODO 90° PVC E.L. D= 1 1/2" (Incluye suministro e instalación, soldadura).</v>
          </cell>
          <cell r="D1309" t="str">
            <v>UN</v>
          </cell>
          <cell r="E1309">
            <v>9020</v>
          </cell>
        </row>
        <row r="1310">
          <cell r="B1310">
            <v>5091</v>
          </cell>
          <cell r="C1310" t="str">
            <v>REDUCCION PVC E.L. D= 1 1/2" A 1 1/4" (Incluye suministro e instalación, soldadura).</v>
          </cell>
          <cell r="D1310" t="str">
            <v>UN</v>
          </cell>
          <cell r="E1310">
            <v>6338</v>
          </cell>
        </row>
        <row r="1311">
          <cell r="B1311">
            <v>5092</v>
          </cell>
          <cell r="C1311" t="str">
            <v>REDUCCION PVC E.L. D= 1 1/4" A 1" (Incluye suministro e instalación, soldadura).</v>
          </cell>
          <cell r="D1311" t="str">
            <v>UN</v>
          </cell>
          <cell r="E1311">
            <v>4593</v>
          </cell>
        </row>
        <row r="1312">
          <cell r="B1312">
            <v>5093</v>
          </cell>
          <cell r="C1312" t="str">
            <v>REDUCCION PVC E.L. D= 1" A 3/4" (Incluye suministro e instalación, soldadura).</v>
          </cell>
          <cell r="D1312" t="str">
            <v>UN</v>
          </cell>
          <cell r="E1312">
            <v>3593</v>
          </cell>
        </row>
        <row r="1313">
          <cell r="B1313">
            <v>5094</v>
          </cell>
          <cell r="C1313" t="str">
            <v>REDUCCION PVC E.L. D=3/4"  A 1/2" (Incluye suministro e instalación, soldadura).</v>
          </cell>
          <cell r="D1313" t="str">
            <v>UN</v>
          </cell>
          <cell r="E1313">
            <v>3034</v>
          </cell>
        </row>
        <row r="1314">
          <cell r="B1314">
            <v>5095</v>
          </cell>
          <cell r="C1314" t="str">
            <v>REGISTRO BOLA 1/2" TIPO PESADO (Incluye suministro e instalación, soldadura y cinta teflon)</v>
          </cell>
          <cell r="D1314" t="str">
            <v>UN</v>
          </cell>
          <cell r="E1314">
            <v>23516</v>
          </cell>
        </row>
        <row r="1315">
          <cell r="B1315">
            <v>5096</v>
          </cell>
          <cell r="C1315" t="str">
            <v>REGISTRO BOLA 1" TIPO PESADO (Incluye suministro e instalación, soldadura y cinta teflón)</v>
          </cell>
          <cell r="D1315" t="str">
            <v>UN</v>
          </cell>
          <cell r="E1315">
            <v>18868</v>
          </cell>
        </row>
        <row r="1316">
          <cell r="B1316">
            <v>5097</v>
          </cell>
          <cell r="C1316" t="str">
            <v>REGISTRO DE BOLA 1 1/4" TIPO PESADO (Incluye suministro e instalación, soldadura y cinta teflon)</v>
          </cell>
          <cell r="D1316" t="str">
            <v>UN</v>
          </cell>
          <cell r="E1316">
            <v>25528</v>
          </cell>
        </row>
        <row r="1317">
          <cell r="B1317">
            <v>5098</v>
          </cell>
          <cell r="C1317" t="str">
            <v>PUNTO HIDRAULICO D=1" PARA SANITARIO FLUXOMETRO (Incluye suministro e instalación, incluye codo 45°, tuberia PVC E.L., tee PVC E.L., soldadura y cinta teflon)</v>
          </cell>
          <cell r="D1317" t="str">
            <v>UN</v>
          </cell>
          <cell r="E1317">
            <v>38421</v>
          </cell>
        </row>
        <row r="1318">
          <cell r="B1318">
            <v>5099</v>
          </cell>
          <cell r="C1318" t="str">
            <v>PUNTO HIDRAULICO D=1/2" PARA SANITARIO FLUXOMETRO (Incluye suministro e instalación, incluye codo 45°, tuberia PVC E.L., tee PVC E.L., soldadura y cinta teflon)</v>
          </cell>
          <cell r="D1318" t="str">
            <v>UN</v>
          </cell>
          <cell r="E1318">
            <v>34681</v>
          </cell>
        </row>
        <row r="1319">
          <cell r="B1319">
            <v>5101</v>
          </cell>
          <cell r="C1319" t="str">
            <v>CONDUCTOR RED DE BAJA TENSION 31/0 + 12 600V CU CONDUCTORES DE LA PARCIAL ENTRE LOS VAGONES NORTE Y SUR. SUMINISTRO E INSTALACION.</v>
          </cell>
          <cell r="D1319" t="str">
            <v>ML</v>
          </cell>
          <cell r="E1319">
            <v>77314</v>
          </cell>
        </row>
        <row r="1320">
          <cell r="B1320">
            <v>5102</v>
          </cell>
          <cell r="C1320" t="str">
            <v>ACOMETIDA TRIFASICA 36+18AWG THHN-600VCU. SUMINISTRO E INSTALACION. ACOMETIDA DESDE EL ARMARIO VAGON NORTE QUE ALIMENTA LAS TOMAS MONOFASICAS Y TRIFASICAS DE SERVICIO POR DEBAJO DEL PISO INSTALADO EN TUBERIA METALICA DE 1"</v>
          </cell>
          <cell r="D1320" t="str">
            <v>ML</v>
          </cell>
          <cell r="E1320">
            <v>27341</v>
          </cell>
        </row>
        <row r="1321">
          <cell r="B1321">
            <v>5103</v>
          </cell>
          <cell r="C1321" t="str">
            <v>ACOMETIDA TRIFASICA 32/0+11/0AWG THHN600V CU, SUMINISTRO E INSTALACION, ACOMETIDA PARCIAL ENTRE ARMARIOS DE VAGON NORTE Y SUR PARA ALIMENTACION DE TABLERO DE NORMAL DE VAGON SUR, VA POR TUBERIA EMT 2" POR DEBAJO DEL PISO.</v>
          </cell>
          <cell r="D1321" t="str">
            <v>ML</v>
          </cell>
          <cell r="E1321">
            <v>94697</v>
          </cell>
        </row>
        <row r="1322">
          <cell r="B1322">
            <v>5105</v>
          </cell>
          <cell r="C1322" t="str">
            <v>SALIDA PARA TOMA MONOFASICA DOBLE (Toma de servicio vagones) ES LA SALIDA DESDE LA CAJA METALICA MAS CERCANA EN EL PISO DEL VAGON HASTA LA TOMA EN LA COLUMNA INTERIOR DEL VAGON.</v>
          </cell>
          <cell r="D1322" t="str">
            <v>UN</v>
          </cell>
          <cell r="E1322">
            <v>68603</v>
          </cell>
        </row>
        <row r="1323">
          <cell r="B1323">
            <v>5106</v>
          </cell>
          <cell r="C1323" t="str">
            <v>SALIDA PARA TOMA TRIFASICA DE SEGURIDAD 1" EMT ES LA SALIDA DESDE LA CAJA METALICA MAS CERCANA EN EL PISO DEL VAGON (CORRESPONDIENTE A LA ACOMETIDA DE TOMA DE SERV) HASTA LA TOMA EN LA COLUMNA INTERIOR DEL VAGON.</v>
          </cell>
          <cell r="D1323" t="str">
            <v>UN</v>
          </cell>
          <cell r="E1323">
            <v>173005</v>
          </cell>
        </row>
        <row r="1324">
          <cell r="B1324">
            <v>5107</v>
          </cell>
          <cell r="C1324" t="str">
            <v>SALIDA PARA TOTEMS NORTE Y SUR EN TUBERIA EMT DE 1" Y CONDUCTOR 2x10 CU. INCLUYE SUMINISTRO DE SOPORTARIA, ANDAMIO Y PERSONAL PARA TRABAJO EN ALTURA. SUMINISTRO E INSTALACION.</v>
          </cell>
          <cell r="D1324" t="str">
            <v>ML</v>
          </cell>
          <cell r="E1324">
            <v>33949</v>
          </cell>
        </row>
        <row r="1325">
          <cell r="B1325">
            <v>5108</v>
          </cell>
          <cell r="C1325" t="str">
            <v>BALA CON BOMBILLOS AHORRADORES 2x20 W 120V INSTALADOS EN EL TECHO DE LAS TAQUILLAS. SUMINISTRO E INSTALACION. INCLUYE SUMINISTRO E INSTALACION  DE INTERRUPTOR Y APERTURA DE HUECO EN CIELO RASO FALSO PARA FIJACION.</v>
          </cell>
          <cell r="D1325" t="str">
            <v>UN</v>
          </cell>
          <cell r="E1325">
            <v>200661</v>
          </cell>
        </row>
        <row r="1326">
          <cell r="B1326">
            <v>5109</v>
          </cell>
          <cell r="C1326" t="str">
            <v>SALIDA PARA MOTORES PUERTAS EMT 3/4" ES LA SALIDA DESDE LA CAJA METALICA MAS CERCANA EN EL TECHO DEL VAGON, HASTA LA SALIDA EN EL COSTADO DEL VAGON. INCLUYE TUBERIA PARA EL CIRCUITO DIGITAL DE MANDO.</v>
          </cell>
          <cell r="D1326" t="str">
            <v>UN</v>
          </cell>
          <cell r="E1326">
            <v>87679</v>
          </cell>
        </row>
        <row r="1327">
          <cell r="B1327">
            <v>5110</v>
          </cell>
          <cell r="C1327" t="str">
            <v>2 DUCTOS D= 3" PVC SE INSTALA EN EL PISO AL LADO DE LOS VAGONES PARA EL SISTEMA DE ENERGIA Y/O COMUNICACIONES. INCLUYE APERTURA DE ZANJA, COMPACTACION Y RETIRO DE ESCOMBROS</v>
          </cell>
          <cell r="D1327" t="str">
            <v>ML</v>
          </cell>
          <cell r="E1327">
            <v>27300</v>
          </cell>
        </row>
        <row r="1328">
          <cell r="B1328">
            <v>5111</v>
          </cell>
          <cell r="C1328" t="str">
            <v>1 DUCTO DE 3/4" EMT (PARA SALIDAS DE PUBLICIDAD) CON ESTA TUBERIA SE ALIMENTAN LAS SALIDAS DE PUBLIMILENIO EN CADA VAGON, SALIENDO DE LOS ARMARIOS.</v>
          </cell>
          <cell r="D1328" t="str">
            <v>ML</v>
          </cell>
          <cell r="E1328">
            <v>7136</v>
          </cell>
        </row>
        <row r="1329">
          <cell r="B1329">
            <v>5112</v>
          </cell>
          <cell r="C1329" t="str">
            <v>1 DUCTO DE 1" EMT CON ESTA TUBERIA SE INTERCONECTAN LAS PARCIALES DE VAGONES NORTE Y SUR Y LA ACOMETIDA DE LAS LAMPARAS EN LAS TRANSICIONES POR DEBAJO DEL PISO DE LOS VAGONES.</v>
          </cell>
          <cell r="D1329" t="str">
            <v>ML</v>
          </cell>
          <cell r="E1329">
            <v>13543</v>
          </cell>
        </row>
        <row r="1330">
          <cell r="B1330">
            <v>5113</v>
          </cell>
          <cell r="C1330" t="str">
            <v>SALIDA PARA LAMPARA FLUORESCENTE EMT 3/4". ES LA SALIDA DESDE LA CAJA METALICA ANTERIOR EN EL TECHO DEL VAGON HASTA LA CAJA DE SALIDA PROPIA DE LA LAMPARA.</v>
          </cell>
          <cell r="D1330" t="str">
            <v>UN</v>
          </cell>
          <cell r="E1330">
            <v>119866</v>
          </cell>
        </row>
        <row r="1331">
          <cell r="B1331">
            <v>5117</v>
          </cell>
          <cell r="C1331" t="str">
            <v>LAMPARA FLUORESCENTE 4x54 W, T5, 120V. INSTALADA EN LOS TECHOS DE LOS VAGONES. SUMINISTRO E INSTALACION.</v>
          </cell>
          <cell r="D1331" t="str">
            <v>UN</v>
          </cell>
          <cell r="E1331">
            <v>186675</v>
          </cell>
        </row>
        <row r="1332">
          <cell r="B1332">
            <v>5122</v>
          </cell>
          <cell r="C1332" t="str">
            <v>SANITARIO LINEA INSTITUCIONAL COLOR BLANCO (VALVULA ANTIVANDALICA TIPO PUSH METALICO, CROMADO) SUMINISTRO E INSTALACION</v>
          </cell>
          <cell r="D1332" t="str">
            <v>UN</v>
          </cell>
          <cell r="E1332">
            <v>333003</v>
          </cell>
        </row>
        <row r="1333">
          <cell r="B1333">
            <v>5123</v>
          </cell>
          <cell r="C1333" t="str">
            <v>SANITARIO LINEA INSTITUCIONAL PARA DISCAPACITADOS COLOR BLANCO (VALVULA ANTIVANDALICA TIPO PUSH METALICO, CROMADO) SUMINISTRO E INSTALACION.</v>
          </cell>
          <cell r="D1333" t="str">
            <v>UN</v>
          </cell>
          <cell r="E1333">
            <v>999946</v>
          </cell>
        </row>
        <row r="1334">
          <cell r="B1334">
            <v>5124</v>
          </cell>
          <cell r="C1334" t="str">
            <v>ORINAL MEDIANO DE COLGAR TIPO INSTITUCIONAL COLOR BLANCO (VALVULA ANTIVANDALICA TIPO PUSH METALICO, CROMADO) SUMINISTRO E INSTALACION</v>
          </cell>
          <cell r="D1334" t="str">
            <v>UN</v>
          </cell>
          <cell r="E1334">
            <v>268653</v>
          </cell>
        </row>
        <row r="1335">
          <cell r="B1335">
            <v>5125</v>
          </cell>
          <cell r="C1335" t="str">
            <v>DISPENSADOR PARA PAPEL HIGIENICO DE SOBREPONER EN LA PARED PARA ROLLO DE 200m Y 400m EN ACERO INOXIDABLE 304 SATINADO CON LLAVE. SUMINISTRO E INSTALACION.</v>
          </cell>
          <cell r="D1335" t="str">
            <v>UN</v>
          </cell>
          <cell r="E1335">
            <v>66503</v>
          </cell>
        </row>
        <row r="1336">
          <cell r="B1336">
            <v>5126</v>
          </cell>
          <cell r="C1336" t="str">
            <v>GRIFERIA  PARA LAVAMANOS DE MESON TIPO PUSH METALICO CROMADO. SUMINISTRO E INSTALACION.</v>
          </cell>
          <cell r="D1336" t="str">
            <v>UN</v>
          </cell>
          <cell r="E1336">
            <v>154654</v>
          </cell>
        </row>
        <row r="1337">
          <cell r="B1337">
            <v>5127</v>
          </cell>
          <cell r="C1337" t="str">
            <v>SECADOR ELECTRICO PARA MANOS TIPO MANOS LIBRES, CARCAZA OVALADA METALICA ACERO INOXIDABLE 304 SATINADO CAL. 1.2mm MOTOR SIN ESCOBILLAS, RANGO DE DETECCION DEL SENSOR AJUSTABLE, DE 10 cm A 30 cm. SUMINISTRO E INSTALACION.</v>
          </cell>
          <cell r="D1337" t="str">
            <v>UN</v>
          </cell>
          <cell r="E1337">
            <v>305654</v>
          </cell>
        </row>
        <row r="1338">
          <cell r="B1338">
            <v>5128</v>
          </cell>
          <cell r="C1338" t="str">
            <v>VALVULA ANTIVANDALICA PARA ORINAL. SUMINISTRO E INSTALACION.</v>
          </cell>
          <cell r="D1338" t="str">
            <v>UN</v>
          </cell>
          <cell r="E1338">
            <v>263654</v>
          </cell>
        </row>
        <row r="1339">
          <cell r="B1339">
            <v>5129</v>
          </cell>
          <cell r="C1339" t="str">
            <v>PISO EN LAMINA ALFAJOR CAL. 3mm ANCHO 31cm PARA PLATAFORMA DE DESCENSO PASAJEROS VAGONES. INCLUYE ANGULO 1/8" x 1", IMPRIMANTE EPOXICO, PINTURA EPOXICA PARA BARRERAS Y SOLDADURA. SUMINISTRO E INSTALACION.</v>
          </cell>
          <cell r="D1339" t="str">
            <v>ML</v>
          </cell>
          <cell r="E1339">
            <v>163687</v>
          </cell>
        </row>
        <row r="1340">
          <cell r="B1340">
            <v>5131</v>
          </cell>
          <cell r="C1340" t="str">
            <v>BARANDA METALICA M-82 PREFABRICADA (incluye instalación, dados de concreto 3000 PSI grava común de 0.20 x 0.20 mt y pintura). SUMINISTRO E INSTALACION.</v>
          </cell>
          <cell r="D1340" t="str">
            <v>ML</v>
          </cell>
          <cell r="E1340">
            <v>125802</v>
          </cell>
        </row>
        <row r="1341">
          <cell r="B1341">
            <v>5132</v>
          </cell>
          <cell r="C1341" t="str">
            <v>BAJANTE ALL PVC SANITARIA D=4" (Incluye suministro e instalación, incluye unión proporcional cada 6mt, incluye soporte y dos tornillos inoxidables proporcionales cada 3mt, soldadura y cita teflon).</v>
          </cell>
          <cell r="D1341" t="str">
            <v>ML</v>
          </cell>
          <cell r="E1341">
            <v>41851</v>
          </cell>
        </row>
        <row r="1342">
          <cell r="B1342">
            <v>5134</v>
          </cell>
          <cell r="C1342" t="str">
            <v xml:space="preserve">DEMARCACION DE FLECHA MIXTA DE GIRO/FRONTAL EN PINTURA TERMOPLASTICA. SUMINISTRO Y APLICACION. NORMATIVA INVIAS. </v>
          </cell>
          <cell r="D1342" t="str">
            <v>UN</v>
          </cell>
          <cell r="E1342">
            <v>63070</v>
          </cell>
        </row>
        <row r="1343">
          <cell r="B1343">
            <v>5135</v>
          </cell>
          <cell r="C1343" t="str">
            <v>DEMARCACION LINEA CEDA EL PASO DISCONTINUA DE 0.8MT ESPACIADO 0.4MT E=2.3mm EN PINTURA TERMOPLASTICA, INCLUYE SUMINISTRO Y APLICACION CON EQUIPO, INCLUYE MICROESFERAS.</v>
          </cell>
          <cell r="D1343" t="str">
            <v>ML</v>
          </cell>
          <cell r="E1343">
            <v>11305</v>
          </cell>
        </row>
        <row r="1344">
          <cell r="B1344">
            <v>5136</v>
          </cell>
          <cell r="C1344" t="str">
            <v xml:space="preserve">DEMARCACION LINEA CARRIL A=0.12M L=3.0 SEPARACION=5.0M E=2.3mm, EN PINTURA TERMOPLASTICA. INCLUYE SUMINISTRO Y APLICACION CON EQUIPO. INCLUYE MICROESFERAS. </v>
          </cell>
          <cell r="D1344" t="str">
            <v>M2</v>
          </cell>
          <cell r="E1344">
            <v>11305</v>
          </cell>
        </row>
        <row r="1345">
          <cell r="B1345">
            <v>5143</v>
          </cell>
          <cell r="C1345" t="str">
            <v xml:space="preserve">FRANJA EN ADHESIVO VINILICO ESMERILADO EFECTO STAND BLASTED FROSTED CRYSTAL, SUMINISTRO E INSTALACION, GARANTIA DE 5 AÑOS AL EXTERIOR. SEGUN MANUAL DE IMAGEN DE TRANSMILENIO S.A. </v>
          </cell>
          <cell r="D1345" t="str">
            <v>UN</v>
          </cell>
          <cell r="E1345">
            <v>92582</v>
          </cell>
        </row>
        <row r="1346">
          <cell r="B1346">
            <v>5144</v>
          </cell>
          <cell r="C1346" t="str">
            <v xml:space="preserve">FRANJA EN VINILO CON ADHESIVO EN VINILO ALTO 6cm, GARANTIA DE 5 AÑOS AL EXTERIOR SEGUN COLOR. SUMINISTRO E INSTALACION. SEGUN MANUAL DE IMAGEN DE TRANSMILENIO S.A. </v>
          </cell>
          <cell r="D1346" t="str">
            <v>UN</v>
          </cell>
          <cell r="E1346">
            <v>8925</v>
          </cell>
        </row>
        <row r="1347">
          <cell r="B1347">
            <v>5145</v>
          </cell>
          <cell r="C1347" t="str">
            <v>FRANJA EN VINILO CON ADHESIVO EN VINILO ALTO 3cm, SUMINISTRO E INSTALACION, GARANTIA DE 5 AÑOS AL EXTERIOR SEGUN COLOR. SEGUN MANUAL DE IMAGEN DE TRANSMILENIO S.A.</v>
          </cell>
          <cell r="D1347" t="str">
            <v>UN</v>
          </cell>
          <cell r="E1347">
            <v>8687</v>
          </cell>
        </row>
        <row r="1348">
          <cell r="B1348">
            <v>5159</v>
          </cell>
          <cell r="C1348" t="str">
            <v>YEE REDUCIDA PVC SANITARIA 4" x 2" (Incluye suministro e instalación)</v>
          </cell>
          <cell r="D1348" t="str">
            <v>UN</v>
          </cell>
          <cell r="E1348">
            <v>22657</v>
          </cell>
        </row>
        <row r="1349">
          <cell r="B1349">
            <v>5160</v>
          </cell>
          <cell r="C1349" t="str">
            <v>PUNTO SANITARIO 2" PARA LAVAMANOS, LAVAPLATOS, ORINALES Y POCETAS (Incluye suministro e instalación, incluye codo de 45°, tuberia PVC sanitaria, sifon, unión, soldadura y cinta teflon).</v>
          </cell>
          <cell r="D1349" t="str">
            <v>UN</v>
          </cell>
          <cell r="E1349">
            <v>48235</v>
          </cell>
        </row>
        <row r="1350">
          <cell r="B1350">
            <v>5161</v>
          </cell>
          <cell r="C1350" t="str">
            <v>INSPECCION VISUAL PARA MALLA VIAL ARTERIAL NO TRONCAL, BRIGADA DE REACCION REALIZACION INVENTARIO DE HUECOS Y PROCESAMIENTO DE LA INFORMACION.</v>
          </cell>
          <cell r="D1350" t="str">
            <v>M2</v>
          </cell>
          <cell r="E1350">
            <v>132</v>
          </cell>
        </row>
        <row r="1351">
          <cell r="B1351">
            <v>5162</v>
          </cell>
          <cell r="C1351" t="str">
            <v>PAVIMENTO ASF RECICLADO EN FRIO  Cemento 3% (Adición emulsión asfáltica CRL-1 Reciclaje extender, nivelar, y compactar. no incluye agregados petreos de adición).</v>
          </cell>
          <cell r="D1351" t="str">
            <v>M3</v>
          </cell>
          <cell r="E1351">
            <v>195413</v>
          </cell>
        </row>
        <row r="1352">
          <cell r="B1352">
            <v>5163</v>
          </cell>
          <cell r="C1352" t="str">
            <v>PAVIMENTO ASF RECICLADO  EN FRIO Cemento 5% (Adición emulsión asfaltica CRL-1, reciclaje, extender, nivelar y compactar. No incluye agregados petreos de adición).</v>
          </cell>
          <cell r="D1352" t="str">
            <v>M3</v>
          </cell>
          <cell r="E1352">
            <v>210533</v>
          </cell>
        </row>
        <row r="1353">
          <cell r="B1353">
            <v>5164</v>
          </cell>
          <cell r="C1353" t="str">
            <v>PAVIMENTO ASF RECICLADO EN FRIO Emulsión CRL-1 al 3% (Suministro emulsión asfáltica CRL-1 reciclaje, extendida, nivelación y compactación. No incluye agregados petreos de adición).</v>
          </cell>
          <cell r="D1353" t="str">
            <v>M3</v>
          </cell>
          <cell r="E1353">
            <v>106478</v>
          </cell>
        </row>
        <row r="1354">
          <cell r="B1354">
            <v>5165</v>
          </cell>
          <cell r="C1354" t="str">
            <v>PAVIMENTO ASF RECICLADO EN FRIO EMULSION CRL-1 AL 5% (Suministro emulsión asfáltica CRL-1, reciclaje, extendida, nivelación y compactación. No incluye agregados petreos de adición).</v>
          </cell>
          <cell r="D1354" t="str">
            <v>M3</v>
          </cell>
          <cell r="E1354">
            <v>149968</v>
          </cell>
        </row>
        <row r="1355">
          <cell r="B1355">
            <v>5166</v>
          </cell>
          <cell r="C1355" t="str">
            <v>ALQUILER DE CERRAMIENTO TIPO 3, CONSTA DE SEÑALIZADORES TUBULARES PLASTICOS SEPARADOS ENTRE SI MAXIMO 3MTS TRIPLE CINTA PELIGRO CAL 4 (Incluye instalación, mantenimeinto y desinstalación).</v>
          </cell>
          <cell r="D1355" t="str">
            <v>ML/ME</v>
          </cell>
          <cell r="E1355">
            <v>3318</v>
          </cell>
        </row>
        <row r="1356">
          <cell r="B1356">
            <v>5167</v>
          </cell>
          <cell r="C1356" t="str">
            <v>PERSONAL DE BRIGADA Y ASEO (Incluye herramienta menor). SUMINISTRO.</v>
          </cell>
          <cell r="D1356" t="str">
            <v>H/ME</v>
          </cell>
          <cell r="E1356">
            <v>1375663</v>
          </cell>
        </row>
        <row r="1357">
          <cell r="B1357">
            <v>5168</v>
          </cell>
          <cell r="C1357" t="str">
            <v>PROTECCION A SUMIDEROS (Incluye suministro y colocación de bolsas de lona y geotextil NT 1600 o similar).</v>
          </cell>
          <cell r="D1357" t="str">
            <v>UN/MES</v>
          </cell>
          <cell r="E1357">
            <v>7903</v>
          </cell>
        </row>
        <row r="1358">
          <cell r="B1358">
            <v>5169</v>
          </cell>
          <cell r="C1358" t="str">
            <v>PLAFONADO DE POZOS (Incluye suministro y colocación de puntilla, tabla burra de 2.90 x0.28x0.025m, cinta de señalizacion cal 4 rollo 500mx0.10m y señalización tubular colombina plástica).</v>
          </cell>
          <cell r="D1358" t="str">
            <v>UN</v>
          </cell>
          <cell r="E1358">
            <v>116196</v>
          </cell>
        </row>
        <row r="1359">
          <cell r="B1359">
            <v>5170</v>
          </cell>
          <cell r="C1359" t="str">
            <v>ALQUILER ELEMENTOS DE PROTECCION PERSONAL BASICO CONSTRUCCION VIAS CUADRILLAS 5 PERSONAS (Para personal operativo de los frentes de obra).</v>
          </cell>
          <cell r="D1359" t="str">
            <v>UN/MES</v>
          </cell>
          <cell r="E1359">
            <v>242867</v>
          </cell>
        </row>
        <row r="1360">
          <cell r="B1360">
            <v>5171</v>
          </cell>
          <cell r="C1360" t="str">
            <v>ACOMETIDA DOMICILIARIA DE 3" A 1/2". SUMINISTRO E INSTALACION. (Incluye tuberia PF, reposición de cajilla en polipropileno para medidor, registros y accesorios. Longitud promedio =6.5mt).</v>
          </cell>
          <cell r="D1360" t="str">
            <v>UN</v>
          </cell>
          <cell r="E1360">
            <v>288141</v>
          </cell>
        </row>
        <row r="1361">
          <cell r="B1361">
            <v>5172</v>
          </cell>
          <cell r="C1361" t="str">
            <v>ACOMETIDA DOMICILIARIA DE 4" A 1/2". SUMINISTRO E INSTALACION. (Incluye tuberia PF, reposición de cajilla en polipropileno para medidor, registros y accesorios, longitud promedio = 6.5mt).</v>
          </cell>
          <cell r="D1361" t="str">
            <v>UN</v>
          </cell>
          <cell r="E1361">
            <v>276749</v>
          </cell>
        </row>
        <row r="1362">
          <cell r="B1362">
            <v>5173</v>
          </cell>
          <cell r="C1362" t="str">
            <v>ACOMETIDA DOMICILIARIA DE 6" A 1/2". SUMINISTRO E INSTALACION. (Incluye tuberia PF  reposición de cajilla en polipropileno para medidor, registros y accesorios. Longitud promedio=6.5 mt).</v>
          </cell>
          <cell r="D1362" t="str">
            <v>UN</v>
          </cell>
          <cell r="E1362">
            <v>280199</v>
          </cell>
        </row>
        <row r="1363">
          <cell r="B1363">
            <v>5174</v>
          </cell>
          <cell r="C1363" t="str">
            <v>JARDIN VERTICAL, INCLUYE ESTRUCTURA Y/O PANEL DE SOPORTE INDEPENDIENTE ELEM.PARA SOPORTE Y SUJECIÓN DE JARDIN, SACOS Y/O CANGUROS PARA SIEMBRA DE JARDIN VERTICAL, MATERIAL VEGETAL. SUMINISTRO CONSTRUCCION E INSTALACION.</v>
          </cell>
          <cell r="D1363" t="str">
            <v>M2</v>
          </cell>
          <cell r="E1363">
            <v>700000</v>
          </cell>
        </row>
        <row r="1364">
          <cell r="B1364">
            <v>5175</v>
          </cell>
          <cell r="C1364" t="str">
            <v>MURETE CONTENEDOR DE ZONA VERDE H=0.60M A=0.40M. SUMINISTRO Y CONSTRUCCION. (Incluye suministro y colocación de recebo común, geomembrana HDPE 30mil o similar y acero de refuerzo para anclaje)</v>
          </cell>
          <cell r="D1364" t="str">
            <v>ML</v>
          </cell>
          <cell r="E1364">
            <v>122998</v>
          </cell>
        </row>
        <row r="1365">
          <cell r="B1365">
            <v>5176</v>
          </cell>
          <cell r="C1365" t="str">
            <v>ELEMENTO SEGREGADOR DE CICLO RUTA TIPO PIEZA A130 EN CONCRETO DE 3000PSI (Fundido en sitio, concreto premezclado. Incluye suministro, formaleta y construcción).</v>
          </cell>
          <cell r="D1365" t="str">
            <v>ML</v>
          </cell>
          <cell r="E1365">
            <v>113282</v>
          </cell>
        </row>
        <row r="1366">
          <cell r="B1366">
            <v>5177</v>
          </cell>
          <cell r="C1366" t="str">
            <v>PARCHEO EN PAVIMENTO FLEXIBLE PARA ACCIONES DE MOVILIDAD. (Incluye corte, demolición, cargue, transporte y disposición final de escombros, imprimación, suministro, extendido y compactación de mezcla asfáltica) TRABAJO NOCTURNO.</v>
          </cell>
          <cell r="D1366" t="str">
            <v>M3</v>
          </cell>
          <cell r="E1366">
            <v>1028348</v>
          </cell>
        </row>
        <row r="1367">
          <cell r="B1367">
            <v>5178</v>
          </cell>
          <cell r="C1367" t="str">
            <v>CUADRILLA (OFICIAL + 6 AYUDANTES) HORARIO NOCTURNO</v>
          </cell>
          <cell r="D1367" t="str">
            <v>JR</v>
          </cell>
          <cell r="E1367">
            <v>456371</v>
          </cell>
        </row>
        <row r="1368">
          <cell r="B1368">
            <v>5180</v>
          </cell>
          <cell r="C1368" t="str">
            <v>FILTRO DE DRENAJE DE 0.6m x 1.0m. SUMINISTRO E INSTALACION. (Incluye tuberia perforada  D=4", grava comun 1/2" y geotextil NT 4000 o similar).</v>
          </cell>
          <cell r="D1368" t="str">
            <v>ML</v>
          </cell>
          <cell r="E1368">
            <v>165183</v>
          </cell>
        </row>
        <row r="1369">
          <cell r="B1369">
            <v>5181</v>
          </cell>
          <cell r="C1369" t="str">
            <v>SARDINEL FUNDIDO EN SITIO EN CONCRETO PREMEZCLADO DE 3000PSI. SUMINISTRO Y CONSTRUCCION. (Grava común) E=0.20m H=0.35m (Incluye formaleta metálica, acero de refuerzo y alambre negro).</v>
          </cell>
          <cell r="D1369" t="str">
            <v>ML</v>
          </cell>
          <cell r="E1369">
            <v>36250</v>
          </cell>
        </row>
        <row r="1370">
          <cell r="B1370">
            <v>5182</v>
          </cell>
          <cell r="C1370" t="str">
            <v>6 DUCTOS D=6" + 2 DUCTOS D=3" PVC TDP. SUMINISTRO E INSTALACION. (No incluye rellenos).</v>
          </cell>
          <cell r="D1370" t="str">
            <v>ML</v>
          </cell>
          <cell r="E1370">
            <v>222969</v>
          </cell>
        </row>
        <row r="1371">
          <cell r="B1371">
            <v>5183</v>
          </cell>
          <cell r="C1371" t="str">
            <v>7 DUCTOS D=4" PVC TDP. SUMINISTRO E INSTALACION. (No incluye rellenos).</v>
          </cell>
          <cell r="D1371" t="str">
            <v>ML</v>
          </cell>
          <cell r="E1371">
            <v>103558</v>
          </cell>
        </row>
        <row r="1372">
          <cell r="B1372">
            <v>5184</v>
          </cell>
          <cell r="C1372" t="str">
            <v>3 DUCTOS DE D=3" PVC TDP. SUMINISTRO E INSTALACION. (No incluye rellenos).</v>
          </cell>
          <cell r="D1372" t="str">
            <v>ML</v>
          </cell>
          <cell r="E1372">
            <v>36006</v>
          </cell>
        </row>
        <row r="1373">
          <cell r="B1373">
            <v>5185</v>
          </cell>
          <cell r="C1373" t="str">
            <v xml:space="preserve">NEOPRENO REFORZADO A 0.30 x 0.65 x 1"  DOBLE REFUERZO, SUMINISTRO E INSTALACION (Incluye limpieza de la superficie con chorro de aire a presion, herramienta menor y compresor). </v>
          </cell>
          <cell r="D1373" t="str">
            <v>UN</v>
          </cell>
          <cell r="E1373">
            <v>251391</v>
          </cell>
        </row>
        <row r="1374">
          <cell r="B1374">
            <v>5186</v>
          </cell>
          <cell r="C1374" t="str">
            <v>ACOMETIDA DOMICILIARIA DE 1/2" CON COLLAR DE DERIVACION DE 4" x 1/2". SUMINISTRO E INSTALACION. (Incluye tuberia PF, registros y accesorios, longitud promedio de 6.5m, incluye cajilla en polipropileno para medidor)</v>
          </cell>
          <cell r="D1374" t="str">
            <v>UN</v>
          </cell>
          <cell r="E1374">
            <v>260893</v>
          </cell>
        </row>
        <row r="1375">
          <cell r="B1375">
            <v>5187</v>
          </cell>
          <cell r="C1375" t="str">
            <v xml:space="preserve">ACOMETIDA DOMICILIARIA DE  1/2" CON COLLAR DE DERIVACION DE 6" x 1/2". SUMINISTRO E INSTALACION. (Incluye tuberia PF, registros y accesorios, longitud promedio 6.5mt. Incluye cajilla en polipropileno para medidor). </v>
          </cell>
          <cell r="D1375" t="str">
            <v>UN</v>
          </cell>
          <cell r="E1375">
            <v>280293</v>
          </cell>
        </row>
        <row r="1376">
          <cell r="B1376">
            <v>5188</v>
          </cell>
          <cell r="C1376" t="str">
            <v xml:space="preserve">BOYA PLASTICA DE 20 x 20 x 9cm DE ALTURA. SUMINISTRO E INSTALACION. </v>
          </cell>
          <cell r="D1376" t="str">
            <v>UN</v>
          </cell>
          <cell r="E1376">
            <v>42519</v>
          </cell>
        </row>
        <row r="1377">
          <cell r="B1377">
            <v>5189</v>
          </cell>
          <cell r="C1377" t="str">
            <v xml:space="preserve">HITO DE 75cm DE ALTURA Y 8 cm DE DIAMETRO CON REFLECTIVOS DE COLOR AMARILLO. SUMINISTRO E INSTALACION. </v>
          </cell>
          <cell r="D1377" t="str">
            <v>UN</v>
          </cell>
          <cell r="E1377">
            <v>50825</v>
          </cell>
        </row>
        <row r="1378">
          <cell r="B1378">
            <v>5190</v>
          </cell>
          <cell r="C1378" t="str">
            <v>CORTE CON EQUIPO DE OXICORTE PARA EL RETIRO DE LA JUNTA METALICA EXISTENTE EN EL PUENTE.</v>
          </cell>
          <cell r="D1378" t="str">
            <v>ML</v>
          </cell>
          <cell r="E1378">
            <v>7483</v>
          </cell>
        </row>
        <row r="1379">
          <cell r="B1379">
            <v>5191</v>
          </cell>
          <cell r="C1379" t="str">
            <v>DEMARCACION PICTOGRAMA CICLORUTA  EN PINTURA TERMOPLASTICA (e=2.3mm incluye suministro y aplicación con equipo, incluye microesferas. Area =2mt2).</v>
          </cell>
          <cell r="D1379" t="str">
            <v>UN</v>
          </cell>
          <cell r="E1379">
            <v>218960</v>
          </cell>
        </row>
        <row r="1380">
          <cell r="B1380">
            <v>5195</v>
          </cell>
          <cell r="C1380" t="str">
            <v xml:space="preserve">RETIRO, DEMONTE DE MATERIAL DE JUNTA DE DILATACIÓN EXISTENTE Y DEMOLICIÓN DE CONCRETO ADYACENTE A LA JUNTA, ANCHO VARIABLE DE 80 A 90cm. (Incluye cargue, transporte y retiro de escombros). </v>
          </cell>
          <cell r="D1380" t="str">
            <v>ML</v>
          </cell>
          <cell r="E1380">
            <v>31761</v>
          </cell>
        </row>
        <row r="1381">
          <cell r="B1381">
            <v>5196</v>
          </cell>
          <cell r="C1381" t="str">
            <v>DEMOLICIÓN DE CONCRETO: ESPESORES 8cm A 15cm. (Incluye retiro de material, transporte y disposición final de escombros en sitio autorizado).</v>
          </cell>
          <cell r="D1381" t="str">
            <v>M3</v>
          </cell>
          <cell r="E1381">
            <v>65230</v>
          </cell>
        </row>
        <row r="1382">
          <cell r="B1382">
            <v>5197</v>
          </cell>
          <cell r="C1382" t="str">
            <v>DEMOLICIÓN DE CONCRETO: ESPESORES 16cm A 25cm. (Incluye retiro de material, transporte y disposición final de escombros en sitio autorizado).</v>
          </cell>
          <cell r="D1382" t="str">
            <v>M3</v>
          </cell>
          <cell r="E1382">
            <v>70455</v>
          </cell>
        </row>
        <row r="1383">
          <cell r="B1383">
            <v>5199</v>
          </cell>
          <cell r="C1383" t="str">
            <v>CONCRETO SIN RETRACCIÓN, SUMINISTRO Y COLOCACIÓN, (CONCRELISTO RE 5000 O SIMILAR) CON FIBRA METÁLICA 80-60 O SIMILAR PARA VIGAS DE SOPORTE JUNTAS DE DILATACIÓN</v>
          </cell>
          <cell r="D1383" t="str">
            <v>M3</v>
          </cell>
          <cell r="E1383">
            <v>3266966</v>
          </cell>
        </row>
        <row r="1384">
          <cell r="B1384">
            <v>5200</v>
          </cell>
          <cell r="C1384" t="str">
            <v xml:space="preserve">GROUTING DE ALTA RESISTENCIA SIN RETRACCIÓN PARA RELLENO DE ZONA DE ANCLAJE PARA REEMPLAZO DE JUNTA EXISTENTE H=0.05m. SUMINISTRO Y COLOCACIÓN. (Incluye imprimante de alta adherencia y curador). </v>
          </cell>
          <cell r="D1384" t="str">
            <v>M2</v>
          </cell>
          <cell r="E1384">
            <v>419685</v>
          </cell>
        </row>
        <row r="1385">
          <cell r="B1385">
            <v>5201</v>
          </cell>
          <cell r="C1385" t="str">
            <v xml:space="preserve">JUNTA ELASTOMERICA TIPO AWGJ 70 DE 70mm DE RECORRIDO O SIMILAR. SUMINISTRO Y COLOCACIÓN. (Incluye pernos y soldadura). </v>
          </cell>
          <cell r="D1385" t="str">
            <v>ML</v>
          </cell>
          <cell r="E1385">
            <v>105233</v>
          </cell>
        </row>
        <row r="1386">
          <cell r="B1386">
            <v>5202</v>
          </cell>
          <cell r="C1386" t="str">
            <v>JUNTA METÁLICA CON ÁNGULO DE 3"x1/4". SUMINISTRO Y COLOCACIÓN. (PARA UN SOLO COSTADO DE LA JUNTA).</v>
          </cell>
          <cell r="D1386" t="str">
            <v>ML</v>
          </cell>
          <cell r="E1386">
            <v>46561</v>
          </cell>
        </row>
        <row r="1387">
          <cell r="B1387">
            <v>5204</v>
          </cell>
          <cell r="C1387" t="str">
            <v>LIMPIEZA PROFUNDA DE LA JUNTA PARA ANCHOS VARIABLES DE 5 A 30cm. (Retiro del material en la cavidad existente entre la superficie externa de la viga y el espaldar del estribo mediante el uso de hidrolavado y taladro luego del vaciado de escombros).</v>
          </cell>
          <cell r="D1387" t="str">
            <v>ML</v>
          </cell>
          <cell r="E1387">
            <v>5523</v>
          </cell>
        </row>
        <row r="1388">
          <cell r="B1388">
            <v>5205</v>
          </cell>
          <cell r="C1388" t="str">
            <v>SELLANTE BASE EN POLIMERO PARA SELLO DE FISURAS, SUMINISTRO Y COLOCACIÓN, (ANCHO JUNTA APROX. 25mm PROFUNDIDAD APROX. 12mm).</v>
          </cell>
          <cell r="D1388" t="str">
            <v>ML</v>
          </cell>
          <cell r="E1388">
            <v>23281</v>
          </cell>
        </row>
        <row r="1389">
          <cell r="B1389">
            <v>5207</v>
          </cell>
          <cell r="C1389" t="str">
            <v>SANEADO DE CONCRETO DE RECUBRIMIENTO. INCLUYE ESCARIFICACIÓN DE CONCRETO PROFUNDIDAD ENTRE 2cm Y 7cm, LIMPIEZA Y APLICACIÓN DE RECUBRIMIENTO ANTICORROSIVO PARA EL ACERO DE REFUERZO EXISTENTE Y MORTERO DE REPARACIÓN ESTRUCTURAL. NIVEL DE TRABAJO+3.0m</v>
          </cell>
          <cell r="D1389" t="str">
            <v>M2</v>
          </cell>
          <cell r="E1389">
            <v>128386</v>
          </cell>
        </row>
        <row r="1390">
          <cell r="B1390">
            <v>5208</v>
          </cell>
          <cell r="C1390" t="str">
            <v>LIMPIEZA MECÁNICA DE ACERO DE REFUERZO CON PULIDORA Y SUMINISTRO Y APLICACIÓN DE INHIBIDOR DE CORROSIÓN. NIVEL DE TRABAJO +3.0m.</v>
          </cell>
          <cell r="D1390" t="str">
            <v>ML</v>
          </cell>
          <cell r="E1390">
            <v>69023</v>
          </cell>
        </row>
        <row r="1391">
          <cell r="B1391">
            <v>5209</v>
          </cell>
          <cell r="C1391" t="str">
            <v>IMPRIMANTE Y PUENTE DE ADHERENCIA ENTRE CONCRETO FRESCO Y ENDURECIDO DE FRAGUADO LENTO. SUMINISTRO Y APLICACIÓN. EPÓXICO DE PEGA CONCRETO NUEVO A VIEJO QUE CUMPLA CON LA NORMA ASTM C-881 TIPO 5 GRADO II</v>
          </cell>
          <cell r="D1391" t="str">
            <v>M2</v>
          </cell>
          <cell r="E1391">
            <v>31495</v>
          </cell>
        </row>
        <row r="1392">
          <cell r="B1392">
            <v>5210</v>
          </cell>
          <cell r="C1392" t="str">
            <v>ESCARIFICACIÓN MECÁNICA ABUZARDADO Y CORTE CON DISCO DIAMANTADO PARA RECALCE DE ELEMENTOS ESTRUCTURALES PROFUNDIDAD VARIABLE ENTRE 5cm Y 20cm. INCLUYE TRANSPORTE DE ESCOMBROS.</v>
          </cell>
          <cell r="D1392" t="str">
            <v>M2</v>
          </cell>
          <cell r="E1392">
            <v>42342</v>
          </cell>
        </row>
        <row r="1393">
          <cell r="B1393">
            <v>5211</v>
          </cell>
          <cell r="C1393" t="str">
            <v>MORTERO ACRILICO DE REPARACIÓN ALTA RESISTENCIA, AUTOIMPRIMANTE. SUMINISTRO Y APLICACIÓN. INCLUYE COSTOS DE SUMINISTRO DE MATERIALES (RECUBRIMIENTO ANTICORROSIVO EN DOS CAPAS.</v>
          </cell>
          <cell r="D1393" t="str">
            <v>M2</v>
          </cell>
          <cell r="E1393">
            <v>25195</v>
          </cell>
        </row>
        <row r="1394">
          <cell r="B1394">
            <v>5212</v>
          </cell>
          <cell r="C1394" t="str">
            <v>MASILLA DE POLIURETANO MONOCOMPONENTE PARA SELLADO DE JUNTAS DE CONSTRUCCIÓN. SELLADOR ELÁSTICO DE POLIURETANO. SUMINISTRO Y COLOCACIÓN.</v>
          </cell>
          <cell r="D1394" t="str">
            <v>ML</v>
          </cell>
          <cell r="E1394">
            <v>11318</v>
          </cell>
        </row>
        <row r="1395">
          <cell r="B1395">
            <v>5214</v>
          </cell>
          <cell r="C1395" t="str">
            <v>LAMINA ALFAJOR 6mm CON SOPORTE EN NEOPRENO PARA PERMITIR FLUJO VEHICULAR SOBRE JUNTAS DEMOLIDAS. INCLUYE RETIRO Y POSTERIOR COLOCACIÓN Y TRANSPORTE.</v>
          </cell>
          <cell r="D1395" t="str">
            <v>M2</v>
          </cell>
          <cell r="E1395">
            <v>136379</v>
          </cell>
        </row>
        <row r="1396">
          <cell r="B1396">
            <v>5216</v>
          </cell>
          <cell r="C1396" t="str">
            <v xml:space="preserve">PINTURA EPÓXICA A DOS MANOS. SUMINISTRO Y APLICACIÓN. </v>
          </cell>
          <cell r="D1396" t="str">
            <v>M2</v>
          </cell>
          <cell r="E1396">
            <v>13461</v>
          </cell>
        </row>
        <row r="1397">
          <cell r="B1397">
            <v>5217</v>
          </cell>
          <cell r="C1397" t="str">
            <v>PINTURA ACRÍLICA BASE AGUA A=10cm PARA LINEAS DE DEMARCACIÓN, CON MICROESFERAS, ESPESOR SECO DE 9mils Y 60% DE SÓLIDOS POR VOLUMEN, EN CALZADA. SUMINISTRO Y APLICACIÓN.</v>
          </cell>
          <cell r="D1397" t="str">
            <v>ML</v>
          </cell>
          <cell r="E1397">
            <v>1883</v>
          </cell>
        </row>
        <row r="1398">
          <cell r="B1398">
            <v>5218</v>
          </cell>
          <cell r="C1398" t="str">
            <v>PINTURA ACRILÍCA BASE AGUA a=10cm PARA LINEAS DE DEMARCACIÓN, EN CICLORUTA (en andén), SIN MICROESFERAS, ESPESOR SECO DE 9mils Y 60% DE SÓLIDOS POR VOLUMEN. SUMINISTRO Y APLICACIÓN.</v>
          </cell>
          <cell r="D1398" t="str">
            <v>ML</v>
          </cell>
          <cell r="E1398">
            <v>2170</v>
          </cell>
        </row>
        <row r="1399">
          <cell r="B1399">
            <v>5220</v>
          </cell>
          <cell r="C1399" t="str">
            <v>PINTURA EN PLASTICO EN FRIO METILMETACRILATO DE a=12cm PARA LINEAS DE DEMARCACIÓN, CON MICROESFERAS Y ESPESOR SECO SEGÚN NORMA NTC 4744.  SUMINISTRO Y APLICACIÓN.</v>
          </cell>
          <cell r="D1399" t="str">
            <v>ML</v>
          </cell>
          <cell r="E1399">
            <v>7776</v>
          </cell>
        </row>
        <row r="1400">
          <cell r="B1400">
            <v>5221</v>
          </cell>
          <cell r="C1400" t="str">
            <v>PINTURA EN PLASTICO EN FRIO METILMETACRILATO DE a=15cm PARA LINEAS DE DEMARCACIÓN, CON MICROESFERAS Y ESPESOR SECO SEGÚN NORMA NTC 4744.  SUMINISTRO Y APLICACIÓN.</v>
          </cell>
          <cell r="D1400" t="str">
            <v>ML</v>
          </cell>
          <cell r="E1400">
            <v>8553</v>
          </cell>
        </row>
        <row r="1401">
          <cell r="B1401">
            <v>5225</v>
          </cell>
          <cell r="C1401" t="str">
            <v>PINTURA DE TRÁFICO - IMPRIMANTE NEGRO A=15cm. SUMINISTRO Y APLICACIÓN.</v>
          </cell>
          <cell r="D1401" t="str">
            <v>ML</v>
          </cell>
          <cell r="E1401">
            <v>2158</v>
          </cell>
        </row>
        <row r="1402">
          <cell r="B1402">
            <v>5226</v>
          </cell>
          <cell r="C1402" t="str">
            <v>PINTURA DE TRÁFICO - IMPRIMANTE NEGRO A=20cm. SUMINISTRO Y APLICACIÓN.</v>
          </cell>
          <cell r="D1402" t="str">
            <v>ML</v>
          </cell>
          <cell r="E1402">
            <v>3156</v>
          </cell>
        </row>
        <row r="1403">
          <cell r="B1403">
            <v>5227</v>
          </cell>
          <cell r="C1403" t="str">
            <v>PINTURA DE TRÁFICO - IMPRIMANTE NEGRO. SUMINISTRO Y APLICACIÓN.</v>
          </cell>
          <cell r="D1403" t="str">
            <v>M2</v>
          </cell>
          <cell r="E1403">
            <v>10800</v>
          </cell>
        </row>
        <row r="1404">
          <cell r="B1404">
            <v>5228</v>
          </cell>
          <cell r="C1404" t="str">
            <v>BORRADO DE DEMARCACIÓN VIAL POR FRESADO CON MÁQUINA PARA LINEA a=0.12m.</v>
          </cell>
          <cell r="D1404" t="str">
            <v>ML</v>
          </cell>
          <cell r="E1404">
            <v>1615</v>
          </cell>
        </row>
        <row r="1405">
          <cell r="B1405">
            <v>5229</v>
          </cell>
          <cell r="C1405" t="str">
            <v>BORRADO DE DEMARCACIÓN VIAL POR FRESADO CON MÁQUINA PARA LINEA a=0.15m.</v>
          </cell>
          <cell r="D1405" t="str">
            <v>ML</v>
          </cell>
          <cell r="E1405">
            <v>2019</v>
          </cell>
        </row>
        <row r="1406">
          <cell r="B1406">
            <v>5230</v>
          </cell>
          <cell r="C1406" t="str">
            <v>BORRADO DE DEMARCACIÓN VIAL POR FRESADO CON MÁQUINA PARA LINEA a=0.20m.</v>
          </cell>
          <cell r="D1406" t="str">
            <v>ML</v>
          </cell>
          <cell r="E1406">
            <v>2697</v>
          </cell>
        </row>
        <row r="1407">
          <cell r="B1407">
            <v>5241</v>
          </cell>
          <cell r="C1407" t="str">
            <v>TACHA REFLECTIVA BIDIRECCIONAL (Incluye suministro e instalación).</v>
          </cell>
          <cell r="D1407" t="str">
            <v>UN</v>
          </cell>
          <cell r="E1407">
            <v>7992</v>
          </cell>
        </row>
        <row r="1408">
          <cell r="B1408">
            <v>5242</v>
          </cell>
          <cell r="C1408" t="str">
            <v>RESALTOS EN CAUCHO ANCLADOS, LONGITUD 1m, ANCHO 30cm, ANCHO 4.5cm. (Incluye suministro e instalación).</v>
          </cell>
          <cell r="D1408" t="str">
            <v>UN</v>
          </cell>
          <cell r="E1408">
            <v>146170</v>
          </cell>
        </row>
        <row r="1409">
          <cell r="B1409">
            <v>5244</v>
          </cell>
          <cell r="C1409" t="str">
            <v>ENTIBADO EC-1 CONTÍNUO MADERA CON PERFILES DE MADERA Y PARALES TELESCÓPICOS. SUMINISTRO E INSTALACIÓN.</v>
          </cell>
          <cell r="D1409" t="str">
            <v>M2</v>
          </cell>
          <cell r="E1409">
            <v>36060</v>
          </cell>
        </row>
        <row r="1410">
          <cell r="B1410">
            <v>5245</v>
          </cell>
          <cell r="C1410" t="str">
            <v>EMPATE EN LÍNEA DE TUBERÍA DE ACERO (HA) A TUBERÍA PVC 6". SUMINISTRO E INSTALACIÓN. (INCLUYE ACOPLE UNIVERSAL D= 6" R1, UNIÓN DE REPARACIÓN D=6" Y 1mt DE TUBERÍA PVC D= 6" RDE 21).</v>
          </cell>
          <cell r="D1410" t="str">
            <v>UN</v>
          </cell>
          <cell r="E1410">
            <v>393147</v>
          </cell>
        </row>
        <row r="1411">
          <cell r="B1411">
            <v>5246</v>
          </cell>
          <cell r="C1411" t="str">
            <v>EMPATE EN LÍNEA DE TUBERÍA DE ACERO (HA) A TUBERÍA PVC 12". SUMINISTRO E INSTALACIÓN. (INCLUYE ACOPLE UNIVERSAL D= 12" R1, UNIÓN DE REPARACIÓN D=12" Y 1mt DE TUBERÍA PVC D= 12" RDE 21).</v>
          </cell>
          <cell r="D1411" t="str">
            <v>UN</v>
          </cell>
          <cell r="E1411">
            <v>1659254</v>
          </cell>
        </row>
        <row r="1412">
          <cell r="B1412">
            <v>5247</v>
          </cell>
          <cell r="C1412" t="str">
            <v>EMPATE EN LÍNEA DE TUBERÍA DE ACERO (HA) A ASBESTO CEMENTO (AC) 6". SUMINISTRO E INSTALACIÓN. (INCLUYE DOS ACOPLES UNIVERSAL D= 6" R1  Y 1mt DE TUBERÍA PVC D= 6" RDE 21).</v>
          </cell>
          <cell r="D1412" t="str">
            <v>UN</v>
          </cell>
          <cell r="E1412">
            <v>425029</v>
          </cell>
        </row>
        <row r="1413">
          <cell r="B1413">
            <v>5248</v>
          </cell>
          <cell r="C1413" t="str">
            <v>TUBERIA CONDUIT PVC D= 1/2" (No incluye Rellenos). SUMINISTRO E INSTALACIÓN.</v>
          </cell>
          <cell r="D1413" t="str">
            <v>ML</v>
          </cell>
          <cell r="E1413">
            <v>3177</v>
          </cell>
        </row>
        <row r="1414">
          <cell r="B1414">
            <v>5249</v>
          </cell>
          <cell r="C1414" t="str">
            <v>TUBERIA EN ACERO GALVANIZADA D= 2" (No incluye rellenos). SUMINISTRO E INSTALACIÓN.</v>
          </cell>
          <cell r="D1414" t="str">
            <v>ML</v>
          </cell>
          <cell r="E1414">
            <v>29453</v>
          </cell>
        </row>
        <row r="1415">
          <cell r="B1415">
            <v>5250</v>
          </cell>
          <cell r="C1415" t="str">
            <v>CARCAMO TIPO PLACA DE PROTECCIÓN DE TUBO EN POLIETILENO D= 2", 3", 4", 6" Y 8". (Incluye relleno en arena de peña, refuerzo, concreto de 2000 PSI y 4000 PSI, formaleta y transporte de petreos).</v>
          </cell>
          <cell r="D1415" t="str">
            <v>ML</v>
          </cell>
          <cell r="E1415">
            <v>124436</v>
          </cell>
        </row>
        <row r="1416">
          <cell r="B1416">
            <v>5251</v>
          </cell>
          <cell r="C1416" t="str">
            <v>CARCAMO TIPO PLACA PARA PROTECCIÓN DE TUBO EN POLIETILENO D= 10", 12", 14" Y 16" (Incluye relleno en arena de peña, refuerzo, concreto de 2000 PSI y 4000 PSI, formaleta y transporte de petreos).</v>
          </cell>
          <cell r="D1416" t="str">
            <v>ML</v>
          </cell>
          <cell r="E1416">
            <v>186572</v>
          </cell>
        </row>
        <row r="1417">
          <cell r="B1417">
            <v>5252</v>
          </cell>
          <cell r="C1417" t="str">
            <v>CAJA PARA SECCIONADOR MANIOBRA SUBESTACIÓN SEMISUMERGIBLE NORMA CODENSA CS290 (Anden. Incl base en concreto de 1500 PSI. Recebo compactado, muros, pañete en mortero impermeab. acero refuerzo, escalera de gato, marco y tapas.</v>
          </cell>
          <cell r="D1417" t="str">
            <v>UN</v>
          </cell>
          <cell r="E1417">
            <v>2127048</v>
          </cell>
        </row>
        <row r="1418">
          <cell r="B1418">
            <v>5253</v>
          </cell>
          <cell r="C1418" t="str">
            <v>CAJA DE MANIOBRA ENTRADA Y SALIDA SUBESTACION SEMISUMERGIBLE NORMA CODENSA CTS535. SUMINISTRO E INSTALACION.</v>
          </cell>
          <cell r="D1418" t="str">
            <v>UN</v>
          </cell>
          <cell r="E1418">
            <v>7986325</v>
          </cell>
        </row>
        <row r="1419">
          <cell r="B1419">
            <v>5254</v>
          </cell>
          <cell r="C1419" t="str">
            <v>TUBERIA CONCRETO D=36" CL. V  REFORZADO (Incluye Suministro, Instalación, mortero 2000 PSI para cubrimiento de junta).</v>
          </cell>
          <cell r="D1419" t="str">
            <v>ML</v>
          </cell>
          <cell r="E1419">
            <v>1139589</v>
          </cell>
        </row>
        <row r="1420">
          <cell r="B1420">
            <v>5271</v>
          </cell>
          <cell r="C1420" t="str">
            <v>CONCRETO 2000 PSI GRAVA COMUN 1" (Suministro y colocación. Incluye suministro de concreto, formaleteado, fundida y curado.)</v>
          </cell>
          <cell r="D1420" t="str">
            <v>M3</v>
          </cell>
          <cell r="E1420">
            <v>420570</v>
          </cell>
        </row>
        <row r="1421">
          <cell r="B1421">
            <v>5272</v>
          </cell>
          <cell r="C1421" t="str">
            <v>2 DUCTOS D=6" PVC-TDP (No Incluye Rellenos ni excavación). SUMINISTRO E INSTALACIÓN.</v>
          </cell>
          <cell r="D1421" t="str">
            <v>ML</v>
          </cell>
          <cell r="E1421">
            <v>62031</v>
          </cell>
        </row>
        <row r="1422">
          <cell r="B1422">
            <v>5273</v>
          </cell>
          <cell r="C1422" t="str">
            <v xml:space="preserve">3 DUCTOS D=6" PVC-TDP (No Incluye Rellenos ni excavación). SUMINISTRO E INSTALACIÓN. </v>
          </cell>
          <cell r="D1422" t="str">
            <v>ML</v>
          </cell>
          <cell r="E1422">
            <v>93047</v>
          </cell>
        </row>
        <row r="1423">
          <cell r="B1423">
            <v>5274</v>
          </cell>
          <cell r="C1423" t="str">
            <v>5 DUCTOS D=6" PVC-TDP (No Incluye Rellenos ni excavación). SUMINISTRO E INSTALACIÓN.</v>
          </cell>
          <cell r="D1423" t="str">
            <v>ML</v>
          </cell>
          <cell r="E1423">
            <v>155078</v>
          </cell>
        </row>
        <row r="1424">
          <cell r="B1424">
            <v>5275</v>
          </cell>
          <cell r="C1424" t="str">
            <v>10 DUCTOS D=6" PVC-TDP (No Incluye Rellenos ni excavación). SUMINISTRO E INSTALACIÓN.</v>
          </cell>
          <cell r="D1424" t="str">
            <v>ML</v>
          </cell>
          <cell r="E1424">
            <v>310154</v>
          </cell>
        </row>
        <row r="1425">
          <cell r="B1425">
            <v>5276</v>
          </cell>
          <cell r="C1425" t="str">
            <v>11 DUCTOS D=6" PVC-TDP (No Incluye Rellenos ni excavación). SUMINISTRO E INSTALACIÓN.</v>
          </cell>
          <cell r="D1425" t="str">
            <v>ML</v>
          </cell>
          <cell r="E1425">
            <v>341170</v>
          </cell>
        </row>
        <row r="1426">
          <cell r="B1426">
            <v>5277</v>
          </cell>
          <cell r="C1426" t="str">
            <v>20 DUCTOS D=4" PVC-TDP (No Incluye Rellenos ni excavación). SUMINISTRO E INSTALACIÓN.</v>
          </cell>
          <cell r="D1426" t="str">
            <v>ML</v>
          </cell>
          <cell r="E1426">
            <v>286369</v>
          </cell>
        </row>
        <row r="1427">
          <cell r="B1427">
            <v>5278</v>
          </cell>
          <cell r="C1427" t="str">
            <v>28 DUCTOS D=4" PVC-TDP (No Incluye Rellenos ni excavación). SUMINISTRO E INSTALACIÓN.</v>
          </cell>
          <cell r="D1427" t="str">
            <v>ML</v>
          </cell>
          <cell r="E1427">
            <v>401003</v>
          </cell>
        </row>
        <row r="1428">
          <cell r="B1428">
            <v>5279</v>
          </cell>
          <cell r="C1428" t="str">
            <v>5 DUCTOS D=4" PVC-TDP (No Incluye Rellenos ni excavación). SUMINISTRO E INSTALACIÓN.</v>
          </cell>
          <cell r="D1428" t="str">
            <v>ML</v>
          </cell>
          <cell r="E1428">
            <v>71593</v>
          </cell>
        </row>
        <row r="1429">
          <cell r="B1429">
            <v>5280</v>
          </cell>
          <cell r="C1429" t="str">
            <v>CARCAMO DE PROTECCIÓN PARA TUBERIA DE TELEFONOS (DE 9 A 12 TUBOS). SUMINISTRO E INSTALACIÓN.</v>
          </cell>
          <cell r="D1429" t="str">
            <v>ML</v>
          </cell>
          <cell r="E1429">
            <v>156258</v>
          </cell>
        </row>
        <row r="1430">
          <cell r="B1430">
            <v>5286</v>
          </cell>
          <cell r="C1430" t="str">
            <v>ESTABILIZACIÓN DE BASE GRANULAR CON EMULSIÓN + CEMENTO 5%  e= 0.20m</v>
          </cell>
          <cell r="D1430" t="str">
            <v>M2</v>
          </cell>
          <cell r="E1430">
            <v>9852</v>
          </cell>
        </row>
        <row r="1431">
          <cell r="B1431">
            <v>5312</v>
          </cell>
          <cell r="C1431" t="str">
            <v>CONCRETO 4000 PSI (280 Kg/Cm2) GRAVA COMUN PARA ALETAS Y ESPALDAR (INCLUYE FORMALETA. NO INCLUYE REFUERZO NI CURADO. INCLUYE SUMINISTRO Y COLOCACION).</v>
          </cell>
          <cell r="D1431" t="str">
            <v>M3</v>
          </cell>
          <cell r="E1431">
            <v>474153</v>
          </cell>
        </row>
        <row r="1432">
          <cell r="B1432">
            <v>5313</v>
          </cell>
          <cell r="C1432" t="str">
            <v>CONCRETO 3500 PSI (245 Kg/Cm2) GRAVA COMUN PARA CIMENTACIONES (INCLUYE FORMALETA. NO INCLUYE REFUERZO NI CURADO. INCLUYE SUMINISTRO Y COLOCACION).</v>
          </cell>
          <cell r="D1432" t="str">
            <v>M3</v>
          </cell>
          <cell r="E1432">
            <v>459721</v>
          </cell>
        </row>
        <row r="1433">
          <cell r="B1433">
            <v>5314</v>
          </cell>
          <cell r="C1433" t="str">
            <v>SEPARADOR NEW JERSEY MONODIRECCIONAL 0.375m x 0.90m x 0.15m  (Fundido en sitio. Incluye Sum. e Inst. No Inc. material de base).</v>
          </cell>
          <cell r="D1433" t="str">
            <v>ML</v>
          </cell>
          <cell r="E1433">
            <v>433521</v>
          </cell>
        </row>
        <row r="1434">
          <cell r="B1434">
            <v>5315</v>
          </cell>
          <cell r="C1434" t="str">
            <v>CONCRETO 4000 PSI (280 Kg/Cm2) PARA MURO DE CONTENCION (GRAVA COMUN) SUMINISTRO Y COLOCACIÓN. Incluye Formaleta. No incluye Refuerzo, ni  Curado). Para trabajos a nivel menor de 1.50m.</v>
          </cell>
          <cell r="D1434" t="str">
            <v>M3</v>
          </cell>
          <cell r="E1434">
            <v>640642</v>
          </cell>
        </row>
        <row r="1435">
          <cell r="B1435">
            <v>5316</v>
          </cell>
          <cell r="C1435" t="str">
            <v>NIVELACION DE CAJA CS276 EN ANDEN H= 0.42m (INCLUYE CONCRETO 2500 PSI HECHO EN OBRA, LADRILLO TOLETE RECOCIDO 24x12x6. MORTERO 1:5 HECHO EN OBRA. INCL. REPOSICION DE MARCO Y TAPA PREFABRICADA</v>
          </cell>
          <cell r="D1435" t="str">
            <v>UN</v>
          </cell>
          <cell r="E1435">
            <v>959439</v>
          </cell>
        </row>
        <row r="1436">
          <cell r="B1436">
            <v>5317</v>
          </cell>
          <cell r="C1436" t="str">
            <v>CONCRETO 5000 PSI (350 Kg/Cm2) PARA SUPER ESTRUCTURA ACELERADO A 2 DIAS. (Concreto grava común.Incluye acelerante, formaleta, curado de concreto y mano de obra).</v>
          </cell>
          <cell r="D1436" t="str">
            <v>M3</v>
          </cell>
          <cell r="E1436">
            <v>640659</v>
          </cell>
        </row>
        <row r="1437">
          <cell r="B1437">
            <v>5318</v>
          </cell>
          <cell r="C1437" t="str">
            <v>CAMARA GRP 2500 * 2500 * 1200 (INCLUYE TUBERIA , CHIMENEA 2.5m Y ACCESORIOS. SUMINISTRO E INSTALACION.</v>
          </cell>
          <cell r="D1437" t="str">
            <v>UN</v>
          </cell>
          <cell r="E1437">
            <v>21463824</v>
          </cell>
        </row>
        <row r="1438">
          <cell r="B1438">
            <v>5319</v>
          </cell>
          <cell r="C1438" t="str">
            <v>CAMARA GRP 2600 * 2600 * 1200 (INCLUYE TUBERIA , CHIMENEA 2.5m Y ACCESORIOS. SUMINISTRO E INSTALACION.</v>
          </cell>
          <cell r="D1438" t="str">
            <v>UN</v>
          </cell>
          <cell r="E1438">
            <v>22932109</v>
          </cell>
        </row>
        <row r="1439">
          <cell r="B1439">
            <v>5320</v>
          </cell>
          <cell r="C1439" t="str">
            <v>TUBERIA GRP 350mm  (INCLUYE TRANSPORTE). SUMINISTRO E INSTALACION.</v>
          </cell>
          <cell r="D1439" t="str">
            <v>ML</v>
          </cell>
          <cell r="E1439">
            <v>186796</v>
          </cell>
        </row>
        <row r="1440">
          <cell r="B1440">
            <v>5321</v>
          </cell>
          <cell r="C1440" t="str">
            <v>TUBERIA GRP 450mm  (INCLUYE TRANSPORTE). SUMINISTRO E INSTALACION.</v>
          </cell>
          <cell r="D1440" t="str">
            <v>ML</v>
          </cell>
          <cell r="E1440">
            <v>272432</v>
          </cell>
        </row>
        <row r="1441">
          <cell r="B1441">
            <v>5322</v>
          </cell>
          <cell r="C1441" t="str">
            <v>TUBERIA GRP 550mm  (INCLUYE TRANSPORTE).  SUMINISTRO E INSTALACION.</v>
          </cell>
          <cell r="D1441" t="str">
            <v>ML</v>
          </cell>
          <cell r="E1441">
            <v>542148</v>
          </cell>
        </row>
        <row r="1442">
          <cell r="B1442">
            <v>5323</v>
          </cell>
          <cell r="C1442" t="str">
            <v>TUBERIA GRP 650mm  (INCLUYE TRANSPORTE).  SUMINISTRO E INSTALACION.</v>
          </cell>
          <cell r="D1442" t="str">
            <v>ML</v>
          </cell>
          <cell r="E1442">
            <v>685542</v>
          </cell>
        </row>
        <row r="1443">
          <cell r="B1443">
            <v>5324</v>
          </cell>
          <cell r="C1443" t="str">
            <v>TUBERIA GRP 750mm  (INCLUYE TRANSPORTE).  SUMINISTRO E INSTALACION.</v>
          </cell>
          <cell r="D1443" t="str">
            <v>ML</v>
          </cell>
          <cell r="E1443">
            <v>760712</v>
          </cell>
        </row>
        <row r="1444">
          <cell r="B1444">
            <v>5325</v>
          </cell>
          <cell r="C1444" t="str">
            <v>TUBERIA GRP 850mm  (INCLUYE TRANSPORTE).  SUMINISTRO E INSTALACION.</v>
          </cell>
          <cell r="D1444" t="str">
            <v>ML</v>
          </cell>
          <cell r="E1444">
            <v>878053</v>
          </cell>
        </row>
        <row r="1445">
          <cell r="B1445">
            <v>5326</v>
          </cell>
          <cell r="C1445" t="str">
            <v>TUBERIA GRP 2500mm  (INCLUYE TRANSPORTE).  SUMINISTRO E INSTALACION.</v>
          </cell>
          <cell r="D1445" t="str">
            <v>ML</v>
          </cell>
          <cell r="E1445">
            <v>4833635</v>
          </cell>
        </row>
        <row r="1446">
          <cell r="B1446">
            <v>5327</v>
          </cell>
          <cell r="C1446" t="str">
            <v>TUBERIA GRP 2600mm  (INCLUYE TRANSPORTE).  SUMINISTRO E INSTALACION.</v>
          </cell>
          <cell r="D1446" t="str">
            <v>ML</v>
          </cell>
          <cell r="E1446">
            <v>5106601</v>
          </cell>
        </row>
        <row r="1447">
          <cell r="B1447">
            <v>5328</v>
          </cell>
          <cell r="C1447" t="str">
            <v>CAMARA GRP 900 * 900 * 1200 (INCLUYE TUBERIA , CHIMENEA 1.0m Y ACCESORIOS. SUMINISTRO E INSTALACION.</v>
          </cell>
          <cell r="D1447" t="str">
            <v>UN</v>
          </cell>
          <cell r="E1447">
            <v>6761949</v>
          </cell>
        </row>
        <row r="1448">
          <cell r="B1448">
            <v>5329</v>
          </cell>
          <cell r="C1448" t="str">
            <v>CAMARA GRP 900 * 900 * 1200 (INCLUYE TUBERIA , CHIMENEA 2.50m Y ACCESORIOS. SUMINISTRO E INSTALACION.</v>
          </cell>
          <cell r="D1448" t="str">
            <v>UN</v>
          </cell>
          <cell r="E1448">
            <v>8940862</v>
          </cell>
        </row>
        <row r="1449">
          <cell r="B1449">
            <v>5330</v>
          </cell>
          <cell r="C1449" t="str">
            <v>CAMARA GRP 1000 * 1000 * 1200 (INCLUYE TUBERIA , CHIMENEA 2.50m Y ACCESORIOS. SUMINISTRO E INSTALACION.</v>
          </cell>
          <cell r="D1449" t="str">
            <v>UN</v>
          </cell>
          <cell r="E1449">
            <v>9608564</v>
          </cell>
        </row>
        <row r="1450">
          <cell r="B1450">
            <v>5331</v>
          </cell>
          <cell r="C1450" t="str">
            <v>CAMARA GRP 1100 * 1100 * 1200 (INCLUYE TUBERIA , CHIMENEA 2.50m Y ACCESORIOS. SUMINISTRO E INSTALACION.</v>
          </cell>
          <cell r="D1450" t="str">
            <v>UN</v>
          </cell>
          <cell r="E1450">
            <v>10193919</v>
          </cell>
        </row>
        <row r="1451">
          <cell r="B1451">
            <v>5332</v>
          </cell>
          <cell r="C1451" t="str">
            <v>CAMARA GRP 1300 * 1300 * 1200 (INCLUYE TUBERIA , CHIMENEA 5.0m Y ACCESORIOS. SUMINISTRO E INSTALACION.</v>
          </cell>
          <cell r="D1451" t="str">
            <v>UN</v>
          </cell>
          <cell r="E1451">
            <v>15767229</v>
          </cell>
        </row>
        <row r="1452">
          <cell r="B1452">
            <v>5333</v>
          </cell>
          <cell r="C1452" t="str">
            <v>CAMARA GRP 1500 * 1500 * 1200 (INCLUYE TUBERIA , CHIMENEA 2.50m Y ACCESORIOS. SUMINISTRO E INSTALACION.</v>
          </cell>
          <cell r="D1452" t="str">
            <v>UN</v>
          </cell>
          <cell r="E1452">
            <v>12882346</v>
          </cell>
        </row>
        <row r="1453">
          <cell r="B1453">
            <v>5334</v>
          </cell>
          <cell r="C1453" t="str">
            <v>CAMARA GRP 1600 * 1600 * 1200 (INCLUYE TUBERIA , CHIMENEA 2.50m Y ACCESORIOS. SUMINISTRO E INSTALACION.</v>
          </cell>
          <cell r="D1453" t="str">
            <v>UN</v>
          </cell>
          <cell r="E1453">
            <v>13716557</v>
          </cell>
        </row>
        <row r="1454">
          <cell r="B1454">
            <v>5335</v>
          </cell>
          <cell r="C1454" t="str">
            <v>CAMARA GRP 1800 * 1800 * 1200 (INCLUYE TUBERIA , CHIMENEA 2.50m Y ACCESORIOS. SUMINISTRO E INSTALACION.</v>
          </cell>
          <cell r="D1454" t="str">
            <v>UN</v>
          </cell>
          <cell r="E1454">
            <v>15744307</v>
          </cell>
        </row>
        <row r="1455">
          <cell r="B1455">
            <v>5336</v>
          </cell>
          <cell r="C1455" t="str">
            <v>CAMARA GRP 1800 * 1800 * 1200 (INCLUYE TUBERIA , CHIMENEA 5.0m Y ACCESORIOS. SUMINISTRO E INSTALACION.</v>
          </cell>
          <cell r="D1455" t="str">
            <v>UN</v>
          </cell>
          <cell r="E1455">
            <v>19720529</v>
          </cell>
        </row>
        <row r="1456">
          <cell r="B1456">
            <v>5338</v>
          </cell>
          <cell r="C1456" t="str">
            <v>PARAMETRO DE RESISTENCIA DEL SUELO MEDIANTE COMPRESION TRIAXIAL: COMPRESION TRIAXIAL ESTÁTICA CONSOLIDADA NO DRENADO UU (TRES PUNTOS)</v>
          </cell>
          <cell r="D1456" t="str">
            <v>UN</v>
          </cell>
          <cell r="E1456">
            <v>1200000</v>
          </cell>
        </row>
        <row r="1457">
          <cell r="B1457">
            <v>5339</v>
          </cell>
          <cell r="C1457" t="str">
            <v>REDUCCION CONCENTRICA HD 8"x4" (Suministro e Instalación)</v>
          </cell>
          <cell r="D1457" t="str">
            <v>UN</v>
          </cell>
          <cell r="E1457">
            <v>350571</v>
          </cell>
        </row>
        <row r="1458">
          <cell r="B1458">
            <v>5340</v>
          </cell>
          <cell r="C1458" t="str">
            <v>MALLA PUESTA A TIERRA SUBESTACIONES (INCLUYE SUMINISTRO E INSTALACION).</v>
          </cell>
          <cell r="D1458" t="str">
            <v>UN</v>
          </cell>
          <cell r="E1458">
            <v>1390780</v>
          </cell>
        </row>
        <row r="1459">
          <cell r="B1459">
            <v>5341</v>
          </cell>
          <cell r="C1459" t="str">
            <v>VARILLA COOPER WELD 5/8" x 2.44m. (INCLUYE SUMINISTRO E INSTALACION).</v>
          </cell>
          <cell r="D1459" t="str">
            <v>UN</v>
          </cell>
          <cell r="E1459">
            <v>387568</v>
          </cell>
        </row>
        <row r="1460">
          <cell r="B1460">
            <v>5342</v>
          </cell>
          <cell r="C1460" t="str">
            <v>MASCARILLA DE GIRO PARA SEMÁFORO DE 200mm. (INCLUYE SUMINISTRO E INSTALACION).</v>
          </cell>
          <cell r="D1460" t="str">
            <v>UN</v>
          </cell>
          <cell r="E1460">
            <v>101684</v>
          </cell>
        </row>
        <row r="1461">
          <cell r="B1461">
            <v>5343</v>
          </cell>
          <cell r="C1461" t="str">
            <v>MODULO ROJO PARA SEMÁFOROS DE 200mm (TIPO LED, SEMÁFORO TIPO MENSULA). SUMINISTRO E INSTALACION.</v>
          </cell>
          <cell r="D1461" t="str">
            <v>UN</v>
          </cell>
          <cell r="E1461">
            <v>622370</v>
          </cell>
        </row>
        <row r="1462">
          <cell r="B1462">
            <v>5344</v>
          </cell>
          <cell r="C1462" t="str">
            <v>GEOMALLA TENSAR BX 1200 PARA REFUERZO DE MATERIALES GRANULARES.  SUMINISTRO E INSTALACION.</v>
          </cell>
          <cell r="D1462" t="str">
            <v>M2</v>
          </cell>
          <cell r="E1462">
            <v>10315</v>
          </cell>
        </row>
        <row r="1463">
          <cell r="B1463">
            <v>5345</v>
          </cell>
          <cell r="C1463" t="str">
            <v>CAPAS GRANULARES DE SUBBASE CLASE A (SBG_A) PRODUCIDAS CON RCD. (suministro, extendido, nivelación, humedecimiento y compactación con vibrocompactador) IDU ET-400-11, Tráfico T4 - T5. Transporte petreos 28Km.</v>
          </cell>
          <cell r="D1463" t="str">
            <v>M3</v>
          </cell>
          <cell r="E1463">
            <v>137269</v>
          </cell>
        </row>
        <row r="1464">
          <cell r="B1464">
            <v>5346</v>
          </cell>
          <cell r="C1464" t="str">
            <v>CAPAS GRANULARES DE BASE CLASE A (BG_A) PRODUCIDAS CON RCD. (suministro, extendido, nivelación, humedecimiento y compactación con vibrocompactador) IDU ET-400-11, Tráfico T4 - T5. Transporte petreos 28Km.</v>
          </cell>
          <cell r="D1464" t="str">
            <v>M3</v>
          </cell>
          <cell r="E1464">
            <v>141873</v>
          </cell>
        </row>
        <row r="1465">
          <cell r="B1465">
            <v>5347</v>
          </cell>
          <cell r="C1465" t="str">
            <v>RECICLAJE DE PAVIMENTO ASFALTICO EN EL SITIO CON 3% DE EMULSION ASFALTICA, INCLUYE 0.5% DE CEMENTO PORTLAND. Transporte petreos 23 Km.</v>
          </cell>
          <cell r="D1465" t="str">
            <v>M3</v>
          </cell>
          <cell r="E1465">
            <v>171828</v>
          </cell>
        </row>
        <row r="1466">
          <cell r="B1466">
            <v>5348</v>
          </cell>
          <cell r="C1466" t="str">
            <v>RECICLAJE DE PAVIMENTO ASFALTICO EN EL SITIO CON 3% DE EMULSION ASFALTICA, INCLUYE 1.0% DE CEMENTO PORTLAND. Transporte petreos 23 Km.</v>
          </cell>
          <cell r="D1466" t="str">
            <v>M3</v>
          </cell>
          <cell r="E1466">
            <v>177303</v>
          </cell>
        </row>
        <row r="1467">
          <cell r="B1467">
            <v>5349</v>
          </cell>
          <cell r="C1467" t="str">
            <v>RECICLAJE DE PAVIMENTO ASFALTICO EN EL SITIO CON 3% DE EMULSION ASFALTICA, INCLUYE 1.5% DE CEMENTO PORTLAND. Transporte petreos 23 Km.</v>
          </cell>
          <cell r="D1467" t="str">
            <v>M3</v>
          </cell>
          <cell r="E1467">
            <v>182816</v>
          </cell>
        </row>
        <row r="1468">
          <cell r="B1468">
            <v>5350</v>
          </cell>
          <cell r="C1468" t="str">
            <v>RECICLAJE DE PAVIMENTO ASFALTICO EN EL SITIO CON 4% DE EMULSION ASFALTICA, INCLUYE 0.5% DE CEMENTO PORTLAND. Transporte petreos 23 Km.</v>
          </cell>
          <cell r="D1468" t="str">
            <v>M3</v>
          </cell>
          <cell r="E1468">
            <v>203501</v>
          </cell>
        </row>
        <row r="1469">
          <cell r="B1469">
            <v>5351</v>
          </cell>
          <cell r="C1469" t="str">
            <v>RECICLAJE DE PAVIMENTO ASFALTICO EN EL SITIO CON 4% DE EMULSION ASFALTICA, INCLUYE 1.0% DE CEMENTO PORTLAND. Transporte petreos 23 Km.</v>
          </cell>
          <cell r="D1469" t="str">
            <v>M3</v>
          </cell>
          <cell r="E1469">
            <v>209013</v>
          </cell>
        </row>
        <row r="1470">
          <cell r="B1470">
            <v>5352</v>
          </cell>
          <cell r="C1470" t="str">
            <v>RECICLAJE DE PAVIMENTO ASFALTICO EN EL SITIO CON 4% DE EMULSION ASFALTICA, INCLUYE 1.5% DE CEMENTO PORTLAND. Transporte petreos 23 Km.</v>
          </cell>
          <cell r="D1470" t="str">
            <v>M3</v>
          </cell>
          <cell r="E1470">
            <v>214526</v>
          </cell>
        </row>
        <row r="1471">
          <cell r="B1471">
            <v>5353</v>
          </cell>
          <cell r="C1471" t="str">
            <v>RECICLAJE DE PAVIMENTO ASFALTICO EN EL SITIO CON 5% DE EMULSION ASFALTICA, INCLUYE 0.5% DE CEMENTO PORTLAND. Transporte petreos 23 Km.</v>
          </cell>
          <cell r="D1471" t="str">
            <v>M3</v>
          </cell>
          <cell r="E1471">
            <v>235211</v>
          </cell>
        </row>
        <row r="1472">
          <cell r="B1472">
            <v>5354</v>
          </cell>
          <cell r="C1472" t="str">
            <v>RECICLAJE DE PAVIMENTO ASFALTICO EN EL SITIO CON 5% DE EMULSION ASFALTICA, INCLUYE 1.0% DE CEMENTO PORTLAND. Transporte petreos 23 Km.</v>
          </cell>
          <cell r="D1472" t="str">
            <v>M3</v>
          </cell>
          <cell r="E1472">
            <v>241259</v>
          </cell>
        </row>
        <row r="1473">
          <cell r="B1473">
            <v>5355</v>
          </cell>
          <cell r="C1473" t="str">
            <v>RECICLAJE DE PAVIMENTO ASFALTICO EN EL SITIO CON 5% DE EMULSION ASFALTICA, INCLUYE 1.5% DE CEMENTO PORTLAND. Transporte petreos 23 Km.</v>
          </cell>
          <cell r="D1473" t="str">
            <v>M3</v>
          </cell>
          <cell r="E1473">
            <v>246236</v>
          </cell>
        </row>
        <row r="1474">
          <cell r="B1474">
            <v>5356</v>
          </cell>
          <cell r="C1474" t="str">
            <v>RECICLAJE DE PAVIMENTO ASFALTICO EN EL SITIO CON 3% DE CEMENTO PORTLAND. Suministro, extendido, nivelacion, humedecimiento y compactacion con vibrocompactador. IDU ET-454-11, Tráfico T4 - T5. Transporte petreos 23 Km.</v>
          </cell>
          <cell r="D1474" t="str">
            <v>M3</v>
          </cell>
          <cell r="E1474">
            <v>103959</v>
          </cell>
        </row>
        <row r="1475">
          <cell r="B1475">
            <v>5357</v>
          </cell>
          <cell r="C1475" t="str">
            <v>RECICLAJE DE PAVIMENTO ASFALTICO EN EL SITIO CON 4% DE CEMENTO PORTLAND. Suministro, extendido, nivelacion, humedecimiento y compactacion con vibrocompactador. IDU ET-454-11, Tráfico T4 - T5. Transporte petreos 23 Km.</v>
          </cell>
          <cell r="D1475" t="str">
            <v>M3</v>
          </cell>
          <cell r="E1475">
            <v>117413</v>
          </cell>
        </row>
        <row r="1476">
          <cell r="B1476">
            <v>5358</v>
          </cell>
          <cell r="C1476" t="str">
            <v>RECICLAJE DE PAVIMENTO ASFALTICO EN EL SITIO CON 5% DE CEMENTO PORTLAND. Suministro, extendido, nivelacion, humedecimiento y compactacion con vibrocompactador. IDU ET-454-11, Tráfico T4 - T5. Transporte petreos 23 Km.</v>
          </cell>
          <cell r="D1476" t="str">
            <v>M3</v>
          </cell>
          <cell r="E1476">
            <v>126438</v>
          </cell>
        </row>
        <row r="1477">
          <cell r="B1477">
            <v>5359</v>
          </cell>
          <cell r="C1477" t="str">
            <v>RECICLAJE DE PAVIMENTO ASFALTICO EN EL SITIO CON 6% DE CEMENTO PORTLAND. Suministro, extendido, nivelacion, humedecimiento y compactacion con vibrocompactador. IDU ET-454-11, Tráfico T4 - T5. Transporte petreos 23 Km.</v>
          </cell>
          <cell r="D1477" t="str">
            <v>M3</v>
          </cell>
          <cell r="E1477">
            <v>137034</v>
          </cell>
        </row>
        <row r="1478">
          <cell r="B1478">
            <v>5360</v>
          </cell>
          <cell r="C1478" t="str">
            <v>ACOPIO Y TRASIEGO DE MATERIAL DE FRESADO EN EL SITIO DE ALMACENAMIENTO TRANSITORIO.</v>
          </cell>
          <cell r="D1478" t="str">
            <v>HR</v>
          </cell>
          <cell r="E1478">
            <v>134416</v>
          </cell>
        </row>
        <row r="1479">
          <cell r="B1479">
            <v>5361</v>
          </cell>
          <cell r="C1479" t="str">
            <v>CLASIFICACION DE MATERIAL DE FRESADO EN EL SITIO DE ALMACENAMIENTO TRANSITORIO PARA ACCIONES DE MOVILIDAD.</v>
          </cell>
          <cell r="D1479" t="str">
            <v>M3</v>
          </cell>
          <cell r="E1479">
            <v>10652</v>
          </cell>
        </row>
        <row r="1480">
          <cell r="B1480">
            <v>5362</v>
          </cell>
          <cell r="C1480" t="str">
            <v>FRESADO ESTABILIZADO AL 5% CON EMULSIÓN CRL-1 PARA ACCIÓN DE MOVILIDAD (INCLUYE MATERIAL PÉTREO DE ADICIÓN (Arena de rio) - distancia a 28 Km.</v>
          </cell>
          <cell r="D1480" t="str">
            <v>M3</v>
          </cell>
          <cell r="E1480">
            <v>202840</v>
          </cell>
        </row>
        <row r="1481">
          <cell r="B1481">
            <v>5363</v>
          </cell>
          <cell r="C1481" t="str">
            <v>FRESADO ESTABILIZADO AL 5% CON EMULSIÓN CRL-1 PARA ACCION DE MOVILIDAD (INCLUYE MATERIAL PETREO DE ADICION (Arena lavada) - distacio a 28 Km.</v>
          </cell>
          <cell r="D1481" t="str">
            <v>M3</v>
          </cell>
          <cell r="E1481">
            <v>208740</v>
          </cell>
        </row>
        <row r="1482">
          <cell r="B1482">
            <v>5364</v>
          </cell>
          <cell r="C1482" t="str">
            <v>FRESADO ESTABILIZADO AL 5% CON EMULSIÓN CRL-1 PARA ACCIÓN DE MOVILIDAD (INCLUYE MATERIAL PÉTREO DE ADICIÓN (Subbase granular Tipo A - SBG A)) - distancia a 28 Km.</v>
          </cell>
          <cell r="D1482" t="str">
            <v>M3</v>
          </cell>
          <cell r="E1482">
            <v>204575</v>
          </cell>
        </row>
        <row r="1483">
          <cell r="B1483">
            <v>5365</v>
          </cell>
          <cell r="C1483" t="str">
            <v>MALLA ESLABONADA CALIBRE 10.5   2" ALTURA MAYOR A 2.20m. SUMINISTRO E INSTALACION.</v>
          </cell>
          <cell r="D1483" t="str">
            <v>M2</v>
          </cell>
          <cell r="E1483">
            <v>25799</v>
          </cell>
        </row>
        <row r="1484">
          <cell r="B1484">
            <v>5366</v>
          </cell>
          <cell r="C1484" t="str">
            <v>POLISOMBRA VERDE PARA CERRAMIENTO. SUMINISTRO E INSTALACION.</v>
          </cell>
          <cell r="D1484" t="str">
            <v>M2</v>
          </cell>
          <cell r="E1484">
            <v>2686</v>
          </cell>
        </row>
        <row r="1485">
          <cell r="B1485">
            <v>5367</v>
          </cell>
          <cell r="C1485" t="str">
            <v xml:space="preserve">TAPON D= 2 1/2" PARA TUBERIA DE ACERO NEGRA, CALIBRE 40. SUMINISTRO E INSTALACION. </v>
          </cell>
          <cell r="D1485" t="str">
            <v>UN</v>
          </cell>
          <cell r="E1485">
            <v>9788</v>
          </cell>
        </row>
        <row r="1486">
          <cell r="B1486">
            <v>5368</v>
          </cell>
          <cell r="C1486" t="str">
            <v>TEJA DE ZINC. SUMINISTRO E INSTALACION. INCLUYE ESTRUCTURAS CUARTONES EN MADERA x 3.0m Y AMARRES.</v>
          </cell>
          <cell r="D1486" t="str">
            <v>M2</v>
          </cell>
          <cell r="E1486">
            <v>15511</v>
          </cell>
        </row>
        <row r="1487">
          <cell r="B1487">
            <v>5369</v>
          </cell>
          <cell r="C1487" t="str">
            <v>PINTURA ACEITE SOBRE LAMINA (INCLUYE ANTICORROSIVO). SUMINISTRO Y APLICACION.</v>
          </cell>
          <cell r="D1487" t="str">
            <v>UN</v>
          </cell>
          <cell r="E1487">
            <v>2256</v>
          </cell>
        </row>
        <row r="1488">
          <cell r="B1488">
            <v>5370</v>
          </cell>
          <cell r="C1488" t="str">
            <v>PINTURA VINILO TIPO 1 (2 MANOS).</v>
          </cell>
          <cell r="D1488" t="str">
            <v>M2</v>
          </cell>
          <cell r="E1488">
            <v>7015</v>
          </cell>
        </row>
        <row r="1489">
          <cell r="B1489">
            <v>5371</v>
          </cell>
          <cell r="C1489" t="str">
            <v>MURO EN LADRILLO TOLETE COMUN.</v>
          </cell>
          <cell r="D1489" t="str">
            <v>M2</v>
          </cell>
          <cell r="E1489">
            <v>42317</v>
          </cell>
        </row>
        <row r="1490">
          <cell r="B1490">
            <v>5372</v>
          </cell>
          <cell r="C1490" t="str">
            <v>TANQUE DE AGUA DE 500 LT. SUMINISTRO E INSTALACION.</v>
          </cell>
          <cell r="D1490" t="str">
            <v>UN</v>
          </cell>
          <cell r="E1490">
            <v>174943</v>
          </cell>
        </row>
        <row r="1491">
          <cell r="B1491">
            <v>5373</v>
          </cell>
          <cell r="C1491" t="str">
            <v>ZARANDA DE 6x3 PARA CLASIFICACIÓN MATERIAL. SUMINISTRO E INSTALACIÓN.</v>
          </cell>
          <cell r="D1491" t="str">
            <v>UN</v>
          </cell>
          <cell r="E1491">
            <v>25412503</v>
          </cell>
        </row>
        <row r="1492">
          <cell r="B1492">
            <v>5374</v>
          </cell>
          <cell r="C1492" t="str">
            <v>PARCHEO CON PAVIMENTO ASFALTICO RECICLADO ESTABILIZADO AL 5% CON EMULSION CRL-1 PARA ACCION DE MOVILIDAD. Sin corte ni demolición EXTENDIDO MANUAL. HASTA 28Km. HORARIO DIURNO.</v>
          </cell>
          <cell r="D1492" t="str">
            <v>M3</v>
          </cell>
          <cell r="E1492">
            <v>171641</v>
          </cell>
        </row>
        <row r="1493">
          <cell r="B1493">
            <v>5375</v>
          </cell>
          <cell r="C1493" t="str">
            <v>PARCHEO CON PAVIMENTO ASFALTICO RECICLADO ESTABILIZADO AL 5% CON EMULSION CRL-1 PARA ACCION DE MOVILIDAD. Sin corte ni demolición. EXTENDIDO MANUAL. HASTA 28Km. HORARIO NOCTURNO.</v>
          </cell>
          <cell r="D1493" t="str">
            <v>M3</v>
          </cell>
          <cell r="E1493">
            <v>199801</v>
          </cell>
        </row>
        <row r="1494">
          <cell r="B1494">
            <v>5376</v>
          </cell>
          <cell r="C1494" t="str">
            <v>CUADRILLA (OFICIAL + 4 AYUDANTES) HORARIO NOCTURNO</v>
          </cell>
          <cell r="D1494" t="str">
            <v>JR</v>
          </cell>
          <cell r="E1494">
            <v>333687</v>
          </cell>
        </row>
        <row r="1495">
          <cell r="B1495">
            <v>5377</v>
          </cell>
          <cell r="C1495" t="str">
            <v>PARCHEO CON FRESADO ESTABILIZADO AL 5% CON EMULSION CRL-1 PARA ACCION DE MOVILIDAD. EXTENDIDO MANUAL. Incluye corte, demolición. HASTA 28Km. HORARIO DIURNO.</v>
          </cell>
          <cell r="D1495" t="str">
            <v>M3</v>
          </cell>
          <cell r="E1495">
            <v>233070</v>
          </cell>
        </row>
        <row r="1496">
          <cell r="B1496">
            <v>5378</v>
          </cell>
          <cell r="C1496" t="str">
            <v>PARCHEO CON FRESADO ESTABILIZADO AL 5% CON EMULSION CRL-1 PARA ACCION DE MOVILIDAD. EXTENDIDO MANUAL. Incluye corte, demolición. HASTA 28Km. HORARIO NOCTURNO.</v>
          </cell>
          <cell r="D1496" t="str">
            <v>M3</v>
          </cell>
          <cell r="E1496">
            <v>248183</v>
          </cell>
        </row>
        <row r="1497">
          <cell r="B1497">
            <v>5380</v>
          </cell>
          <cell r="C1497" t="str">
            <v>TRANSPORTE DE MATERIAL PROVENIENTE DE SITIO DE OBRA AL SITIO DISPUESTO PARA MEZCLAS, ESTABILIZAR O DEJAR EN PATIOS DE ACOPIO DEL IDU, EN DISTANCIA HASTA 21 Km.</v>
          </cell>
          <cell r="D1497" t="str">
            <v>M3</v>
          </cell>
          <cell r="E1497">
            <v>24397</v>
          </cell>
        </row>
        <row r="1498">
          <cell r="B1498">
            <v>5381</v>
          </cell>
          <cell r="C1498" t="str">
            <v>CONSTRUCCIÓN DE CICLORUTA, INCLUYE OBRAS CIVILES, DEMARCACIÓN, SEÑALIZAN VERTICAL (Calculado para un tramo representativo de 100 mt.)</v>
          </cell>
          <cell r="D1498" t="str">
            <v>ML</v>
          </cell>
          <cell r="E1498">
            <v>327833</v>
          </cell>
        </row>
        <row r="1499">
          <cell r="B1499">
            <v>5382</v>
          </cell>
          <cell r="C1499" t="str">
            <v>BICICARRIL BIDIRECCIONAL SEGREGADA (Incluye demarcación y elementos canalizadores) (Calculado para un tramo representativo de 100 mt.)</v>
          </cell>
          <cell r="D1499" t="str">
            <v>ML</v>
          </cell>
          <cell r="E1499">
            <v>63473</v>
          </cell>
        </row>
        <row r="1500">
          <cell r="B1500">
            <v>5383</v>
          </cell>
          <cell r="C1500" t="str">
            <v>BICICARRIL UNIDIRECCIONAL (Incluye demarcación) (Calculado para un tramo representativo de 100 mt.)</v>
          </cell>
          <cell r="D1500" t="str">
            <v>ML</v>
          </cell>
          <cell r="E1500">
            <v>5649</v>
          </cell>
        </row>
        <row r="1501">
          <cell r="B1501">
            <v>5384</v>
          </cell>
          <cell r="C1501" t="str">
            <v>INTERSECCIÓN PARA BICICARRIL BIDIRECCIONAL(Incluye demarcación, señalización vertical, elementos canalizadores) (Calculado incluyendo un tramo de 10 mt. antes y después de la intersección)</v>
          </cell>
          <cell r="D1501" t="str">
            <v>UN</v>
          </cell>
          <cell r="E1501">
            <v>9072159</v>
          </cell>
        </row>
        <row r="1502">
          <cell r="B1502">
            <v>5385</v>
          </cell>
          <cell r="C1502" t="str">
            <v>INTERSECCION PARA BICICARRIL UNIDIRECCIONAL, INCLUYE DEMARCACION, SEÑALIZACION VERTICAL, ELEMENTOS CANALIZADORES (Calculado incluyendo un tramo de 10 mt. antes y despues de la intersección)</v>
          </cell>
          <cell r="D1502" t="str">
            <v>UN</v>
          </cell>
          <cell r="E1502">
            <v>6641623</v>
          </cell>
        </row>
        <row r="1503">
          <cell r="B1503">
            <v>5387</v>
          </cell>
          <cell r="C1503" t="str">
            <v>REUBICACION DE POSTE TIPO MASTIL (Incluye desmonte).</v>
          </cell>
          <cell r="D1503" t="str">
            <v>UN</v>
          </cell>
          <cell r="E1503">
            <v>306641</v>
          </cell>
        </row>
        <row r="1504">
          <cell r="B1504">
            <v>5388</v>
          </cell>
          <cell r="C1504" t="str">
            <v>BASE PARA POSTE METALICO DE 0.80m x 0.80m H= 0.80m. EN CONCRETO PREMEZCLADO DE 3000 PSI (210 Kg/Cm2). CONSTRUCCION. INCLUYE ESTRUCTURA DE REFUERZO Y SBG_A.</v>
          </cell>
          <cell r="D1504" t="str">
            <v>UN</v>
          </cell>
          <cell r="E1504">
            <v>535028</v>
          </cell>
        </row>
        <row r="1505">
          <cell r="B1505">
            <v>5391</v>
          </cell>
          <cell r="C1505" t="str">
            <v>CUADRILLA (4 AYUDANTES)</v>
          </cell>
          <cell r="D1505" t="str">
            <v>HR</v>
          </cell>
          <cell r="E1505">
            <v>22719</v>
          </cell>
        </row>
        <row r="1506">
          <cell r="B1506">
            <v>5392</v>
          </cell>
          <cell r="C1506" t="str">
            <v>CUADRILLA (4 AYUDANTES)</v>
          </cell>
          <cell r="D1506" t="str">
            <v>JR</v>
          </cell>
          <cell r="E1506">
            <v>181755</v>
          </cell>
        </row>
        <row r="1507">
          <cell r="B1507">
            <v>5394</v>
          </cell>
          <cell r="C1507" t="str">
            <v>MANEJO DE AGUAS PARA TRABAJOS SOBRE CANAL. ALTURA DE LA BARRERA 1.50m (INCLUYE EQUIPO, SUMINISTRO Y MANO DE OBRA.</v>
          </cell>
          <cell r="D1507" t="str">
            <v>ML</v>
          </cell>
          <cell r="E1507">
            <v>163972</v>
          </cell>
        </row>
        <row r="1508">
          <cell r="B1508">
            <v>5395</v>
          </cell>
          <cell r="C1508" t="str">
            <v>BARANDAS. DESMONTE E INSTALACION. INCLUYE ACOPIO EN EL FRENTE DE OBRA. (NO INCLUYE TRASLADO DEL MATERIAL SOBRANTE, NI RETIRO DE ESCOMBROS).</v>
          </cell>
          <cell r="D1508" t="str">
            <v>ML</v>
          </cell>
          <cell r="E1508">
            <v>27736</v>
          </cell>
        </row>
        <row r="1509">
          <cell r="B1509">
            <v>5396</v>
          </cell>
          <cell r="C1509" t="str">
            <v>CONCRETO IMPERMEABILIZADO DE 3000 PSI PARA BOX CULVERT (PREMEZCLADO. INCLUYE SUMINISTRO, FORMALETEO Y COLOCACION. NO INCLUYE REFUERZO, CURADO).</v>
          </cell>
          <cell r="D1509" t="str">
            <v>M3</v>
          </cell>
          <cell r="E1509">
            <v>699146</v>
          </cell>
        </row>
        <row r="1510">
          <cell r="B1510">
            <v>5397</v>
          </cell>
          <cell r="C1510" t="str">
            <v>DEMARCACION LINEA DE CANALIZACION BICICARRIL A= 0.25m EN PINTURA TERMOPLASTICA (INCLUYE SUMINISTRO Y APLICACION CON EQUIPO. INCLUYE MICROESFERA)</v>
          </cell>
          <cell r="D1510" t="str">
            <v>ML</v>
          </cell>
          <cell r="E1510">
            <v>27370</v>
          </cell>
        </row>
        <row r="1511">
          <cell r="B1511">
            <v>5398</v>
          </cell>
          <cell r="C1511" t="str">
            <v>9 DUCTOS D= 4" SUSPENDIDOS EN PUENTES NORMA CS218. SUMINISTRO E INSTALACION.</v>
          </cell>
          <cell r="D1511" t="str">
            <v>ML</v>
          </cell>
          <cell r="E1511">
            <v>862914</v>
          </cell>
        </row>
        <row r="1512">
          <cell r="B1512">
            <v>5404</v>
          </cell>
          <cell r="C1512" t="str">
            <v>CANASTILLA PASAJUNTAS (Incluye suministro y fijación)</v>
          </cell>
          <cell r="D1512" t="str">
            <v>KG</v>
          </cell>
          <cell r="E1512">
            <v>4280</v>
          </cell>
        </row>
        <row r="1513">
          <cell r="B1513">
            <v>5409</v>
          </cell>
          <cell r="C1513" t="str">
            <v>FLECHA DIRECCIONAL "FRENTE, DERECHA E IZQUIERDA" PARA PAVIMENTO FLEXIBLE (e= 15 mils. ACRILICA BASE AGUA. INCLUYE SUMINISTRO Y APLICACIÓN CON EQUIPO. INCLUYE MICROESFERAS.</v>
          </cell>
          <cell r="D1513" t="str">
            <v>UN</v>
          </cell>
          <cell r="E1513">
            <v>351431</v>
          </cell>
        </row>
        <row r="1514">
          <cell r="B1514">
            <v>5412</v>
          </cell>
          <cell r="C1514" t="str">
            <v>RELLENO EN TRITURADO DE 3/4`` (INCLUYE TRANSPORTE, SUMINISTRO, EXTENDIDO MANUAL Y COLOCACIÓN)</v>
          </cell>
          <cell r="D1514" t="str">
            <v>M3</v>
          </cell>
          <cell r="E1514">
            <v>87686</v>
          </cell>
        </row>
        <row r="1515">
          <cell r="B1515">
            <v>5413</v>
          </cell>
          <cell r="C1515" t="str">
            <v>EXCAVACIÓN MANUAL DE DADOS Y COLUMNAS DE APOYO. INCLUYE MOTOBOMBA SUMERGIBLE Ø 2" O 3" - INCLUYE COMBUSTIBLE</v>
          </cell>
          <cell r="D1515" t="str">
            <v>M3</v>
          </cell>
          <cell r="E1515">
            <v>59746</v>
          </cell>
        </row>
        <row r="1516">
          <cell r="B1516">
            <v>5415</v>
          </cell>
          <cell r="C1516" t="str">
            <v>RELLENO EN ARENA DE PEÑA (INCLUYE TRANSPORTE, SUMINISTRO, EXTENDIDO MANUAL Y COMPACTACIÓN).</v>
          </cell>
          <cell r="D1516" t="str">
            <v>M3</v>
          </cell>
          <cell r="E1516">
            <v>63014</v>
          </cell>
        </row>
        <row r="1517">
          <cell r="B1517">
            <v>5416</v>
          </cell>
          <cell r="C1517" t="str">
            <v>EXCAVACIÓN MECÁNICA PARA DADOS (NIVEL DE FUNCIONAMIENTO. INCLUYE CARGUE).</v>
          </cell>
          <cell r="D1517" t="str">
            <v>M3</v>
          </cell>
          <cell r="E1517">
            <v>39264</v>
          </cell>
        </row>
        <row r="1518">
          <cell r="B1518">
            <v>5418</v>
          </cell>
          <cell r="C1518" t="str">
            <v>EXCAVACIÓN MECÁNICA EN TÚNEL.</v>
          </cell>
          <cell r="D1518" t="str">
            <v>M3</v>
          </cell>
          <cell r="E1518">
            <v>51734</v>
          </cell>
        </row>
        <row r="1519">
          <cell r="B1519">
            <v>5421</v>
          </cell>
          <cell r="C1519" t="str">
            <v>CONCRETO 4000 PSI PARA MURO ESTRUCTURAL (Premezclado. Incl. Sumin, Formaleteo, bombeo y Colocación. No incl. Refuerzo, Curado).</v>
          </cell>
          <cell r="D1519" t="str">
            <v>M3</v>
          </cell>
          <cell r="E1519">
            <v>655614</v>
          </cell>
        </row>
        <row r="1520">
          <cell r="B1520">
            <v>5422</v>
          </cell>
          <cell r="C1520" t="str">
            <v>CONCRETO 4000 PSI PARA MURO DE CONTENCIÓN (Premezclado. Incl. Sumin, Formaleteo y Colocación. No incl. Refuerzo, Curado). Para trabajos en altura mayores a 1.50m.</v>
          </cell>
          <cell r="D1520" t="str">
            <v>M3</v>
          </cell>
          <cell r="E1520">
            <v>712267</v>
          </cell>
        </row>
        <row r="1521">
          <cell r="B1521">
            <v>5426</v>
          </cell>
          <cell r="C1521" t="str">
            <v>CONCRETO 4000 PSI PARA RAMPAS Y ESCALERAS (PREMEZCLADO. INCL. SUMINISTRO, FORMALETEO Y COLOCACIÓN. NO INCL. REFUERZO, CURADO).</v>
          </cell>
          <cell r="D1521" t="str">
            <v>M3</v>
          </cell>
          <cell r="E1521">
            <v>579149</v>
          </cell>
        </row>
        <row r="1522">
          <cell r="B1522">
            <v>5428</v>
          </cell>
          <cell r="C1522" t="str">
            <v>CONCRETO 4000 PSI PARA BOX CULVERT (PREMEZCLADO. INCLUYE SUMIN., FORMALETEO Y COLOCACIÓN. NO INCL. REFUERZO, CURADO).</v>
          </cell>
          <cell r="D1522" t="str">
            <v>M3</v>
          </cell>
          <cell r="E1522">
            <v>660970</v>
          </cell>
        </row>
        <row r="1523">
          <cell r="B1523">
            <v>5430</v>
          </cell>
          <cell r="C1523" t="str">
            <v>GEOMEMBRANA LISA HDPE 30 mils. (SUMINISTRO E INSTALACIÓN).</v>
          </cell>
          <cell r="D1523" t="str">
            <v>M2</v>
          </cell>
          <cell r="E1523">
            <v>22074</v>
          </cell>
        </row>
        <row r="1524">
          <cell r="B1524">
            <v>5431</v>
          </cell>
          <cell r="C1524" t="str">
            <v>DINTEL EN CONCRETO DE 3000 PSI 10cm X 10cm (SUMINISTRO E INSTALACIÓN).</v>
          </cell>
          <cell r="D1524" t="str">
            <v>ML</v>
          </cell>
          <cell r="E1524">
            <v>44484</v>
          </cell>
        </row>
        <row r="1525">
          <cell r="B1525">
            <v>5432</v>
          </cell>
          <cell r="C1525" t="str">
            <v>TALÓN EN CONCRETO DE 3000 PSI (SUMINISTRO E INSTALACIÓN).</v>
          </cell>
          <cell r="D1525" t="str">
            <v>ML</v>
          </cell>
          <cell r="E1525">
            <v>50041</v>
          </cell>
        </row>
        <row r="1526">
          <cell r="B1526">
            <v>5433</v>
          </cell>
          <cell r="C1526" t="str">
            <v>SILLA EN CONCRETO DE 3000 PSI 10cm X 15cm (SUMINISTRO E INSTALACIÓN).</v>
          </cell>
          <cell r="D1526" t="str">
            <v>ML</v>
          </cell>
          <cell r="E1526">
            <v>46423</v>
          </cell>
        </row>
        <row r="1527">
          <cell r="B1527">
            <v>5442</v>
          </cell>
          <cell r="C1527" t="str">
            <v>MAMPOSTERIA EN BLOQUE DE CONCRETO 15X20X40 DE DOS PERFORACIONES TIPO INDURAL O SIMILAR, ACABADO DOBLE CARA (COLOR A DEFINIR SEGÚN MUESTRA) INCLUYE MORTERO 1:4 HECHO EN OBRA.</v>
          </cell>
          <cell r="D1527" t="str">
            <v>M2</v>
          </cell>
          <cell r="E1527">
            <v>77296</v>
          </cell>
        </row>
        <row r="1528">
          <cell r="B1528">
            <v>5443</v>
          </cell>
          <cell r="C1528" t="str">
            <v>SOBRECIMIENTO EN BLOQUE DE 20cm (2 HILADAS) INCLUYE MORTERO DE PEGA 1:4 HECHO EN OBRA.</v>
          </cell>
          <cell r="D1528" t="str">
            <v>ML</v>
          </cell>
          <cell r="E1528">
            <v>30426</v>
          </cell>
        </row>
        <row r="1529">
          <cell r="B1529">
            <v>5452</v>
          </cell>
          <cell r="C1529" t="str">
            <v>PISO EN CONCRETO 3000 PSI PREMEZCLADO, ENDURECIDO Y ESMALTADO MAS VARILLAS EN ALUMINIO O PLÁSTICAS DE DILATACIÓN COLOR GRIS CADA 1,00m EN DOS DIRECCIONES. (SUMINISTRO E INSTALACION. NO INCL CURADO.</v>
          </cell>
          <cell r="D1529" t="str">
            <v>M2</v>
          </cell>
          <cell r="E1529">
            <v>56263</v>
          </cell>
        </row>
        <row r="1530">
          <cell r="B1530">
            <v>5455</v>
          </cell>
          <cell r="C1530" t="str">
            <v>PISO EN GRANITO ESMERILADO, VACIADO Y PULIDO EN SITIO e=1.5cm. INCLUYE JUNTAS DE DILATACIÓN RADIALES Y VACIADOS TRAPEZOIDALMENTE. COLOR Y DIMENSIONES ACORDE CON LOS PLANOS Y ESPECIFICACIONES TÉCNICAS.</v>
          </cell>
          <cell r="D1530" t="str">
            <v>M2</v>
          </cell>
          <cell r="E1530">
            <v>143360</v>
          </cell>
        </row>
        <row r="1531">
          <cell r="B1531">
            <v>5456</v>
          </cell>
          <cell r="C1531" t="str">
            <v>BOCAPUERTA EN GRANITO VACIADO. ANCHO 15 cm. (SUMINISTRO E INSTALACIÓN) INCLUYE MORTERO DE PEGA 1:2 HECHO EN OBRA.</v>
          </cell>
          <cell r="D1531" t="str">
            <v>ML</v>
          </cell>
          <cell r="E1531">
            <v>33938</v>
          </cell>
        </row>
        <row r="1532">
          <cell r="B1532">
            <v>5459</v>
          </cell>
          <cell r="C1532" t="str">
            <v>PELDAÑO EN GRANITO PULIDO. (SUMINISTRO E INSTALACIÓN. INCLUYE VARILLA DE ALUMINIO PARA DILATACION).</v>
          </cell>
          <cell r="D1532" t="str">
            <v>M2</v>
          </cell>
          <cell r="E1532">
            <v>66328</v>
          </cell>
        </row>
        <row r="1533">
          <cell r="B1533">
            <v>5461</v>
          </cell>
          <cell r="C1533" t="str">
            <v>TUBERIA PVC SANITARIA D=3`` TIPO U.S. (INCLUYE SUMINISTRO E INSTALACIÓN).</v>
          </cell>
          <cell r="D1533" t="str">
            <v>ML</v>
          </cell>
          <cell r="E1533">
            <v>18328</v>
          </cell>
        </row>
        <row r="1534">
          <cell r="B1534">
            <v>5462</v>
          </cell>
          <cell r="C1534" t="str">
            <v>SALIDA SANITARIA D=2``. (SUMINISTRO E INSTALACIÓN. INCLUYE TUBERÍA DE HASTA 3.0m DE LONGITUD Y ACCESORIOS DESDE EL RAMAL PRINCIPAL QUE RECIBE, HASTA LA BOCA PARA CONEXIÓN).</v>
          </cell>
          <cell r="D1534" t="str">
            <v>UN</v>
          </cell>
          <cell r="E1534">
            <v>96471</v>
          </cell>
        </row>
        <row r="1535">
          <cell r="B1535">
            <v>5463</v>
          </cell>
          <cell r="C1535" t="str">
            <v>SALIDA SANITARIA D=4``. (SUMINISTRO E INSTALACIÓN. INCLUYE TUBERÍA DE HASTA 3.0m DE LONGITUD Y ACCESORIOS DESDE EL RAMAL PRINCIPAL QUE RECIBE, HASTA LA BOCA PARA CONEXIÓN).</v>
          </cell>
          <cell r="D1535" t="str">
            <v>UN</v>
          </cell>
          <cell r="E1535">
            <v>142320</v>
          </cell>
        </row>
        <row r="1536">
          <cell r="B1536">
            <v>5466</v>
          </cell>
          <cell r="C1536" t="str">
            <v>TUBERIA PVC SANITARIA D=1 1/2`` TIPO U.S. (INCLUYE SUMINISTRO E INSTALACIÓN)</v>
          </cell>
          <cell r="D1536" t="str">
            <v>ML</v>
          </cell>
          <cell r="E1536">
            <v>10942</v>
          </cell>
        </row>
        <row r="1537">
          <cell r="B1537">
            <v>5467</v>
          </cell>
          <cell r="C1537" t="str">
            <v>TUBERIA PVC SANITARIA D=8`` TIPO U.S. (INCLUYE SUMINISTRO E INSTALACIÓN).</v>
          </cell>
          <cell r="D1537" t="str">
            <v>ML</v>
          </cell>
          <cell r="E1537">
            <v>83445</v>
          </cell>
        </row>
        <row r="1538">
          <cell r="B1538">
            <v>5469</v>
          </cell>
          <cell r="C1538" t="str">
            <v>TUBERIA PVC VENTILACIÓN D=3`` TIPO U.S. (INCLUYE SUMINISTRO E INSTALACIÓN).</v>
          </cell>
          <cell r="D1538" t="str">
            <v>ML</v>
          </cell>
          <cell r="E1538">
            <v>11226</v>
          </cell>
        </row>
        <row r="1539">
          <cell r="B1539">
            <v>5471</v>
          </cell>
          <cell r="C1539" t="str">
            <v>TUBERÍA PVC D=1" TIPO U.M. RDE 21 (SUMINISTRO E INSTALACIÓN).</v>
          </cell>
          <cell r="D1539" t="str">
            <v>ML</v>
          </cell>
          <cell r="E1539">
            <v>6300</v>
          </cell>
        </row>
        <row r="1540">
          <cell r="B1540">
            <v>5472</v>
          </cell>
          <cell r="C1540" t="str">
            <v>TUBERIA PVC E.L. D= 1/2`` RDE 13.5 - 315 PSI (INCLUYE SUMINISTRO E INSTALACIÓN, SOLDADURA).</v>
          </cell>
          <cell r="D1540" t="str">
            <v>ML</v>
          </cell>
          <cell r="E1540">
            <v>4854</v>
          </cell>
        </row>
        <row r="1541">
          <cell r="B1541">
            <v>5494</v>
          </cell>
          <cell r="C1541" t="str">
            <v>LAVAMANOS INSTITUCIONAL DE EMPOTRAR. (SUMINISTRO E INSTALACIÓN. INCLUYE GRIFERÍA TIPO PUSH O SIMILAR Y TUBERÍA DE CONEXIÓN).</v>
          </cell>
          <cell r="D1541" t="str">
            <v>UN</v>
          </cell>
          <cell r="E1541">
            <v>375754</v>
          </cell>
        </row>
        <row r="1542">
          <cell r="B1542">
            <v>5501</v>
          </cell>
          <cell r="C1542" t="str">
            <v>LAVAMANOS CERÁMICO DE SOBREPONER (SUMINISTRO E INSTALACIÓN. INCLUYE GRIFERÍA TIPO PUSH ANTIVANDÁLICO).</v>
          </cell>
          <cell r="D1542" t="str">
            <v>UN</v>
          </cell>
          <cell r="E1542">
            <v>324702</v>
          </cell>
        </row>
        <row r="1543">
          <cell r="B1543">
            <v>5502</v>
          </cell>
          <cell r="C1543" t="str">
            <v>LAVAMANOS DE COLGAR PARA PERSONAS EN CONDICIÓN DE MOVILIDAD REDUCIDA. (SUMINISTRO E INSTALACIÓN. INCLUYE GRIFERÍA TIPO PUSH ANTIVANDÁLICO).</v>
          </cell>
          <cell r="D1543" t="str">
            <v>UN</v>
          </cell>
          <cell r="E1543">
            <v>360713</v>
          </cell>
        </row>
        <row r="1544">
          <cell r="B1544">
            <v>5523</v>
          </cell>
          <cell r="C1544" t="str">
            <v>TOMACORRIENTES CON CONEXIÓN A TIERRA, MONOFÁSICO DOBLE, 15 A, 125 VC.A. (LÍNEA NEMA 5), PARA TRABAJO PESADO. (INCLUYE INSTALACIÓN, CAJA DE SALIDA, ELEMENTOS DE CONEXIÓN, DE EMPALME Y DE MONTAJE).</v>
          </cell>
          <cell r="D1544" t="str">
            <v>UN</v>
          </cell>
          <cell r="E1544">
            <v>15552</v>
          </cell>
        </row>
        <row r="1545">
          <cell r="B1545">
            <v>5524</v>
          </cell>
          <cell r="C1545" t="str">
            <v>TOMACORRIENTES CON PROTECCIÓN DE FALLA A TIERRA (GFCI), MONOFÁSICO DOBLE, 20 A, 125 VC.A. (LÍNEA NEMA 5), PARA TRABAJO LIVIANO. (INCLUYE INSTALACIÓN, CAJA DE SALIDA, ELEMENTOS DE CONEXIÓN, DE EMPALME Y DE MONTAJE).</v>
          </cell>
          <cell r="D1545" t="str">
            <v>UN</v>
          </cell>
          <cell r="E1545">
            <v>38783</v>
          </cell>
        </row>
        <row r="1546">
          <cell r="B1546">
            <v>5525</v>
          </cell>
          <cell r="C1546" t="str">
            <v>TOMACORRIENTES CON CONEXIÓN A TIERRA, BIFÁSICOS, DOS POLOS, 3 HILOS, 20 A, 250 VC.A., (LÍNEA NEMA 6), PARA TRABAJO PESADO.  (INCLUYE INSTALACIÓN, CAJA DE SALIDA, ELEMENTOS DE CONEXIÓN, DE EMPALME Y DE MONTAJE).</v>
          </cell>
          <cell r="D1546" t="str">
            <v>UN</v>
          </cell>
          <cell r="E1546">
            <v>44049</v>
          </cell>
        </row>
        <row r="1547">
          <cell r="B1547">
            <v>5527</v>
          </cell>
          <cell r="C1547" t="str">
            <v>TUBERÍA DE ACERO GALVANIZADO, LIVIANA TIPO EMT, D=1". (SUMINISTRO E INSTALACIÓN).</v>
          </cell>
          <cell r="D1547" t="str">
            <v>ML</v>
          </cell>
          <cell r="E1547">
            <v>13341</v>
          </cell>
        </row>
        <row r="1548">
          <cell r="B1548">
            <v>5528</v>
          </cell>
          <cell r="C1548" t="str">
            <v>TUBERÍA DE ACERO GALVANIZADO, LIVIANA TIPO EMT, D=3/4". (SUMINISTRO E INSTALACIÓN).</v>
          </cell>
          <cell r="D1548" t="str">
            <v>ML</v>
          </cell>
          <cell r="E1548">
            <v>9664</v>
          </cell>
        </row>
        <row r="1549">
          <cell r="B1549">
            <v>5535</v>
          </cell>
          <cell r="C1549" t="str">
            <v>CUADRILLA (2 OFICIALES)</v>
          </cell>
          <cell r="D1549" t="str">
            <v>JR</v>
          </cell>
          <cell r="E1549">
            <v>130942</v>
          </cell>
        </row>
        <row r="1550">
          <cell r="B1550">
            <v>5536</v>
          </cell>
          <cell r="C1550" t="str">
            <v>CUADRILLA (2 OFICIALES)</v>
          </cell>
          <cell r="D1550" t="str">
            <v>HR</v>
          </cell>
          <cell r="E1550">
            <v>16355</v>
          </cell>
        </row>
        <row r="1551">
          <cell r="B1551">
            <v>5540</v>
          </cell>
          <cell r="C1551" t="str">
            <v xml:space="preserve">CONDUCTORES MONOPOLARES DE COBRE, AISLADOS PARA 600 V C.A.,  CALIBRE NO 12 AWG.  (Incluye suministro e instalación). </v>
          </cell>
          <cell r="D1551" t="str">
            <v>ML</v>
          </cell>
          <cell r="E1551">
            <v>1713</v>
          </cell>
        </row>
        <row r="1552">
          <cell r="B1552">
            <v>5541</v>
          </cell>
          <cell r="C1552" t="str">
            <v>CONDUCTORES MONOPOLARES DE COBRE, AISLADOS PARA 600 V C.A.,  CALIBRE NO 10 AWG.  (Incluye suministro e instalación).</v>
          </cell>
          <cell r="D1552" t="str">
            <v>ML</v>
          </cell>
          <cell r="E1552">
            <v>2470</v>
          </cell>
        </row>
        <row r="1553">
          <cell r="B1553">
            <v>5542</v>
          </cell>
          <cell r="C1553" t="str">
            <v>CONDUCTORES MONOPOLARES DE COBRE, AISLADOS PARA 600 V C.A.,  CALIBRE NO 8 AWG.  (Incluye suministro e instalación).</v>
          </cell>
          <cell r="D1553" t="str">
            <v>ML</v>
          </cell>
          <cell r="E1553">
            <v>3321</v>
          </cell>
        </row>
        <row r="1554">
          <cell r="B1554">
            <v>5543</v>
          </cell>
          <cell r="C1554" t="str">
            <v>CONDUCTORES MONOPOLARES DE COBRE, AISLADOS PARA 600 V C.A.,  CALIBRE NO 6 AWG.  (Incluye suministro e instalación).</v>
          </cell>
          <cell r="D1554" t="str">
            <v>ML</v>
          </cell>
          <cell r="E1554">
            <v>4801</v>
          </cell>
        </row>
        <row r="1555">
          <cell r="B1555">
            <v>5545</v>
          </cell>
          <cell r="C1555" t="str">
            <v>ACOMETIDA EN CONDUCTORES DE COBRE, (4NO. 4 + 1NO. 8)  AWG, AISLADOS PARA 600 V C.A. INCLUYE CONDUCTORES, CONEXIONES,  ACCESORIOS DE MONTAJE, ELEMENTOS DE CONEXIÓN Y DE MARCACIÓN.(Incluye suministro e instalación).</v>
          </cell>
          <cell r="D1555" t="str">
            <v>ML</v>
          </cell>
          <cell r="E1555">
            <v>34423</v>
          </cell>
        </row>
        <row r="1556">
          <cell r="B1556">
            <v>5546</v>
          </cell>
          <cell r="C1556" t="str">
            <v>ACOMETIDA EN CONDUCTORES DE COBRE, (4NO. 2 + 1NO. 4)  AWG, AISLADOS PARA 600 V C.A. INCLUYE CONDUCTORES, CONEXIONES,  ACCESORIOS DE MONTAJE, ELEMENTOS DE CONEXIÓN Y DE MARCACIÓN.(Incluye suministro e instalación).</v>
          </cell>
          <cell r="D1556" t="str">
            <v>ML</v>
          </cell>
          <cell r="E1556">
            <v>50269</v>
          </cell>
        </row>
        <row r="1557">
          <cell r="B1557">
            <v>5547</v>
          </cell>
          <cell r="C1557" t="str">
            <v>ACOMETIDA A TABLERO TATR, EN CONDUCTORES DE COBRE, (4NO.4 + 1NO. 8)  AWG, AISLADOS PARA 600 V C.A. INCL CONDUCTORES, CONEXIONES,  ACCESORIOS DE MONTAJE, ELEMENTOS DE CONEXIÓN Y MARCACIÓN.(Incl suministro e instalación).</v>
          </cell>
          <cell r="D1557" t="str">
            <v>ML</v>
          </cell>
          <cell r="E1557">
            <v>33627</v>
          </cell>
        </row>
        <row r="1558">
          <cell r="B1558">
            <v>5548</v>
          </cell>
          <cell r="C1558" t="str">
            <v>ALIMENTACIÓN EN CONDUCTORES DE COBRE, (3NO. 8 + 1NO. 10) AWG, AISLADOS PARA 600 V C.A., INCLUYE CONDUCTORES, CONEXIONES, ACCESORIOS DE MONTAJE, ELEMENTOS DE CONEXIÓN Y DE MARCACIÓN. (Incluye suministro e instalación).</v>
          </cell>
          <cell r="D1558" t="str">
            <v>ML</v>
          </cell>
          <cell r="E1558">
            <v>14887</v>
          </cell>
        </row>
        <row r="1559">
          <cell r="B1559">
            <v>5549</v>
          </cell>
          <cell r="C1559" t="str">
            <v>ALIMENTACIÓN EN CONDUCTORES DE COBRE, (4NO. 2/0 + 1NO.6) AWG, AISLADOS PARA 600 V C.A., INCLUYE CONDUCTORES, CONEXIONES, ACCESORIOS DE MONTAJE, ELEMENTOS DE CONEXIÓN Y DE MARCACIÓN. (Incluye suministro e instalación)</v>
          </cell>
          <cell r="D1559" t="str">
            <v>ML</v>
          </cell>
          <cell r="E1559">
            <v>96706</v>
          </cell>
        </row>
        <row r="1560">
          <cell r="B1560">
            <v>5550</v>
          </cell>
          <cell r="C1560" t="str">
            <v>ALIMENTACIÓN  EN CONDUCTORES DE COBRE, (4NO. 1/0 + 1NO.6) AWG, AISLADOS PARA 600 V C.A., INCLUYE CONDUCTORES, CONEXIONES, ACCESORIOS DE MONTAJE, ELEMENTOS DE CONEXIÓN Y DE MARCACIÓN. (Incluye suministro e instalación)</v>
          </cell>
          <cell r="D1560" t="str">
            <v>ML</v>
          </cell>
          <cell r="E1560">
            <v>81294</v>
          </cell>
        </row>
        <row r="1561">
          <cell r="B1561">
            <v>5551</v>
          </cell>
          <cell r="C1561" t="str">
            <v>ALIMENTACIÓN EN CONDUCTORES DE COBRE, (4NO. 8+ 1NO.10)  AWG, AISLADOS PARA 600 V C.A. INCLUYE CONDUCTORES, CONEXIONES,  ACCESORIOS DE MONTAJE, ELEMENTOS DE CONEXIÓN Y DE MARCACIÓN. (Incluye suministro e instalación)</v>
          </cell>
          <cell r="D1561" t="str">
            <v>ML</v>
          </cell>
          <cell r="E1561">
            <v>19469</v>
          </cell>
        </row>
        <row r="1562">
          <cell r="B1562">
            <v>5552</v>
          </cell>
          <cell r="C1562" t="str">
            <v>CAJAS DE EMPALME Y SALIDA,  EN FUNDICIÓN DE ACERO GALVANIZADO DE 4"X4", DEL DIAMETRO DE LA TUBERÍA(Incluye suministro e instalación)</v>
          </cell>
          <cell r="D1562" t="str">
            <v>UN</v>
          </cell>
          <cell r="E1562">
            <v>11059</v>
          </cell>
        </row>
        <row r="1563">
          <cell r="B1563">
            <v>5556</v>
          </cell>
          <cell r="C1563" t="str">
            <v>TUBERÍA SEMIPESADA IMC, DE 3/4`` DE DIÁMETRO, EXPUESTA, CON SUS ACCESORIOS DE MONTAJE. (Incluye suministro e instalación)</v>
          </cell>
          <cell r="D1563" t="str">
            <v>ML</v>
          </cell>
          <cell r="E1563">
            <v>19696</v>
          </cell>
        </row>
        <row r="1564">
          <cell r="B1564">
            <v>5557</v>
          </cell>
          <cell r="C1564" t="str">
            <v>TUBERÍA SEMIPESADA IMC, DE 2" DE DIÁMETRO, EXPUESTA, CON SUS ACCESORIOS DE MONTAJE. (Incluye suministro e instalación)</v>
          </cell>
          <cell r="D1564" t="str">
            <v>ML</v>
          </cell>
          <cell r="E1564">
            <v>45461</v>
          </cell>
        </row>
        <row r="1565">
          <cell r="B1565">
            <v>5558</v>
          </cell>
          <cell r="C1565" t="str">
            <v>TUBERÍA EMT DE 3" DE DIÁMETRO, EXPUESTA, CON SUS ACCESORIOS DE MONTAJE. (Incluye suministro e instalación)</v>
          </cell>
          <cell r="D1565" t="str">
            <v>ML</v>
          </cell>
          <cell r="E1565">
            <v>62649</v>
          </cell>
        </row>
        <row r="1566">
          <cell r="B1566">
            <v>5561</v>
          </cell>
          <cell r="C1566" t="str">
            <v>ACOMETIDA EN CONDUCTORES DE COBRE, (4NO. 1/0 + 1NO. 4)  AWG, AISLADOS PARA 600 V C.A. INCLUYE CONDUCTORES, CONEXIONES,  ACCESORIOS DE MONTAJE, ELEMENTOS DE CONEXIÓN Y DE MARCACIÓN. (Incluye suministro e instalación)</v>
          </cell>
          <cell r="D1566" t="str">
            <v>ML</v>
          </cell>
          <cell r="E1566">
            <v>82346</v>
          </cell>
        </row>
        <row r="1567">
          <cell r="B1567">
            <v>5562</v>
          </cell>
          <cell r="C1567" t="str">
            <v>ACOMETIDA EN CONDUCTORES DE COBRE, (5NO. 4)  AWG, AISLADOS PARA 600 V C.A. INCLUYE CONDUCTORES, CONEXIONES,  ACCESORIOS DE MONTAJE, ELEMENTOS DE CONEXIÓN Y DE MARCACIÓN. (Incluye suministro e instalación)</v>
          </cell>
          <cell r="D1567" t="str">
            <v>ML</v>
          </cell>
          <cell r="E1567">
            <v>33862</v>
          </cell>
        </row>
        <row r="1568">
          <cell r="B1568">
            <v>5567</v>
          </cell>
          <cell r="C1568" t="str">
            <v>CONDUCTORES MONOPOLARES DE COBRE, AISLADOS PARA 600 V C.A.,  CALIBRE NO 4 AWG.  (Incluye suministro e instalación)</v>
          </cell>
          <cell r="D1568" t="str">
            <v>ML</v>
          </cell>
          <cell r="E1568">
            <v>7084</v>
          </cell>
        </row>
        <row r="1569">
          <cell r="B1569">
            <v>5570</v>
          </cell>
          <cell r="C1569" t="str">
            <v>ALIMENTACIÓN  EN CONDUCTORES DE COBRE, (4NO. 4/0 + 1NO.4) AWG, AISLADOS PARA 600 V C.A., INCLUYE CONDUCTORES, CONEXIONES, ACCESORIOS DE MONTAJE, ELEMENTOS DE CONEXIÓN Y DE MARCACIÓN. (Incluye suministro e instalación)</v>
          </cell>
          <cell r="D1569" t="str">
            <v>ML</v>
          </cell>
          <cell r="E1569">
            <v>136757</v>
          </cell>
        </row>
        <row r="1570">
          <cell r="B1570">
            <v>5571</v>
          </cell>
          <cell r="C1570" t="str">
            <v>ALIMENTACIÓN  EN CONDUCTORES DE COBRE, (4NO. 6 + 1NO.8) AWG, AISLADOS PARA 600 V C.A., INCLUYE CONDUCTORES, CONEXIONES, ACCESORIOS DE MONTAJE, ELEMENTOS DE CONEXIÓN Y DE MARCACIÓN. (Incluye suministro e instalación)</v>
          </cell>
          <cell r="D1570" t="str">
            <v>ML</v>
          </cell>
          <cell r="E1570">
            <v>31203</v>
          </cell>
        </row>
        <row r="1571">
          <cell r="B1571">
            <v>5572</v>
          </cell>
          <cell r="C1571" t="str">
            <v>ALIMENTACIÓN  EN CONDUCTORES DE COBRE, (3NO. 10 + 1NO.12) AWG, AISLADOS PARA 600 V C.A., INCLUYE CONDUCTORES, CONEXIONES, ACCESORIOS DE MONTAJE, ELEMENTOS DE CONEXIÓN Y DE MARCACIÓN. (Incluye suministro e instalación)</v>
          </cell>
          <cell r="D1571" t="str">
            <v>ML</v>
          </cell>
          <cell r="E1571">
            <v>19007</v>
          </cell>
        </row>
        <row r="1572">
          <cell r="B1572">
            <v>5573</v>
          </cell>
          <cell r="C1572" t="str">
            <v>ACOMETIDA EN CONDUCTORES DE COBRE, (5NO. 10)  AWG, AISLADOS PARA 600 V C.A. INCLUYE CONDUCTORES, CONEXIONES,  ACCESORIOS DE MONTAJE, ELEMENTOS DE CONEXIÓN Y DE MARCACIÓN. (Incluye suministro e instalación)</v>
          </cell>
          <cell r="D1572" t="str">
            <v>ML</v>
          </cell>
          <cell r="E1572">
            <v>11891</v>
          </cell>
        </row>
        <row r="1573">
          <cell r="B1573">
            <v>5574</v>
          </cell>
          <cell r="C1573" t="str">
            <v>ACOMETIDA EN CONDUCTORES DE COBRE, (3NO. 10)  AWG, AISLADOS PARA 600 V C.A. INCLUYE CONDUCTORES, CONEXIONES,  ACCESORIOS DE MONTAJE, ELEMENTOS DE CONEXIÓN Y DE MARCACIÓN. (Incluye suministro e instalación)</v>
          </cell>
          <cell r="D1573" t="str">
            <v>ML</v>
          </cell>
          <cell r="E1573">
            <v>8323</v>
          </cell>
        </row>
        <row r="1574">
          <cell r="B1574">
            <v>5575</v>
          </cell>
          <cell r="C1574" t="str">
            <v>ALIMENTACIÓN  EN CONDUCTORES DE COBRE, (3NO. 6 + 1NO.8) AWG, AISLADOS PARA 600 V C.A., INCLUYE CONDUCTORES, CONEXIONES, ACCESORIOS DE MONTAJE, ELEMENTOS DE CONEXIÓN Y DE MARCACIÓN. (Incluye suministro e instalación)</v>
          </cell>
          <cell r="D1574" t="str">
            <v>ML</v>
          </cell>
          <cell r="E1574">
            <v>27199</v>
          </cell>
        </row>
        <row r="1575">
          <cell r="B1575">
            <v>5576</v>
          </cell>
          <cell r="C1575" t="str">
            <v>ACOMETIDA EN CONDUCTORES DE COBRE, (4NO. 10)  AWG, AISLADOS PARA 600 V C.A. INCLUYE CONDUCTORES, CONEXIONES,  ACCESORIOS DE MONTAJE, ELEMENTOS DE CONEXIÓN Y DE MARCACIÓN. (Incluye suministro e instalación)</v>
          </cell>
          <cell r="D1575" t="str">
            <v>ML</v>
          </cell>
          <cell r="E1575">
            <v>10108</v>
          </cell>
        </row>
        <row r="1576">
          <cell r="B1576">
            <v>5577</v>
          </cell>
          <cell r="C1576" t="str">
            <v>ALIMENTACIÓN  EN CONDUCTORES DE COBRE, (3NO. 4/0 + 1NO.2) AWG, AISLADOS PARA 600 V C.A., INCLUYE CONDUCTORES, CONEXIONES, ACCESORIOS DE MONTAJE, ELEMENTOS DE CONEXIÓN Y DE MARCACIÓN. (Incluye suministro e instalación)</v>
          </cell>
          <cell r="D1576" t="str">
            <v>ML</v>
          </cell>
          <cell r="E1576">
            <v>109932</v>
          </cell>
        </row>
        <row r="1577">
          <cell r="B1577">
            <v>5581</v>
          </cell>
          <cell r="C1577" t="str">
            <v>ACOMETIDA EN CONDUCTORES DE COBRE, (4NO. 2 + 1NO. 8)  AWG, AISLADOS PARA 600 V C.A. INCLUYE CONDUCTORES, CONEXIONES,  ACCESORIOS DE MONTAJE, ELEMENTOS DE CONEXIÓN Y DE MARCACIÓN.  (Incluye suministro e instalación)</v>
          </cell>
          <cell r="D1577" t="str">
            <v>ML</v>
          </cell>
          <cell r="E1577">
            <v>227288</v>
          </cell>
        </row>
        <row r="1578">
          <cell r="B1578">
            <v>5582</v>
          </cell>
          <cell r="C1578" t="str">
            <v>ALIMENTACIÓN EN CONDUCTORES DE COBRE, (4NO. 6+ 1NO.10)  AWG, AISLADOS PARA 600 V C.A. INCLUYE CONDUCTORES, CONEXIONES,  ACCESORIOS DE MONTAJE, ELEMENTOS DE CONEXIÓN Y DE MARCACIÓN. (Incluye suministro e instalación)</v>
          </cell>
          <cell r="D1578" t="str">
            <v>ML</v>
          </cell>
          <cell r="E1578">
            <v>25110</v>
          </cell>
        </row>
        <row r="1579">
          <cell r="B1579">
            <v>5583</v>
          </cell>
          <cell r="C1579" t="str">
            <v>ACOMETIDA EN CONDUCTORES DE COBRE, (5NO. 4)  AWG, AISLADOS PARA 600 V C.A. INCLUYE CONDUCTORES, CONEXIONES,  ACCESORIOS DE MONTAJE, ELEMENTOS DE CONEXIÓN Y DE MARCACIÓN.  (Incluye suministro e instalación)</v>
          </cell>
          <cell r="D1579" t="str">
            <v>ML</v>
          </cell>
          <cell r="E1579">
            <v>31055</v>
          </cell>
        </row>
        <row r="1580">
          <cell r="B1580">
            <v>5585</v>
          </cell>
          <cell r="C1580" t="str">
            <v>TOMACORRIENTES CON CONEXIÓN A TIERRA, TRIFÁSICOS, TRES POLOS, 3 HILOS, 20 A, 250 VC.A., (LÍNEA NEMA 6), PARA TRABAJO PESADO.  INCLUYE LA CAJA DE SALIDA, ELEMENTOS DE CONEXIÓN, DE EMPALME Y DE MONTAJE.</v>
          </cell>
          <cell r="D1580" t="str">
            <v>UN</v>
          </cell>
          <cell r="E1580">
            <v>42650</v>
          </cell>
        </row>
        <row r="1581">
          <cell r="B1581">
            <v>5586</v>
          </cell>
          <cell r="C1581" t="str">
            <v>TUBERÍA EMT DE 1 1/4" DE DIÁMETRO, EXPUESTA, CON SUS ACCESORIOS DE MONTAJE. (Incluye suministro e instalación).</v>
          </cell>
          <cell r="D1581" t="str">
            <v>ML</v>
          </cell>
          <cell r="E1581">
            <v>21622</v>
          </cell>
        </row>
        <row r="1582">
          <cell r="B1582">
            <v>5587</v>
          </cell>
          <cell r="C1582" t="str">
            <v>TUBERÍA EMT DE 2" DE DIÁMETRO, EXPUESTA, CON SUS ACCESORIOS DE MONTAJE. (Incluye suministro e instalación)</v>
          </cell>
          <cell r="D1582" t="str">
            <v>ML</v>
          </cell>
          <cell r="E1582">
            <v>28510</v>
          </cell>
        </row>
        <row r="1583">
          <cell r="B1583">
            <v>5588</v>
          </cell>
          <cell r="C1583" t="str">
            <v>ACOMETIDA  EN CONDUCTORES DE COBRE, (4NO. 1/0 + 1NO.2) AWG, AISLADOS PARA 600 V C.A., INCLUYE CONDUCTORES, CONEXIONES, ACCESORIOS DE MONTAJE, ELEMENTOS DE CONEXIÓN Y DE MARCACIÓN. (Incluye suministro e instalación)</v>
          </cell>
          <cell r="D1583" t="str">
            <v>ML</v>
          </cell>
          <cell r="E1583">
            <v>84124</v>
          </cell>
        </row>
        <row r="1584">
          <cell r="B1584">
            <v>5591</v>
          </cell>
          <cell r="C1584" t="str">
            <v>ACOMETIDA EN MEDIA TENSIÓN DESDE LA RED PÚBLICA, EN CONDUCTORES  3 NO. 1/0AWG, XLPE, 15KV, 133%, 1 NO. 2 CU DESNUDO, CON CONOS DE ALIVIO, TERMINALES Y ACCESORIOS (Incluye suministro e instalación)</v>
          </cell>
          <cell r="D1584" t="str">
            <v>ML</v>
          </cell>
          <cell r="E1584">
            <v>121066</v>
          </cell>
        </row>
        <row r="1585">
          <cell r="B1585">
            <v>5595</v>
          </cell>
          <cell r="C1585" t="str">
            <v>CANALIZACIÓN SUBTERRÁNEA CON 2 DUCTOS DE 4" PVC DB, ACCESORIOS, EXCAVACIÓN, LLENOS Y ACABADO  (Incluye suministro e instalación)</v>
          </cell>
          <cell r="D1585" t="str">
            <v>ML</v>
          </cell>
          <cell r="E1585">
            <v>80455</v>
          </cell>
        </row>
        <row r="1586">
          <cell r="B1586">
            <v>5599</v>
          </cell>
          <cell r="C1586" t="str">
            <v>ACOMETIDAS EN MEDIA TENSIÓN DESDE LA RED PÚBLICA, EN CONDUCTORES  3 NO. 2/0AWG, XLPE, 15KV, 133%, 1 NO. 2 CU DESNUDO, CON CONOS DE ALIVIO, TERMINALES Y ACCESORIOS (Incluye suministro e instalación) DTD-20143150598263</v>
          </cell>
          <cell r="D1586" t="str">
            <v>ML</v>
          </cell>
          <cell r="E1586">
            <v>161836</v>
          </cell>
        </row>
        <row r="1587">
          <cell r="B1587">
            <v>5602</v>
          </cell>
          <cell r="C1587" t="str">
            <v xml:space="preserve">ALIMENTACIÓN A ARMARIOS DE POTENCIA, EN CABLE DE CU, AISLADO A 600V, 3 X (3NO. 500MCM Y 1NO. 4/0AWG, THWN), INCLUYE TERMINALES DE CONEXIÓN. (Incluye suministro e instalación) </v>
          </cell>
          <cell r="D1587" t="str">
            <v>ML</v>
          </cell>
          <cell r="E1587">
            <v>2256821</v>
          </cell>
        </row>
        <row r="1588">
          <cell r="B1588">
            <v>5603</v>
          </cell>
          <cell r="C1588" t="str">
            <v>ALIMENTACIÓN A ARMARIOS EQUIPOS AUXILIARES , EN CABLE DE CU, AISLADO A 600V, 3 X (3NO. 4 + 1NO. 8AWG, THWN), INCLUYE TERMINALES DE CONEXIÓN. (Incluye suministro e instalación)</v>
          </cell>
          <cell r="D1588" t="str">
            <v>ML</v>
          </cell>
          <cell r="E1588">
            <v>54700</v>
          </cell>
        </row>
        <row r="1589">
          <cell r="B1589">
            <v>5604</v>
          </cell>
          <cell r="C1589" t="str">
            <v>CANALIZACIÓN SUBTERRÁNEA CON 3 DUCTOS DE 4`` PVC DB, ACCESORIOS, EXCAVACIÓN, LLENOS Y ACABADO. DISTANCIA TRANSPORTE 28 Km.  (Incluye suministro e instalación)</v>
          </cell>
          <cell r="D1589" t="str">
            <v>ML</v>
          </cell>
          <cell r="E1589">
            <v>58011</v>
          </cell>
        </row>
        <row r="1590">
          <cell r="B1590">
            <v>5606</v>
          </cell>
          <cell r="C1590" t="str">
            <v xml:space="preserve">CANALIZACIÓN SUBTERRÁNEA CON 3 DUCTOS DE 6`` PVC DB, ACCESORIOS, EXCAVACIÓN, LLENOS Y ACABADO  (Incluye suministro e instalación) TRANSPORTE A 28 Km. </v>
          </cell>
          <cell r="D1590" t="str">
            <v>ML</v>
          </cell>
          <cell r="E1590">
            <v>108780</v>
          </cell>
        </row>
        <row r="1591">
          <cell r="B1591">
            <v>5610</v>
          </cell>
          <cell r="C1591" t="str">
            <v>CABLE DE COBRE DESNUDO CALIBRE 1/0 AWG, ENTERRADO EN TERRENO NATURAL INCLUYE EXCAVACIÓN, LLENOS Y COMPACTACIÓN DEL PISO. (Incluye suministro e instalación) DISTANCIA DE TRANSPORTE 28 Km.</v>
          </cell>
          <cell r="D1591" t="str">
            <v>ML</v>
          </cell>
          <cell r="E1591">
            <v>103133</v>
          </cell>
        </row>
        <row r="1592">
          <cell r="B1592">
            <v>5611</v>
          </cell>
          <cell r="C1592" t="str">
            <v>CABLE DE COBRE DESNUDO CALIBRE 1/0 AWG EXPUESTO (Incluye suministro e instalación) (Incluye 3mt de cable 1/0 por ML).</v>
          </cell>
          <cell r="D1592" t="str">
            <v>ML</v>
          </cell>
          <cell r="E1592">
            <v>46717</v>
          </cell>
        </row>
        <row r="1593">
          <cell r="B1593">
            <v>5616</v>
          </cell>
          <cell r="C1593" t="str">
            <v>CABLE DE ALUMINIO AISLADO THW CALIBRE 1/0 AWG, INSTALADO EXPUESTO SOBRE CUBIERTA DE ESTRUCTURA. INCLUYE ELEMENTOS DE FIJACIÓN. (Incluye suministro e instalación)</v>
          </cell>
          <cell r="D1593" t="str">
            <v>ML</v>
          </cell>
          <cell r="E1593">
            <v>6167</v>
          </cell>
        </row>
        <row r="1594">
          <cell r="B1594">
            <v>5621</v>
          </cell>
          <cell r="C1594" t="str">
            <v xml:space="preserve">CABLE DE COBRE DESNUDO CALIBRE 1/0 AWG, EMBEBIDO EN EL CONCRETO. (Incluye suministro e instalación) </v>
          </cell>
          <cell r="D1594" t="str">
            <v>ML</v>
          </cell>
          <cell r="E1594">
            <v>16036</v>
          </cell>
        </row>
        <row r="1595">
          <cell r="B1595">
            <v>5625</v>
          </cell>
          <cell r="C1595" t="str">
            <v>CONEXIÓN AL ACERO DE REFUERZO; INCL. SOLDADURA EXOTÉRMICA DE CABLE CALIBRE 2/0 AWG A VARILLA DE ACERO DE REFUERZO 4 DE 90GR, VARILLA DE ACERO ADICIONAL Y SOLDADURAS ELÉCTRICAS ENTRE VARILLAS DE ACERO. (Incl. sumin. e instal.)</v>
          </cell>
          <cell r="D1595" t="str">
            <v>UN</v>
          </cell>
          <cell r="E1595">
            <v>90872</v>
          </cell>
        </row>
        <row r="1596">
          <cell r="B1596">
            <v>5626</v>
          </cell>
          <cell r="C1596" t="str">
            <v>TERMINAL DE COBRE ELECTROPLATEADO PARA CABLE CALIBRE 2/0AWG, DE UN TORNILLO. INCLUYE MONTAJE, TORNILLOS, TUERCA Y ARANDELAS DE ACERO INOXIDABLE.  (Incluye suministro e instalación)</v>
          </cell>
          <cell r="D1596" t="str">
            <v>UN</v>
          </cell>
          <cell r="E1596">
            <v>7355</v>
          </cell>
        </row>
        <row r="1597">
          <cell r="B1597">
            <v>5628</v>
          </cell>
          <cell r="C1597" t="str">
            <v>CABLE DE ALUMINIO AISLADO THW-SR CALIBRE 1/0 AWG, INSTALADO EXPUESTO SOBRE CUBIERTA DE ESTRUCTURA. INCLUYE ELEMENTOS DE FIJACIÓN. (Incluye suministro e instalación)</v>
          </cell>
          <cell r="D1597" t="str">
            <v>ML</v>
          </cell>
          <cell r="E1597">
            <v>7702</v>
          </cell>
        </row>
        <row r="1598">
          <cell r="B1598">
            <v>5629</v>
          </cell>
          <cell r="C1598" t="str">
            <v>CABLE DE COBRE DESNUDO CALIBRE 2/0 AWG, EMBEBIDO EN EL CONCRETO. (Incluye suministro e instalación)</v>
          </cell>
          <cell r="D1598" t="str">
            <v>ML</v>
          </cell>
          <cell r="E1598">
            <v>26783</v>
          </cell>
        </row>
        <row r="1599">
          <cell r="B1599">
            <v>5630</v>
          </cell>
          <cell r="C1599" t="str">
            <v>CABLE DE COBRE DESNUDO CALIBRE 2/0 AWG EXPUESTO (Incluye suministro e instalación)</v>
          </cell>
          <cell r="D1599" t="str">
            <v>ML</v>
          </cell>
          <cell r="E1599">
            <v>26042</v>
          </cell>
        </row>
        <row r="1600">
          <cell r="B1600">
            <v>5634</v>
          </cell>
          <cell r="C1600" t="str">
            <v>CABLE DE 4 PARES UTP CAT.6A, INCLUYE MARCACIÓN Y CORREAS DE AMARRE  TIPO ``VELCRO`` (Incluye suministro e instalación)</v>
          </cell>
          <cell r="D1600" t="str">
            <v>ML</v>
          </cell>
          <cell r="E1600">
            <v>3436</v>
          </cell>
        </row>
        <row r="1601">
          <cell r="B1601">
            <v>5641</v>
          </cell>
          <cell r="C1601" t="str">
            <v>ENCHAPE DE PISO Y PARED EN CERAMICA 30X30 CM COLOR BLANCO, H=2,10 (Incluye suministro e instalación).</v>
          </cell>
          <cell r="D1601" t="str">
            <v>M2</v>
          </cell>
          <cell r="E1601">
            <v>85382</v>
          </cell>
        </row>
        <row r="1602">
          <cell r="B1602">
            <v>5642</v>
          </cell>
          <cell r="C1602" t="str">
            <v>PAÑETE LISO O RÚSTICO 1:4 PARA MUROS. LAVADO O RÚSTICO.  (Incluye suministro e instalación)</v>
          </cell>
          <cell r="D1602" t="str">
            <v>M2</v>
          </cell>
          <cell r="E1602">
            <v>13384</v>
          </cell>
        </row>
        <row r="1603">
          <cell r="B1603">
            <v>5644</v>
          </cell>
          <cell r="C1603" t="str">
            <v>PINTURA AL AGUA TIPO EMULSIÓN CON RESINA DE POLIVINIL ACETATO MODIFICADA CON ACRÍLICA PARA INTERIORES.  (Incluye suministro e instalación)</v>
          </cell>
          <cell r="D1603" t="str">
            <v>M2</v>
          </cell>
          <cell r="E1603">
            <v>8447</v>
          </cell>
        </row>
        <row r="1604">
          <cell r="B1604">
            <v>5645</v>
          </cell>
          <cell r="C1604" t="str">
            <v>IMPERMEABILIZACIÓN FACHADA (Incluye suministro e instalación)</v>
          </cell>
          <cell r="D1604" t="str">
            <v>M2</v>
          </cell>
          <cell r="E1604">
            <v>6428</v>
          </cell>
        </row>
        <row r="1605">
          <cell r="B1605">
            <v>5646</v>
          </cell>
          <cell r="C1605" t="str">
            <v>PINTURA AMARILLA FRANJA DE SEGURIDAD  (Incluye suministro e instalación)</v>
          </cell>
          <cell r="D1605" t="str">
            <v>ML</v>
          </cell>
          <cell r="E1605">
            <v>7284</v>
          </cell>
        </row>
        <row r="1606">
          <cell r="B1606">
            <v>5647</v>
          </cell>
          <cell r="C1606" t="str">
            <v>PINTURA CIELO FALSO (Incluye suministro e instalación).</v>
          </cell>
          <cell r="D1606" t="str">
            <v>M2</v>
          </cell>
          <cell r="E1606">
            <v>7908</v>
          </cell>
        </row>
        <row r="1607">
          <cell r="B1607">
            <v>5683</v>
          </cell>
          <cell r="C1607" t="str">
            <v>SEPARADOR TIPO TRANSMILENIO (Bloque canalizador amarillo) suministro e instalación (1.75mx0.25mx0.15m) PINTADO CON PINTURA DE TRAFICO AMARILLA CON MICROESFERAS DE VIDRIO.</v>
          </cell>
          <cell r="D1607" t="str">
            <v>UN</v>
          </cell>
          <cell r="E1607">
            <v>116157</v>
          </cell>
        </row>
        <row r="1608">
          <cell r="B1608">
            <v>5684</v>
          </cell>
          <cell r="C1608" t="str">
            <v xml:space="preserve">RETIRO Y REINSTALACIÓN DE SEÑAL BANDERA. INCLUYE SERVICIO DE GRUA.  (DISTANCIA MAXIMA DE REUBICACION 200m). </v>
          </cell>
          <cell r="D1608" t="str">
            <v>UN</v>
          </cell>
          <cell r="E1608">
            <v>289181</v>
          </cell>
        </row>
        <row r="1609">
          <cell r="B1609">
            <v>5686</v>
          </cell>
          <cell r="C1609" t="str">
            <v>CIMENTACION TIPO PILOTE PREEXCAVADO PARA SEÑAL ELEVADA TIPO BANDERA (LONGITUD ENTRE 4 Y 9 m). INCLUYE EXCAVACION</v>
          </cell>
          <cell r="D1609" t="str">
            <v>M3</v>
          </cell>
          <cell r="E1609">
            <v>724219</v>
          </cell>
        </row>
        <row r="1610">
          <cell r="B1610">
            <v>5688</v>
          </cell>
          <cell r="C1610" t="str">
            <v>SEMAFORO (3x200) S1. LENTES DE POLICARBONATO DE 8" BICICLETAS LUCES, SISTEMA DE ILUMINACIÓN A LEDS, COMPATIBILIDAD C800/900, FIJACION A MASTIL. INCLUYE ELEMENTOS DE FIJACION.</v>
          </cell>
          <cell r="D1610" t="str">
            <v>UN</v>
          </cell>
          <cell r="E1610">
            <v>2735354</v>
          </cell>
        </row>
        <row r="1611">
          <cell r="B1611">
            <v>5690</v>
          </cell>
          <cell r="C1611" t="str">
            <v>SALIDA PARA DATOS EMT 3/4" (EN TAQUILLAS Y TORNIQUETES) DESDE EL RACK DE COMUNICACIONES HASTA EL SITIO DE LA SALIDA EN EL PISO DEL TORNIQUETE O HASTA EL PUESTO EN LA TAQUILLA. INCL. PONCHADO DE LOS JACKS EN LOS EXTREMOS .</v>
          </cell>
          <cell r="D1611" t="str">
            <v>UN</v>
          </cell>
          <cell r="E1611">
            <v>223917</v>
          </cell>
        </row>
        <row r="1612">
          <cell r="B1612">
            <v>5691</v>
          </cell>
          <cell r="C1612" t="str">
            <v>SALIDA PARA SONIDO EMT 3/4" (POR EL TECHO DEL VAGON) DESDE EL ARMARIO DE COMUNICACIONES HASTA EL SITIO DE LA SALIDA EN EL TECHO DEL VAGON, EN LA MITAD Y EN LOS EXTREMOS DEL MISMO .</v>
          </cell>
          <cell r="D1612" t="str">
            <v>UN</v>
          </cell>
          <cell r="E1612">
            <v>411880</v>
          </cell>
        </row>
        <row r="1613">
          <cell r="B1613">
            <v>5692</v>
          </cell>
          <cell r="C1613" t="str">
            <v>SALIDA PARA CCTV EMT 3/4" (POR EL TECHO DEL VAGON) DESDE EL ARMARIO DE COMUNICACIONES HASTA EL SITIO DE LA SALIDA EN EL TECHO EN LOS EXTREMOS DE CADA VAGON.</v>
          </cell>
          <cell r="D1613" t="str">
            <v>UN</v>
          </cell>
          <cell r="E1613">
            <v>704238</v>
          </cell>
        </row>
        <row r="1614">
          <cell r="B1614">
            <v>5693</v>
          </cell>
          <cell r="C1614" t="str">
            <v>SALIDA PARA EL MASTIL DEL GPS EN TUBERIA EMT 1" INCL PEDESTAL EN CONCRETO DE 1.0mx0.80mx0.80m. ESTA SALIDA VA DESDE EL MASTIL DEL GPS A SALIDA DE LA RAMPA NORTE HASTA EL RACK DE DATOS DEL VAGON Y EMBEBIDA EN EL PISO.</v>
          </cell>
          <cell r="D1614" t="str">
            <v>UN</v>
          </cell>
          <cell r="E1614">
            <v>728129</v>
          </cell>
        </row>
        <row r="1615">
          <cell r="B1615">
            <v>5696</v>
          </cell>
          <cell r="C1615" t="str">
            <v>CAJA DE INSPECCION AP-280. SUMINISTRO E INSTALACION. SE CONSTRUYEN EN EL PISO AL LADO DE LOS VAGONES PARA EL SISTEMA DE ENERGIA Y/O COMUNICACIONES.</v>
          </cell>
          <cell r="D1615" t="str">
            <v>UN</v>
          </cell>
          <cell r="E1615">
            <v>371682</v>
          </cell>
        </row>
        <row r="1616">
          <cell r="B1616">
            <v>5697</v>
          </cell>
          <cell r="C1616" t="str">
            <v>CAJA PARA MEDIDORES DE ENERGIA. SUMINISTRO E INSTALACION. ESTA CAJA ESTA UBICADA EN EL ARMARIO DEL VAGON NORTE. CONTIENE LOS MEDIDORES DE ENERGIA DE LA ESTACION, PUBLICIDAD Y ANGELCOM.</v>
          </cell>
          <cell r="D1616" t="str">
            <v>UN</v>
          </cell>
          <cell r="E1616">
            <v>380391</v>
          </cell>
        </row>
        <row r="1617">
          <cell r="B1617">
            <v>5698</v>
          </cell>
          <cell r="C1617" t="str">
            <v>POZO DE TIERRA CON VARILLA DE COBRE DE 2.40m, GEL, CABLE No. 2/0 AWG. CONSTRUCCION. SON LAS PUESTAS A TIERRA DE LOS VAGONES Y RAMPAS NUEVAS DE CONEXION A PUENTES PEATONALES.</v>
          </cell>
          <cell r="D1617" t="str">
            <v>UN</v>
          </cell>
          <cell r="E1617">
            <v>196530</v>
          </cell>
        </row>
        <row r="1618">
          <cell r="B1618">
            <v>5699</v>
          </cell>
          <cell r="C1618" t="str">
            <v xml:space="preserve">MEDIDORES DE ENERGIA TRIFASICO 20-80 AMP PARA LA CUENTA DE LA ESTACION. SUMINISTRO E INSTALACION. SE UBICA EN EL ARMARIO DEL VAGON NORTE. SE ENERGIZARA CUANDO LA CUENTA SEA LEGALIZADA ANTE CODENSA. </v>
          </cell>
          <cell r="D1618" t="str">
            <v>UN</v>
          </cell>
          <cell r="E1618">
            <v>242694</v>
          </cell>
        </row>
        <row r="1619">
          <cell r="B1619">
            <v>5700</v>
          </cell>
          <cell r="C1619" t="str">
            <v>MEDIDORES DE ENERGIA MONOFASICO PARA LAS CUENTAS DE PUBLICIDAD Y ANGELCOM. SUMINISTRO E INSTALACION. SE UBICA EN EL ARMARIO DEL VAGON NORTE. SE ENERGIZARAN CUANDO LAS CUENTAS SEAN LEGALIZADAS ANTE CODENSA.</v>
          </cell>
          <cell r="D1619" t="str">
            <v>UN</v>
          </cell>
          <cell r="E1619">
            <v>110230</v>
          </cell>
        </row>
        <row r="1620">
          <cell r="B1620">
            <v>5701</v>
          </cell>
          <cell r="C1620" t="str">
            <v>ACOMETIDA PARCIAL 3No. 1/0 + 1No. 2 - 600V-CU. SUMINISTRO E INSTALACION. ACOMETIDA PARCIAL ENTRE ARMARIOS NORTE Y SUR PARA ALIMENTACION ENTRE LOS VAGONES. INSTALADOS POR DEBAJO DEL PISO DE LOS VAGONES.</v>
          </cell>
          <cell r="D1620" t="str">
            <v>ML</v>
          </cell>
          <cell r="E1620">
            <v>64105</v>
          </cell>
        </row>
        <row r="1621">
          <cell r="B1621">
            <v>5702</v>
          </cell>
          <cell r="C1621" t="str">
            <v>BAJANTE PARA ACOMETIDA 1 D= 3" CALIBRE 14 (L= 4.98) HG, CAPACETE, CINTA BAND IT, CURVA PVC. SUMINISTRO E INSTALACION. INCLUYE APERTURA DE ZANJA PARA INSTALACION DE CURVA Y TUBERIA GALVANIZADA, RESANE Y RETIRO DE ESCOMBROS.</v>
          </cell>
          <cell r="D1621" t="str">
            <v>UN</v>
          </cell>
          <cell r="E1621">
            <v>368430</v>
          </cell>
        </row>
        <row r="1622">
          <cell r="B1622">
            <v>5705</v>
          </cell>
          <cell r="C1622" t="str">
            <v xml:space="preserve">NEOPRENO REFORZADO 0.50 x 0.50 x 2" DOBLE REFUERZO. SUMINISTRO E INSTALACION. (INCLUYE LIMPIEZA DE LA SUPERFICIE CON CHORRO DE AIRE A PRESIÓN, HERRAMIENTA MENOR Y COMPRESOR). </v>
          </cell>
          <cell r="D1622" t="str">
            <v>UN</v>
          </cell>
          <cell r="E1622">
            <v>526309</v>
          </cell>
        </row>
        <row r="1623">
          <cell r="B1623">
            <v>5706</v>
          </cell>
          <cell r="C1623" t="str">
            <v>PISO MEZCLADO EN CAUCHO BICAPA e= 3.0cm BASE EN GRC Negro e= 2cm y GRC pigmento para color e= 1cm (Suministro e Instalación)</v>
          </cell>
          <cell r="D1623" t="str">
            <v>M2</v>
          </cell>
          <cell r="E1623">
            <v>288400</v>
          </cell>
        </row>
        <row r="1624">
          <cell r="B1624">
            <v>5708</v>
          </cell>
          <cell r="C1624" t="str">
            <v>RELLENO EN ARENA DE RIO. INCLUYE TRANSPORTE, SUMINISTRO, EXTENDIDO MANUAL Y COMPACTACION.</v>
          </cell>
          <cell r="D1624" t="str">
            <v>M3</v>
          </cell>
          <cell r="E1624">
            <v>69468</v>
          </cell>
        </row>
        <row r="1625">
          <cell r="B1625">
            <v>5710</v>
          </cell>
          <cell r="C1625" t="str">
            <v>GRAVILLA DE 1/2" SUELTA - SUMINISTRO E INSTALACION.</v>
          </cell>
          <cell r="D1625" t="str">
            <v>M3</v>
          </cell>
          <cell r="E1625">
            <v>45370</v>
          </cell>
        </row>
        <row r="1626">
          <cell r="B1626">
            <v>5712</v>
          </cell>
          <cell r="C1626" t="str">
            <v>DOTACION ABDOMINALES PARA ADULTOS/MAYORES SEGUN ESPECIFICACIONES IDRD - SUMINISTRO E INSTALACION.</v>
          </cell>
          <cell r="D1626" t="str">
            <v>UN</v>
          </cell>
          <cell r="E1626">
            <v>1539044</v>
          </cell>
        </row>
        <row r="1627">
          <cell r="B1627">
            <v>5713</v>
          </cell>
          <cell r="C1627" t="str">
            <v>JUEGO BALANCIN PARA NIÑOS (1-5 AÑOS)  SEGUN ESPECIFICACIONES IDRD - SUMINISTRO E INSTALACION.</v>
          </cell>
          <cell r="D1627" t="str">
            <v>UN</v>
          </cell>
          <cell r="E1627">
            <v>1009373</v>
          </cell>
        </row>
        <row r="1628">
          <cell r="B1628">
            <v>5714</v>
          </cell>
          <cell r="C1628" t="str">
            <v>DOTACION BARRAS PARA ADULTOS.SEGUN ESPECIFICACIONES IDRD - SUMINISTRO E INSTALACION.</v>
          </cell>
          <cell r="D1628" t="str">
            <v>UN</v>
          </cell>
          <cell r="E1628">
            <v>2019842</v>
          </cell>
        </row>
        <row r="1629">
          <cell r="B1629">
            <v>5715</v>
          </cell>
          <cell r="C1629" t="str">
            <v>DOTACION CAMINADOR PARA ADULTOS.SEGUN ESPECIFICACIONES IDRD - SUMINISTRO E INSTALACION.</v>
          </cell>
          <cell r="D1629" t="str">
            <v>UN</v>
          </cell>
          <cell r="E1629">
            <v>2457308</v>
          </cell>
        </row>
        <row r="1630">
          <cell r="B1630">
            <v>5716</v>
          </cell>
          <cell r="C1630" t="str">
            <v>DOTACIÓN FLEXIÓN PIERNAS PARA ADULTOS. SEGÚN ESPECIFICACIONES IDRD - SUMINISTRO E INSTALACIÓN.</v>
          </cell>
          <cell r="D1630" t="str">
            <v>UN</v>
          </cell>
          <cell r="E1630">
            <v>2396591</v>
          </cell>
        </row>
        <row r="1631">
          <cell r="B1631">
            <v>5717</v>
          </cell>
          <cell r="C1631" t="str">
            <v>DOTACIÓN GIRO DE CADERA PARA ADULTOS. SEGÚN ESPECIFICACIONES IDRD - SUMINISTRO E INSTALACIÓN.</v>
          </cell>
          <cell r="D1631" t="str">
            <v>UN</v>
          </cell>
          <cell r="E1631">
            <v>2274750</v>
          </cell>
        </row>
        <row r="1632">
          <cell r="B1632">
            <v>5721</v>
          </cell>
          <cell r="C1632" t="str">
            <v>DOTACIÓN PLATAFORMA PARA ADULTOS. SEGÚN ESPECIFICACIONES IDRD - SUMINISTRO E INSTALACIÓN.</v>
          </cell>
          <cell r="D1632" t="str">
            <v>UN</v>
          </cell>
          <cell r="E1632">
            <v>1364626</v>
          </cell>
        </row>
        <row r="1633">
          <cell r="B1633">
            <v>5727</v>
          </cell>
          <cell r="C1633" t="str">
            <v>GEODREN VIAL DE 160mm x 1.0m. SUMINISTRO E INSTALACION. (INCLUYE EXCAVACION MANUAL (Ancho = 30cm) Y RELLENO EN MATERIAL SELECCIONADO PROVENIENTE DE EXCAVACION.</v>
          </cell>
          <cell r="D1633" t="str">
            <v>ML</v>
          </cell>
          <cell r="E1633">
            <v>101274</v>
          </cell>
        </row>
        <row r="1634">
          <cell r="B1634">
            <v>5728</v>
          </cell>
          <cell r="C1634" t="str">
            <v xml:space="preserve">GEODREN VIAL DE 200mm x 1.0m. SUMINISTRO E INSTALACION. (INCLUYE EXCAVACION MANUAL (Ancho = 30cm) Y RELLENO EN MATERIAL SELECCIONADO PROVENIENTE DE EXCAVACION. </v>
          </cell>
          <cell r="D1634" t="str">
            <v>ML</v>
          </cell>
          <cell r="E1634">
            <v>119678</v>
          </cell>
        </row>
        <row r="1635">
          <cell r="B1635">
            <v>5729</v>
          </cell>
          <cell r="C1635" t="str">
            <v>DEMARCACION PICTOGRAMA ZONA ESCOLAR EN PINTURA TERMOPLASTICA. (INCLUYE SUMINISTRO Y APLICACION CON EQUIPO. INCLUYE MICROESFERAS).</v>
          </cell>
          <cell r="D1635" t="str">
            <v>UN</v>
          </cell>
          <cell r="E1635">
            <v>1182384</v>
          </cell>
        </row>
        <row r="1636">
          <cell r="B1636">
            <v>5730</v>
          </cell>
          <cell r="C1636" t="str">
            <v>DEMARCACION METROS LINEALES EN PINTURA TIPO TRAFICO BASE SOLVENTE COLOR BLANCO Y/O AMARILLA. LINEA 0.12m Y 16 Mils (INCLUYE SUMINISTRO Y APLICACION CON EQUIPO. INCLUYE MICROESFERAS TIPO DROP ON PARA LINEAS DE BORDE Y DE CARRIL).</v>
          </cell>
          <cell r="D1636" t="str">
            <v>ML</v>
          </cell>
          <cell r="E1636">
            <v>3460</v>
          </cell>
        </row>
        <row r="1637">
          <cell r="B1637">
            <v>5731</v>
          </cell>
          <cell r="C1637" t="str">
            <v>CUADRILLA (3 AYUDANTES) HORARIO NOCTURNO</v>
          </cell>
          <cell r="D1637" t="str">
            <v>JR</v>
          </cell>
          <cell r="E1637">
            <v>184026</v>
          </cell>
        </row>
        <row r="1638">
          <cell r="B1638">
            <v>5732</v>
          </cell>
          <cell r="C1638" t="str">
            <v>CUADRILLA (4 AYUDANTES) HORARIO NOCTURNO</v>
          </cell>
          <cell r="D1638" t="str">
            <v>JR</v>
          </cell>
          <cell r="E1638">
            <v>245368</v>
          </cell>
        </row>
        <row r="1639">
          <cell r="B1639">
            <v>5733</v>
          </cell>
          <cell r="C1639" t="str">
            <v>DEMARCACION EN PINTURA TIPO TRAFICO BASE SOLVENTE COLOR BLANCO. LINEA 0.20m Y 16 Mils (INCLUYE SUMINISTRO Y APLICACION CON EQUIPO. INCLUYE MICROESFERAS TIPO DROP ON PARA LINEAS DE CARRIL).</v>
          </cell>
          <cell r="D1639" t="str">
            <v>M2</v>
          </cell>
          <cell r="E1639">
            <v>30072</v>
          </cell>
        </row>
        <row r="1640">
          <cell r="B1640">
            <v>5734</v>
          </cell>
          <cell r="C1640" t="str">
            <v>DEMARCACION EN IMPRIMANTE TIPO TRAFICO BASE SOLVENTE COLOR NEGRO. ANCHO 0.25m (INCLUYE SUMINISTRO Y APLICACION CON EQUIPO. NO INCLUYE MICROESFERAS).</v>
          </cell>
          <cell r="D1640" t="str">
            <v>M2</v>
          </cell>
          <cell r="E1640">
            <v>31088</v>
          </cell>
        </row>
        <row r="1641">
          <cell r="B1641">
            <v>5735</v>
          </cell>
          <cell r="C1641" t="str">
            <v>DEMARCACION EN IMPRIMANTE TIPO TRAFICO BASE SOLVENTE COLOR NEGRO. PARADEROS (INCLUYE SUMINISTRO Y APLICACION CON EQUIPO. NO INCLUYE MICROESFERAS).</v>
          </cell>
          <cell r="D1641" t="str">
            <v>M2</v>
          </cell>
          <cell r="E1641">
            <v>36594</v>
          </cell>
        </row>
        <row r="1642">
          <cell r="B1642">
            <v>5736</v>
          </cell>
          <cell r="C1642" t="str">
            <v>DEMARCACION METROS LINEALES EN PINTURA TIPO TRAFICO BASE SOLVENTE COLOR NEGRO. LINEA 0.15m (INCLUYE SUMINISTRO Y APLICACION CON EQUIPO. NO INCLUYE MICROESFERAS).</v>
          </cell>
          <cell r="D1642" t="str">
            <v>ML</v>
          </cell>
          <cell r="E1642">
            <v>7475</v>
          </cell>
        </row>
        <row r="1643">
          <cell r="B1643">
            <v>5737</v>
          </cell>
          <cell r="C1643" t="str">
            <v>DEMARCACION METROS CUADRADO EN PINTURA  TIPO TRAFICO BASE SOLVENTE COLOR AZUL 16 Mils PARA PRIMERA CAPA. (PARADEROS) (INCLUYE SUMINISTRO Y APLICACION CON EQUIPO. INCLUYE MICROESFERAS).</v>
          </cell>
          <cell r="D1643" t="str">
            <v>M2</v>
          </cell>
          <cell r="E1643">
            <v>31597</v>
          </cell>
        </row>
        <row r="1644">
          <cell r="B1644">
            <v>5738</v>
          </cell>
          <cell r="C1644" t="str">
            <v>DEMARCACION METROS CUADRADO EN PINTURA  TIPO TRAFICO BASE SOLVENTE COLOR AZUL 16 Mils Y 18 Mils (PARADEROS) (INCLUYE SUMINISTRO Y APLICACION CON EQUIPO. INCLUYE MICROESFERAS).</v>
          </cell>
          <cell r="D1644" t="str">
            <v>M2</v>
          </cell>
          <cell r="E1644">
            <v>73535</v>
          </cell>
        </row>
        <row r="1645">
          <cell r="B1645">
            <v>5746</v>
          </cell>
          <cell r="C1645" t="str">
            <v>EMPATES DE TUBERÍA EN PVC A PVC 2" LINEAL SEGÚN NORMA NS-023 (INCLUYE ACCESORIOS). SUMINISTRO E INSTALACIÓN.</v>
          </cell>
          <cell r="D1645" t="str">
            <v>UN</v>
          </cell>
          <cell r="E1645">
            <v>48666</v>
          </cell>
        </row>
        <row r="1646">
          <cell r="B1646">
            <v>5747</v>
          </cell>
          <cell r="C1646" t="str">
            <v>EMPATES EN LINEA DE TUBERÍA EN PVC A AC 14" (INCL UNION GIBAULT HD PARA AC CL.25 D=14", UNION DE CONSTRUCCION Y REPARACION PARA PVC D=14", UNION DE TRANSICION PCV-AC CL.25 Y 1m TUB PVC D=14 RDE 21). SUMINISTRO E INSTALACIÓN.</v>
          </cell>
          <cell r="D1646" t="str">
            <v>UN</v>
          </cell>
          <cell r="E1646">
            <v>4487551</v>
          </cell>
        </row>
        <row r="1647">
          <cell r="B1647">
            <v>5748</v>
          </cell>
          <cell r="C1647" t="str">
            <v>EMPATES EN LINEA DE TUBERÍA EN PVC A HF 3" (INCL UNION DE REPARACION PVC U.M. D=3", ADAPTADOR MACHO PVC US D=3" UNION GIBAULT HD CL.25 CL.25  D=3" Y 1m TUB PVC D=3" RDE 21). SUMINISTRO E INSTALACIÓN.</v>
          </cell>
          <cell r="D1647" t="str">
            <v>UN</v>
          </cell>
          <cell r="E1647">
            <v>179263</v>
          </cell>
        </row>
        <row r="1648">
          <cell r="B1648">
            <v>5749</v>
          </cell>
          <cell r="C1648" t="str">
            <v>REDUCCION CONCENTRICA HD 4" x 2" (SUMINISTRO E INSTALACIÓN).</v>
          </cell>
          <cell r="D1648" t="str">
            <v>UN</v>
          </cell>
          <cell r="E1648">
            <v>127556</v>
          </cell>
        </row>
        <row r="1649">
          <cell r="B1649">
            <v>5750</v>
          </cell>
          <cell r="C1649" t="str">
            <v>REDUCCION CONCENTRICA HD 6" x 4" (SUMINISTRO E INSTALACIÓN).</v>
          </cell>
          <cell r="D1649" t="str">
            <v>UN</v>
          </cell>
          <cell r="E1649">
            <v>247438</v>
          </cell>
        </row>
        <row r="1650">
          <cell r="B1650">
            <v>5751</v>
          </cell>
          <cell r="C1650" t="str">
            <v>REDUCCION CONCENTRICA HD 14" x 12" (SUMINISTRO E INSTALACIÓN).</v>
          </cell>
          <cell r="D1650" t="str">
            <v>UN</v>
          </cell>
          <cell r="E1650">
            <v>2138937</v>
          </cell>
        </row>
        <row r="1651">
          <cell r="B1651">
            <v>5752</v>
          </cell>
          <cell r="C1651" t="str">
            <v>DESMONTE Y UBICACIÓN PARADEROS SITP TRASLADO. De paradero existente. Incluye concreto 3000 PSI Hecho en obra 1:2:2 con arena de rio y triturado 3/4" para anclaje. Transporte y disposición de escombros a 21 Km.</v>
          </cell>
          <cell r="D1651" t="str">
            <v>UN</v>
          </cell>
          <cell r="E1651">
            <v>455902</v>
          </cell>
        </row>
        <row r="1652">
          <cell r="B1652">
            <v>5753</v>
          </cell>
          <cell r="C1652" t="str">
            <v>CASETAS TELEFONICAS. REUBICACION O RETIRO. Desmonte y reubicacion de caseta existente. Incluye concreto 3000 PSI Hecho en obra 1:2:2 con arena de rio y triturado 3/4" para anclaje. Transp y dispos. de escombros a 21 Km.</v>
          </cell>
          <cell r="D1652" t="str">
            <v>UN</v>
          </cell>
          <cell r="E1652">
            <v>258921</v>
          </cell>
        </row>
        <row r="1653">
          <cell r="B1653">
            <v>5754</v>
          </cell>
          <cell r="C1653" t="str">
            <v>DESMONTE Y REUBICACIÓN MODULO SERVICIO AL CIUDADANO (REDEP). De modulo existente. Incluye concreto 3000 PSI Hecho en obra 1:2:2 con arena de rio y triturado 3/4" para anclaje. Transp y dispos. de escombros a 21 Km.</v>
          </cell>
          <cell r="D1653" t="str">
            <v>UN</v>
          </cell>
          <cell r="E1653">
            <v>412752</v>
          </cell>
        </row>
        <row r="1654">
          <cell r="B1654">
            <v>5759</v>
          </cell>
          <cell r="C1654" t="str">
            <v>SALIDA PARA TOMA MONOFASICA DOBLE. SUMINISTRO E INSTALACION. (Incluye accesorios de instalacion y fijacion. No incluye tuberia ni cableado).</v>
          </cell>
          <cell r="D1654" t="str">
            <v>UN</v>
          </cell>
          <cell r="E1654">
            <v>9230</v>
          </cell>
        </row>
        <row r="1655">
          <cell r="B1655">
            <v>5760</v>
          </cell>
          <cell r="C1655" t="str">
            <v>TUBERIA METALICA EMT DE D= 3/4". SUMINISTRO E INSTALACION. (Incluye accesorios de instalacion y fijacion).</v>
          </cell>
          <cell r="D1655" t="str">
            <v>ML</v>
          </cell>
          <cell r="E1655">
            <v>10941</v>
          </cell>
        </row>
        <row r="1656">
          <cell r="B1656">
            <v>5761</v>
          </cell>
          <cell r="C1656" t="str">
            <v>CABLE THHN No.10 EN COBRE. SUMINISTRO E INSTALACION. (Incluye accesorios de instalacion).</v>
          </cell>
          <cell r="D1656" t="str">
            <v>ML</v>
          </cell>
          <cell r="E1656">
            <v>3891</v>
          </cell>
        </row>
        <row r="1657">
          <cell r="B1657">
            <v>5762</v>
          </cell>
          <cell r="C1657" t="str">
            <v>SALIDA PARA TOMA TRIFASICA DE SEGURIDAD. SUMINISTRO E INSTALACION. (Incluye accesorios de instalacion y fijacion. No incluye tuberia ni cableado).</v>
          </cell>
          <cell r="D1657" t="str">
            <v>UN</v>
          </cell>
          <cell r="E1657">
            <v>21147</v>
          </cell>
        </row>
        <row r="1658">
          <cell r="B1658">
            <v>5763</v>
          </cell>
          <cell r="C1658" t="str">
            <v>CABLE No.2 AWG-THHN-600V EN COBRE. SUMINISTRO E INSTALACION. (Incluye accesorios de instalacion).</v>
          </cell>
          <cell r="D1658" t="str">
            <v>ML</v>
          </cell>
          <cell r="E1658">
            <v>12460</v>
          </cell>
        </row>
        <row r="1659">
          <cell r="B1659">
            <v>5764</v>
          </cell>
          <cell r="C1659" t="str">
            <v>CABLE No.14 AWG-THHN-600V EN COBRE. SUMINISTRO E INSTALACION. (Incluye accesorios de instalacion).</v>
          </cell>
          <cell r="D1659" t="str">
            <v>ML</v>
          </cell>
          <cell r="E1659">
            <v>3117</v>
          </cell>
        </row>
        <row r="1660">
          <cell r="B1660">
            <v>5765</v>
          </cell>
          <cell r="C1660" t="str">
            <v>CABLE No.12 AWG-THHN-600V EN COBRE. SUMINISTRO E INSTALACION. (Incluye accesorios de instalacion).</v>
          </cell>
          <cell r="D1660" t="str">
            <v>ML</v>
          </cell>
          <cell r="E1660">
            <v>3096</v>
          </cell>
        </row>
        <row r="1661">
          <cell r="B1661">
            <v>5766</v>
          </cell>
          <cell r="C1661" t="str">
            <v>SALIDA PARA AVISO PUBLICITARIO. SUMINISTRO E INSTALACION. (Incluye accesorios de instalacion y fijacion. No incluye tuberia ni cableado).</v>
          </cell>
          <cell r="D1661" t="str">
            <v>UN</v>
          </cell>
          <cell r="E1661">
            <v>9230</v>
          </cell>
        </row>
        <row r="1662">
          <cell r="B1662">
            <v>5767</v>
          </cell>
          <cell r="C1662" t="str">
            <v>CABLE No.6 AWG-THHN-600V EN COBRE. SUMINISTRO E INSTALACION. (Incluye accesorios de instalacion).</v>
          </cell>
          <cell r="D1662" t="str">
            <v>ML</v>
          </cell>
          <cell r="E1662">
            <v>7415</v>
          </cell>
        </row>
        <row r="1663">
          <cell r="B1663">
            <v>5768</v>
          </cell>
          <cell r="C1663" t="str">
            <v>SALIDA PARA TOMA REGULADA. SUMINISTRO E INSTALACIÓN. SALIDA EN PISO DE LA TAQUILLA O TORNIQUETE O CCTV.(Incluye accesorios de instalacion y fijacion. No incluye tuberia ni cableado).</v>
          </cell>
          <cell r="D1663" t="str">
            <v>UN</v>
          </cell>
          <cell r="E1663">
            <v>16398</v>
          </cell>
        </row>
        <row r="1664">
          <cell r="B1664">
            <v>5769</v>
          </cell>
          <cell r="C1664" t="str">
            <v>SALIDA PARA INFORMADORES. SUMINISTRO E INSTALACION. SALIDA EN PISO DE LA TAQUILLA O TORNIQUETE O CCTV.(Incluye accesorios de instalacion y fijacion. No incluye tuberia ni cableado).</v>
          </cell>
          <cell r="D1664" t="str">
            <v>UN</v>
          </cell>
          <cell r="E1664">
            <v>9230</v>
          </cell>
        </row>
        <row r="1665">
          <cell r="B1665">
            <v>5770</v>
          </cell>
          <cell r="C1665" t="str">
            <v>SALIDA PARA BOMBA RIEGO ZONAS VERDES. SUMINISTRO E INSTALACION. ES LA SALIDA AL TAQUE.(Incluye accesorios de instalacion y fijacion. No incluye tuberia ni cableado).</v>
          </cell>
          <cell r="D1665" t="str">
            <v>UN</v>
          </cell>
          <cell r="E1665">
            <v>17925</v>
          </cell>
        </row>
        <row r="1666">
          <cell r="B1666">
            <v>5771</v>
          </cell>
          <cell r="C1666" t="str">
            <v>CABLE No.8 AWG-THHN-600V EN COBRE. SUMINISTRO E INSTALACION. (Incluye accesorios de instalacion).</v>
          </cell>
          <cell r="D1666" t="str">
            <v>ML</v>
          </cell>
          <cell r="E1666">
            <v>5334</v>
          </cell>
        </row>
        <row r="1667">
          <cell r="B1667">
            <v>5772</v>
          </cell>
          <cell r="C1667" t="str">
            <v>SALIDA PARA CONTROLADOR. SUMINISTRO E INSTALACION. (Incluye accesorios de instalacion y fijacion. No incluye tuberia ni cableado).</v>
          </cell>
          <cell r="D1667" t="str">
            <v>UN</v>
          </cell>
          <cell r="E1667">
            <v>9230</v>
          </cell>
        </row>
        <row r="1668">
          <cell r="B1668">
            <v>5773</v>
          </cell>
          <cell r="C1668" t="str">
            <v>SALIDA PARA DATOS EN TAQUILLAS O CCTV. SUMIN E INSTAL. INCL. CAJA GALVANIZADA. TOMA DE SALIDA DE DATOS. PONCHADO DE LOS JACKS EN LOS EXTREMOS DEL CABLE Y LA CERTIFICACION DE LAS SALIDAS. (No incluye tuberia ni cableado UTP).</v>
          </cell>
          <cell r="D1668" t="str">
            <v>UN</v>
          </cell>
          <cell r="E1668">
            <v>29420</v>
          </cell>
        </row>
        <row r="1669">
          <cell r="B1669">
            <v>5774</v>
          </cell>
          <cell r="C1669" t="str">
            <v>CABLE UTP CATEGORIA 6A. SUMINISTRO E INSTALACION. (Incluye accesorios de instalacion).</v>
          </cell>
          <cell r="D1669" t="str">
            <v>ML</v>
          </cell>
          <cell r="E1669">
            <v>7229</v>
          </cell>
        </row>
        <row r="1670">
          <cell r="B1670">
            <v>5775</v>
          </cell>
          <cell r="C1670" t="str">
            <v>SALIDA PARA SONIDO (POR EL TECHO DE LA ESTACIÓN). SUMINISTRO E INSTALACIÓN. (Incluye accesorios de instalación. No incluye tubería ni cableado).</v>
          </cell>
          <cell r="D1670" t="str">
            <v>UN</v>
          </cell>
          <cell r="E1670">
            <v>14299</v>
          </cell>
        </row>
        <row r="1671">
          <cell r="B1671">
            <v>5776</v>
          </cell>
          <cell r="C1671" t="str">
            <v>CABLE POLARIZADO  2 No.14. SUMINISTRO E INSTALACION. (Incluye accesorios de instalacion).</v>
          </cell>
          <cell r="D1671" t="str">
            <v>ML</v>
          </cell>
          <cell r="E1671">
            <v>5475</v>
          </cell>
        </row>
        <row r="1672">
          <cell r="B1672">
            <v>5777</v>
          </cell>
          <cell r="C1672" t="str">
            <v>SALIDA PARA CCTV (POR EL TECHO DE LA ESTACION). SUMINISTRO E INSTALACION. ES LA SALIDA POR EL TECHO EN LOS EXTREMOS DE CADA ESTACION. (Incluye accesorios de instalacion. No incluye tuberia ni cableado).</v>
          </cell>
          <cell r="D1672" t="str">
            <v>UN</v>
          </cell>
          <cell r="E1672">
            <v>12314</v>
          </cell>
        </row>
        <row r="1673">
          <cell r="B1673">
            <v>5778</v>
          </cell>
          <cell r="C1673" t="str">
            <v>SALIDA PARA EL MASTIL DEL GPS. INCL PEDESTAL EN CONCRETO DE 1.0mx0.8mx0.8m. SUMIN E INSTAL. EMBEBIDA EN EL PISO. (No incluye tuberia ni cableado).</v>
          </cell>
          <cell r="D1673" t="str">
            <v>UN</v>
          </cell>
          <cell r="E1673">
            <v>200936</v>
          </cell>
        </row>
        <row r="1674">
          <cell r="B1674">
            <v>5779</v>
          </cell>
          <cell r="C1674" t="str">
            <v>ACOMETIDA TRIFASICA (3 No.4 + 1 No.4 + 1No.4T AWG-THHN-600V-CU). SUMINISTRO E INSTALACION. EN TUBERIA PVC 4".</v>
          </cell>
          <cell r="D1674" t="str">
            <v>ML</v>
          </cell>
          <cell r="E1674">
            <v>50383</v>
          </cell>
        </row>
        <row r="1675">
          <cell r="B1675">
            <v>5780</v>
          </cell>
          <cell r="C1675" t="str">
            <v>ACOMETIDA TRIFASICA (3 No.6 + 1 No.6 + 1No.8T AWG-THHN-600V-CU). SUMINISTRO E INSTALACION. ACOMETIDAS PARCIALES PARA LOS TABLEROS BRAKERS DE TRANSMILENIO, EN TUBERIA EMT 1 1/4".</v>
          </cell>
          <cell r="D1675" t="str">
            <v>ML</v>
          </cell>
          <cell r="E1675">
            <v>39436</v>
          </cell>
        </row>
        <row r="1676">
          <cell r="B1676">
            <v>5781</v>
          </cell>
          <cell r="C1676" t="str">
            <v>ACOMETIDA MONOFASICA (1 No.8 + 1 No.6 + 1No.8T AWG-THHN-600V-CU). SUMINISTRO E INSTALACION. ACOMETIDAS PARCIALES PARA LOS TABLEROS BRAKERS DE TABLERO REGULADO MONOFASICO, EN TUBERIA EMT 1".</v>
          </cell>
          <cell r="D1676" t="str">
            <v>ML</v>
          </cell>
          <cell r="E1676">
            <v>22952</v>
          </cell>
        </row>
        <row r="1677">
          <cell r="B1677">
            <v>5782</v>
          </cell>
          <cell r="C1677" t="str">
            <v>ACOMETIDA MONOFASICA (1 No.8 + 1 No.8 + 1No.8T AWG-THHN-600V-CU). SUMINISTRO E INSTALACION. ACOMETIDAS PARCIALES PARA LOS TABLEROS BRAKERS DE TABLERO PRINCIPAL REGULADO MONOFASICO, EN TUBERIA EMT 1".</v>
          </cell>
          <cell r="D1677" t="str">
            <v>ML</v>
          </cell>
          <cell r="E1677">
            <v>22985</v>
          </cell>
        </row>
        <row r="1678">
          <cell r="B1678">
            <v>5783</v>
          </cell>
          <cell r="C1678" t="str">
            <v>ACOMETIDA MONOFASICA (1 No.10 + 1 No.10 + 1No.10T AWG-THHN-600V-CU). SUMINISTRO E INSTALACION. ACOMETIDAS PARCIALES PARA LOS TABLEROS BRAKERS DE PUBLICIDAD, EN TUBERIA EMT 3/4".</v>
          </cell>
          <cell r="D1678" t="str">
            <v>ML</v>
          </cell>
          <cell r="E1678">
            <v>17327</v>
          </cell>
        </row>
        <row r="1679">
          <cell r="B1679">
            <v>5784</v>
          </cell>
          <cell r="C1679" t="str">
            <v>ACOMETIDA (1 No.8 + 1 No.8 + 1No.10 AWG-THHN-600V-CU). SUMINISTRO E INSTALACION.TUBERIA EMT 3/4" DESDE EL TOTALIZADOR DE LA PLANTA ELECTRICA HASTA LA TRANSFERENCIA.</v>
          </cell>
          <cell r="D1679" t="str">
            <v>ML</v>
          </cell>
          <cell r="E1679">
            <v>19007</v>
          </cell>
        </row>
        <row r="1680">
          <cell r="B1680">
            <v>5785</v>
          </cell>
          <cell r="C1680" t="str">
            <v>2 DUCTOS D=2" GALVANIZADOS. SUMINISTRO E INSTALACION. INCLUYE ELEMENTOS DE FIJACION Y ACCESORIOS.</v>
          </cell>
          <cell r="D1680" t="str">
            <v>ML</v>
          </cell>
          <cell r="E1680">
            <v>59163</v>
          </cell>
        </row>
        <row r="1681">
          <cell r="B1681">
            <v>5786</v>
          </cell>
          <cell r="C1681" t="str">
            <v>2 DUCTOS D=3" GALVANIZADOS. SUMINISTRO E INSTALACION. INCLUYE ELEMENTOS DE FIJACION Y ACCESORIOS.</v>
          </cell>
          <cell r="D1681" t="str">
            <v>ML</v>
          </cell>
          <cell r="E1681">
            <v>144725</v>
          </cell>
        </row>
        <row r="1682">
          <cell r="B1682">
            <v>5788</v>
          </cell>
          <cell r="C1682" t="str">
            <v>TABLERO TRIFASICO DE 18 CIRCUITOS, CON ESPACIO PARA TOTALIZADOR. SUMINISTRO E INSTALACION. CORRESPONDE AL TABLERO DE ENERGIA REGULADA DE LOS MODULOS.</v>
          </cell>
          <cell r="D1682" t="str">
            <v>UN</v>
          </cell>
          <cell r="E1682">
            <v>216419</v>
          </cell>
        </row>
        <row r="1683">
          <cell r="B1683">
            <v>5789</v>
          </cell>
          <cell r="C1683" t="str">
            <v>MEDIDOR DE ENERGIA TRIFASICO 20-80 AMP. SUMINISTRO E INSTALACION. PARALA CUENTA DE LA ESTACION UBICADA EN EL ARMARIO DEL CUARTO ELECTRICO DE TAQUILLAS. SE ENERGIZARA CUANDO LA CUENTA SEA LEGALIZADA ANTE CODENSA.</v>
          </cell>
          <cell r="D1683" t="str">
            <v>UN</v>
          </cell>
          <cell r="E1683">
            <v>228320</v>
          </cell>
        </row>
        <row r="1684">
          <cell r="B1684">
            <v>5790</v>
          </cell>
          <cell r="C1684" t="str">
            <v>MEDIDOR DE ENERGIA MONOFASICO. SUMINISTRO E INSTALACION. PARA LAS CUENTA DE PUBLICIDAD Y REGULADA. SE UBICA EN EL CUARTO ELECTRICO DE TAQUILLAS. SE ENERGIZARA CUANDO LA CUENTA SEA LEGALIZADA ANTE CODENSA.</v>
          </cell>
          <cell r="D1684" t="str">
            <v>UN</v>
          </cell>
          <cell r="E1684">
            <v>110963</v>
          </cell>
        </row>
        <row r="1685">
          <cell r="B1685">
            <v>5791</v>
          </cell>
          <cell r="C1685" t="str">
            <v>CABLE DE COBRE DESNUDO No.2/0 AWG. SUMINISTRO E INSTALACION. PARA EL ANILLO EQUIPOTENCIAL DE LA ESTACION, UNIENDO LOS ELECTRODOS DE CAJA DE 3 MEDIDORES CON LOS DE LOS MODULOS. INCLUYE SOLDADURA EXOTERMICA.</v>
          </cell>
          <cell r="D1685" t="str">
            <v>UN</v>
          </cell>
          <cell r="E1685">
            <v>57138</v>
          </cell>
        </row>
        <row r="1686">
          <cell r="B1686">
            <v>5792</v>
          </cell>
          <cell r="C1686" t="str">
            <v>CABLE DE MEDIA TENSION XLPE 4/0 ALUMINIO. SUMINISTRO E INSTALACION.</v>
          </cell>
          <cell r="D1686" t="str">
            <v>ML</v>
          </cell>
          <cell r="E1686">
            <v>31432</v>
          </cell>
        </row>
        <row r="1687">
          <cell r="B1687">
            <v>5793</v>
          </cell>
          <cell r="C1687" t="str">
            <v>DUCTO PVC DB 6". SUMINISTRO E INSTALACION.</v>
          </cell>
          <cell r="D1687" t="str">
            <v>ML</v>
          </cell>
          <cell r="E1687">
            <v>42379</v>
          </cell>
        </row>
        <row r="1688">
          <cell r="B1688">
            <v>5794</v>
          </cell>
          <cell r="C1688" t="str">
            <v>CONDUCTOR RED BAJA TENSION (3 No.4 + 1 No.6 600V- CU THHN). SUMIN E INSTAL. CONDUCTORES DE LA PARCIAL ENTRE TRAFO Y GABINETE DE 3 MEDIDORES, INSTALADOS EN TUBERIA  DE 2x4" PVC BAJO EL PISO INSTAL CON GRADO DE DIFICULTAD.</v>
          </cell>
          <cell r="D1688" t="str">
            <v>ML</v>
          </cell>
          <cell r="E1688">
            <v>69390</v>
          </cell>
        </row>
        <row r="1689">
          <cell r="B1689">
            <v>5798</v>
          </cell>
          <cell r="C1689" t="str">
            <v>REHABILITACIÓN DE PAVIMENTO RÍGIDO: LOSAS EN CONCRETO HIDRAULICO MR-50 e=0.27m PARA TRONCAL.</v>
          </cell>
          <cell r="D1689" t="str">
            <v>M2</v>
          </cell>
          <cell r="E1689">
            <v>297140</v>
          </cell>
        </row>
        <row r="1690">
          <cell r="B1690">
            <v>5799</v>
          </cell>
          <cell r="C1690" t="str">
            <v>REHABILITACION PAVIMENTO ARTICULADO EN ADOQUIN DE ARCILLA - TRAFICO LIVIANO</v>
          </cell>
          <cell r="D1690" t="str">
            <v>M2</v>
          </cell>
          <cell r="E1690">
            <v>67832</v>
          </cell>
        </row>
        <row r="1691">
          <cell r="B1691">
            <v>5800</v>
          </cell>
          <cell r="C1691" t="str">
            <v>REHABILITACIÓN DE PAVIMENTO FLEXIBLE e= 0.18m   BG_B=25cm</v>
          </cell>
          <cell r="D1691" t="str">
            <v>M2</v>
          </cell>
          <cell r="E1691">
            <v>227057</v>
          </cell>
        </row>
        <row r="1692">
          <cell r="B1692">
            <v>5801</v>
          </cell>
          <cell r="C1692" t="str">
            <v>REHABILITACIÓN DE PAVIMENTO FLEXIBLE e= 0.12m BG_B=25cm</v>
          </cell>
          <cell r="D1692" t="str">
            <v>M2</v>
          </cell>
          <cell r="E1692">
            <v>154201</v>
          </cell>
        </row>
        <row r="1693">
          <cell r="B1693">
            <v>5802</v>
          </cell>
          <cell r="C1693" t="str">
            <v>REHABILITACIÓN DE PAVIMENTO FLEXIBLE e= 0.10m BG_B= 0.25m</v>
          </cell>
          <cell r="D1693" t="str">
            <v>M2</v>
          </cell>
          <cell r="E1693">
            <v>139972</v>
          </cell>
        </row>
        <row r="1694">
          <cell r="B1694">
            <v>5825</v>
          </cell>
          <cell r="C1694" t="str">
            <v>CAJA ESPACIO 4 MEDIDORES ENERGIA, BARRAJES INDEPENDIENTES NEUTRO Y TIERRA Y ESPACIO TOTALIZADORES. SUM. E INSTAL. INCL. 1 TOTALIZADOR INDUSTRIAL 3x80A, 1 SUB-BREAKER ENCHUFABLE 3x60A, 1 DE 1x50A Y 1 DE 1x15A. CAJA 0.80x0.18m.</v>
          </cell>
          <cell r="D1694" t="str">
            <v>UN</v>
          </cell>
          <cell r="E1694">
            <v>577160</v>
          </cell>
        </row>
        <row r="1695">
          <cell r="B1695">
            <v>5826</v>
          </cell>
          <cell r="C1695" t="str">
            <v>TABLERO TRIFASICO 18 CIRCUITOS, ESPACIO TOTALIZADORES. SUM. E INSTAL. INCL. 10 BREAKERS ENCHUFABLES MONOPOLARES 1x15A, 1 BREAKER ENCHUFABLE BIPOLAR 2x15A, 1 DE 1x20A. INCL 1 TOTALIZADOR INDUSTRIAL DE 30A PARA PROTECCION.</v>
          </cell>
          <cell r="D1695" t="str">
            <v>UN</v>
          </cell>
          <cell r="E1695">
            <v>644148</v>
          </cell>
        </row>
        <row r="1696">
          <cell r="B1696">
            <v>5827</v>
          </cell>
          <cell r="C1696" t="str">
            <v>TABLERO MONOFASICO CON ESPACIO PARA 6 CIRCUITOS. SUM. E INSTAL. INCL. 3 BREAKERS ENCHUFABLES MONOPOLARES DE 1x15A PARA TOMAS DE AVISOS PUBLICITARIOS Y MUPI.</v>
          </cell>
          <cell r="D1696" t="str">
            <v>UN</v>
          </cell>
          <cell r="E1696">
            <v>137903</v>
          </cell>
        </row>
        <row r="1697">
          <cell r="B1697">
            <v>5830</v>
          </cell>
          <cell r="C1697" t="str">
            <v>SALIDA PARA LUMINARIA CUADRADA LED 35 W. ES LA CAJA DE SALIDA PROPIA DE LA LAMPARA EN LAS TAQUILLAS. INCLUYE LUMINARIA. INCL. ACCESORIOS DE FIJACION E INSTALACION. NO INCL. TUBERIA NI CABLEADO.</v>
          </cell>
          <cell r="D1697" t="str">
            <v>UN</v>
          </cell>
          <cell r="E1697">
            <v>263488</v>
          </cell>
        </row>
        <row r="1698">
          <cell r="B1698">
            <v>5831</v>
          </cell>
          <cell r="C1698" t="str">
            <v>TUBERIA EMT D= 1 1/2". SUMINISTRO E INSTALACION. (Incluye Accesorios de Instalacion y Fijacion).</v>
          </cell>
          <cell r="D1698" t="str">
            <v>ML</v>
          </cell>
          <cell r="E1698">
            <v>18799</v>
          </cell>
        </row>
        <row r="1699">
          <cell r="B1699">
            <v>5832</v>
          </cell>
          <cell r="C1699" t="str">
            <v>ACOMETIDA MONOFASICA (18+18+110T AWG-THHN-600V-CU) SUMINISTRO E INSTALACION  (ACOMETIDAS PARCIALES PARA LOS TABLEROS BREAKERS DE TAQUILLA Y UPS, EN TUBERIA EMT 1". INCLUYE ACCESORIOS DE INSTALACION Y FIJACION.</v>
          </cell>
          <cell r="D1699" t="str">
            <v>ML</v>
          </cell>
          <cell r="E1699">
            <v>21179</v>
          </cell>
        </row>
        <row r="1700">
          <cell r="B1700">
            <v>5833</v>
          </cell>
          <cell r="C1700" t="str">
            <v>ACOMETIDA MONOFASICA (14+14+16T AWG-THHN-600V-CU) SUMINISTRO E INSTALACION  (ACOMETIDAS PARCIALES PARA LOS TABLEROS REGULADOS DE MODULOS, EN TUBERIA EMT 1 1/2". INCLUYE ACCESORIOS DE INSTALACION Y FIJACION.</v>
          </cell>
          <cell r="D1700" t="str">
            <v>ML</v>
          </cell>
          <cell r="E1700">
            <v>37231</v>
          </cell>
        </row>
        <row r="1701">
          <cell r="B1701">
            <v>5834</v>
          </cell>
          <cell r="C1701" t="str">
            <v>ACOMETIDA MONOFASICA (110+110+112T AWG-THHN-600V-CU) SUMINISTRO E INSTALACION  (ACOMETIDAS PARCIALES PARA LOS TABLEROS BREAKERS DE PUBLICIDAD, EN TUBERIA EMT 3/4". INCLUYE ACCESORIOS DE INSTALACION Y FIJACION.</v>
          </cell>
          <cell r="D1701" t="str">
            <v>ML</v>
          </cell>
          <cell r="E1701">
            <v>16653</v>
          </cell>
        </row>
        <row r="1702">
          <cell r="B1702">
            <v>5835</v>
          </cell>
          <cell r="C1702" t="str">
            <v>CABLE COBRE DESNUDO  1/0 AWG PARA EL ANILLO EQUIPOTENCIAL DE LA ESTACION, UNIENDO LOS ELECTRODOS DE CAJA DE 4 MEDIDORES CON LOS DE LOS MODULOS EN TUBERIA EMT 1". INCLUYE ACCESORIOS DE FIJACION E INSTALACION.</v>
          </cell>
          <cell r="D1702" t="str">
            <v>ML</v>
          </cell>
          <cell r="E1702">
            <v>30027</v>
          </cell>
        </row>
        <row r="1703">
          <cell r="B1703">
            <v>5836</v>
          </cell>
          <cell r="C1703" t="str">
            <v>ACOMETIDA TRIFASICA (36+16+18T AWG-THHN-600V-CU) SUMINISTRO E INSTALACION  (ACOMETIDAS PARCIALES PARA LOS TABLEROS BREAKERS DE TRANSMILENIO, EN TUBERIA EMT 1 1/2". INCLUYE ACCESORIOS DE INSTALACION Y FIJACION.</v>
          </cell>
          <cell r="D1703" t="str">
            <v>ML</v>
          </cell>
          <cell r="E1703">
            <v>39647</v>
          </cell>
        </row>
        <row r="1704">
          <cell r="B1704">
            <v>5837</v>
          </cell>
          <cell r="C1704" t="str">
            <v>ACOMETIDA MONOFASICA (16+16+18T AWG-THHN-600V-CU) SUMINISTRO E INSTALACION  (ACOMETIDAS PARCIALES PARA LOS TABLEROS BREAKERS DE TAQUILLA Y UPS, EN TUBERIA EMT 1 1/4". INCLUYE ACCESORIOS DE INSTALACION Y FIJACION.</v>
          </cell>
          <cell r="D1704" t="str">
            <v>ML</v>
          </cell>
          <cell r="E1704">
            <v>29921</v>
          </cell>
        </row>
        <row r="1705">
          <cell r="B1705">
            <v>5838</v>
          </cell>
          <cell r="C1705" t="str">
            <v>ACOMETIDA MONOFASICA (12+12+14T AWG-THHN-600V-CU) SUMINISTRO E INSTALACION  (ACOMETIDAS PARCIALES PARA LOS TABLEROS REGULADOS DE LOS MODULOS, EN TUBERIA EMT 3". INCLUYE ACCESORIOS DE INSTALACION Y FIJACION.</v>
          </cell>
          <cell r="D1705" t="str">
            <v>ML</v>
          </cell>
          <cell r="E1705">
            <v>81227</v>
          </cell>
        </row>
        <row r="1706">
          <cell r="B1706">
            <v>5839</v>
          </cell>
          <cell r="C1706" t="str">
            <v>CONDUCTOR ACOMETIDA EN BAJA TENSION (44+14T AWG-THHN-600V-CU) SUMINISTRO E INSTALACION  (CONDUCTORES DE LA ACOMETIDA ENTRE EL PUNTO DE CONEXION CODENSA Y CAJA DE 4 MEDIDORES INSTALADOS EN TUBERIA  DE 2x4" PVC.</v>
          </cell>
          <cell r="D1706" t="str">
            <v>ML</v>
          </cell>
          <cell r="E1706">
            <v>63283</v>
          </cell>
        </row>
        <row r="1707">
          <cell r="B1707">
            <v>5840</v>
          </cell>
          <cell r="C1707" t="str">
            <v>TUBERIA METALICA EMT DE D= 1". SUMINISTRO E INSTALACION. (Incluye accesorios de instalacion y fijacion).</v>
          </cell>
          <cell r="D1707" t="str">
            <v>ML</v>
          </cell>
          <cell r="E1707">
            <v>13046</v>
          </cell>
        </row>
        <row r="1708">
          <cell r="B1708">
            <v>5841</v>
          </cell>
          <cell r="C1708" t="str">
            <v>CONDUCTOR ACOMETIDA EN BAJA TENSION (42+12T AWG-THHN-600V-CU) SUMINISTRO E INSTALACION  (CONDUCTORES DE LA ACOMETIDA ENTRE EL PUNTO DE CONEXION CODENSA Y CAJA DE 4 MEDIDORES INSTALADOS EN TUBERIA  DE 2x4" PVC.</v>
          </cell>
          <cell r="D1708" t="str">
            <v>ML</v>
          </cell>
          <cell r="E1708">
            <v>81416</v>
          </cell>
        </row>
        <row r="1709">
          <cell r="B1709">
            <v>5842</v>
          </cell>
          <cell r="C1709" t="str">
            <v>ESCARIFICACION, HUMEDECIMIENTO, NIVELACION Y COMPACTACION CON VIBROCOMPACTADOR DEL MATERIAL GRANULAR EXISTENTE.</v>
          </cell>
          <cell r="D1709" t="str">
            <v>M3</v>
          </cell>
          <cell r="E1709">
            <v>17487</v>
          </cell>
        </row>
        <row r="1710">
          <cell r="B1710">
            <v>5843</v>
          </cell>
          <cell r="C1710" t="str">
            <v>GEOMALLAS CON FIBRAS CONTINUAS DE MULTIFILAMENTOS DE POLIESTER DE ALTA TENACIDAD (IDU ET SECCION 342-11 TRAFICO T4 - T5, RESISTENCIA ULTIMA &gt; 100KN/m). SUMINISTRO E INSTALACION.</v>
          </cell>
          <cell r="D1710" t="str">
            <v>M2</v>
          </cell>
          <cell r="E1710">
            <v>15322</v>
          </cell>
        </row>
        <row r="1711">
          <cell r="B1711">
            <v>5844</v>
          </cell>
          <cell r="C1711" t="str">
            <v>GEOMALLAS CON FIBRAS CONTINUAS DE MULTIFILAMENTOS DE POLIESTER DE ALTA TENACIDAD (IDU ET SECCION 342-11 TRAFICO T4 - T5, RESISTENCIA ULTIMA &gt; 75KN/m). SUMINISTRO E INSTALACION.</v>
          </cell>
          <cell r="D1711" t="str">
            <v>M2</v>
          </cell>
          <cell r="E1711">
            <v>13701</v>
          </cell>
        </row>
        <row r="1712">
          <cell r="B1712">
            <v>5845</v>
          </cell>
          <cell r="C1712" t="str">
            <v>GEODREN VIAL CON TUBERIA CIRCULAR 100mm H= 2.0m. SUMINISTRO E INSTALACION. (No incluye excavacion ni rellenos)</v>
          </cell>
          <cell r="D1712" t="str">
            <v>ML</v>
          </cell>
          <cell r="E1712">
            <v>85277</v>
          </cell>
        </row>
        <row r="1713">
          <cell r="B1713">
            <v>5846</v>
          </cell>
          <cell r="C1713" t="str">
            <v>SEPARADORES TIPO TRANSMILENIO DELINEADOR TIPO A EN POLIETILENO (0.77m x 0.15m x 0.10m) Y 4 TORNILLOS EN ACERO INOXIDABLE DE 1/2" DE ANCHO Y 4 TORNILLOS DE 1/2" DE LARGO. SUMINISTRO E INSTALACION.</v>
          </cell>
          <cell r="D1713" t="str">
            <v>UN</v>
          </cell>
          <cell r="E1713">
            <v>175852</v>
          </cell>
        </row>
        <row r="1714">
          <cell r="B1714">
            <v>5847</v>
          </cell>
          <cell r="C1714" t="str">
            <v>SEPARADORES TIPO TRANSMILENIO DELINEADOR TIPO B EN POLIETILENO (0.78m x 0.20m x 0.15m) Y 4 TORNILLOS EN ACERO INOXIDABLE DE 1/2" DE ANCHO Y 5 TORNILLOS DE 1/2" DE LARGO. SUMINISTRO E INSTALACION.</v>
          </cell>
          <cell r="D1714" t="str">
            <v>UN</v>
          </cell>
          <cell r="E1714">
            <v>175852</v>
          </cell>
        </row>
        <row r="1715">
          <cell r="B1715">
            <v>5848</v>
          </cell>
          <cell r="C1715" t="str">
            <v>SEPARADORES TIPO TRANSMILENIO DELINEADOR TIPO C EN POLIETILENO (0.405m x 0.15m x 0.85m) Y 2 TORNILLOS EN ACERO INOXIDABLE DE 1/2" DE ANCHO Y 4 TORNILLOS DE 1/2" DE LARGO. SUMINISTRO E INSTALACION.</v>
          </cell>
          <cell r="D1715" t="str">
            <v>UN</v>
          </cell>
          <cell r="E1715">
            <v>44300</v>
          </cell>
        </row>
        <row r="1716">
          <cell r="B1716">
            <v>5850</v>
          </cell>
          <cell r="C1716" t="str">
            <v>FLECHA DIRECCIONAL "A LA IZQUIERDA" (e= 15 mils. TERMOPLASTICA. AREA: 1.5037 m2 SEGUN EL MANUAL DE SEÑALIZACION VIAL. SUMINISTRO Y APLICACION CON EQUIPO. INCLUYE MICROESFERAS.</v>
          </cell>
          <cell r="D1716" t="str">
            <v>UN</v>
          </cell>
          <cell r="E1716">
            <v>171816</v>
          </cell>
        </row>
        <row r="1717">
          <cell r="B1717">
            <v>5851</v>
          </cell>
          <cell r="C1717" t="str">
            <v>DEMARCACION DE FLECHA DE TERMINACION DE CARRIL (e= 2.3 mils. TERMOPLASTICA. AREA: 4.1850 m2 SEGUN EL MANUAL DE SEÑALIZACION VIAL. SUMINISTRO Y APLICACION CON EQUIPO. INCLUYE MICROESFERAS.</v>
          </cell>
          <cell r="D1717" t="str">
            <v>UN</v>
          </cell>
          <cell r="E1717">
            <v>465364</v>
          </cell>
        </row>
        <row r="1718">
          <cell r="B1718">
            <v>5852</v>
          </cell>
          <cell r="C1718" t="str">
            <v>FLECHA DIRECCIONAL "FRENTE, DERECHA E  IZQUIERDA" (e= 2.3 mils. TERMOPLASTICA. AREA: 3.2095 m2 SEGUN EL MANUAL DE SEÑALIZACION VIAL. SUMINISTRO Y APLICACION CON EQUIPO. INCLUYE MICROESFERAS.</v>
          </cell>
          <cell r="D1718" t="str">
            <v>UN</v>
          </cell>
          <cell r="E1718">
            <v>358567</v>
          </cell>
        </row>
        <row r="1719">
          <cell r="B1719">
            <v>5854</v>
          </cell>
          <cell r="C1719" t="str">
            <v>DEMARCACION TEXTO PARE. AREA: 1.48 m2. (e= 2.3 mils, TERMOPLASTICA. SUMINISTRO Y APLICACION CON EQUIPO. INCLUYE MICROESFERAS.</v>
          </cell>
          <cell r="D1719" t="str">
            <v>UN</v>
          </cell>
          <cell r="E1719">
            <v>165322</v>
          </cell>
        </row>
        <row r="1720">
          <cell r="B1720">
            <v>5856</v>
          </cell>
          <cell r="C1720" t="str">
            <v>DEMARCACION DE ACHURADO. AREA: 1.0 m2. (e= 2.3 mils, TERMOPLASTICA. SUMINISTRO Y APLICACION CON EQUIPO. INCLUYE MICROESFERAS.</v>
          </cell>
          <cell r="D1720" t="str">
            <v>M2</v>
          </cell>
          <cell r="E1720">
            <v>116671</v>
          </cell>
        </row>
        <row r="1721">
          <cell r="B1721">
            <v>5858</v>
          </cell>
          <cell r="C1721" t="str">
            <v>DEMARCACION DE LINEA LOGARITMICA. AREA: 0.60 m2. (e= 2.3 mils, TERMOPLASTICA. SUMINISTRO Y APLICACION CON EQUIPO. INCLUYE MICROESFERAS.</v>
          </cell>
          <cell r="D1721" t="str">
            <v>ML</v>
          </cell>
          <cell r="E1721">
            <v>68977</v>
          </cell>
        </row>
        <row r="1722">
          <cell r="B1722">
            <v>5860</v>
          </cell>
          <cell r="C1722" t="str">
            <v>DEMARCACION DE LINEA DE PARE. AREA: 0.60 m2. (e= 2.3 mils, TERMOPLASTICA. SUMINISTRO Y APLICACION CON EQUIPO. INCLUYE MICROESFERAS.</v>
          </cell>
          <cell r="D1722" t="str">
            <v>M2</v>
          </cell>
          <cell r="E1722">
            <v>72878</v>
          </cell>
        </row>
        <row r="1723">
          <cell r="B1723">
            <v>5862</v>
          </cell>
          <cell r="C1723" t="str">
            <v>DEMARCACION DE LINEA SENDERO PEATONAL. AREA: 0.30 m2. (e= 2.3 mils, TERMOPLASTICA. SUMINISTRO Y APLICACION CON EQUIPO. INCLUYE MICROESFERAS.</v>
          </cell>
          <cell r="D1723" t="str">
            <v>ML</v>
          </cell>
          <cell r="E1723">
            <v>35870</v>
          </cell>
        </row>
        <row r="1724">
          <cell r="B1724">
            <v>5864</v>
          </cell>
          <cell r="C1724" t="str">
            <v>DEMARCACION ZONA ANTIBLOQUEO. AREA: 0.30 m2. (e= 2.3 mils, TERMOPLASTICA. SUMINISTRO Y APLICACION CON EQUIPO. INCLUYE MICROESFERAS.</v>
          </cell>
          <cell r="D1724" t="str">
            <v>ML</v>
          </cell>
          <cell r="E1724">
            <v>35870</v>
          </cell>
        </row>
        <row r="1725">
          <cell r="B1725">
            <v>5866</v>
          </cell>
          <cell r="C1725" t="str">
            <v>DEMARCACION DE LINEA DE PARADERO DE BUSES. AREA: 5.5775 m2. (e= 2.3 mils, TERMOPLASTICA. SUMINISTRO Y APLICACION CON EQUIPO. INCLUYE MICROESFERAS.</v>
          </cell>
          <cell r="D1725" t="str">
            <v>UN</v>
          </cell>
          <cell r="E1725">
            <v>639353</v>
          </cell>
        </row>
        <row r="1726">
          <cell r="B1726">
            <v>5868</v>
          </cell>
          <cell r="C1726" t="str">
            <v>DEMARCACION PICTOGRAMA TRIANGULOS CEDA EL PASO. (e= 2.3 mils, TERMOPLASTICA. SUMINISTRO Y APLICACION CON EQUIPO. INCLUYE MICROESFERAS.</v>
          </cell>
          <cell r="D1726" t="str">
            <v>M2</v>
          </cell>
          <cell r="E1726">
            <v>111872</v>
          </cell>
        </row>
        <row r="1727">
          <cell r="B1727">
            <v>5870</v>
          </cell>
          <cell r="C1727" t="str">
            <v>DEMARCACION LINEA DE CEDA EL PASO DISCONTINUA. AREA: 0.32m2. (e= 2.3 mils, TERMOPLASTICA. SUMINISTRO Y APLICACION CON EQUIPO. INCLUYE MICROESFERAS.</v>
          </cell>
          <cell r="D1727" t="str">
            <v>UN</v>
          </cell>
          <cell r="E1727">
            <v>37426</v>
          </cell>
        </row>
        <row r="1728">
          <cell r="B1728">
            <v>5871</v>
          </cell>
          <cell r="C1728" t="str">
            <v>BASE DE CONCRETO PARA POSTE TIPO T1 O T2 (0.80m x 0.80m x 0.80m). CONSTRUCCION. INCLUYE EXCAVACION, CONCRETO 3000 PSI, FUNDIDA, ARMADURA Y CURVA 90° PVC D= 2". HASTA MENSULA DE 6.5m.</v>
          </cell>
          <cell r="D1728" t="str">
            <v>UN</v>
          </cell>
          <cell r="E1728">
            <v>296460</v>
          </cell>
        </row>
        <row r="1729">
          <cell r="B1729">
            <v>5872</v>
          </cell>
          <cell r="C1729" t="str">
            <v>BASE DE CONCRETO PARA POSTE TIPO T1 O T2 (0.80m x 0.80m x 0.80m). CONSTRUCCION. INCLUYE EXCAVACION, CONCRETO 3000 PSI, FUNDIDA, ARMADURA Y CURVA 90° PVC D= 2". HASTA MENSULA DE 8.5m.</v>
          </cell>
          <cell r="D1729" t="str">
            <v>UN</v>
          </cell>
          <cell r="E1729">
            <v>311127</v>
          </cell>
        </row>
        <row r="1730">
          <cell r="B1730">
            <v>5873</v>
          </cell>
          <cell r="C1730" t="str">
            <v>CURVA 90° PVC D= 2". SUMINISTRO E INSTALACION. NO INCLUYE RELLENOS.</v>
          </cell>
          <cell r="D1730" t="str">
            <v>UN</v>
          </cell>
          <cell r="E1730">
            <v>15817</v>
          </cell>
        </row>
        <row r="1731">
          <cell r="B1731">
            <v>5874</v>
          </cell>
          <cell r="C1731" t="str">
            <v>PEDESTAL EN CONCRETO DE 3000 PSI (0.30m x 0.40m x 1.00m) O MEDIDAS SIMILARES. CONSTRUCCION. CON DOS DUCTOS PESADOS DE PVC TIPO DB D= 2".</v>
          </cell>
          <cell r="D1731" t="str">
            <v>UN</v>
          </cell>
          <cell r="E1731">
            <v>145191</v>
          </cell>
        </row>
        <row r="1732">
          <cell r="B1732">
            <v>5875</v>
          </cell>
          <cell r="C1732" t="str">
            <v>RETIRO DE POSTES T1, T1X Y T2 (Incluye grua).</v>
          </cell>
          <cell r="D1732" t="str">
            <v>UN</v>
          </cell>
          <cell r="E1732">
            <v>180251</v>
          </cell>
        </row>
        <row r="1733">
          <cell r="B1733">
            <v>5876</v>
          </cell>
          <cell r="C1733" t="str">
            <v>RETIRO Y REUBICACION DE POSTES T1, T1X Y T2 (Incluye grua).</v>
          </cell>
          <cell r="D1733" t="str">
            <v>UN</v>
          </cell>
          <cell r="E1733">
            <v>294996</v>
          </cell>
        </row>
        <row r="1734">
          <cell r="B1734">
            <v>5877</v>
          </cell>
          <cell r="C1734" t="str">
            <v>REUBICACION DE SEMAFORO PEATONAL.</v>
          </cell>
          <cell r="D1734" t="str">
            <v>UN</v>
          </cell>
          <cell r="E1734">
            <v>51319</v>
          </cell>
        </row>
        <row r="1735">
          <cell r="B1735">
            <v>5878</v>
          </cell>
          <cell r="C1735" t="str">
            <v>POSTE TIPO MASTIL T1X (5.00m) EN TUBO SCH 40 GALVANIZADO Y PINTADO. SUMINISTRO E INSTALACIÓN.</v>
          </cell>
          <cell r="D1735" t="str">
            <v>UN</v>
          </cell>
          <cell r="E1735">
            <v>2126960</v>
          </cell>
        </row>
        <row r="1736">
          <cell r="B1736">
            <v>5879</v>
          </cell>
          <cell r="C1736" t="str">
            <v>REUBICACION DE SEMAFORO VEHICULAR PARA FIJACION DE MASTIL.</v>
          </cell>
          <cell r="D1736" t="str">
            <v>UN</v>
          </cell>
          <cell r="E1736">
            <v>194670</v>
          </cell>
        </row>
        <row r="1737">
          <cell r="B1737">
            <v>5880</v>
          </cell>
          <cell r="C1737" t="str">
            <v>REUBICACION DE SEMAFORO VEHICULAR PARA FIJACION DE MENSULA.</v>
          </cell>
          <cell r="D1737" t="str">
            <v>UN</v>
          </cell>
          <cell r="E1737">
            <v>243337</v>
          </cell>
        </row>
        <row r="1738">
          <cell r="B1738">
            <v>5881</v>
          </cell>
          <cell r="C1738" t="str">
            <v>RETIRO DE SOLDADURA PARA TAPAS RECTANGULARES DE CAJAS DE PASO.</v>
          </cell>
          <cell r="D1738" t="str">
            <v>UN</v>
          </cell>
          <cell r="E1738">
            <v>2262</v>
          </cell>
        </row>
        <row r="1739">
          <cell r="B1739">
            <v>5882</v>
          </cell>
          <cell r="C1739" t="str">
            <v>PLATINA DE POSTE (Cuadrada de 0.30m x 0.30m fabricada en hierro de 3/8" de espesor con 4 orificios de 3/4" y una perforacion central de 3" para fijacion del poste al anclaje base).</v>
          </cell>
          <cell r="D1739" t="str">
            <v>UN</v>
          </cell>
          <cell r="E1739">
            <v>81299</v>
          </cell>
        </row>
        <row r="1740">
          <cell r="B1740">
            <v>5883</v>
          </cell>
          <cell r="C1740" t="str">
            <v>COLOCACION DE SOLDADURA E-7018 PARA TAPAS RECTANGULARES DE CAJAS DE PASO.</v>
          </cell>
          <cell r="D1740" t="str">
            <v>UN</v>
          </cell>
          <cell r="E1740">
            <v>8625</v>
          </cell>
        </row>
        <row r="1741">
          <cell r="B1741">
            <v>5884</v>
          </cell>
          <cell r="C1741" t="str">
            <v>APLICACION DE PINTURA EN VIA DE POSTES TIPO MASTIL T1 Y T1X.</v>
          </cell>
          <cell r="D1741" t="str">
            <v>UN</v>
          </cell>
          <cell r="E1741">
            <v>57478</v>
          </cell>
        </row>
        <row r="1742">
          <cell r="B1742">
            <v>5885</v>
          </cell>
          <cell r="C1742" t="str">
            <v>PINTURA EN VIA DE POSTES TIPO MENSULA T2 (L= 4.50m A 6.50m).</v>
          </cell>
          <cell r="D1742" t="str">
            <v>UN</v>
          </cell>
          <cell r="E1742">
            <v>63103</v>
          </cell>
        </row>
        <row r="1743">
          <cell r="B1743">
            <v>5886</v>
          </cell>
          <cell r="C1743" t="str">
            <v>TUBERIA DE CONCRETO DE ALTA RESISTENCIA D= 8" (INCLUYE MORTERO DE INSTALACION). SUMINISTRO E INSTALACION.</v>
          </cell>
          <cell r="D1743" t="str">
            <v>ML</v>
          </cell>
          <cell r="E1743">
            <v>219668</v>
          </cell>
        </row>
        <row r="1744">
          <cell r="B1744">
            <v>5887</v>
          </cell>
          <cell r="C1744" t="str">
            <v>TUBERIA DE CONCRETO DE ALTA RESISTENCIA D= 16" (INCLUYE MORTERO DE INSTALACION). SUMINISTRO E INSTALACION.</v>
          </cell>
          <cell r="D1744" t="str">
            <v>ML</v>
          </cell>
          <cell r="E1744">
            <v>393072</v>
          </cell>
        </row>
        <row r="1745">
          <cell r="B1745">
            <v>5888</v>
          </cell>
          <cell r="C1745" t="str">
            <v>TUBERIA DE CONCRETO DE ALTA RESISTENCIA D= 18" (INCLUYE MORTERO DE INSTALACION). SUMINISTRO E INSTALACION.</v>
          </cell>
          <cell r="D1745" t="str">
            <v>ML</v>
          </cell>
          <cell r="E1745">
            <v>469982</v>
          </cell>
        </row>
        <row r="1746">
          <cell r="B1746">
            <v>5889</v>
          </cell>
          <cell r="C1746" t="str">
            <v>TUBERIA DE CONCRETO DE ALTA RESISTENCIA D= 20" (INCLUYE MORTERO DE INSTALACION). SUMINISTRO E INSTALACION.</v>
          </cell>
          <cell r="D1746" t="str">
            <v>ML</v>
          </cell>
          <cell r="E1746">
            <v>541852</v>
          </cell>
        </row>
        <row r="1747">
          <cell r="B1747">
            <v>5890</v>
          </cell>
          <cell r="C1747" t="str">
            <v>ENTIBADO TIPO ED2, DISCONTINUO EN MADERA, CON PERFILES METALICOS Y PARALES TELESCOPICOS (Incluye suministro e instalacion).</v>
          </cell>
          <cell r="D1747" t="str">
            <v>M2</v>
          </cell>
          <cell r="E1747">
            <v>23274</v>
          </cell>
        </row>
        <row r="1748">
          <cell r="B1748">
            <v>5891</v>
          </cell>
          <cell r="C1748" t="str">
            <v>EXCAVACION MECANICA PARA REDES PROFUNDIDAD MAYORES A 3.5m (Incluye Cargue).</v>
          </cell>
          <cell r="D1748" t="str">
            <v>M3</v>
          </cell>
          <cell r="E1748">
            <v>3451</v>
          </cell>
        </row>
        <row r="1749">
          <cell r="B1749">
            <v>5892</v>
          </cell>
          <cell r="C1749" t="str">
            <v>EMPATE EN LÍNEA DE TUBERÍA DE ACERO (HA) A ASBESTO CEMENTO (AC) 3". SUMINISTRO E INSTALACIÓN. (INCLUYE DOS ACOPLES UNIVERSAL D= 3" R1  Y 1mt DE TUBERÍA PVC D= 3" RDE 21).</v>
          </cell>
          <cell r="D1749" t="str">
            <v>UN</v>
          </cell>
          <cell r="E1749">
            <v>237266</v>
          </cell>
        </row>
        <row r="1750">
          <cell r="B1750">
            <v>5893</v>
          </cell>
          <cell r="C1750" t="str">
            <v>EMPATE EN LÍNEA DE TUBERÍA DE ACERO (HA) A ASBESTO CEMENTO (AC) 4". SUMINISTRO E INSTALACIÓN. (INCLUYE DOS ACOPLES UNIVERSAL D= 4" R1  Y 1mt DE TUBERÍA PVC D= 4" RDE 21).</v>
          </cell>
          <cell r="D1750" t="str">
            <v>UN</v>
          </cell>
          <cell r="E1750">
            <v>275322</v>
          </cell>
        </row>
        <row r="1751">
          <cell r="B1751">
            <v>5894</v>
          </cell>
          <cell r="C1751" t="str">
            <v>EMPATE EN LÍNEA DE TUBERÍA DE ACERO (HA) A ASBESTO CEMENTO (AC) 12". SUMINISTRO E INSTALACIÓN. (INCLUYE DOS ACOPLES UNIVERSAL D= 12" R1  Y 1mt DE TUBERÍA PVC D= 12" RDE 21).</v>
          </cell>
          <cell r="D1751" t="str">
            <v>UN</v>
          </cell>
          <cell r="E1751">
            <v>1405559</v>
          </cell>
        </row>
        <row r="1752">
          <cell r="B1752">
            <v>5895</v>
          </cell>
          <cell r="C1752" t="str">
            <v>VALOR IVP POR TALA DE INDIVIDUOS VEGETALES NO INCLUIDOS EN EL MANUAL DE SILVICULTURA URBANA CON ALTURA &lt; 5m SEGUN RESOLUCION 7132 DEL 30/12/2011 DE LA SDA.</v>
          </cell>
          <cell r="D1752" t="str">
            <v>UN</v>
          </cell>
          <cell r="E1752">
            <v>849913</v>
          </cell>
        </row>
        <row r="1753">
          <cell r="B1753">
            <v>5896</v>
          </cell>
          <cell r="C1753" t="str">
            <v xml:space="preserve">VALOR IVP POR TALA DE INDIVIDUOS VEGETALES NO INCLUIDOS EN EL MANUAL DE SILVICULTURA URBANA CON ALTURA &gt; 5m SEGUN RESOLUCION 7132 DEL 30/12/2011 DE LA SDA. </v>
          </cell>
          <cell r="D1753" t="str">
            <v>UN</v>
          </cell>
          <cell r="E1753">
            <v>888975</v>
          </cell>
        </row>
        <row r="1754">
          <cell r="B1754">
            <v>5897</v>
          </cell>
          <cell r="C1754" t="str">
            <v xml:space="preserve">VALOR IVP POR TALA DE INDIVIDUOS VEGETALES INCLUIDOS EN EL MANUAL DE SILVICULTURA URBANA CON ALTURA &lt; 5m SEGUN RESOLUCION 7132 DEL 30/12/2011 DE LA SDA. </v>
          </cell>
          <cell r="D1754" t="str">
            <v>UN</v>
          </cell>
          <cell r="E1754">
            <v>928037</v>
          </cell>
        </row>
        <row r="1755">
          <cell r="B1755">
            <v>5898</v>
          </cell>
          <cell r="C1755" t="str">
            <v>VALOR IVP POR TALA DE INDIVIDUOS VEGETALES INCLUIDOS EN EL MANUAL DE SILVICULTURA URBANA CON ALTURA &gt; 5m SEGUN RESOLUCION 7132 DEL 30/12/2011 DE LA SDA.</v>
          </cell>
          <cell r="D1755" t="str">
            <v>UN</v>
          </cell>
          <cell r="E1755">
            <v>1123348</v>
          </cell>
        </row>
        <row r="1756">
          <cell r="B1756">
            <v>5899</v>
          </cell>
          <cell r="C1756" t="str">
            <v>VALOR IVP POR TALA DE INDIVIDUOS VEGETALES INCLUIDOS EN EL MANUAL DE SILVICULTURA URBANA (SETO) CON ALTURA &lt; 2m SEGUN RESOLUCION 7132 DEL 30/12/2011 DE LA SDA.</v>
          </cell>
          <cell r="D1756" t="str">
            <v>UN</v>
          </cell>
          <cell r="E1756">
            <v>92804</v>
          </cell>
        </row>
        <row r="1757">
          <cell r="B1757">
            <v>5900</v>
          </cell>
          <cell r="C1757" t="str">
            <v>VALOR IVP POR TALA DE INDIVIDUOS VEGETALES INCLUIDOS EN EL MANUAL DE SILVICULTURA URBANA (SETO) CON ALTURA &gt; 2m SEGUN RESOLUCION 7132 DEL 30/12/2011 DE LA SDA.</v>
          </cell>
          <cell r="D1757" t="str">
            <v>UN</v>
          </cell>
          <cell r="E1757">
            <v>171760</v>
          </cell>
        </row>
        <row r="1758">
          <cell r="B1758">
            <v>5901</v>
          </cell>
          <cell r="C1758" t="str">
            <v>VALOR IVP POR TALA DE INDIVIDUOS VEGETALES NO INCLUIDOS EN EL MANUAL DE SILVICULTURA URBANA (SETO) CON ALTURA &lt; 2m SEGUN RESOLUCION 7132 DEL 30/12/2011 DE LA SDA.</v>
          </cell>
          <cell r="D1758" t="str">
            <v>UN</v>
          </cell>
          <cell r="E1758">
            <v>84991</v>
          </cell>
        </row>
        <row r="1759">
          <cell r="B1759">
            <v>5902</v>
          </cell>
          <cell r="C1759" t="str">
            <v>VALOR IVP POR TALA DE INDIVIDUOS VEGETALES NO INCLUIDOS EN EL MANUAL DE SILVICULTURA URBANA (SETO) CON ALTURA &gt; 2m SEGUN RESOLUCION 7132 DEL 30/12/2011 DE LA SDA.</v>
          </cell>
          <cell r="D1759" t="str">
            <v>UN</v>
          </cell>
          <cell r="E1759">
            <v>135924</v>
          </cell>
        </row>
        <row r="1760">
          <cell r="B1760">
            <v>5903</v>
          </cell>
          <cell r="C1760" t="str">
            <v>EVALUACION PARA TRATAMIENTOS A LA VEGETACION DE LA SDA. CANTIDAD &lt; 25 ARBOLES (SEGUN RESOLUCION SDA No. 5589 DEL 30/09/2011.</v>
          </cell>
          <cell r="D1760" t="str">
            <v>UN</v>
          </cell>
          <cell r="E1760">
            <v>71874</v>
          </cell>
        </row>
        <row r="1761">
          <cell r="B1761">
            <v>5904</v>
          </cell>
          <cell r="C1761" t="str">
            <v>SEGUIMIENTO PARA TRATAMIENTOS A LA VEGETACION DE LA SDA. CANTIDAD &lt; 25 ARBOLES (SEGUN RESOLUCION SDA No. 5589 DEL 30/09/2011.</v>
          </cell>
          <cell r="D1761" t="str">
            <v>UN</v>
          </cell>
          <cell r="E1761">
            <v>151561</v>
          </cell>
        </row>
        <row r="1762">
          <cell r="B1762">
            <v>5905</v>
          </cell>
          <cell r="C1762" t="str">
            <v>EVALUACION PARA TRATAMIENTOS A LA VEGETACION DE LA SDA. CANTIDAD 25 - 49 ARBOLES (SEGUN RESOLUCION SDA No. 5589 DEL 30/09/2011.</v>
          </cell>
          <cell r="D1762" t="str">
            <v>UN</v>
          </cell>
          <cell r="E1762">
            <v>98436</v>
          </cell>
        </row>
        <row r="1763">
          <cell r="B1763">
            <v>5906</v>
          </cell>
          <cell r="C1763" t="str">
            <v>SEGUIMIENTO PARA TRATAMIENTOS A LA VEGETACION DE LA SDA. CANTIDAD 25 - 49 ARBOLES (SEGUN RESOLUCION SDA No. 5589 DEL 30/09/2011.</v>
          </cell>
          <cell r="D1763" t="str">
            <v>UN</v>
          </cell>
          <cell r="E1763">
            <v>203904</v>
          </cell>
        </row>
        <row r="1764">
          <cell r="B1764">
            <v>5907</v>
          </cell>
          <cell r="C1764" t="str">
            <v>EVALUACION PARA TRATAMIENTOS A LA VEGETACION DE LA SDA. CANTIDAD 50 - 99 ARBOLES (SEGUN RESOLUCION SDA No. 5589 DEL 30/09/2011.</v>
          </cell>
          <cell r="D1764" t="str">
            <v>UN</v>
          </cell>
          <cell r="E1764">
            <v>124999</v>
          </cell>
        </row>
        <row r="1765">
          <cell r="B1765">
            <v>5908</v>
          </cell>
          <cell r="C1765" t="str">
            <v>SEGUIMIENTO PARA TRATAMIENTOS A LA VEGETACION DE LA SDA. CANTIDAD 50 - 99 ARBOLES (SEGUN RESOLUCION SDA No. 5589 DEL 30/09/2011.</v>
          </cell>
          <cell r="D1765" t="str">
            <v>UN</v>
          </cell>
          <cell r="E1765">
            <v>257029</v>
          </cell>
        </row>
        <row r="1766">
          <cell r="B1766">
            <v>5909</v>
          </cell>
          <cell r="C1766" t="str">
            <v>EVALUACION PARA TRATAMIENTOS A LA VEGETACION DE LA SDA. CANTIDAD 100 - 199 ARBOLES (SEGUN RESOLUCION SDA No. 5589 DEL 30/09/2011.</v>
          </cell>
          <cell r="D1766" t="str">
            <v>UN</v>
          </cell>
          <cell r="E1766">
            <v>151561</v>
          </cell>
        </row>
        <row r="1767">
          <cell r="B1767">
            <v>5910</v>
          </cell>
          <cell r="C1767" t="str">
            <v>SEGUIMIENTO PARA TRATAMIENTOS A LA VEGETACION DE LA SDA. CANTIDAD 100 - 199 ARBOLES (SEGUN RESOLUCION SDA No. 5589 DEL 30/09/2011.</v>
          </cell>
          <cell r="D1767" t="str">
            <v>UN</v>
          </cell>
          <cell r="E1767">
            <v>310153</v>
          </cell>
        </row>
        <row r="1768">
          <cell r="B1768">
            <v>5911</v>
          </cell>
          <cell r="C1768" t="str">
            <v>EVALUACION PARA TRATAMIENTOS A LA VEGETACION DE LA SDA. CANTIDAD 200 - 299 ARBOLES (SEGUN RESOLUCION SDA No. 5589 DEL 30/09/2011.</v>
          </cell>
          <cell r="D1768" t="str">
            <v>UN</v>
          </cell>
          <cell r="E1768">
            <v>203904</v>
          </cell>
        </row>
        <row r="1769">
          <cell r="B1769">
            <v>5912</v>
          </cell>
          <cell r="C1769" t="str">
            <v>SEGUIMIENTO PARA TRATAMIENTOS A LA VEGETACION DE LA SDA. CANTIDAD 200 - 299 ARBOLES (SEGUN RESOLUCION SDA No. 5589 DEL 30/09/2011.</v>
          </cell>
          <cell r="D1769" t="str">
            <v>UN</v>
          </cell>
          <cell r="E1769">
            <v>415621</v>
          </cell>
        </row>
        <row r="1770">
          <cell r="B1770">
            <v>5913</v>
          </cell>
          <cell r="C1770" t="str">
            <v>EVALUACION PARA TRATAMIENTOS A LA VEGETACION DE LA SDA. CANTIDAD 300 - 399 ARBOLES (SEGUN RESOLUCION SDA No. 5589 DEL 30/09/2011.</v>
          </cell>
          <cell r="D1770" t="str">
            <v>UN</v>
          </cell>
          <cell r="E1770">
            <v>302341</v>
          </cell>
        </row>
        <row r="1771">
          <cell r="B1771">
            <v>5914</v>
          </cell>
          <cell r="C1771" t="str">
            <v>SEGUIMIENTO PARA TRATAMIENTOS A LA VEGETACION DE LA SDA. CANTIDAD 300 - 399 ARBOLES (SEGUN RESOLUCION SDA No. 5589 DEL 30/09/2011.</v>
          </cell>
          <cell r="D1771" t="str">
            <v>UN</v>
          </cell>
          <cell r="E1771">
            <v>521088</v>
          </cell>
        </row>
        <row r="1772">
          <cell r="B1772">
            <v>5915</v>
          </cell>
          <cell r="C1772" t="str">
            <v>EVALUACION PARA TRATAMIENTOS A LA VEGETACION DE LA SDA. CANTIDAD 400 - 499 ARBOLES (SEGUN RESOLUCION SDA No. 5589 DEL 30/09/2011.</v>
          </cell>
          <cell r="D1772" t="str">
            <v>UN</v>
          </cell>
          <cell r="E1772">
            <v>400777</v>
          </cell>
        </row>
        <row r="1773">
          <cell r="B1773">
            <v>5916</v>
          </cell>
          <cell r="C1773" t="str">
            <v>SEGUIMIENTO PARA TRATAMIENTOS A LA VEGETACION DE LA SDA. CANTIDAD 400 - 499 ARBOLES (SEGUN RESOLUCION SDA No. 5589 DEL 30/09/2011.</v>
          </cell>
          <cell r="D1773" t="str">
            <v>UN</v>
          </cell>
          <cell r="E1773">
            <v>785929</v>
          </cell>
        </row>
        <row r="1774">
          <cell r="B1774">
            <v>5917</v>
          </cell>
          <cell r="C1774" t="str">
            <v>EVALUACION PARA TRATAMIENTOS A LA VEGETACION DE LA SDA. CANTIDAD 500 - 999 ARBOLES (SEGUN RESOLUCION SDA No. 5589 DEL 30/09/2011.</v>
          </cell>
          <cell r="D1774" t="str">
            <v>UN</v>
          </cell>
          <cell r="E1774">
            <v>665618</v>
          </cell>
        </row>
        <row r="1775">
          <cell r="B1775">
            <v>5918</v>
          </cell>
          <cell r="C1775" t="str">
            <v>SEGUIMIENTO PARA TRATAMIENTOS A LA VEGETACION DE LA SDA. CANTIDAD 500 - 999 ARBOLES (SEGUN RESOLUCION SDA No. 5589 DEL 30/09/2011.</v>
          </cell>
          <cell r="D1775" t="str">
            <v>UN</v>
          </cell>
          <cell r="E1775">
            <v>1511703</v>
          </cell>
        </row>
        <row r="1776">
          <cell r="B1776">
            <v>5919</v>
          </cell>
          <cell r="C1776" t="str">
            <v>EVALUACION PARA TRATAMIENTOS A LA VEGETACION DE LA SDA. CANTIDAD &gt; 1000 ARBOLES (SEGUN RESOLUCION SDA No. 5589 DEL 30/09/2011.</v>
          </cell>
          <cell r="D1776" t="str">
            <v>UN</v>
          </cell>
          <cell r="E1776">
            <v>824210</v>
          </cell>
        </row>
        <row r="1777">
          <cell r="B1777">
            <v>5920</v>
          </cell>
          <cell r="C1777" t="str">
            <v>SEGUIMIENTO PARA TRATAMIENTOS A LA VEGETACION DE LA SDA. CANTIDAD &gt;1000 ARBOLES (SEGUN RESOLUCION SDA No. 5589 DEL 30/09/2011.</v>
          </cell>
          <cell r="D1777" t="str">
            <v>UN</v>
          </cell>
          <cell r="E1777">
            <v>1775763</v>
          </cell>
        </row>
        <row r="1778">
          <cell r="B1778">
            <v>5921</v>
          </cell>
          <cell r="C1778" t="str">
            <v>DESMONTE DE PARADERO URBANO TIPO M10 (INCLUYE CARGUE Y TRANSPORTE A ALMACEN AUTORIZADO POR EL IDU.</v>
          </cell>
          <cell r="D1778" t="str">
            <v>UN</v>
          </cell>
          <cell r="E1778">
            <v>305297</v>
          </cell>
        </row>
        <row r="1779">
          <cell r="B1779">
            <v>5922</v>
          </cell>
          <cell r="C1779" t="str">
            <v>DESMONTE DE TELÉFONO PUBLICO DE PEDESTAL  TIPO M20 (INCLUYE CARGUE Y TRANSPORTE A ALMACÉN AUTORIZADO POR EL IDU (NO INCLUYE REPARACIÓN DEL SITIO).</v>
          </cell>
          <cell r="D1779" t="str">
            <v>UN</v>
          </cell>
          <cell r="E1779">
            <v>48820</v>
          </cell>
        </row>
        <row r="1780">
          <cell r="B1780">
            <v>5923</v>
          </cell>
          <cell r="C1780" t="str">
            <v>DESMONTE DE BANCA EN CONCRETO TIPO M30 (INCLUYE CARGUE Y TRANSPORTE A ALMACEN AUTORIZADO POR EL IDU (NO INCLUYE REPARACION DEL SITIO).</v>
          </cell>
          <cell r="D1780" t="str">
            <v>UN</v>
          </cell>
          <cell r="E1780">
            <v>74636</v>
          </cell>
        </row>
        <row r="1781">
          <cell r="B1781">
            <v>5924</v>
          </cell>
          <cell r="C1781" t="str">
            <v>DESMONTE DE PROTECTOR DE ARBOL TIPO M90 (INCLUYE CARGUE Y TRANSPORTE A ALMACEN AUTORIZADO POR EL IDU (NO INCLUYE REPARACION DEL SITIO).</v>
          </cell>
          <cell r="D1781" t="str">
            <v>UN</v>
          </cell>
          <cell r="E1781">
            <v>16528</v>
          </cell>
        </row>
        <row r="1782">
          <cell r="B1782">
            <v>5927</v>
          </cell>
          <cell r="C1782" t="str">
            <v>CARTELERA TIPO PUNTO CREA DE 1.00m x 1.00m EN ALUMINIO ANODIZADO, CON PAÑO COLOR GRIS, CENEFA SUPERIOR, PUERTAS CORREDIZAS, LOGO INSTITUCIONAL. INCLUYE SUMINISTRO E INSTALACION.</v>
          </cell>
          <cell r="D1782" t="str">
            <v>UN</v>
          </cell>
          <cell r="E1782">
            <v>460547</v>
          </cell>
        </row>
        <row r="1783">
          <cell r="B1783">
            <v>5928</v>
          </cell>
          <cell r="C1783" t="str">
            <v>CAMARA FOTOGRAFICA DIGITAL COMPACTA. ALQUILER. DE 16.2 MEGAPIXELES. MEMORIA DE 6 GB. VIDEO HD CON PAUSA Y ZOOM. INCLUYE TRANSPORTE, SOPORTE TECNICO.</v>
          </cell>
          <cell r="D1783" t="str">
            <v>MES</v>
          </cell>
          <cell r="E1783">
            <v>17500</v>
          </cell>
        </row>
        <row r="1784">
          <cell r="B1784">
            <v>5933</v>
          </cell>
          <cell r="C1784" t="str">
            <v>CUBIERTA 333C SENCILLA EN ALUZINC CAL. 24. SUM E INSTAL. PANEL SIN TRASLAPOS LONGITUDINALES. PINTURA PLASTISOL/DURANAR POR 1 CARA. COLOR A  ESCOGER (e= 24 micrones). CLIPS METALICOS OCULTOS AISLANTE EN FIBRA DE VIDRIO DE 38mm.</v>
          </cell>
          <cell r="D1784" t="str">
            <v>M2</v>
          </cell>
          <cell r="E1784">
            <v>178330</v>
          </cell>
        </row>
        <row r="1785">
          <cell r="B1785">
            <v>5934</v>
          </cell>
          <cell r="C1785" t="str">
            <v>CUBIERTA 380C SENCILLA EN ALUZINC CAL. 24. SUM E INSTAL. PANEL SIN TRASLAPOS LONGITUDINALES. PINTURA PLASTISOL/DURANAR POR 1 CARA. COLOR A  ESCOGER (e= 24 micrones). CLIPS METALICOS OCULTOS AISLANTE EN FIBRA DE VIDRIO DE 38mm.</v>
          </cell>
          <cell r="D1785" t="str">
            <v>M2</v>
          </cell>
          <cell r="E1785">
            <v>178330</v>
          </cell>
        </row>
        <row r="1786">
          <cell r="B1786">
            <v>5935</v>
          </cell>
          <cell r="C1786" t="str">
            <v>CIELO RASO BAFFLE EN ALUZINC LISO COLOR ALUMINIO MEDIO. SUMINISTRO E INSTALACION. INCL FIJACION CON SISTEMA DE TRABA DE PRESION A UN RIEL PORTAPANEL. SECCION 25mm CON DISTANCIA CADA 100mm Y ALTURA 100mm.</v>
          </cell>
          <cell r="D1786" t="str">
            <v>M2</v>
          </cell>
          <cell r="E1786">
            <v>179477</v>
          </cell>
        </row>
        <row r="1787">
          <cell r="B1787">
            <v>5936</v>
          </cell>
          <cell r="C1787" t="str">
            <v>CIELO 84R EN ALUZINC LISO COLOR ALUMINIO MEDIO. SUMINISTRO E INSTALACION. INCL FIJACION ALA ESTRUCTURA DEL PORTAPANEL POR MEDIO DE AMARRES CADA METRO. ANCHO DEL PANEL DE 84mm</v>
          </cell>
          <cell r="D1787" t="str">
            <v>M2</v>
          </cell>
          <cell r="E1787">
            <v>185283</v>
          </cell>
        </row>
        <row r="1788">
          <cell r="B1788">
            <v>5937</v>
          </cell>
          <cell r="C1788" t="str">
            <v>TEJA LUZ GIP EN PRFV PANEL BIOCLIMATICO COMPUESTO POR 2 TEJAS FABRICADAS CON RESINA DE POLIESTER RETARDANTE AL FUEGO REFORZADA CON FIBRA DE VIDRIO. SUM E INST. ONDULADO TRAPEZOIDAL A=100cm h=7.20cm CAPA SUP CLASE 6 COLOR T3.</v>
          </cell>
          <cell r="D1788" t="str">
            <v>M2</v>
          </cell>
          <cell r="E1788">
            <v>247175</v>
          </cell>
        </row>
        <row r="1789">
          <cell r="B1789">
            <v>5938</v>
          </cell>
          <cell r="C1789" t="str">
            <v>SEPARADOR NEW JERSEY MONODIRECCIONAL 0.375m x 0.90m x 0.15m (Prefabricado. Incluye Sum. e Inst. No Inc. material de base).</v>
          </cell>
          <cell r="D1789" t="str">
            <v>ML</v>
          </cell>
          <cell r="E1789">
            <v>504797</v>
          </cell>
        </row>
        <row r="1790">
          <cell r="B1790">
            <v>5939</v>
          </cell>
          <cell r="C1790" t="str">
            <v>PILOTE D=20 CM (Incl. Excavación, Cargue y Retiro de Sobrantes, Movilización, montaje y desmontaje equipo, y concreto).</v>
          </cell>
          <cell r="D1790" t="str">
            <v>ML</v>
          </cell>
          <cell r="E1790">
            <v>270740</v>
          </cell>
        </row>
        <row r="1791">
          <cell r="B1791">
            <v>5940</v>
          </cell>
          <cell r="C1791" t="str">
            <v>CONCRETO 3000 PSI PARA ZAPATA (Premezclado. Incluye bombeo, Sumin., Formaleteo y Colocación. No incl. Refuerzo, Curado).</v>
          </cell>
          <cell r="D1791" t="str">
            <v>M3</v>
          </cell>
          <cell r="E1791">
            <v>566991</v>
          </cell>
        </row>
        <row r="1792">
          <cell r="B1792">
            <v>5941</v>
          </cell>
          <cell r="C1792" t="str">
            <v>CONCRETO 3000 PSI PARA VIGAS DE CIMENTACION ESTACIONES DE TRANSMILENIO DE 0.45m x 0.45m (Premezclado. Incluye Sumin., Formaleteo y Colocación. No incl. Refuerzo, Curado).</v>
          </cell>
          <cell r="D1792" t="str">
            <v>M3</v>
          </cell>
          <cell r="E1792">
            <v>588650</v>
          </cell>
        </row>
        <row r="1793">
          <cell r="B1793">
            <v>5942</v>
          </cell>
          <cell r="C1793" t="str">
            <v>CONCRETO 5000 PSI PARA VIGA TIPO I DE 1.40m x 0.65m CON ALA DE 0.20m Y LONGITUD DE 27.0m(Premezclado. Incluye Sumin., Formaleteo y Colocación. No incl. Refuerzo, Curado).</v>
          </cell>
          <cell r="D1793" t="str">
            <v>M3</v>
          </cell>
          <cell r="E1793">
            <v>780600</v>
          </cell>
        </row>
        <row r="1794">
          <cell r="B1794">
            <v>5943</v>
          </cell>
          <cell r="C1794" t="str">
            <v>CONCRETO 4000 PSI PARA VIGA RIOSTRA DE 0.60m x 0.30m x 5.30m (Premezclado. Incluye Sumin., Formaleteo y Colocación. No incl. Refuerzo, Curado).</v>
          </cell>
          <cell r="D1794" t="str">
            <v>M3</v>
          </cell>
          <cell r="E1794">
            <v>683826</v>
          </cell>
        </row>
        <row r="1795">
          <cell r="B1795">
            <v>5944</v>
          </cell>
          <cell r="C1795" t="str">
            <v>CONCRETO 4000 PSI PARA TABLERO PUENTE DE 5.30m x 0.20m x 27.00m (Premezclado. Incluye Sumin., Formaleteo y Colocación. No incl. Refuerzo, Curado).</v>
          </cell>
          <cell r="D1795" t="str">
            <v>M3</v>
          </cell>
          <cell r="E1795">
            <v>608707</v>
          </cell>
        </row>
        <row r="1796">
          <cell r="B1796">
            <v>5945</v>
          </cell>
          <cell r="C1796" t="str">
            <v>CONCRETO 3500 PSI PARA RECALCE DE 0.05m x 0.50m x 1.20m (Premezclado. Incluye Sumin., Formaleteo y Colocación. No incl. Refuerzo, Curado).</v>
          </cell>
          <cell r="D1796" t="str">
            <v>M3</v>
          </cell>
          <cell r="E1796">
            <v>558839</v>
          </cell>
        </row>
        <row r="1797">
          <cell r="B1797">
            <v>5946</v>
          </cell>
          <cell r="C1797" t="str">
            <v>CONCRETO 3500 PSI PARA TOPE SISMICO DE 0.35m x 0.80m x 1.00m (Premezclado. Incluye Sumin., Formaleteo y Colocación. No incl. Refuerzo, Curado).</v>
          </cell>
          <cell r="D1797" t="str">
            <v>M3</v>
          </cell>
          <cell r="E1797">
            <v>558215</v>
          </cell>
        </row>
        <row r="1798">
          <cell r="B1798">
            <v>5947</v>
          </cell>
          <cell r="C1798" t="str">
            <v>CONCRETO 3000 PSI PARA PLACA DE APROXIMACION PUENTE VEHICULAR DE 5.00m x 3.50m x 0.20m (Premezclado. Incluye Sumin., Formaleteo y Colocación. No incl. Refuerzo, Curado).</v>
          </cell>
          <cell r="D1798" t="str">
            <v>M3</v>
          </cell>
          <cell r="E1798">
            <v>613986</v>
          </cell>
        </row>
        <row r="1799">
          <cell r="B1799">
            <v>5948</v>
          </cell>
          <cell r="C1799" t="str">
            <v>CONCRETO 3500 PSI PARA ESPALDAR ESTRIBOS CON MENSULA SECCION 5.30m x 1.70m x 0.30m (Premezclado. Incluye Sumin., Formaleteo y Colocación. No incl. Refuerzo, Curado).</v>
          </cell>
          <cell r="D1799" t="str">
            <v>M3</v>
          </cell>
          <cell r="E1799">
            <v>644648</v>
          </cell>
        </row>
        <row r="1800">
          <cell r="B1800">
            <v>5949</v>
          </cell>
          <cell r="C1800" t="str">
            <v>CONCRETO 3500 PSI PARA DADO DE CIMENTACIÓN SECCIÓN 1.70m x 1.00m x 5.30m (Premezclado. Incluye Sumin., Formaleteo y Colocación. No incl. Refuerzo, Curado).</v>
          </cell>
          <cell r="D1800" t="str">
            <v>M3</v>
          </cell>
          <cell r="E1800">
            <v>665031</v>
          </cell>
        </row>
        <row r="1801">
          <cell r="B1801">
            <v>5950</v>
          </cell>
          <cell r="C1801" t="str">
            <v>CONCRETO 3500 PSI PARA CONSTRUCCION DE CAISSON DE 1.20m DE DIAMETRO (Incluye excavacion manual, suministro de camisa metalica perdida e= 3/8" formaleteo y colocacion. Sumin de concreto premezclado. No incl. Refuerzo, Curado).</v>
          </cell>
          <cell r="D1801" t="str">
            <v>M3</v>
          </cell>
          <cell r="E1801">
            <v>2050268</v>
          </cell>
        </row>
        <row r="1802">
          <cell r="B1802">
            <v>5952</v>
          </cell>
          <cell r="C1802" t="str">
            <v>BARANDA METÁLICA M81 (instalado y pintado)</v>
          </cell>
          <cell r="D1802" t="str">
            <v>ML</v>
          </cell>
          <cell r="E1802">
            <v>233380</v>
          </cell>
        </row>
        <row r="1803">
          <cell r="B1803">
            <v>5953</v>
          </cell>
          <cell r="C1803" t="str">
            <v>TUBERIA ACERO CARBON ASTM A=53 SCH 40 DE D=12"</v>
          </cell>
          <cell r="D1803" t="str">
            <v>ML</v>
          </cell>
          <cell r="E1803">
            <v>414619</v>
          </cell>
        </row>
        <row r="1804">
          <cell r="B1804">
            <v>5954</v>
          </cell>
          <cell r="C1804" t="str">
            <v>CANALIZACION VIA PUBLICA NUEVE (9) DUCTOS PVC TIPO TDP 9Ø6"+2Ø3"</v>
          </cell>
          <cell r="D1804" t="str">
            <v>ML</v>
          </cell>
          <cell r="E1804">
            <v>671758</v>
          </cell>
        </row>
        <row r="1805">
          <cell r="B1805">
            <v>5955</v>
          </cell>
          <cell r="C1805" t="str">
            <v>SEÑAL VERTICAL UNA CARA PARA CICLORUTA PARAL 3m, ÁNGULO DE 2x1/4x3m LAMINA CAL. 16 PINTADA POR UNA CARA 0.60m x 0.60m o 0.75m x 0.75m (Incluye suministro e instalación)</v>
          </cell>
          <cell r="D1805" t="str">
            <v>UN</v>
          </cell>
          <cell r="E1805">
            <v>251760</v>
          </cell>
        </row>
        <row r="1806">
          <cell r="B1806">
            <v>5964</v>
          </cell>
          <cell r="C1806" t="str">
            <v>SUMINISTRO Y APLICACIÓN DE UNA CAPA DE ANTICORROSIVO DE 3mm DE ESPESOR DE PELÍCULA SECA IMPRIMANTE EPÓXICO, PREVIA PREPARACIÓN DE LA SUPERFICIE MEDIANTE LIMPIEZA MANUAL O MECÁNICA, SEGÚN LAS NORMAS SSPC-SP2</v>
          </cell>
          <cell r="D1806" t="str">
            <v>ML</v>
          </cell>
          <cell r="E1806">
            <v>16146</v>
          </cell>
        </row>
        <row r="1807">
          <cell r="B1807">
            <v>5966</v>
          </cell>
          <cell r="C1807" t="str">
            <v>MANTENIMIENTO RUTINARIO DE CALZADA EN ADOQUÍN Y/O LOSETA. INCLUYE LIMPIEZA DE SUMIDEROS, POZOS, SELLOS DE JUNTA Y RETIRO MANUAL DE CAPA VEGETAL.</v>
          </cell>
          <cell r="D1807" t="str">
            <v>M2</v>
          </cell>
          <cell r="E1807">
            <v>2286</v>
          </cell>
        </row>
        <row r="1808">
          <cell r="B1808">
            <v>5967</v>
          </cell>
          <cell r="C1808" t="str">
            <v>MANTENIMIENTO RUTINARIO DE CALZADA EN CONCRETO HIDRÁULICO. INCLUYE LIMPIEZA DE SUMIDEROS, POZOS, SELLO DE JUNTAS Y RETIRO MANUAL DE CAPA VEGETAL</v>
          </cell>
          <cell r="D1808" t="str">
            <v>M2</v>
          </cell>
          <cell r="E1808">
            <v>15859</v>
          </cell>
        </row>
        <row r="1809">
          <cell r="B1809">
            <v>5968</v>
          </cell>
          <cell r="C1809" t="str">
            <v>MANTENIMIENTO CORRECTIVO DE CALZADA EN ADOQUIN DE ARCILLA PESADO SOBRE MORTERO. INCLUYE RETIRO DE ADOQUIN E INSTALAR NUEVO</v>
          </cell>
          <cell r="D1809" t="str">
            <v>M2</v>
          </cell>
          <cell r="E1809">
            <v>54060</v>
          </cell>
        </row>
        <row r="1810">
          <cell r="B1810">
            <v>5969</v>
          </cell>
          <cell r="C1810" t="str">
            <v>MANTENIMIENTO CORRECTIVO DE CALZADA EN ADOQUÍN DE ARCILLA SOBRE ARENA. INCLUYE RETIRO DE ADOQUIN E INSTALAR NUEVO</v>
          </cell>
          <cell r="D1810" t="str">
            <v>M2</v>
          </cell>
          <cell r="E1810">
            <v>53408</v>
          </cell>
        </row>
        <row r="1811">
          <cell r="B1811">
            <v>5970</v>
          </cell>
          <cell r="C1811" t="str">
            <v>MANTENIMIENTO CORRECTIVO DE CALZADA EN CONCRETO RÍGIDO. INCLUYE RETIRO, REEMPLAZO DE LOSA, RENIVELACIÓN Y RECOMPACTACIÓN DE CAPAS GRANULARES</v>
          </cell>
          <cell r="D1811" t="str">
            <v>M2</v>
          </cell>
          <cell r="E1811">
            <v>197719</v>
          </cell>
        </row>
        <row r="1812">
          <cell r="B1812">
            <v>5971</v>
          </cell>
          <cell r="C1812" t="str">
            <v>REHABILITACIÓN DE PAVIMENTO ESTAMPADO EN LOSA DE CONCRETO HIDRÁULICO MR-45 e= 0.20m. (INCLUYE SUMINISTRO Y APLICACIÓN DE ENDURECEDOR EN POLVO FOTORESISTENTE Y ALCALIRESISTENTE, DESMOLDANTE PIGMENTADO, SELLADOR ACRÍLICO, RETARDANTE DE EVAPORACIÓN Y ESTAMPA</v>
          </cell>
          <cell r="D1812" t="str">
            <v>M2</v>
          </cell>
          <cell r="E1812">
            <v>217320</v>
          </cell>
        </row>
        <row r="1813">
          <cell r="B1813">
            <v>5972</v>
          </cell>
          <cell r="C1813" t="str">
            <v>MANTENIMIENTO CORRECTIVO DE CALZADA EN CONCRETO ESTAMPADO. INCLUYE RETIRO, REEMPLAZO DE LOSA, RENIVELACIÓN Y RECOMPACTACIÓN DE CAPAS GRANULARES</v>
          </cell>
          <cell r="D1813" t="str">
            <v>M2</v>
          </cell>
          <cell r="E1813">
            <v>224948</v>
          </cell>
        </row>
        <row r="1814">
          <cell r="B1814">
            <v>5975</v>
          </cell>
          <cell r="C1814" t="str">
            <v>CUADRILLA (TECNICO ELECTRICO + 2 AYUDANTES)</v>
          </cell>
          <cell r="D1814" t="str">
            <v>HR</v>
          </cell>
          <cell r="E1814">
            <v>20787</v>
          </cell>
        </row>
        <row r="1815">
          <cell r="B1815">
            <v>5976</v>
          </cell>
          <cell r="C1815" t="str">
            <v>TUBERIA GALVANIZADA 2" PARA ANCLAJES</v>
          </cell>
          <cell r="D1815" t="str">
            <v>ML</v>
          </cell>
          <cell r="E1815">
            <v>32044</v>
          </cell>
        </row>
        <row r="1816">
          <cell r="B1816">
            <v>5977</v>
          </cell>
          <cell r="C1816" t="str">
            <v>CAJILLA PARA MEDIDOR EN POLIPLÁSTICO CON CONCRETO. SUMINISTRO E INSTALACIÓN</v>
          </cell>
          <cell r="D1816" t="str">
            <v>UN</v>
          </cell>
          <cell r="E1816">
            <v>181115</v>
          </cell>
        </row>
        <row r="1817">
          <cell r="B1817">
            <v>5992</v>
          </cell>
          <cell r="C1817" t="str">
            <v>TUBERIA CONCRETO D= 32" CL. II REFORZADO. INCLUYE SUMINISTRO E INSTALACIÓN</v>
          </cell>
          <cell r="D1817" t="str">
            <v>ML</v>
          </cell>
          <cell r="E1817">
            <v>657967</v>
          </cell>
        </row>
        <row r="1818">
          <cell r="B1818">
            <v>5993</v>
          </cell>
          <cell r="C1818" t="str">
            <v>TORRE DE ILUMINACIÓN DE 4 BOMBILLAS DE 1000 WATS CADA UNA. ALQUILER. INCLUYE COMBUSTIBLE A.C.P.M.</v>
          </cell>
          <cell r="D1818" t="str">
            <v>UN/MES</v>
          </cell>
          <cell r="E1818">
            <v>3910200</v>
          </cell>
        </row>
        <row r="1819">
          <cell r="B1819">
            <v>5994</v>
          </cell>
          <cell r="C1819" t="str">
            <v>TUBERIA CONCRETO D= 8" CL. V EXTRARREFORZADA PARA INSTALACIÓN SUPERFICIAL (SUMINISTRO E INSTALACIÓN). INCLUYE MORTERO 2000 PSI PARA RECUBRIMIENTO DE JUNTA.</v>
          </cell>
          <cell r="D1819" t="str">
            <v>ML</v>
          </cell>
          <cell r="E1819">
            <v>158251</v>
          </cell>
        </row>
        <row r="1820">
          <cell r="B1820">
            <v>5995</v>
          </cell>
          <cell r="C1820" t="str">
            <v>TUBERIA CONCRETO D= 16" CL. V EXTRARREFORZADA PARA INSTALACIÓN SUPERFICIAL (SUMINISTRO E INSTALACIÓN). INCLUYE MORTERO 2000 PSI PARA RECUBRIMIENTO DE JUNTA.</v>
          </cell>
          <cell r="D1820" t="str">
            <v>ML</v>
          </cell>
          <cell r="E1820">
            <v>325828</v>
          </cell>
        </row>
        <row r="1821">
          <cell r="B1821">
            <v>5996</v>
          </cell>
          <cell r="C1821" t="str">
            <v>SELLO PVC FLEXIBLE PARA SELLOS DE JUNTAS SOMETIDAS A PRESIÓN HIDRÁULICA, ANCHO = 15cm. SUMINISTRO Y COLOCACIÓN</v>
          </cell>
          <cell r="D1821" t="str">
            <v>ML</v>
          </cell>
          <cell r="E1821">
            <v>24052</v>
          </cell>
        </row>
        <row r="1822">
          <cell r="B1822">
            <v>5997</v>
          </cell>
          <cell r="C1822" t="str">
            <v>GRAVILLA DE 3/4" PEGADA CON MORTERO 1:3 e= 0.15m PARA ENTREGA A CANAL. SUMINISTRO E INSTALACIÓN</v>
          </cell>
          <cell r="D1822" t="str">
            <v>M2</v>
          </cell>
          <cell r="E1822">
            <v>60131</v>
          </cell>
        </row>
        <row r="1823">
          <cell r="B1823">
            <v>5998</v>
          </cell>
          <cell r="C1823" t="str">
            <v>TAPÓN EXTREMO LISO D= 3". SUMINISTRO E INSTALACIÓN</v>
          </cell>
          <cell r="D1823" t="str">
            <v>UN</v>
          </cell>
          <cell r="E1823">
            <v>71232</v>
          </cell>
        </row>
        <row r="1824">
          <cell r="B1824">
            <v>5999</v>
          </cell>
          <cell r="C1824" t="str">
            <v>PRUEBA HIDROSTÁTICA EN TUBERÍAS HASTA 12" DE DIÁMETRO, TRAMOS MÁXIMOS DE 500m. INCLUYE DESINFECCIÓN DE TUBERÍA.</v>
          </cell>
          <cell r="D1824" t="str">
            <v>UN</v>
          </cell>
          <cell r="E1824">
            <v>989310</v>
          </cell>
        </row>
        <row r="1825">
          <cell r="B1825">
            <v>6001</v>
          </cell>
          <cell r="C1825" t="str">
            <v>CONTROLADOR C900V CON CAPACIDAD PARA 16 GRUPOS VEHICULARES O PEATONALES. (Suministro, instalación y puesta en funcionamiento). CON POSIBILIDAD DE AMPLIACIÓN HASTA 32 GRUPOS, RELOJ EN TIEMPO REAL, 32 PROGRAMAS, AUTOMÁTICO SEMANAL PROGRAMABLE CON DÍAS FESTI</v>
          </cell>
          <cell r="D1825" t="str">
            <v>UN</v>
          </cell>
          <cell r="E1825">
            <v>116941300</v>
          </cell>
        </row>
        <row r="1826">
          <cell r="B1826">
            <v>6002</v>
          </cell>
          <cell r="C1826" t="str">
            <v>CONTROLADOR C900V CON CAPACIDAD PARA 24 GRUPOS VEHICULARES O PEATONALES. (Suministro, instalación y puesta en funcionamiento). CON POSIBILIDAD DE AMPLIACIÓN HASTA 32 GRUPOS, RELOJ EN TIEMPO REAL, 32 PROGRAMAS, AUTOMÁTICO SEMANAL PROGRAMABLE CON DÍAS FESTI</v>
          </cell>
          <cell r="D1826" t="str">
            <v>UN</v>
          </cell>
          <cell r="E1826">
            <v>132828990</v>
          </cell>
        </row>
        <row r="1827">
          <cell r="B1827">
            <v>6003</v>
          </cell>
          <cell r="C1827" t="str">
            <v>CONTROLADOR C900V CON CAPACIDAD PARA 32 GRUPOS VEHICULARES O PEATONALES. (Suministro, instalación y puesta en funcionamiento). CON POSIBILIDAD DE AMPLIACIÓN HASTA 32 GRUPOS, RELOJ EN TIEMPO REAL, 32 PROGRAMAS, AUTOMÁTICO SEMANAL PROGRAMABLE CON DÍAS FESTI</v>
          </cell>
          <cell r="D1827" t="str">
            <v>UN</v>
          </cell>
          <cell r="E1827">
            <v>147771820</v>
          </cell>
        </row>
        <row r="1828">
          <cell r="B1828">
            <v>6004</v>
          </cell>
          <cell r="C1828" t="str">
            <v>DETECTORES DE DEMANDA VEHICULAR (CÁMARA). NO INCLUYE CABLES. SUMINISTRO E INSTALACIÓN</v>
          </cell>
          <cell r="D1828" t="str">
            <v>UN</v>
          </cell>
          <cell r="E1828">
            <v>9854390</v>
          </cell>
        </row>
        <row r="1829">
          <cell r="B1829">
            <v>6006</v>
          </cell>
          <cell r="C1829" t="str">
            <v>PUESTA A TIERRA PARA CENTRO DE TRANSFORMACIÓN SUBTERRÁNEO PARCIALMENTE  SUMERGIBLE CON TRES PUNTOS A TIERRA. SUMINISTRO, TRANSPORTE Y CONSTRUCCIÓN. INCLUYE SOLDADURA EXOTÉRMICA Y TERMINALES.</v>
          </cell>
          <cell r="D1829" t="str">
            <v>UN</v>
          </cell>
          <cell r="E1829">
            <v>1148626</v>
          </cell>
        </row>
        <row r="1830">
          <cell r="B1830">
            <v>6007</v>
          </cell>
          <cell r="C1830" t="str">
            <v>PILOTE PREEXCAVADO EN CONCRETO TREMIE DE 4000 PSI (280 Kg/Cm2) ACELERADO A 2 DÍAS. INCLUYE ACELERANTE, ALQUILER DE EQUIPO DE PERFORACIÓN CON OPERARIO, MOTOBOMBA, BENTONITA, MANO DE OBRA, TRANSPORTE Y DISPOSICIÓN FINAL DE ESCOMBROS EN SITIO AUTORIZADO. DIS</v>
          </cell>
          <cell r="D1830" t="str">
            <v>M3</v>
          </cell>
          <cell r="E1830">
            <v>1421803</v>
          </cell>
        </row>
        <row r="1831">
          <cell r="B1831">
            <v>6008</v>
          </cell>
          <cell r="C1831" t="str">
            <v>IMPERMEABILIZANTE PARA CONCRETO. SUMINISTRO Y APLICACIÓN</v>
          </cell>
          <cell r="D1831" t="str">
            <v>M2</v>
          </cell>
          <cell r="E1831">
            <v>1493</v>
          </cell>
        </row>
        <row r="1832">
          <cell r="B1832">
            <v>6009</v>
          </cell>
          <cell r="C1832" t="str">
            <v>ADITIVO DESENCOFRANTE. SUMINISTRO Y APLICACIÓN DE MATERIAL</v>
          </cell>
          <cell r="D1832" t="str">
            <v>M2</v>
          </cell>
          <cell r="E1832">
            <v>1931</v>
          </cell>
        </row>
        <row r="1833">
          <cell r="B1833">
            <v>6010</v>
          </cell>
          <cell r="C1833" t="str">
            <v>REGATA, ANCHO PROMEDIO 5cm POR 5cm DE PROFUNDIDAD. INCLUYE MATERIALES, EQUIPOS, TRANSPORTE Y DISPOSICIÓN FINAL DE ESCOMBROS A SITIO AUTORIZADO.</v>
          </cell>
          <cell r="D1833" t="str">
            <v>ML</v>
          </cell>
          <cell r="E1833">
            <v>24414</v>
          </cell>
        </row>
        <row r="1834">
          <cell r="B1834">
            <v>6011</v>
          </cell>
          <cell r="C1834" t="str">
            <v>RESTITUCIÓN DE ESTRUCTURA DE PAVIMENTO FLEXIBLE, PARA APIQUE DE 0.60m x 0.60m (Profundidad 1.50M). INCLUYE BASE GRANULAR CLASE A (BG_A) e= 1.35, MEZCLA DENSA EN CALIENTE TIPO MD12 e= 0.05m, MEZCLA DENSA EN CALIENTE TIPO MD20 e= 0.10m, IMPRIMANTE Y RIEGO D</v>
          </cell>
          <cell r="D1834" t="str">
            <v>UN</v>
          </cell>
          <cell r="E1834">
            <v>97925</v>
          </cell>
        </row>
        <row r="1835">
          <cell r="B1835">
            <v>6015</v>
          </cell>
          <cell r="C1835" t="str">
            <v>ENTIBADO TIPO EC3 CONTINUO METÁLICO CON PARALES METÁLICOS. INCLUYE SUMINISTRO E INSTALACIÓN</v>
          </cell>
          <cell r="D1835" t="str">
            <v>M2</v>
          </cell>
          <cell r="E1835">
            <v>54076</v>
          </cell>
        </row>
        <row r="1836">
          <cell r="B1836">
            <v>6016</v>
          </cell>
          <cell r="C1836" t="str">
            <v>ESTABILIZACIÓN DE SUBRASANTE CON RAJÓN, INCLUYE EQUIPO DE COMPACTACIÓN (SUMINISTRO, EXTENDIDO, NIVELACIÓN Y COMPACTACIÓN CON EQUIPO MECÁNICO)</v>
          </cell>
          <cell r="D1836" t="str">
            <v>M3</v>
          </cell>
          <cell r="E1836">
            <v>81044</v>
          </cell>
        </row>
        <row r="1837">
          <cell r="B1837">
            <v>6020</v>
          </cell>
          <cell r="C1837" t="str">
            <v>RELLENO EN RECEBO COMUN (Suministro e instalación  Extendido manual, Humedecimiento y Compactación. No incluye transporte)</v>
          </cell>
          <cell r="D1837" t="str">
            <v>M3</v>
          </cell>
          <cell r="E1837">
            <v>22962</v>
          </cell>
        </row>
        <row r="1838">
          <cell r="B1838">
            <v>6021</v>
          </cell>
          <cell r="C1838" t="str">
            <v>CONCRETO DE NIVELACION 2000 PSI (140 Kg/Cm2) (Premezclado. Incluye suministro, fundida y nivelación y colocación. No incluye refuerzo, curado) PARA MEJORAMIENTO, ADECUACIÓN Y REHABILITACIÓN DE ESPACIO PÚBLICO.</v>
          </cell>
          <cell r="D1838" t="str">
            <v>M3</v>
          </cell>
          <cell r="E1838">
            <v>460866</v>
          </cell>
        </row>
        <row r="1839">
          <cell r="B1839">
            <v>6025</v>
          </cell>
          <cell r="C1839" t="str">
            <v>REMATE TIPO FILTRO EN ALUZINC CAL. 26 PERFORACION M 101 PARA CUBIERTA VERDE DE ESTACION TRANSMILENIO. SUMINISTRO E INSTALACION.</v>
          </cell>
          <cell r="D1839" t="str">
            <v>ML</v>
          </cell>
          <cell r="E1839">
            <v>56966</v>
          </cell>
        </row>
        <row r="1840">
          <cell r="B1840">
            <v>6026</v>
          </cell>
          <cell r="C1840" t="str">
            <v>CIELO RASO BAFFLE EN ALUZINC LISO, ALTURA DE 100mm COMBINADA CON ALTURA DE 50mm EN PROPORCIONES IGUALES (50% y 50%), EN COLOR ALUMINIO MEDIO CON PORTAPANEL PASO 100mm EN COLOR NEGRO. (Incluye mano de obra y transporte). SUMINISTRO E INSTALACION</v>
          </cell>
          <cell r="D1840" t="str">
            <v>M2</v>
          </cell>
          <cell r="E1840">
            <v>339851</v>
          </cell>
        </row>
        <row r="1841">
          <cell r="B1841">
            <v>6029</v>
          </cell>
          <cell r="C1841" t="str">
            <v>SEÑAL VERTICAL GRUPO DE PREVENTIVAS TIPO CUADRADO (75cm x 75cm). INCLUYE SUMONISTRO E INSTALACION.</v>
          </cell>
          <cell r="D1841" t="str">
            <v>UN</v>
          </cell>
          <cell r="E1841">
            <v>287268</v>
          </cell>
        </row>
        <row r="1842">
          <cell r="B1842">
            <v>6030</v>
          </cell>
          <cell r="C1842" t="str">
            <v>SEÑAL VERTICAL GRUPO DE REGLAMENTARIAS TIPO CIRCULO D=75cm. INCLUYE SUMINISTRO E INSTALACION.</v>
          </cell>
          <cell r="D1842" t="str">
            <v>UN</v>
          </cell>
          <cell r="E1842">
            <v>406268</v>
          </cell>
        </row>
        <row r="1843">
          <cell r="B1843">
            <v>6031</v>
          </cell>
          <cell r="C1843" t="str">
            <v>SEÑAL VERTICAL GRUPO DE PREVENTIVA SP-40 TIPO RECTANGULO (120cm x 40cm). INCLUYE SUMINISTRO E INSTALACION.</v>
          </cell>
          <cell r="D1843" t="str">
            <v>UN</v>
          </cell>
          <cell r="E1843">
            <v>394368</v>
          </cell>
        </row>
        <row r="1844">
          <cell r="B1844">
            <v>6032</v>
          </cell>
          <cell r="C1844" t="str">
            <v>SEÑAL VERTICAL GRUPO DE REGLAMENTARIAS SR-01 TIPO OCTAGONO CON ALTURA DE 75cm. INCLUYE SUMINISTRO E INSTALACION.</v>
          </cell>
          <cell r="D1844" t="str">
            <v>UN</v>
          </cell>
          <cell r="E1844">
            <v>311068</v>
          </cell>
        </row>
        <row r="1845">
          <cell r="B1845">
            <v>6033</v>
          </cell>
          <cell r="C1845" t="str">
            <v>SEÑAL VERTICAL GRUPO DE REGLAMENTARIAS SR-02 TIPO TRIANGULO EQUILATERO 75cm. DE LADO. INCLUYE SUMINISTRO E INSTALACION.</v>
          </cell>
          <cell r="D1845" t="str">
            <v>UN</v>
          </cell>
          <cell r="E1845">
            <v>328918</v>
          </cell>
        </row>
        <row r="1846">
          <cell r="B1846">
            <v>6034</v>
          </cell>
          <cell r="C1846" t="str">
            <v>SEÑAL VERTICAL GRUPO DE INFORMATIVAS TIPO RECTANGULO (60cm x 75cm). INCLUYE SUMINISTRO E INSTALACION.</v>
          </cell>
          <cell r="D1846" t="str">
            <v>UN</v>
          </cell>
          <cell r="E1846">
            <v>299168</v>
          </cell>
        </row>
        <row r="1847">
          <cell r="B1847">
            <v>6035</v>
          </cell>
          <cell r="C1847" t="str">
            <v>SEÑAL VERTICAL GRUPO DE INFORMATIVAS TURISTICAS TIPO CUADRADO DE 75cm DE LADO. INCLUYE SUMINISTRO E INSTALACION.</v>
          </cell>
          <cell r="D1847" t="str">
            <v>UN</v>
          </cell>
          <cell r="E1847">
            <v>322968</v>
          </cell>
        </row>
        <row r="1848">
          <cell r="B1848">
            <v>6036</v>
          </cell>
          <cell r="C1848" t="str">
            <v>TRANSFORMADOR MONOFASICO 15 KVA (TENSION PRIMARIA DE 13.200, TENSION SECUNDARIA 240-120. (Incluye suministro e instalación)</v>
          </cell>
          <cell r="D1848" t="str">
            <v>UN</v>
          </cell>
          <cell r="E1848">
            <v>2115436</v>
          </cell>
        </row>
        <row r="1849">
          <cell r="B1849">
            <v>6037</v>
          </cell>
          <cell r="C1849" t="str">
            <v>POSTE TIPO MENSULA T2 (3.50m) EN TUBO SCH 40 GALVANIZADO Y PINTADO. SUMINISTRO E INSTALACIÓN.</v>
          </cell>
          <cell r="D1849" t="str">
            <v>UN</v>
          </cell>
          <cell r="E1849">
            <v>2354819</v>
          </cell>
        </row>
        <row r="1850">
          <cell r="B1850">
            <v>6038</v>
          </cell>
          <cell r="C1850" t="str">
            <v>POSTE TIPO MENSULA T2 (4.50m) EN TUBO SCH 40 GALVANIZADO Y PINTADO. SUMINISTRO E INSTALACIÓN.</v>
          </cell>
          <cell r="D1850" t="str">
            <v>UN</v>
          </cell>
          <cell r="E1850">
            <v>2468001</v>
          </cell>
        </row>
        <row r="1851">
          <cell r="B1851">
            <v>6039</v>
          </cell>
          <cell r="C1851" t="str">
            <v>POSTE TIPO MENSULA T2 (6.50m) EN TUBO SCH 40 GALVANIZADO Y PINTADO. SUMINISTRO E INSTALACIÓN.</v>
          </cell>
          <cell r="D1851" t="str">
            <v>UN</v>
          </cell>
          <cell r="E1851">
            <v>2961256</v>
          </cell>
        </row>
        <row r="1852">
          <cell r="B1852">
            <v>6040</v>
          </cell>
          <cell r="C1852" t="str">
            <v>POSTE TIPO MENSULA T2 (8.50m) EN TUBO SCH 40 GALVANIZADO Y PINTADO. SUMINISTRO E INSTALACIÓN.</v>
          </cell>
          <cell r="D1852" t="str">
            <v>UN</v>
          </cell>
          <cell r="E1852">
            <v>3268077</v>
          </cell>
        </row>
        <row r="1853">
          <cell r="B1853">
            <v>6041</v>
          </cell>
          <cell r="C1853" t="str">
            <v>SEMAFORO VEHICULAR DE POLICARBONATO (3x200) LENTES DE POLICARBONATO DE 8" TRES LUCES, SISTEMA DE ILUMINACIÓN A LEDS, TIPO MASTIL. INCLUYE ELEMENTOS DE FIJACION.</v>
          </cell>
          <cell r="D1853" t="str">
            <v>UN</v>
          </cell>
          <cell r="E1853">
            <v>3395431</v>
          </cell>
        </row>
        <row r="1854">
          <cell r="B1854">
            <v>6042</v>
          </cell>
          <cell r="C1854" t="str">
            <v>SEMAFORO VEHICULAR DE POLICARBONATO (3x200) LENTES DE POLICARBONATO DE 8" TRES LUCES, SISTEMA DE ILUMINACIÓN A LEDS, TIPO MENSULA. INCLUYE ELEMENTOS DE FIJACION.</v>
          </cell>
          <cell r="D1854" t="str">
            <v>UN</v>
          </cell>
          <cell r="E1854">
            <v>3666751</v>
          </cell>
        </row>
        <row r="1855">
          <cell r="B1855">
            <v>6043</v>
          </cell>
          <cell r="C1855" t="str">
            <v>SEMAFORO VEHICULAR DE POLICARBONATO (3x200) LENTES DE POLICARBONATO DE 8" TRES LUCES, SISTEMA DE ILUMINACIÓN A LEDS, FLECHA DE GIRO TIPO MENSULA. INCLUYE ELEMENTOS DE FIJACION.</v>
          </cell>
          <cell r="D1855" t="str">
            <v>UN</v>
          </cell>
          <cell r="E1855">
            <v>3523951</v>
          </cell>
        </row>
        <row r="1856">
          <cell r="B1856">
            <v>6044</v>
          </cell>
          <cell r="C1856" t="str">
            <v>SEMAFORO VEHICULAR DE POLICARBONATO (3x200) LENTES DE POLICARBONATO DE 8" TRES LUCES, SISTEMA DE ILUMINACIÓN A LEDS, FLECHA DE GIRO TIPO MASTIL. INCLUYE ELEMENTOS DE FIJACION.</v>
          </cell>
          <cell r="D1856" t="str">
            <v>UN</v>
          </cell>
          <cell r="E1856">
            <v>3247871</v>
          </cell>
        </row>
        <row r="1857">
          <cell r="B1857">
            <v>6045</v>
          </cell>
          <cell r="C1857" t="str">
            <v>SONORIZADORES PARA INVIDENTES (SUMINISTRO E INSTALACION)</v>
          </cell>
          <cell r="D1857" t="str">
            <v>UN</v>
          </cell>
          <cell r="E1857">
            <v>5041251</v>
          </cell>
        </row>
        <row r="1858">
          <cell r="B1858">
            <v>6046</v>
          </cell>
          <cell r="C1858" t="str">
            <v>DEMARCACION LINEA DE PARADA DE TRANSMILENIO. AREA: 3.96 m2 SEGUN PARAMETROS DE DISEÑO DE TRANSMILENIO (e= 2.3 mils, TERMOPLASTICA. SUMINISTRO Y APLICACION CON EQUIPO. INCLUYE MICROESFERAS.</v>
          </cell>
          <cell r="D1858" t="str">
            <v>UN</v>
          </cell>
          <cell r="E1858">
            <v>462307</v>
          </cell>
        </row>
        <row r="1859">
          <cell r="B1859">
            <v>6047</v>
          </cell>
          <cell r="C1859" t="str">
            <v>PISO EN CONCRETO COLOR OCRE MR 41 (280 Kg/Cm2) GRAVA 1" 28 DIAS  ESTAMPADO e=0.10m (INCLUYE SUMINISTRO Y COLOCACIÓN DE CONCRETO, JUEGO DE MOLDES,  DESMOLDANTE EN POLVO, CURADOR PARA CONCRETO, INCLUYE CORTE Y SELLADO DE JUNTAS.</v>
          </cell>
          <cell r="D1859" t="str">
            <v>M2</v>
          </cell>
          <cell r="E1859">
            <v>206352</v>
          </cell>
        </row>
        <row r="1860">
          <cell r="B1860">
            <v>6053</v>
          </cell>
          <cell r="C1860" t="str">
            <v>CAPA DE SUELO DE SUBRASANTE ESTABILIZADA CON CAL HIDRATADA TIPO N, IN SITU AL 4%. (SUMINISTRO, EXTENDIDO, NIVELACION, HUMEDECIMIENTO Y COMPACTACION).</v>
          </cell>
          <cell r="D1860" t="str">
            <v>M3</v>
          </cell>
          <cell r="E1860">
            <v>89993</v>
          </cell>
        </row>
        <row r="1861">
          <cell r="B1861">
            <v>6057</v>
          </cell>
          <cell r="C1861" t="str">
            <v>SEMAFORO VEHICULAR DE POLICARBONATO (3x200) (ALQUILER) LENTES DE POLICARBONATO DE 8" TRES LUCES, SISTEMA DE ILUMINACIÓN A LEDS, INCLUYE SUMINISTRO, INSTALACION Y TRASLADO INTERNO EN OBRA. ELEMENTOS DE FIJACION.</v>
          </cell>
          <cell r="D1861" t="str">
            <v>UN/MES</v>
          </cell>
          <cell r="E1861">
            <v>145061</v>
          </cell>
        </row>
        <row r="1862">
          <cell r="B1862">
            <v>6058</v>
          </cell>
          <cell r="C1862" t="str">
            <v>SEMAFORO PEATONAL DE POLICARBONATO (2x200) (ALQUILER) LENTES DE POLICARBONATO DE 8" DOS LUCES, SISTEMA DE ILUMINACIÓN A LEDS, INCLUYE SUMINISTRO, INSTALACION Y TRASLADO INTERNO EN OBRA. ELEMENTOS DE FIJACION.</v>
          </cell>
          <cell r="D1862" t="str">
            <v>UN/MES</v>
          </cell>
          <cell r="E1862">
            <v>106435</v>
          </cell>
        </row>
        <row r="1863">
          <cell r="B1863">
            <v>6059</v>
          </cell>
          <cell r="C1863" t="str">
            <v>BARRICADA METÁLICAS C-20 CON TRES BANDEJAS DE 23cm x 150cm. (ALQUILER). INCLUYE TABLERO DE 60cm DE DIAMETRO "DESVIO" REFLECTIVO GRADO INGENIERIA COMERCIAL. SUMINISTRO E INSTALACION Y TRASLADO INTERNO EN OBRA.</v>
          </cell>
          <cell r="D1863" t="str">
            <v>UN/MES</v>
          </cell>
          <cell r="E1863">
            <v>50753</v>
          </cell>
        </row>
        <row r="1864">
          <cell r="B1864">
            <v>6060</v>
          </cell>
          <cell r="C1864" t="str">
            <v>GRUA PARA REMOLQUE DE VEHICULOS (ALQUILER). INCLUYE CONDUCTOR Y COMBUSTIBLE. TIEMPO 12 HORAS DIARIAS.</v>
          </cell>
          <cell r="D1864" t="str">
            <v>UN/MES</v>
          </cell>
          <cell r="E1864">
            <v>1248829</v>
          </cell>
        </row>
        <row r="1865">
          <cell r="B1865">
            <v>6061</v>
          </cell>
          <cell r="C1865" t="str">
            <v>PASACALLES IMPRESO EN LONA BANNER (7.0m x 1.0m) TERMINADO CON PALOS EN LOS EXTREMOS. INCLUYE SUMINISTRO E INSTALACION.</v>
          </cell>
          <cell r="D1865" t="str">
            <v>UN</v>
          </cell>
          <cell r="E1865">
            <v>286917</v>
          </cell>
        </row>
        <row r="1866">
          <cell r="B1866">
            <v>6062</v>
          </cell>
          <cell r="C1866" t="str">
            <v>CONCRETO 3000 PSI PARA BARRERA NEW JERSEY MONODIRECCIONAL DE 0.90m DE ALTURA x 0.375 DE BASE x 4.76m DE LONG. (PREMEZCLADO. INCLUYE SUMINISTRO, FORMALETEO, COLOCACION. NO INCLUYE REFUERZO NI CURADO).</v>
          </cell>
          <cell r="D1866" t="str">
            <v>M3</v>
          </cell>
          <cell r="E1866">
            <v>514148</v>
          </cell>
        </row>
        <row r="1867">
          <cell r="B1867">
            <v>6065</v>
          </cell>
          <cell r="C1867" t="str">
            <v>LAMINA MACIZA HR PARA BOCATOMA, INCLUYE MANO DE OBRA, ACCESORIOS E INSTALACION SEGUN DETALLE EN PLANOS Y ESPECIFICACIONES TECNICAS</v>
          </cell>
          <cell r="D1867" t="str">
            <v>UN</v>
          </cell>
          <cell r="E1867">
            <v>701291</v>
          </cell>
        </row>
        <row r="1868">
          <cell r="B1868">
            <v>6070</v>
          </cell>
          <cell r="C1868" t="str">
            <v>ELEMENTO ENVOLVENTE PEINAZO PARA MODULO. SUMINISTRO E INSTALACION. INCLUYE MANO DE OBRA.</v>
          </cell>
          <cell r="D1868" t="str">
            <v>M2</v>
          </cell>
          <cell r="E1868">
            <v>65510</v>
          </cell>
        </row>
        <row r="1869">
          <cell r="B1869">
            <v>6073</v>
          </cell>
          <cell r="C1869" t="str">
            <v>MODULO DE PERSIANA DE 1.80 x 2.35 GALVANIZADO PARA CERRAMIENTO, INCLUYE MANO DE OBRA, ACCESORIOS E INSTALACION, SEGUN DETALLE EN PLANOS Y ESPECIFICACIONES TECNICAS. SUMINISTRO E INSTALACION.</v>
          </cell>
          <cell r="D1869" t="str">
            <v>UN</v>
          </cell>
          <cell r="E1869">
            <v>3425178</v>
          </cell>
        </row>
        <row r="1870">
          <cell r="B1870">
            <v>6074</v>
          </cell>
          <cell r="C1870" t="str">
            <v>MODULO DE PERSIANA DE 1.80 x 1.20 GALVANIZADO PARA FACHADA COMERCIAL, INCLUYE MANO DE OBRA, ACCESORIOS SEGUN DETALLE EN PLANOS Y ESPECIFICACIONES TECNICAS. SUMINISTRO E INSTALACION.</v>
          </cell>
          <cell r="D1870" t="str">
            <v>UN</v>
          </cell>
          <cell r="E1870">
            <v>1665159</v>
          </cell>
        </row>
        <row r="1871">
          <cell r="B1871">
            <v>6078</v>
          </cell>
          <cell r="C1871" t="str">
            <v>CUBIERTA EN LAMINA ALVEOLAR EN POLICARBONATO. SUMINISTRO E INSTALACION. INCLUYE MANO DE OBRA Y ACCESORIOS</v>
          </cell>
          <cell r="D1871" t="str">
            <v>M2</v>
          </cell>
          <cell r="E1871">
            <v>102024</v>
          </cell>
        </row>
        <row r="1872">
          <cell r="B1872">
            <v>6079</v>
          </cell>
          <cell r="C1872" t="str">
            <v>ELEMENTO ENVOLVENTE REMATE PARA CUBIERTA. SUMINISTRO E INSTALACION. INCLUYE MANO DE OBRA</v>
          </cell>
          <cell r="D1872" t="str">
            <v>M2</v>
          </cell>
          <cell r="E1872">
            <v>88334</v>
          </cell>
        </row>
        <row r="1873">
          <cell r="B1873">
            <v>6080</v>
          </cell>
          <cell r="C1873" t="str">
            <v>ALQUILER CONTROLADOR C900V CON CAPACIDAD PARA 16 GRUPOS VEHICULARES O PEATONALES. (Suministro, instalación y puesta en funcionamiento). CON POSIBILIDAD DE AMPLIACIÓN HASTA 32 GRUPOS, RELOJ EN TIEMPO REAL, 32 PROGRAMAS, AUTOMÁTICO SEMANAL PROGRAMABLE CON D</v>
          </cell>
          <cell r="D1873" t="str">
            <v>UN</v>
          </cell>
          <cell r="E1873">
            <v>977489</v>
          </cell>
        </row>
        <row r="1874">
          <cell r="B1874">
            <v>6082</v>
          </cell>
          <cell r="C1874" t="str">
            <v>MAMPOSTERIA EN BLOQUE  5 e= 0.12m (Incluye suministro, insumos y construcción)</v>
          </cell>
          <cell r="D1874" t="str">
            <v>M2</v>
          </cell>
          <cell r="E1874">
            <v>39047</v>
          </cell>
        </row>
        <row r="1875">
          <cell r="B1875">
            <v>6083</v>
          </cell>
          <cell r="C1875" t="str">
            <v>MANTENIMIENTO DEL ESPACIO PUBLICO PARA EL COBRO DE LA RETRIBUCION POR APROVECHAMIENTO ECONOMICO. COSTO DEL MANTENIMIENTO POR M2</v>
          </cell>
          <cell r="D1875" t="str">
            <v>M2</v>
          </cell>
          <cell r="E1875">
            <v>143106</v>
          </cell>
        </row>
        <row r="1876">
          <cell r="B1876">
            <v>6084</v>
          </cell>
          <cell r="C1876" t="str">
            <v>EDICION, IMPRESION Y DISTRIBUCION DE PIEZAS DE DIVULGACION (Piezas en papel bond, tamaño carta, tipo fotocopia).</v>
          </cell>
          <cell r="D1876" t="str">
            <v>UN</v>
          </cell>
          <cell r="E1876">
            <v>493</v>
          </cell>
        </row>
        <row r="1877">
          <cell r="B1877">
            <v>6085</v>
          </cell>
          <cell r="C1877" t="str">
            <v>LEVANTAMIENTO DE ACTA DE VECINDAD COMPLETA. (Incluye personal, logistica, elaboracion de formato, papeleria, fotografia y video).</v>
          </cell>
          <cell r="D1877" t="str">
            <v>UN PRE</v>
          </cell>
          <cell r="E1877">
            <v>27261</v>
          </cell>
        </row>
        <row r="1878">
          <cell r="B1878">
            <v>6086</v>
          </cell>
          <cell r="C1878" t="str">
            <v>ACTUALIZACION DE SISTEMA DE GESTION DEL ARBOLADO URBANO UBICADO EN TERRENO. SIGAU POR ARBOL PARA TALA, BLOQUEO Y TRASLADO</v>
          </cell>
          <cell r="D1878" t="str">
            <v>UN</v>
          </cell>
          <cell r="E1878">
            <v>10523</v>
          </cell>
        </row>
        <row r="1879">
          <cell r="B1879">
            <v>6087</v>
          </cell>
          <cell r="C1879" t="str">
            <v>ACTUALIZACION DE SISTEMA DE GESTION DEL ARBOLADO URBANO UBICADO EN TERRENO. SIGAU POR ARBOL PARA PLANTACION</v>
          </cell>
          <cell r="D1879" t="str">
            <v>UN</v>
          </cell>
          <cell r="E1879">
            <v>9810</v>
          </cell>
        </row>
        <row r="1880">
          <cell r="B1880">
            <v>6088</v>
          </cell>
          <cell r="C1880" t="str">
            <v>LEVANTAMIENTO DE INVENTARIO FORESTAL. INCLUYE ELABORACION FICHA FORESTAL Y VISITA A TERRENO</v>
          </cell>
          <cell r="D1880" t="str">
            <v xml:space="preserve">FICHA </v>
          </cell>
          <cell r="E1880">
            <v>15848</v>
          </cell>
        </row>
        <row r="1881">
          <cell r="B1881">
            <v>6089</v>
          </cell>
          <cell r="C1881" t="str">
            <v>NIVELACIÓN DE CAJA ETB T-13 H= 0.30m (INCLUYE DEMOLICION, FORMALETA, COMPRESOR, TRANSPORTE, PLACA SUPERIOR EN CONCRETO DE 3000 PSI, ACERO DE REFUERZO, BLOQUE PARA CÁMARA TELEFÓNICA TELECOM RESISTENCIA 3000 PSI, MORTERO, ARO Y TAPA ETB, TRANSPORTE Y DISPOS</v>
          </cell>
          <cell r="D1881" t="str">
            <v>UN</v>
          </cell>
          <cell r="E1881">
            <v>1747012</v>
          </cell>
        </row>
        <row r="1882">
          <cell r="B1882">
            <v>6090</v>
          </cell>
          <cell r="C1882" t="str">
            <v>NIVELACIÓN DE CAJA ETB T-14 H= 0.30m (INCLUYE DEMOLICION, FORMALETA, COMPRESOR, TRANSPORTE, PLACA SUPERIOR EN CONCRETO DE 3000 PSI, ACERO DE REFUERZO, BLOQUE PARA CÁMARA TELEFÓNICA TELECOM RESISTENCIA 3000 PSI, MORTERO, ARO Y TAPA ETB, TRANSPORTE Y DISPOS</v>
          </cell>
          <cell r="D1882" t="str">
            <v>UN</v>
          </cell>
          <cell r="E1882">
            <v>1793421</v>
          </cell>
        </row>
        <row r="1883">
          <cell r="B1883">
            <v>6091</v>
          </cell>
          <cell r="C1883" t="str">
            <v>NIVELACIÓN DE CAJA DOBLE DE PASO ETB H= 0.30m (INCLUYE FORMALETA, JUEGO DE MARCO Y TAPA DOBLE PARA CAJA DE PASO DOBLE GALVANIZADA NORMA ETB, BORDILLO PERIMETRAL EN CONCRETO DE  3000 PSI HECHO EN OBRA 1:2:2 CON ARENA DE RIO Y TRITURADO DE 3/4", ACERO DE RE</v>
          </cell>
          <cell r="D1883" t="str">
            <v>UN</v>
          </cell>
          <cell r="E1883">
            <v>937148</v>
          </cell>
        </row>
        <row r="1884">
          <cell r="B1884">
            <v>6092</v>
          </cell>
          <cell r="C1884" t="str">
            <v xml:space="preserve">RELOCALIZACIÓN DE MEDIDOR DE ACUEDUCTO D= 1/2" (INCLUYE 1.0m TUBERÍA GALVANIZADA D= 1/2", SOLDADURA, CINTA DE TEFLON,  Y CAJILLA PLASTICA FABRICADA EN POLIPROPILENO DE ALTO IMPACTO CON MATERIAL ORIGINAL, DE MEDIDAS 34cm x50.5cm x 3.5cm DE ALTO, Y CAJILLA </v>
          </cell>
          <cell r="D1884" t="str">
            <v>UN</v>
          </cell>
          <cell r="E1884">
            <v>263736</v>
          </cell>
        </row>
        <row r="1885">
          <cell r="B1885">
            <v>6093</v>
          </cell>
          <cell r="C1885" t="str">
            <v xml:space="preserve">RELOCALIZACIÓN DE MEDIDOR DE ACUEDUCTO D= 1" (INCLUYE 1.0m TUBERÍA GALVANIZADA D= 1", SOLDADURA, CINTA DE TEFLON,  Y CAJILLA PLASTICA FABRICADA EN POLIPROPILENO DE ALTO IMPACTO CON MATERIAL ORIGINAL, DE MEDIDAS 34cm x 50.5cm x 3.5cm DE ALTO, Y CAJILLA DE </v>
          </cell>
          <cell r="D1885" t="str">
            <v>UN</v>
          </cell>
          <cell r="E1885">
            <v>275226</v>
          </cell>
        </row>
        <row r="1886">
          <cell r="B1886">
            <v>6094</v>
          </cell>
          <cell r="C1886" t="str">
            <v xml:space="preserve">RELOCALIZACIÓN DE MEDIDOR DE ACUEDUCTO D= 3/4" (INCLUYE 1.0m TUBERÍA GALVANIZADA D= 1/2", SOLDADURA, CINTA DE TEFLON,  Y CAJILLA PLASTICA FABRICADA EN POLIPROPILENO DE ALTO IMPACTO CON MATERIAL ORIGINAL, DE MEDIDAS 34cm x50.5cm x 3.5cm DE ALTO, Y CAJILLA </v>
          </cell>
          <cell r="D1886" t="str">
            <v>UN</v>
          </cell>
          <cell r="E1886">
            <v>268995</v>
          </cell>
        </row>
        <row r="1887">
          <cell r="B1887">
            <v>6095</v>
          </cell>
          <cell r="C1887" t="str">
            <v>PISO EN CONCRETO MR 43 (315 Kg/Cm2) GRAVA COMÚN ACELERADO A 7 DÍAS, ESTAMPADO PARA POMPEYANOS, e=0.23m (INCLUYE SUMINISTRO Y COLOCACIÓN DE CONCRETO, JUEGO DE MOLDES,  DESMOLDANTE EN POLVO, CURADOR PARA CONCRETO, CORTE Y SELLADO DE JUNTAS.</v>
          </cell>
          <cell r="D1887" t="str">
            <v>M2</v>
          </cell>
          <cell r="E1887">
            <v>290921</v>
          </cell>
        </row>
        <row r="1888">
          <cell r="B1888">
            <v>6096</v>
          </cell>
          <cell r="C1888" t="str">
            <v>PISO EN CONCRETO MR 43 (315 Kg/Cm2) GRAVA COMÚN ACELERADO A 7 DÍAS, ESTAMPADO PARA POMPEYANOS, e=0.20m (INCLUYE SUMINISTRO Y COLOCACIÓN DE CONCRETO, JUEGO DE MOLDES,  DESMOLDANTE EN POLVO, CURADOR PARA CONCRETO, CORTE Y SELLADO DE JUNTAS.</v>
          </cell>
          <cell r="D1888" t="str">
            <v>M2</v>
          </cell>
          <cell r="E1888">
            <v>265897</v>
          </cell>
        </row>
        <row r="1889">
          <cell r="B1889">
            <v>6098</v>
          </cell>
          <cell r="C1889" t="str">
            <v>ADOQUIN EN CONCRETO COLOR OCRE 200 X 100 X 60  A-25 (Suministro e instalación. Incluye base 4cm mortero 2500PSI y arena de sello)</v>
          </cell>
          <cell r="D1889" t="str">
            <v>M2</v>
          </cell>
          <cell r="E1889">
            <v>66539</v>
          </cell>
        </row>
        <row r="1890">
          <cell r="B1890">
            <v>6099</v>
          </cell>
          <cell r="C1890" t="str">
            <v>ESTAMPADO PARA CONCRETO MR DE POMPEYANOS, ACCESOS VEHICULARES A PREDIOS Y VÍAS (ACABADO Y CURADO, SUMINISTRO Y MANO DE OBRA. INCLUYE JUEGO DE MOLDES, COLOR ENDURECEDOR DE CUARZO, DESMOLDANTE EN POLVO COLOR, SELLADOR ACRÍLICO TRANSPARENTE SEMILUSTRE).</v>
          </cell>
          <cell r="D1890" t="str">
            <v>M2</v>
          </cell>
          <cell r="E1890">
            <v>33946</v>
          </cell>
        </row>
        <row r="1891">
          <cell r="B1891">
            <v>6100</v>
          </cell>
          <cell r="C1891" t="str">
            <v>CENEFA LINEAL EN ADOQUÍN DE CONCRETO (20cm x 10cm x 6cm) COLOR ROJO (SUMINISTRO E INSTALACIÓN. INCLUYE BASE EN ARENA DE NIVELACIÓN e= 4cm Y ARENA DE SELLO).</v>
          </cell>
          <cell r="D1891" t="str">
            <v>ML</v>
          </cell>
          <cell r="E1891">
            <v>6923</v>
          </cell>
        </row>
        <row r="1892">
          <cell r="B1892">
            <v>6101</v>
          </cell>
          <cell r="C1892" t="str">
            <v>CENEFA LINEAL EN ADOQUÍN DE CONCRETO (20cm x 10cm x 8cm) COLOR ROJO PARA RAMPAS DE ACCESO VEHICULAR A PREDIOS (SUMINISTRO E INSTALACIÓN. INCLUYE BASE EN ARENA DE NIVELACIÓN e= 4cm Y ARENA DE SELLO).</v>
          </cell>
          <cell r="D1892" t="str">
            <v>ML</v>
          </cell>
          <cell r="E1892">
            <v>8468</v>
          </cell>
        </row>
        <row r="1893">
          <cell r="B1893">
            <v>6102</v>
          </cell>
          <cell r="C1893" t="str">
            <v>CENEFA LINEAL EN LOSETA PREFABRICADA TÁCTIL ALERTA A55 / A56 ANCHO 0.40m (SUMINISTRO E INSTALACIÓN. INCLUYE BASE EN ARENA DE NIVELACIÓN e= 4cm Y ARENA DE SELLO).</v>
          </cell>
          <cell r="D1893" t="str">
            <v>ML</v>
          </cell>
          <cell r="E1893">
            <v>20650</v>
          </cell>
        </row>
        <row r="1894">
          <cell r="B1894">
            <v>6103</v>
          </cell>
          <cell r="C1894" t="str">
            <v>CUNETA DE DRENAJE ANCHO= 0.50m EN CONCRETO PREMEZCLADO DE 3000 PSI FUNDIDO EN SITIO. PROFUNDIDAD VARIABLE (ENTRE 0.10m Y 0.50m). (INCLUYE CONSTRUCCIÓN DE PLACA DE FONDO Y MUROS EN CONCRETO IMPERMEABILIZADO, MEDIACAÑAS Y MORTERO DE NIVELACIÓN, ÁNGULOS METÁ</v>
          </cell>
          <cell r="D1894" t="str">
            <v>ML</v>
          </cell>
          <cell r="E1894">
            <v>90718</v>
          </cell>
        </row>
        <row r="1895">
          <cell r="B1895">
            <v>6104</v>
          </cell>
          <cell r="C1895" t="str">
            <v>MURO EN BLOQUE DE CONCRETO ESTRIADO. CONSTRUCCIÓN. SUMINISTRO E INSTALACIÓN. INCLUYE BLOQUE ESTRUCTURAL (19cm x 19cm x 39cm) MORTERO 1:3 HECHO EN OBRA PARA PEGA, CORTADORA Y DISCO DIAMANTADO. NO INCLUYE ACERO DE REFUERZO, CONCRETO PARA INYECCIÓN DE DOVELA</v>
          </cell>
          <cell r="D1895" t="str">
            <v>M2</v>
          </cell>
          <cell r="E1895">
            <v>77626</v>
          </cell>
        </row>
        <row r="1896">
          <cell r="B1896">
            <v>6105</v>
          </cell>
          <cell r="C1896" t="str">
            <v>REJA DE PROTECCIÓN PARA PARQUES VECINALES Y DE BOLSILLO. SEGÚN ESPECIFICACIONES IDRD. (SUMINISTRO E INSTALACIÓN. INCLUYE BASE EN CONCRETO DE 3000 PSI. NO INCLUYE ACERO DE REFUERZO).</v>
          </cell>
          <cell r="D1896" t="str">
            <v>ML</v>
          </cell>
          <cell r="E1896">
            <v>1209851</v>
          </cell>
        </row>
        <row r="1897">
          <cell r="B1897">
            <v>6106</v>
          </cell>
          <cell r="C1897" t="str">
            <v>ESTRUCTURA DE BALONCESTO CON TABLERO ANTIVANDÁLICO SEGÚN ESPECIFICACIONES IDRD. (SUMINISTRO E INSTALACIÓN. INCLUYE EXCAVACIÓN, TRANSPORTE DE MATERIAL PROVENIENTE DE LA EXCAVACIÓN, CONCRETO DE LIMPIEZA Y DADO EN CONCRETO DE 3000 PSI).</v>
          </cell>
          <cell r="D1897" t="str">
            <v>UN</v>
          </cell>
          <cell r="E1897">
            <v>3746552</v>
          </cell>
        </row>
        <row r="1898">
          <cell r="B1898">
            <v>6107</v>
          </cell>
          <cell r="C1898" t="str">
            <v>ESTRUCTURA DE MICROFUTBOL SEGÚN ESPECIFICACIONES IDRD. (SUMINISTRO E INSTALACIÓN. INCLUYE EXCAVACIÓN, TRANSPORTE DE MATERIAL PROVENIENTE DE LA EXCAVACIÓN, CONCRETO DE LIMPIEZA Y DADO EN CONCRETO DE 3000 PSI).</v>
          </cell>
          <cell r="D1898" t="str">
            <v>PAR</v>
          </cell>
          <cell r="E1898">
            <v>2483298</v>
          </cell>
        </row>
        <row r="1899">
          <cell r="B1899">
            <v>6108</v>
          </cell>
          <cell r="C1899" t="str">
            <v>MURO DESLIZADERO PARA NIÑOS DE 1 A 5 AÑOS. SEGÚN ESPECIFICACIONES IDRD. (SUMINISTRO E INSTALACIÓN. INCLUYE ANCLAJE EN CONCRETO DE 3000 PSI).</v>
          </cell>
          <cell r="D1899" t="str">
            <v>UN</v>
          </cell>
          <cell r="E1899">
            <v>4018615</v>
          </cell>
        </row>
        <row r="1900">
          <cell r="B1900">
            <v>6110</v>
          </cell>
          <cell r="C1900" t="str">
            <v>RUEDA PARA NIÑOS DE 1 A 5 AÑOS. SEGÚN ESPECIFICACIONES IDRD. (SUMINISTRO E INSTALACIÓN. INCLUYE EXCAVACIÓN Y CONCRETO DE 3000 PSI. NO INCLUYE ACERO DE REFUERZO).</v>
          </cell>
          <cell r="D1900" t="str">
            <v>UN</v>
          </cell>
          <cell r="E1900">
            <v>3950817</v>
          </cell>
        </row>
        <row r="1901">
          <cell r="B1901">
            <v>6111</v>
          </cell>
          <cell r="C1901" t="str">
            <v>TAPETE GATEADOR PARA NIÑOS DE 1 A 5 AÑOS. SEGÚN ESPECIFICACIONES IDRD. (SUMINISTRO E INSTALACIÓN. INCLUYE CONCRETO DE 3000 PSI PARA DADOS DE ANCLAJE).</v>
          </cell>
          <cell r="D1901" t="str">
            <v>UN</v>
          </cell>
          <cell r="E1901">
            <v>1864927</v>
          </cell>
        </row>
        <row r="1902">
          <cell r="B1902">
            <v>6112</v>
          </cell>
          <cell r="C1902" t="str">
            <v>PASAMANOS PARA NIÑOS DE 6 A 12 AÑOS. SEGÚN ESPECIFICACIONES IDRD. (SUMINISTRO E INSTALACIÓN. INCLUYE CONCRETO DE 3000 PSI PARA DADOS DE ANCLAJES).</v>
          </cell>
          <cell r="D1902" t="str">
            <v>UN</v>
          </cell>
          <cell r="E1902">
            <v>2140673</v>
          </cell>
        </row>
        <row r="1903">
          <cell r="B1903">
            <v>6115</v>
          </cell>
          <cell r="C1903" t="str">
            <v>TUBERÍA CONCRETO CLASE V  D= 24" (INCLUYE MORTERO DE INSTALACIÓN. SUMINISTRO E INSTALACIÓN).</v>
          </cell>
          <cell r="D1903" t="str">
            <v>ML</v>
          </cell>
          <cell r="E1903">
            <v>522593</v>
          </cell>
        </row>
        <row r="1904">
          <cell r="B1904">
            <v>6116</v>
          </cell>
          <cell r="C1904" t="str">
            <v>TUBERÍA CONCRETO CLASE V  D= 27" (INCLUYE MORTERO DE INSTALACIÓN. SUMINISTRO E INSTALACIÓN).</v>
          </cell>
          <cell r="D1904" t="str">
            <v>ML</v>
          </cell>
          <cell r="E1904">
            <v>697475</v>
          </cell>
        </row>
        <row r="1905">
          <cell r="B1905">
            <v>6118</v>
          </cell>
          <cell r="C1905" t="str">
            <v>TUBERÍA CONCRETO CLASE V  D= 40" (INCLUYE MORTERO DE INSTALACIÓN. SUMINISTRO E INSTALACIÓN).</v>
          </cell>
          <cell r="D1905" t="str">
            <v>ML</v>
          </cell>
          <cell r="E1905">
            <v>1351395</v>
          </cell>
        </row>
        <row r="1906">
          <cell r="B1906">
            <v>6120</v>
          </cell>
          <cell r="C1906" t="str">
            <v>BARANDA METÁLICA M80 (SUMINISTRO E INSTALACIÓN. INCLUYE BASE EN CONCRETO).</v>
          </cell>
          <cell r="D1906" t="str">
            <v>ML</v>
          </cell>
          <cell r="E1906">
            <v>210758</v>
          </cell>
        </row>
        <row r="1907">
          <cell r="B1907">
            <v>6121</v>
          </cell>
          <cell r="C1907" t="str">
            <v>CRUZ HD 12" x 6" JUNTA HIDRÁULICA (SUMINISTRO E INSTALACIÓN)</v>
          </cell>
          <cell r="D1907" t="str">
            <v>UN</v>
          </cell>
          <cell r="E1907">
            <v>1791881</v>
          </cell>
        </row>
        <row r="1908">
          <cell r="B1908">
            <v>6122</v>
          </cell>
          <cell r="C1908" t="str">
            <v>CUBIERTA VERDE (INCLUYE GEOTEXTIL 1800 PARA BASE, LÁMINA DE DRENAJE DE BAJA RETENCIÓN DE AGUA, GEOTEXTIL 1800 PARA RETENCIÓN DE FINOS, TAPETE TIPO CRASSULACEA EXL, TRANSPORTE Y MANO DE OBRA. SUMINISTRO E INSTALACIÓN.</v>
          </cell>
          <cell r="D1908" t="str">
            <v>M2</v>
          </cell>
          <cell r="E1908">
            <v>143943</v>
          </cell>
        </row>
        <row r="1909">
          <cell r="B1909">
            <v>6126</v>
          </cell>
          <cell r="C1909" t="str">
            <v>CUADRILLA (2 OFICIAL + 2 AYUDANTES)</v>
          </cell>
          <cell r="D1909" t="str">
            <v>JR</v>
          </cell>
          <cell r="E1909">
            <v>221820</v>
          </cell>
        </row>
        <row r="1910">
          <cell r="B1910">
            <v>6127</v>
          </cell>
          <cell r="C1910" t="str">
            <v>ACOMETIDA A TABLERO 3x2 + 1x4. THW. Cobre</v>
          </cell>
          <cell r="D1910" t="str">
            <v>UN</v>
          </cell>
          <cell r="E1910">
            <v>47561</v>
          </cell>
        </row>
        <row r="1911">
          <cell r="B1911">
            <v>6135</v>
          </cell>
          <cell r="C1911" t="str">
            <v>CONCRETO 6000 PSI PARA SUPER ESTRUCTURA (Premezclado. Incluye Suministro, Formaleteo y Colocación. No incluye Refuerzo, Curado).</v>
          </cell>
          <cell r="D1911" t="str">
            <v>M3</v>
          </cell>
          <cell r="E1911">
            <v>753123</v>
          </cell>
        </row>
        <row r="1912">
          <cell r="B1912">
            <v>6136</v>
          </cell>
          <cell r="C1912" t="str">
            <v>TUBO EN U SEPARADOR DE CICLORUTA. (SUMINISTRO E INSTALACIÓN. INCLUYE BASE EN CONCRETO DE 3000 PSI HECHO EN OBRA).</v>
          </cell>
          <cell r="D1912" t="str">
            <v>UN</v>
          </cell>
          <cell r="E1912">
            <v>152865</v>
          </cell>
        </row>
        <row r="1913">
          <cell r="B1913">
            <v>6137</v>
          </cell>
          <cell r="C1913" t="str">
            <v>PISO EN CONCRETO COLOR GRIS MR 41 (280 Kg/Cm2) GRAVA 1" 28 DIAS  ESTAMPADO e=0.10m (INCLUYE SUMINISTRO Y COLOCACIÓN DE CONCRETO, JUEGO DE MOLDES,  DESMOLDANTE EN POLVO, CURADOR PARA CONCRETO, INCLUYE CORTE Y SELLADO DE JUNTAS.</v>
          </cell>
          <cell r="D1913" t="str">
            <v>M2</v>
          </cell>
          <cell r="E1913">
            <v>191233</v>
          </cell>
        </row>
        <row r="1914">
          <cell r="B1914">
            <v>6138</v>
          </cell>
          <cell r="C1914" t="str">
            <v>PISO EN CONCRETO COLOR AMARILLO MR 41 (280 Kg/Cm2) GRAVA 1" 28 DIAS  ESTAMPADO e=0.10m (INCLUYE SUMINISTRO Y COLOCACIÓN DE CONCRETO, JUEGO DE MOLDES,  DESMOLDANTE EN POLVO, CURADOR PARA CONCRETO, INCLUYE CORTE Y SELLADO DE JUNTAS.</v>
          </cell>
          <cell r="D1914" t="str">
            <v>M2</v>
          </cell>
          <cell r="E1914">
            <v>206352</v>
          </cell>
        </row>
        <row r="1915">
          <cell r="B1915">
            <v>6139</v>
          </cell>
          <cell r="C1915" t="str">
            <v>PISO EN CONCRETO COLOR SALMON MR 41 (280 Kg/Cm2) GRAVA 1" 28 DIAS ESTAMPADO e= 0.10m (INCLUYE SUMINISTRO Y COLOCACION DE CONCRETO, JUEGO DE MOLDES, DESMOLDANTE EN POLVO, CURADOR PARA CONCRETO. INCLUYE CORTE Y SELLADO DE JUNTAS.</v>
          </cell>
          <cell r="D1915" t="str">
            <v>M2</v>
          </cell>
          <cell r="E1915">
            <v>206352</v>
          </cell>
        </row>
        <row r="1916">
          <cell r="B1916">
            <v>6140</v>
          </cell>
          <cell r="C1916" t="str">
            <v>PISO EN CONCRETO COLOR ARCILLA MR 41 (280 Kg/Cm2) GRAVA 1" 28 DIAS ESTAMPADO e= 0.10m (INCLUYE SUMINISTRO Y COLOCACION DE CONCRETO, JUEGO DE MOLDES, DESMOLDANTE EN POLVO, CURADOR PARA CONCRETO. INCLUYE CORTE Y SELLADO DE JUNTAS.</v>
          </cell>
          <cell r="D1916" t="str">
            <v>M2</v>
          </cell>
          <cell r="E1916">
            <v>206352</v>
          </cell>
        </row>
        <row r="1917">
          <cell r="B1917">
            <v>6141</v>
          </cell>
          <cell r="C1917" t="str">
            <v>DEMOLICIÓN CONSTRUCCIONES DE 1 PISO TEJA. INCLUYEN EL CARGUE, TRANSPORTE Y DISPOSICIÓN FINAL DE ESCOMBROS EN SITIO AUTORIZADO (DISTANCIA DE TRANSPORTE 28 KM.). INCLUYE MUROS INTERNOS, EXTERNOS, PLACAS Y CUBIERTAS, ADEMÁS DE LOS ELEMENTOS INTERNOS QUE SE E</v>
          </cell>
          <cell r="D1917" t="str">
            <v>M2</v>
          </cell>
          <cell r="E1917">
            <v>33072</v>
          </cell>
        </row>
        <row r="1918">
          <cell r="B1918">
            <v>6142</v>
          </cell>
          <cell r="C1918" t="str">
            <v xml:space="preserve">DEMOLICIÓN CONSTRUCCIONES DE 1 PISO PLACA. INCLUYEN EL CARGUE, TRANSPORTE Y DISPOSICIÓN FINAL DE ESCOMBROS EN SITIO AUTORIZADO (DISTANCIA DE TRANSPORTE 28 KM.). INCLUYE MUROS INTERNOS, EXTERNOS, PLACAS Y CUBIERTAS, ADEMÁS DE LOS ELEMENTOS INTERNOS QUE SE </v>
          </cell>
          <cell r="D1918" t="str">
            <v>M2</v>
          </cell>
          <cell r="E1918">
            <v>34635</v>
          </cell>
        </row>
        <row r="1919">
          <cell r="B1919">
            <v>6143</v>
          </cell>
          <cell r="C1919" t="str">
            <v xml:space="preserve">DEMOLICIÓN CONSTRUCCIONES DE 2 HASTA 3 PISOS. INCLUYEN EL CARGUE, TRANSPORTE Y DISPOSICIÓN FINAL DE ESCOMBROS EN SITIO AUTORIZADO (DISTANCIA DE TRANSPORTE 28 KM.). INCLUYE MUROS INTERNOS, EXTERNOS, PLACAS Y CUBIERTAS, ADEMÁS DE LOS ELEMENTOS INTERNOS QUE </v>
          </cell>
          <cell r="D1919" t="str">
            <v>M2</v>
          </cell>
          <cell r="E1919">
            <v>60199</v>
          </cell>
        </row>
        <row r="1920">
          <cell r="B1920">
            <v>6144</v>
          </cell>
          <cell r="C1920" t="str">
            <v xml:space="preserve">DEMOLICIÓN CONSTRUCCIONES DE 4 HASTA 6 PISOS. INCLUYEN EL CARGUE, TRANSPORTE Y DISPOSICIÓN FINAL DE ESCOMBROS EN SITIO AUTORIZADO (DISTANCIA DE TRANSPORTE 28 KM.). INCLUYE MUROS INTERNOS, EXTERNOS, PLACAS Y CUBIERTAS, ADEMÁS DE LOS ELEMENTOS INTERNOS QUE </v>
          </cell>
          <cell r="D1920" t="str">
            <v>M2</v>
          </cell>
          <cell r="E1920">
            <v>69010</v>
          </cell>
        </row>
        <row r="1921">
          <cell r="B1921">
            <v>6145</v>
          </cell>
          <cell r="C1921" t="str">
            <v>DEMOLICIÓN DE BODEGAS CON DOBLE ALTURA. INCLUYEN EL CARGUE, TRANSPORTE Y DISPOSICIÓN FINAL DE ESCOMBROS EN SITIO AUTORIZADO (DISTANCIA DE TRANSPORTE 28 KM.). INCLUYE MUROS INTERNOS, EXTERNOS, PLACAS Y CUBIERTAS, ADEMÁS DE LOS ELEMENTOS INTERNOS QUE SE ENC</v>
          </cell>
          <cell r="D1921" t="str">
            <v>M2</v>
          </cell>
          <cell r="E1921">
            <v>45494</v>
          </cell>
        </row>
        <row r="1922">
          <cell r="B1922">
            <v>6146</v>
          </cell>
          <cell r="C1922" t="str">
            <v>DEMOLICIÓN MEZANINE EN MADERA Y/O PREFABRICADO. INCLUYEN EL CARGUE, TRANSPORTE Y DISPOSICIÓN FINAL DE ESCOMBROS EN SITIO AUTORIZADO (DISTANCIA DE TRANSPORTE 28 KM.). INCLUYE MUROS INTERNOS, EXTERNOS, PLACAS Y CUBIERTAS, ADEMÁS DE LOS ELEMENTOS INTERNOS QU</v>
          </cell>
          <cell r="D1922" t="str">
            <v>M2</v>
          </cell>
          <cell r="E1922">
            <v>29501</v>
          </cell>
        </row>
        <row r="1923">
          <cell r="B1923">
            <v>6147</v>
          </cell>
          <cell r="C1923" t="str">
            <v>CERRAMIENTO (8 HILERAS DE ALAMBRE DE PÚAS CALIBRE 12.5, CON PINTURA BLANCA 3 MANOS 60 CM, EN LA PARTE SUPERIOR, CON POSTES DE CONCRETO H=2.5 M Y SECCIÓN DE 10CM X 10CM, INSTALADOS CADA 2.00 M. INCLUYE DADOS DE CIMENTACIÓN 0.30 M X 0.30 M X 0.50 M)</v>
          </cell>
          <cell r="D1923" t="str">
            <v>ML</v>
          </cell>
          <cell r="E1923">
            <v>70744</v>
          </cell>
        </row>
        <row r="1924">
          <cell r="B1924">
            <v>6148</v>
          </cell>
          <cell r="C1924" t="str">
            <v>CERRAMIENTO (8 HILERAS DE ALAMBRE DE PÚAS CALIBRE 12.5, CON POSTE DE MADERA ROLLIZA DE 8 CM DE DIÁMETRO Y 2.00 M DE ALTURA, ENTERRADO COMO MIN. 0.40, CON 2.00 M., ENTRE POSTES)</v>
          </cell>
          <cell r="D1924" t="str">
            <v>ML</v>
          </cell>
          <cell r="E1924">
            <v>50672</v>
          </cell>
        </row>
        <row r="1925">
          <cell r="B1925">
            <v>6149</v>
          </cell>
          <cell r="C1925" t="str">
            <v>CERRAMIENTO EN BLOQUE NO.5, DE ALTURA TOTAL DE 1.80 M, CON CIMENTACIÓN CICLÓPEA DE 0.35 M X 0.35 M Y VIGA DE AMARRE DE 0.12 M X 0.15 M Y COLUMNETAS DE 0.20 M X 0.12 M., CADA 3.50 M., ENTRE SÍ. INCLUYE TODOS LOS REFUERZOS EN HIERRO NECESARIOS.</v>
          </cell>
          <cell r="D1925" t="str">
            <v>ML</v>
          </cell>
          <cell r="E1925">
            <v>157215</v>
          </cell>
        </row>
        <row r="1926">
          <cell r="B1926">
            <v>6150</v>
          </cell>
          <cell r="C1926" t="str">
            <v>CERRAMIENTO EN MALLA ESLABONADA CALIBRE 10.5 Y ALAMBRE DE PUAS (3 HILERAS) INCLUYE AMARRES DE ALAMBRE GALVANIZADO SOLDADO A POSTES EN ACERO INOXIDABLE EN TUBO DE 1-1/2", CADA 2 MTS, ANGULO DE REMATE. EXCAVACIÓN DE 0.20 X 0.20 X 0.40 PARA ANCLAJE Y CONCRET</v>
          </cell>
          <cell r="D1926" t="str">
            <v>ML</v>
          </cell>
          <cell r="E1926">
            <v>246727</v>
          </cell>
        </row>
        <row r="1927">
          <cell r="B1927">
            <v>6151</v>
          </cell>
          <cell r="C1927" t="str">
            <v>EXPLANACIÓN Y EXTENDIDA MECÁNICA.</v>
          </cell>
          <cell r="D1927" t="str">
            <v>M3</v>
          </cell>
          <cell r="E1927">
            <v>6529</v>
          </cell>
        </row>
        <row r="1928">
          <cell r="B1928">
            <v>6152</v>
          </cell>
          <cell r="C1928" t="str">
            <v>LIMPIEZA Y ACOPIO MANUAL DE BASURAS</v>
          </cell>
          <cell r="D1928" t="str">
            <v>M2</v>
          </cell>
          <cell r="E1928">
            <v>167</v>
          </cell>
        </row>
        <row r="1929">
          <cell r="B1929">
            <v>6153</v>
          </cell>
          <cell r="C1929" t="str">
            <v>CORTE Y RETIRO DE CÉSPED (HASTA 40 CM - INCLUYE RETIRO DE DESPERDICIOS). NO INCLUYE TRANSPORTE Y RETIRO DE SOBRANTES.</v>
          </cell>
          <cell r="D1929" t="str">
            <v>M2</v>
          </cell>
          <cell r="E1929">
            <v>529</v>
          </cell>
        </row>
        <row r="1930">
          <cell r="B1930">
            <v>6154</v>
          </cell>
          <cell r="C1930" t="str">
            <v>MATA MALEZA (UNA APLICACIÓN)</v>
          </cell>
          <cell r="D1930" t="str">
            <v>M2</v>
          </cell>
          <cell r="E1930">
            <v>295</v>
          </cell>
        </row>
        <row r="1931">
          <cell r="B1931">
            <v>6155</v>
          </cell>
          <cell r="C1931" t="str">
            <v>PODA DE ÁRBOLES MEDIANOS, ALTURA : 8 MTS (ELIMINAR RAMAS SECAS, CON RIESGO DE ROTURA, RAMAS QUE ESTORBEN EL PASO DE PERSONAS O TOQUEN CABLES O EDIFICIOS)</v>
          </cell>
          <cell r="D1931" t="str">
            <v>UN</v>
          </cell>
          <cell r="E1931">
            <v>122059</v>
          </cell>
        </row>
        <row r="1932">
          <cell r="B1932">
            <v>6156</v>
          </cell>
          <cell r="C1932" t="str">
            <v>FUMIGACIÓN CONTRA ROEDORES (RATICIDA - UNA APLICACIÓN)</v>
          </cell>
          <cell r="D1932" t="str">
            <v>M2</v>
          </cell>
          <cell r="E1932">
            <v>287</v>
          </cell>
        </row>
        <row r="1933">
          <cell r="B1933">
            <v>6157</v>
          </cell>
          <cell r="C1933" t="str">
            <v>FUMIGACIÓN CONTRA INSECTOS (INSECTICIDAS- INCLUYE LEVANTAMIENTO DE ANIMALES Y BASURAS, DESINFECTACIÓN CONTRA VIRUS, BACTERIAS Y HONGOS)</v>
          </cell>
          <cell r="D1933" t="str">
            <v>M2</v>
          </cell>
          <cell r="E1933">
            <v>707</v>
          </cell>
        </row>
        <row r="1934">
          <cell r="B1934">
            <v>6159</v>
          </cell>
          <cell r="C1934" t="str">
            <v>DIAGNOSTICO DE ESPACIO PUBLICO Y CICLORRUTA Y PUENTES PEATONALES (VISUAL)</v>
          </cell>
          <cell r="D1934" t="str">
            <v>M2</v>
          </cell>
          <cell r="E1934">
            <v>72</v>
          </cell>
        </row>
        <row r="1935">
          <cell r="B1935">
            <v>6160</v>
          </cell>
          <cell r="C1935" t="str">
            <v>INSPECCIÓN DE REDES DE ALCANTARILLADO CON SISTEMAS CCTV PARA DIÁMETROS MAYORES A 36"</v>
          </cell>
          <cell r="D1935" t="str">
            <v>ML</v>
          </cell>
          <cell r="E1935">
            <v>10115</v>
          </cell>
        </row>
        <row r="1936">
          <cell r="B1936">
            <v>6161</v>
          </cell>
          <cell r="C1936" t="str">
            <v>INSPECCIÓN DE REDES DE ALCANTARILLADO CON SISTEMAS CCTV PARA DIÁMETROS ENTRE 6" A 36"</v>
          </cell>
          <cell r="D1936" t="str">
            <v>ML</v>
          </cell>
          <cell r="E1936">
            <v>10115</v>
          </cell>
        </row>
        <row r="1937">
          <cell r="B1937">
            <v>6162</v>
          </cell>
          <cell r="C1937" t="str">
            <v>DIAGNOSTICO DE ESPACIO PUBLICO Y CICLORRUTA Y PUENTES PEATONALES (VISUAL). INCLUYE LEVANTAMIENTO TOPOGRÁFICO Y GEORREFERENCIACIÓN DE ELEMENTOS</v>
          </cell>
          <cell r="D1937" t="str">
            <v>M2</v>
          </cell>
          <cell r="E1937">
            <v>106</v>
          </cell>
        </row>
        <row r="1938">
          <cell r="B1938">
            <v>6163</v>
          </cell>
          <cell r="C1938" t="str">
            <v>BACHEO EN PAVIMENTO FLEXIBLE e= 0.14m CON ASFALTO CAUCHO e=0.10m. (Incluye demolición manual y cargue de pavimento flexible de e=0.14m, transporte y disposición final de escombros, excavación y reposición base granular clase A (BG_A) e=0.20m, base asfálti</v>
          </cell>
          <cell r="D1938" t="str">
            <v>M2</v>
          </cell>
          <cell r="E1938">
            <v>179543</v>
          </cell>
        </row>
        <row r="1939">
          <cell r="B1939">
            <v>6164</v>
          </cell>
          <cell r="C1939" t="str">
            <v>BACHEO EN PAVIMENTO FLEXIBLE CON ASFALTO CAUCHO e= 0.14m. (Incluye demolición manual y cargue de pavimento flexible de e=0.14m, transporte y disposición final de escombros, excavación y reposición base granular clase A (BG_A) e=0.20m, base asfáltica con a</v>
          </cell>
          <cell r="D1939" t="str">
            <v>M2</v>
          </cell>
          <cell r="E1939">
            <v>190170</v>
          </cell>
        </row>
        <row r="1940">
          <cell r="B1940">
            <v>6165</v>
          </cell>
          <cell r="C1940" t="str">
            <v>RETIRO DE BOLARDO (O RESTOS). INCLUYE REPARACIÓN DEL SITIO CON CONCRETO DE 1500 PSI HECHO EN OBRA (40x40x10cm) Y SUBBASE GRANULAR B-200 e=0.35. INCLUYE RETIRO DE ESCOMBROS. INCLUYE DEMOLICIÓN Y EXCAVACIÓN.</v>
          </cell>
          <cell r="D1940" t="str">
            <v>UN</v>
          </cell>
          <cell r="E1940">
            <v>19347</v>
          </cell>
        </row>
        <row r="1941">
          <cell r="B1941">
            <v>6166</v>
          </cell>
          <cell r="C1941" t="str">
            <v>MANTENIMIENTO CORRECTIVO ESPACIO PUBLICO EN ADOQUÍN DE ARCILLA LIVIANO SOBRE ARENA. INCL. RETIRO ADOQUÍN E INSTALAR EL MISMO. NO INCLUYE REDES.</v>
          </cell>
          <cell r="D1941" t="str">
            <v>M2</v>
          </cell>
          <cell r="E1941">
            <v>22208</v>
          </cell>
        </row>
        <row r="1942">
          <cell r="B1942">
            <v>6167</v>
          </cell>
          <cell r="C1942" t="str">
            <v>MANTENIMIENTO CORRECTIVO DE ESPACIO PUBLICO LOSETA A-50 SOBRE ARENA.  INCL. RETIRO LOSETA E INSTALAR LA MISMA.</v>
          </cell>
          <cell r="D1942" t="str">
            <v>M2</v>
          </cell>
          <cell r="E1942">
            <v>18063</v>
          </cell>
        </row>
        <row r="1943">
          <cell r="B1943">
            <v>6168</v>
          </cell>
          <cell r="C1943" t="str">
            <v>MANTENIMIENTO CORRECTIVO, RETIRO Y REINSTALACIÓN DE BORDILLO PREFABRICADO A80 (Retiro e Instalación. Incluye material de base)</v>
          </cell>
          <cell r="D1943" t="str">
            <v>ML</v>
          </cell>
          <cell r="E1943">
            <v>13191</v>
          </cell>
        </row>
        <row r="1944">
          <cell r="B1944">
            <v>6169</v>
          </cell>
          <cell r="C1944" t="str">
            <v>ALQUILER DE PUESTO DE TRABAJO - ESCRITORIO 75x120x50cm</v>
          </cell>
          <cell r="D1944" t="str">
            <v>UN/MES</v>
          </cell>
          <cell r="E1944">
            <v>8520</v>
          </cell>
        </row>
        <row r="1945">
          <cell r="B1945">
            <v>6170</v>
          </cell>
          <cell r="C1945" t="str">
            <v>ALQUILER DE SILLA PARA ESCRITORIO PARA PUESTO DE TRABAJO</v>
          </cell>
          <cell r="D1945" t="str">
            <v>UN/MES</v>
          </cell>
          <cell r="E1945">
            <v>5495</v>
          </cell>
        </row>
        <row r="1946">
          <cell r="B1946">
            <v>6172</v>
          </cell>
          <cell r="C1946" t="str">
            <v>ALQUILER DE SILLA PLÁSTICA SIN BRAZOS</v>
          </cell>
          <cell r="D1946" t="str">
            <v>UN/MES</v>
          </cell>
          <cell r="E1946">
            <v>1569</v>
          </cell>
        </row>
        <row r="1947">
          <cell r="B1947">
            <v>6175</v>
          </cell>
          <cell r="C1947" t="str">
            <v>EVALUACION SUPERFICIAL. Incluye levantamiento de fallas (auscultación visual) para determinar el PCI (Norma ASTM D 6433-07) para calzada segmento</v>
          </cell>
          <cell r="D1947" t="str">
            <v>Clz/Sg</v>
          </cell>
          <cell r="E1947">
            <v>69043</v>
          </cell>
        </row>
        <row r="1948">
          <cell r="B1948">
            <v>6176</v>
          </cell>
          <cell r="C1948" t="str">
            <v>PROCESAMIENTO Y ANALISIS DE INFORMACION PARA EL DIAGNOSTICO</v>
          </cell>
          <cell r="D1948" t="str">
            <v>SEG</v>
          </cell>
          <cell r="E1948">
            <v>21966</v>
          </cell>
        </row>
        <row r="1949">
          <cell r="B1949">
            <v>6178</v>
          </cell>
          <cell r="C1949" t="str">
            <v>ALQUILER SEÑAL VERTICAL GRUPO I (75x75cm) (Incluye Suministro e Instalación)</v>
          </cell>
          <cell r="D1949" t="str">
            <v>UN/MES</v>
          </cell>
          <cell r="E1949">
            <v>6290</v>
          </cell>
        </row>
        <row r="1950">
          <cell r="B1950">
            <v>6179</v>
          </cell>
          <cell r="C1950" t="str">
            <v>ALQUILER SEÑAL VERTICAL GRUPO I (60x60cm) (Incluye Suministro e Instalación)</v>
          </cell>
          <cell r="D1950" t="str">
            <v>UN/MES</v>
          </cell>
          <cell r="E1950">
            <v>6290</v>
          </cell>
        </row>
        <row r="1951">
          <cell r="B1951">
            <v>6180</v>
          </cell>
          <cell r="C1951" t="str">
            <v>ALQUILER SEÑAL VERTICAL GRUPO I (90x90cm) (Incluye Suministro e Instalación)</v>
          </cell>
          <cell r="D1951" t="str">
            <v>UN/MES</v>
          </cell>
          <cell r="E1951">
            <v>16951</v>
          </cell>
        </row>
        <row r="1952">
          <cell r="B1952">
            <v>6181</v>
          </cell>
          <cell r="C1952" t="str">
            <v>ALQUILER DE PALETA PARE-SIGA EN POLIETILENO.</v>
          </cell>
          <cell r="D1952" t="str">
            <v>UN/MES</v>
          </cell>
          <cell r="E1952">
            <v>1314</v>
          </cell>
        </row>
        <row r="1953">
          <cell r="B1953">
            <v>6184</v>
          </cell>
          <cell r="C1953" t="str">
            <v>MANTENIMIENTO RUTINARIO DE CALZADA EN PAVIMENTO FLEXIBLE. INCLUYE LIMPIEZA DE SUMIDEROS, POZOS, SELLO DE JUNTAS Y RETIRO MANUAL DE CAPA VEGETAL.</v>
          </cell>
          <cell r="D1953" t="str">
            <v>M2</v>
          </cell>
          <cell r="E1953">
            <v>11197</v>
          </cell>
        </row>
        <row r="1954">
          <cell r="B1954">
            <v>6185</v>
          </cell>
          <cell r="C1954" t="str">
            <v>CONO POZO INSPECCIÓN PREFABRICADO D= 1.20m x 0.60m   e=0.10m  h= 0.75m  (Inc. Suministro e Inst. No Inc. Aro de Ajuste, Aro-Tapa y Tapa)</v>
          </cell>
          <cell r="D1954" t="str">
            <v>UN</v>
          </cell>
          <cell r="E1954">
            <v>649757</v>
          </cell>
        </row>
        <row r="1955">
          <cell r="B1955">
            <v>6186</v>
          </cell>
          <cell r="C1955" t="str">
            <v xml:space="preserve">ALQUILER BARRERA RELLENABLE (2.00x0.55x1.00m) </v>
          </cell>
          <cell r="D1955" t="str">
            <v>UN/MES</v>
          </cell>
          <cell r="E1955">
            <v>10108</v>
          </cell>
        </row>
        <row r="1956">
          <cell r="B1956">
            <v>6187</v>
          </cell>
          <cell r="C1956" t="str">
            <v>ALQUILER DE SEÑAL LUMINOSA BIDIRECCIONAL 1.50m x 0.50m (INCLUYE INSTALACIÓN, MANTENIMIENTO Y DESINSTALACIÓN).</v>
          </cell>
          <cell r="D1956" t="str">
            <v>UN/MES</v>
          </cell>
          <cell r="E1956">
            <v>151378</v>
          </cell>
        </row>
        <row r="1957">
          <cell r="B1957">
            <v>6188</v>
          </cell>
          <cell r="C1957" t="str">
            <v>CARCAMO TIPO PLACA DE PROTECCIÓN PARA TUBERÍA Ø 14" NORMA EAAB NS-090 . 3v.2. INCLUYE: DESPERDICIOS, COMPACTACIÓN Y DESPUNTES.</v>
          </cell>
          <cell r="D1957" t="str">
            <v>ML</v>
          </cell>
          <cell r="E1957">
            <v>117261</v>
          </cell>
        </row>
        <row r="1958">
          <cell r="B1958">
            <v>6189</v>
          </cell>
          <cell r="C1958" t="str">
            <v>BANDERERO (INCLUYE ALQUILER DE PALETA PARE-SIGA EN POLIETILENO). HORARIO NOCTURNO</v>
          </cell>
          <cell r="D1958" t="str">
            <v>H/ME</v>
          </cell>
          <cell r="E1958">
            <v>1840419</v>
          </cell>
        </row>
        <row r="1959">
          <cell r="B1959">
            <v>6190</v>
          </cell>
          <cell r="C1959" t="str">
            <v>CANALIZACIÓN DE TRÁFICO (INSTALACIÓN, MANTENIMIENTO Y DESINSTALACIÓN DIARIO) CON SEÑALIZADORES TUBULARES COLOMBINA PLÁSTICA Y TRIPLE CINTA DE SEÑALIZACIÓN (INCLUYE ALQUILER DE SEÑALIZADORES TUBULARES). LONGITUD 50 METROS.</v>
          </cell>
          <cell r="D1959" t="str">
            <v>UN/DIA</v>
          </cell>
          <cell r="E1959">
            <v>383</v>
          </cell>
        </row>
        <row r="1960">
          <cell r="B1960">
            <v>6191</v>
          </cell>
          <cell r="C1960" t="str">
            <v>PISOS EN METALDECK 2" CALIBRE 16 (1.50mm) PARA PUENTES VEHICULARES. (Incluye transporte, herramienta menor, mano de obra)</v>
          </cell>
          <cell r="D1960" t="str">
            <v>M2</v>
          </cell>
          <cell r="E1960">
            <v>81648</v>
          </cell>
        </row>
        <row r="1961">
          <cell r="B1961">
            <v>6192</v>
          </cell>
          <cell r="C1961" t="str">
            <v>PISOS EN METALDECK 2" CALIBRE 18 (1.50mm) PARA PUENTES PEATONALES. (Incluye transporte, herramienta menor, mano de obra)</v>
          </cell>
          <cell r="D1961" t="str">
            <v>M2</v>
          </cell>
          <cell r="E1961">
            <v>68038</v>
          </cell>
        </row>
        <row r="1962">
          <cell r="B1962">
            <v>6193</v>
          </cell>
          <cell r="C1962" t="str">
            <v>CONCRETO 3000 PSI PARA BARANDAS (Premezclado. Incluye Sumin., Formaleteo y Colocación. No incl. Refuerzo, Curado).</v>
          </cell>
          <cell r="D1962" t="str">
            <v>M3</v>
          </cell>
          <cell r="E1962">
            <v>496154</v>
          </cell>
        </row>
        <row r="1963">
          <cell r="B1963">
            <v>6194</v>
          </cell>
          <cell r="C1963" t="str">
            <v>BARANDA METÁLICA PARA PUENTE PEATONAL (Incluye dados de concreto 3000 psi grava común de 0.20m x 0.20m, recubrimiento en barrera epóxica y esmalte uretano gris. Incluye tubo de cerramiento negro de Ø 2" y Ø 1/2" -  1.9mm, platina metálica). SUMINISTRO E I</v>
          </cell>
          <cell r="D1963" t="str">
            <v>ML</v>
          </cell>
          <cell r="E1963">
            <v>368504</v>
          </cell>
        </row>
        <row r="1964">
          <cell r="B1964">
            <v>6196</v>
          </cell>
          <cell r="C1964" t="str">
            <v>PISOS EN TABLILLA DE MADERA TECA TIPO DECK. SUMINISTRO E INSTALACIÓN. (iNCLUYE HERRAMIENTA MENOR, TRANSPORTE, MANO DE OBRA).</v>
          </cell>
          <cell r="D1964" t="str">
            <v>M2</v>
          </cell>
          <cell r="E1964">
            <v>204916</v>
          </cell>
        </row>
        <row r="1965">
          <cell r="B1965">
            <v>6197</v>
          </cell>
          <cell r="C1965" t="str">
            <v>MANTENIMIENTO PARA PISO EN MADERA TECA TIPO DECK. (Incluye pulida, cambio de tornillería dañada y terminado en pintura dos manos)</v>
          </cell>
          <cell r="D1965" t="str">
            <v>M2</v>
          </cell>
          <cell r="E1965">
            <v>53550</v>
          </cell>
        </row>
        <row r="1966">
          <cell r="B1966">
            <v>6198</v>
          </cell>
          <cell r="C1966" t="str">
            <v>PILOTE D=25 CM (Incl. Excavación, Concreto, Cargue y Retiro de Sobrantes, Desmovilización, montaje y desmontaje de Equipo. Incluye movilización hacia y desde la obra y entre perforaciones, montaje y desmontaje, registro de muestras correspondientes al per</v>
          </cell>
          <cell r="D1966" t="str">
            <v>ML</v>
          </cell>
          <cell r="E1966">
            <v>172088</v>
          </cell>
        </row>
        <row r="1967">
          <cell r="B1967">
            <v>6200</v>
          </cell>
          <cell r="C1967" t="str">
            <v>CONCRETO 3500 PSI PARA COLUMNAS DE SECCIÓN 0.50m x 0.25m. (Premezclado. Incluye Suministro, Formaleteo y Colocación. No incl. Refuerzo, Curado) Incluye vaciado del concreto y elementos para el vaciado.</v>
          </cell>
          <cell r="D1967" t="str">
            <v>M3</v>
          </cell>
          <cell r="E1967">
            <v>623176</v>
          </cell>
        </row>
        <row r="1968">
          <cell r="B1968">
            <v>6201</v>
          </cell>
          <cell r="C1968" t="str">
            <v>CONCRETO 3500 PSI PARA MURO ESTRUCTURAL (Premezclado. Incl. Sumin, Formaleteo, bombeo, curado y Colocación. No incl. Refuerzo)</v>
          </cell>
          <cell r="D1968" t="str">
            <v>M3</v>
          </cell>
          <cell r="E1968">
            <v>739369</v>
          </cell>
        </row>
        <row r="1969">
          <cell r="B1969">
            <v>6202</v>
          </cell>
          <cell r="C1969" t="str">
            <v>ENCHAPE PARA COLUMNAS Y VIGAS EN BLOQUE DE CONCRETO ESTRIADO. MORTERO 1:3 HECHO EN OBRA PARA PEGA, CORTADORA Y DISCO DIAMANTADO (Incluye suministro e instalación).</v>
          </cell>
          <cell r="D1969" t="str">
            <v>ML</v>
          </cell>
          <cell r="E1969">
            <v>22347</v>
          </cell>
        </row>
        <row r="1970">
          <cell r="B1970">
            <v>6203</v>
          </cell>
          <cell r="C1970" t="str">
            <v>HIDROPROTECCIÓN Y LAVADO (Incluye alquiler de hidrolavadora 1300W. Incluye hidrosellante, elementos de aseo (detergente industrial). Transporte, Agua, Combustible y mano de obra).</v>
          </cell>
          <cell r="D1970" t="str">
            <v>M2</v>
          </cell>
          <cell r="E1970">
            <v>13741</v>
          </cell>
        </row>
        <row r="1971">
          <cell r="B1971">
            <v>6204</v>
          </cell>
          <cell r="C1971" t="str">
            <v>SELLO DE JUNTAS CON ICOPOR Y SIKAFLEX 1A SELLADO DE JUNTAS (300cc) (Incluye suministro e instalación)</v>
          </cell>
          <cell r="D1971" t="str">
            <v>ML</v>
          </cell>
          <cell r="E1971">
            <v>14916</v>
          </cell>
        </row>
        <row r="1972">
          <cell r="B1972">
            <v>6205</v>
          </cell>
          <cell r="C1972" t="str">
            <v>ANCLAJE EPÓXICO PARA DOVELAS (Incluye suministro e instalación)</v>
          </cell>
          <cell r="D1972" t="str">
            <v>UN</v>
          </cell>
          <cell r="E1972">
            <v>9197</v>
          </cell>
        </row>
        <row r="1973">
          <cell r="B1973">
            <v>6206</v>
          </cell>
          <cell r="C1973" t="str">
            <v>CANAL Y FLANCHE EN LAMINA GALVANIZADA. (Incluye suministro e instalación)</v>
          </cell>
          <cell r="D1973" t="str">
            <v>ML</v>
          </cell>
          <cell r="E1973">
            <v>80569</v>
          </cell>
        </row>
        <row r="1974">
          <cell r="B1974">
            <v>6207</v>
          </cell>
          <cell r="C1974" t="str">
            <v>MURO EN DIAGONALES EN BLOQUE DE CONCRETO ESTRIADO DIAGONAL. CONSTRUCCIÓN. SUMINISTRO E INSTALACIÓN. INCLUYE BLOQUE ESTRUCTURAL (19cm x 19cm x 39cm) MORTERO 1:3 HECHO EN OBRA PARA PEGA, CORTADORA Y DISCO DIAMANTADO. NO INCLUYE ACERO DE REFUERZO, CONCRETO P</v>
          </cell>
          <cell r="D1974" t="str">
            <v>M2</v>
          </cell>
          <cell r="E1974">
            <v>109234</v>
          </cell>
        </row>
        <row r="1975">
          <cell r="B1975">
            <v>6211</v>
          </cell>
          <cell r="C1975" t="str">
            <v>CUNETAS EN MANTO DE HORMIGÓN DE e= 8mm (Incluye suministro e instalación). Esta actividad se requiere para el Contrato de Consultoría y Obra N° IDU 1920 de 2013.</v>
          </cell>
          <cell r="D1975" t="str">
            <v>ML</v>
          </cell>
          <cell r="E1975">
            <v>226946</v>
          </cell>
        </row>
        <row r="1976">
          <cell r="B1976">
            <v>6212</v>
          </cell>
          <cell r="C1976" t="str">
            <v>CANALETA PORTACABLES DE 20cm PVC CON ADHESIVO. INCLUYE UNIÓN PROPORCIONAL CADA 2m. SUMINISTRO E INSTALACIÓN</v>
          </cell>
          <cell r="D1976" t="str">
            <v>ML</v>
          </cell>
          <cell r="E1976">
            <v>8292</v>
          </cell>
        </row>
        <row r="1977">
          <cell r="B1977">
            <v>6213</v>
          </cell>
          <cell r="C1977" t="str">
            <v>CANALETA PORTACABLES DE 32cm PVC CON ADHESIVO. INCLUYE UNIÓN PROPORCIONAL CADA 2m. SUMINISTRO E INSTALACIÓN</v>
          </cell>
          <cell r="D1977" t="str">
            <v>ML</v>
          </cell>
          <cell r="E1977">
            <v>9243</v>
          </cell>
        </row>
        <row r="1978">
          <cell r="B1978">
            <v>6214</v>
          </cell>
          <cell r="C1978" t="str">
            <v>3 DUCTOS D= 2" PVC  PESADO DB (NO INCLUYE RELLENOS). SUMINISTRO E INSTALACIÓN.</v>
          </cell>
          <cell r="D1978" t="str">
            <v>ML</v>
          </cell>
          <cell r="E1978">
            <v>22408</v>
          </cell>
        </row>
        <row r="1979">
          <cell r="B1979">
            <v>6215</v>
          </cell>
          <cell r="C1979" t="str">
            <v>2 DUCTOS D= 1 1/4" CONDUIT PVC (NO INCLUYE RELLENOS). SUMINISTRO E INSTALACIÓN.</v>
          </cell>
          <cell r="D1979" t="str">
            <v>ML</v>
          </cell>
          <cell r="E1979">
            <v>10828</v>
          </cell>
        </row>
        <row r="1980">
          <cell r="B1980">
            <v>6216</v>
          </cell>
          <cell r="C1980" t="str">
            <v>ADECUACIÓN DE TERRENO (MOVIMIENTO DE TIERRA Y OBRAS DE ADECUACIÓN PARA ACCESO A MAQUINARIA)</v>
          </cell>
          <cell r="D1980" t="str">
            <v>M3</v>
          </cell>
          <cell r="E1980">
            <v>41913</v>
          </cell>
        </row>
        <row r="1981">
          <cell r="B1981">
            <v>6217</v>
          </cell>
          <cell r="C1981" t="str">
            <v>BOLSA DE LONA CON SUELO-CEMENTO (CONFINAMIENTO DE TALUDES. PROPORCIÓN 1:0:2.SUMINISTRO, MEZCLADO, LLENADO Y COLOCACIÓN.</v>
          </cell>
          <cell r="D1981" t="str">
            <v>UN</v>
          </cell>
          <cell r="E1981">
            <v>12485</v>
          </cell>
        </row>
        <row r="1982">
          <cell r="B1982">
            <v>6218</v>
          </cell>
          <cell r="C1982" t="str">
            <v xml:space="preserve">BOLSA DE LONA CON SUELO-CEMENTO (CONFINAMIENTO DE TALUDES. PROPORCIÓN 1:0:4.SUMINISTRO, MEZCLADO, LLENADO Y COLOCACIÓN. </v>
          </cell>
          <cell r="D1982" t="str">
            <v>UN</v>
          </cell>
          <cell r="E1982">
            <v>14585</v>
          </cell>
        </row>
        <row r="1983">
          <cell r="B1983">
            <v>6219</v>
          </cell>
          <cell r="C1983" t="str">
            <v>TRATAMIENTO SILVICULTURAL PODA DE RAÍCES (Incluye excavación manual, corte, cicatrización y disposición final de escombros a 28 Kilómetros)</v>
          </cell>
          <cell r="D1983" t="str">
            <v>UN</v>
          </cell>
          <cell r="E1983">
            <v>348463</v>
          </cell>
        </row>
        <row r="1984">
          <cell r="B1984">
            <v>6220</v>
          </cell>
          <cell r="C1984" t="str">
            <v>PISO PRETENSADO e= 50 mm PARA ESTACIONES Y PUENTES TIPO TRANSMILENIO. SUMINISTRO E INSTALACIÓN.</v>
          </cell>
          <cell r="D1984" t="str">
            <v>M2</v>
          </cell>
          <cell r="E1984">
            <v>334248</v>
          </cell>
        </row>
        <row r="1985">
          <cell r="B1985">
            <v>6221</v>
          </cell>
          <cell r="C1985" t="str">
            <v xml:space="preserve">PISO PRETENSADO e= 70 mm PARA ESTACIONES Y PUENTES TIPO TRANSMILENIO. SUMINISTRO E INSTALACIÓN. </v>
          </cell>
          <cell r="D1985" t="str">
            <v>M2</v>
          </cell>
          <cell r="E1985">
            <v>353181</v>
          </cell>
        </row>
        <row r="1986">
          <cell r="B1986">
            <v>6224</v>
          </cell>
          <cell r="C1986" t="str">
            <v>DEMOLICIÓN RECUBRIMIENTO ESTRUCTURAL DE ZONAS CON DESCASCARAMIENTO, HASTA DESCUBRIR EL REFUERZO EXISTENTE VERIFICANDO PH EN CONCRETO. Incluye todos los costos de suministro de materiales, equipos, cargue y transporte de materiales sobrantes a botadero aut</v>
          </cell>
          <cell r="D1986" t="str">
            <v>M2</v>
          </cell>
          <cell r="E1986">
            <v>7654</v>
          </cell>
        </row>
        <row r="1987">
          <cell r="B1987">
            <v>6225</v>
          </cell>
          <cell r="C1987" t="str">
            <v xml:space="preserve">DEMOLICIÓN DE CONCRETO REFORZADO DE BARRERA LATERAL DE SECCIÓN 0.18m. Incluye todos los costos de suministro de materiales, equipos (herramienta menor, cortadora,compresor, provisional de energía), transporte, manejo, almacenamiento, desperdicios, cargue </v>
          </cell>
          <cell r="D1987" t="str">
            <v>ML</v>
          </cell>
          <cell r="E1987">
            <v>11797</v>
          </cell>
        </row>
        <row r="1988">
          <cell r="B1988">
            <v>6226</v>
          </cell>
          <cell r="C1988" t="str">
            <v>DEMOLICIÓN PAVIMENTO ASFÁLTICO DE ESPESOR 10 cm. Incluye todos los costos de suministro de equipos (herramienta menor, martillo neumático, compresor, provisional de energía), transporte, manejo, almacenamiento, desperdicios, cargue y transporte de materia</v>
          </cell>
          <cell r="D1988" t="str">
            <v>M2</v>
          </cell>
          <cell r="E1988">
            <v>8366</v>
          </cell>
        </row>
        <row r="1989">
          <cell r="B1989">
            <v>6227</v>
          </cell>
          <cell r="C1989" t="str">
            <v>DEMOLICIÓN DE CONCRETO REFORZADO DE TABLERO. Incluye demolición del concreto existente empleando martillos neumáticos o hidráulicos, retiro y manejo de escombros, suministro de equipos, personal, transporte, energía y mano de obra.</v>
          </cell>
          <cell r="D1989" t="str">
            <v>M3</v>
          </cell>
          <cell r="E1989">
            <v>42347</v>
          </cell>
        </row>
        <row r="1990">
          <cell r="B1990">
            <v>6228</v>
          </cell>
          <cell r="C1990" t="str">
            <v>DEMOLICIÓN DE CONCRETO REFORZADO DE TABLERO, CAJUELA DOBLE 0.08m x 0.20m. Incluye el retiro de ángulos metálicos de juntas existentes, la demolición del concreto existente y el retiro de escombros y todos los costos de suministro de materiales, equipos, t</v>
          </cell>
          <cell r="D1990" t="str">
            <v>M3</v>
          </cell>
          <cell r="E1990">
            <v>43387</v>
          </cell>
        </row>
        <row r="1991">
          <cell r="B1991">
            <v>6229</v>
          </cell>
          <cell r="C1991" t="str">
            <v xml:space="preserve">DEMOLICIÓN RECUBRIMIENTO COLUMNAS PARA ADICIÓN DE REFUERZO, HASTA DESCUBRIR EL REFUERZO EXISTENTE VERIFICANDO PH EN CONCRETO. Incluye todos los costos de suministro de materiales (colorante indicador de PH), equipos (herramienta menor, martillo demoledor </v>
          </cell>
          <cell r="D1991" t="str">
            <v>M2</v>
          </cell>
          <cell r="E1991">
            <v>6251</v>
          </cell>
        </row>
        <row r="1992">
          <cell r="B1992">
            <v>6230</v>
          </cell>
          <cell r="C1992" t="str">
            <v>DEMOLICIÓN RECUBRIMIENTO VIGAS CABEZAL PARA SANEADO DE REFUERZO, HASTA DESCUBRIR EL REFUERZO EXISTENTE VERIFICANDO PH EN CONCRETO. Incluye todos los costos de suministro de materiales (colorante indicador de PH), equipos (herramienta menor, andamios, mart</v>
          </cell>
          <cell r="D1992" t="str">
            <v>M2</v>
          </cell>
          <cell r="E1992">
            <v>4973</v>
          </cell>
        </row>
        <row r="1993">
          <cell r="B1993">
            <v>6231</v>
          </cell>
          <cell r="C1993" t="str">
            <v>DEMOLICIÓN RECUBRIMIENTO DE ÁREAS DE TRABAJO AFECTADAS POR DEGRADACIÓN DEL CONCRETO, HASTA DESCUBRIR EL REFUERZO EXISTENTE VERIFICANDO PH EN CONCRETO. Incluye todos los costos de suministro de materiales (colorante indicador de PH), equipos (herramienta m</v>
          </cell>
          <cell r="D1993" t="str">
            <v>M2</v>
          </cell>
          <cell r="E1993">
            <v>7187</v>
          </cell>
        </row>
        <row r="1994">
          <cell r="B1994">
            <v>6232</v>
          </cell>
          <cell r="C1994" t="str">
            <v>DEMOLICIÓN POR TRAMOS ALTERNANDO COSTADOS IZQUIERDOS Y DERECHOS Y GARANTIZANDO EL SERVICIO DEL PUENTE A LOS PEATONES DE PLACA REFORZADA E= 1.10m DE TABLERO DE PUENTE CONSTRUIDA SOBRE METALDECK, INCLUYE TRASIEGO DE ESCOMBROS (DESDE PUENTE Y DESCENSO POR RA</v>
          </cell>
          <cell r="D1994" t="str">
            <v>M3</v>
          </cell>
          <cell r="E1994">
            <v>58981</v>
          </cell>
        </row>
        <row r="1995">
          <cell r="B1995">
            <v>6233</v>
          </cell>
          <cell r="C1995" t="str">
            <v>DEMOLICIÓN DE CONCRETO DE RECUBRIMIENTO DE ZAPATAS PARA ADICIÓN DE REFUERZO. INCLUYE LA DEMOLICIÓN DE CONCRETO EXISTENTE EMPLEANDO MARTILLOS NEUMÁTICOS O HIDRÁULICOS, RETIRO Y MANEJO DE ESCOMBROS, SUMINISTRO DE MATERIALES, EQUIPO, PERSONAL, ENERGÍA Y MANO</v>
          </cell>
          <cell r="D1995" t="str">
            <v>M3</v>
          </cell>
          <cell r="E1995">
            <v>50379</v>
          </cell>
        </row>
        <row r="1996">
          <cell r="B1996">
            <v>6234</v>
          </cell>
          <cell r="C1996" t="str">
            <v>DEMOLICIÓN DE TOPES SISMICOS TRANSVERSALES EN LOS ESTRIBOS, HASTA DESCUBRIR EN SU TOTALIDAD Y SEGÚN LO ESPECIFICADO, EL REFUERZO EXISTENTE VERIFICANDO EL PH EN CONCRETO. Incluye todos los costos de suministro de materiales (colorante indicador de PH), equ</v>
          </cell>
          <cell r="D1996" t="str">
            <v>M3</v>
          </cell>
          <cell r="E1996">
            <v>55464</v>
          </cell>
        </row>
        <row r="1997">
          <cell r="B1997">
            <v>6235</v>
          </cell>
          <cell r="C1997" t="str">
            <v xml:space="preserve">DEMOLICIÓN DE MUROS EN MAMPOSTERÍA EN CONCRETO EN SU TOTALIDAD PARA INTERVENCIÓN DE LOS TRABAJOS EN TOPES SÍSMICOS. Incluye todos los costos de suministro de materiales (colorante indicador de PH), equipos (herramienta menor, andamios, martillo demoledor </v>
          </cell>
          <cell r="D1997" t="str">
            <v>M2</v>
          </cell>
          <cell r="E1997">
            <v>8283</v>
          </cell>
        </row>
        <row r="1998">
          <cell r="B1998">
            <v>6236</v>
          </cell>
          <cell r="C1998" t="str">
            <v>REGATAS PARA DESCUBRIR EL ACERO PERIMETRALMENTE DE 10 cm DE PROFUNDIDAD Y 10 cm DE ANCHO VERIFICANDO PH EN CONCRETO Y LIMPIEZA SUPERFICIAL DE ACERO DE REFUERZO. ACTIVIDAD ADICIONAL A LA ACTIVIDAD DE DEMOLICIÓN DE RECUBRIMIENTO. Incluye todos los costos de</v>
          </cell>
          <cell r="D1998" t="str">
            <v>ML</v>
          </cell>
          <cell r="E1998">
            <v>23424</v>
          </cell>
        </row>
        <row r="1999">
          <cell r="B1999">
            <v>6237</v>
          </cell>
          <cell r="C1999" t="str">
            <v>REGATAS PARA DESCUBRIR EL ACERO PERIMETRALMENTE DE 5 cm DE PROFUNDIDAD Y 10 cm DE ANCHO APROX. VERIFICANDO PH EN CONCRETO Y LIMPIEZA SUPERFICIAL DE ACERO DE REFUERZO. ACTIVIDAD ADICIONAL A LA ACTIVIDAD DE DEMOLICIÓN DE RECUBRIMIENTO. Incluye todos los cos</v>
          </cell>
          <cell r="D1999" t="str">
            <v>ML</v>
          </cell>
          <cell r="E1999">
            <v>24452</v>
          </cell>
        </row>
        <row r="2000">
          <cell r="B2000">
            <v>6238</v>
          </cell>
          <cell r="C2000" t="str">
            <v>REGATAS PARA LA COLOCACIÓN DE REFUERZO ADICIONAL EN EL TABLERO 10 cm DE PROFUNDIDAD Y 10 cm DE ANCHO.</v>
          </cell>
          <cell r="D2000" t="str">
            <v>ML</v>
          </cell>
          <cell r="E2000">
            <v>4250</v>
          </cell>
        </row>
        <row r="2001">
          <cell r="B2001">
            <v>6239</v>
          </cell>
          <cell r="C2001" t="str">
            <v>REVESTIMIENTO DE COLUMNAS EN CONCRETO DE 3500 PSI, EN ZONAS DE ADICIÓN DE REFUERZO. INCLUYE TODOS LOS COSTOS DE SUMINISTRO DE MATERIALES (RECUBRIMIENTO ANTICORROSIVO EN DOS MANOS), EQUIPOS (HERRAMIENTA MENOR, ANDAMIOS, LIMPIEZA AIRE A PRESIÓN), TRANSPORTE</v>
          </cell>
          <cell r="D2001" t="str">
            <v>M2</v>
          </cell>
          <cell r="E2001">
            <v>70850</v>
          </cell>
        </row>
        <row r="2002">
          <cell r="B2002">
            <v>6246</v>
          </cell>
          <cell r="C2002" t="str">
            <v>IMPRIMANTE Y PUENTE DE ADHERENCIA ENTRE CONCRETO FRESCO Y ENDURECIDO DE FRAGUADO LENTO. EPÓXICO DE PEGA CONCRETO NUEVO A VIEJO QUE CUMPLA CON LA NORMA ASTM C - 881 TIPO 5 GRADO II, Y LA COLOCACIÓN EN EL SITIO ESPECIFICADO EN LOS DISEÑOS. INCLUYE TODOS LOS</v>
          </cell>
          <cell r="D2002" t="str">
            <v>M2</v>
          </cell>
          <cell r="E2002">
            <v>107647</v>
          </cell>
        </row>
        <row r="2003">
          <cell r="B2003">
            <v>6247</v>
          </cell>
          <cell r="C2003" t="str">
            <v>ANCLAJE EPÓXICO DE VARILLA DE 1/2" SUMINISTRO E INSTALACIÓN. INCLUYE LA DETECCIÓN DE REFUERZO PARA PERFORACIÓN, LA PERFORACIÓN, LIMPIEZA DE LA PERFORACIÓN CON CHORRO DE AIRE, SUMINISTRO DE MATERIALES (RELLENO EPÓXICO ET O EQUIVALENTE, BROCAS), EQUIPOS, TR</v>
          </cell>
          <cell r="D2003" t="str">
            <v>CM.PER</v>
          </cell>
          <cell r="E2003">
            <v>1511</v>
          </cell>
        </row>
        <row r="2004">
          <cell r="B2004">
            <v>6249</v>
          </cell>
          <cell r="C2004" t="str">
            <v>ANCLAJE EPÓXICO DE VARILLA DE 3/8" SUMINISTRO E INSTALACIÓN. INCLUYE LA DETECCIÓN DE REFUERZO PARA PERFORACIÓN, LA PERFORACIÓN, LIMPIEZA DE LA PERFORACIÓN CON CHORRO DE AIRE, SUMINISTRO DE MATERIALES (RELLENO EPÓXICO ET O EQUIVALENTE, BROCAS), EQUIPOS, TR</v>
          </cell>
          <cell r="D2004" t="str">
            <v>CM.PER</v>
          </cell>
          <cell r="E2004">
            <v>1459</v>
          </cell>
        </row>
        <row r="2005">
          <cell r="B2005">
            <v>6250</v>
          </cell>
          <cell r="C2005" t="str">
            <v>ANCLAJE EPÓXICO DE VARILLA DE 5/8" SUMINISTRO E INSTALACIÓN . INCLUYE LA DETECCIÓN DE REFUERZO PARA PERFORACIÓN, LA PERFORACIÓN, LIMPIEZA DE LA PERFORACIÓN CON CHORRO DE AIRE, SUMINISTRO DE MATERIALES (RELLENO EPÓXICO ET O EQUIVALENTE, BROCAS), EQUIPOS, T</v>
          </cell>
          <cell r="D2005" t="str">
            <v>CM.PER</v>
          </cell>
          <cell r="E2005">
            <v>2231</v>
          </cell>
        </row>
        <row r="2006">
          <cell r="B2006">
            <v>6251</v>
          </cell>
          <cell r="C2006" t="str">
            <v>ANCLAJE EPÓXICO DE VARILLA DE 7/8" SUMINISTRO E INSTALACIÓN. INCLUYE LA DETECCIÓN DE REFUERZO PARA PERFORACIÓN, LA PERFORACIÓN, LIMPIEZA DE LA PERFORACIÓN CON CHORRO DE AIRE, SUMINISTRO DE MATERIALES (RELLENO EPÓXICO ET O EQUIVALENTE, BROCAS), EQUIPOS, TR</v>
          </cell>
          <cell r="D2006" t="str">
            <v>CM.PER</v>
          </cell>
          <cell r="E2006">
            <v>1760</v>
          </cell>
        </row>
        <row r="2007">
          <cell r="B2007">
            <v>6253</v>
          </cell>
          <cell r="C2007" t="str">
            <v>JUNTA ELASTOMÉRICA ANCLADA APROXIMADAMENTE 30MM DE LONGITUD. SUMINISTRO E INSTALACIÓN. INCLUYE TODOS LOS COSTOS DE SUMINISTRO DE MATERIALES (JUNTA TIPO FREYSSINET M60 O EQUIVALENTE CON ACCESORIOS DE FIJACIÓN), EQUIPOS (HERRAMIENTA MENOR), TRANSPORTES, MAN</v>
          </cell>
          <cell r="D2007" t="str">
            <v>ML</v>
          </cell>
          <cell r="E2007">
            <v>644033</v>
          </cell>
        </row>
        <row r="2008">
          <cell r="B2008">
            <v>6254</v>
          </cell>
          <cell r="C2008" t="str">
            <v>JUNTA ELASTOMÉRICA ANCLADA APROXIMADAMENTE 35MM DE LONGITUD. SUMINISTRO E INSTALACIÓN. INCLUYE TODOS LOS COSTOS DE SUMINISTRO DE MATERIALES (JUNTA TIPO FREYSSINET M60 O EQUIVALENTE CON ACCESORIOS DE FIJACIÓN), EQUIPOS (HERRAMIENTA MENOR), TRANSPORTES, MAN</v>
          </cell>
          <cell r="D2008" t="str">
            <v>ML</v>
          </cell>
          <cell r="E2008">
            <v>641761</v>
          </cell>
        </row>
        <row r="2009">
          <cell r="B2009">
            <v>6255</v>
          </cell>
          <cell r="C2009" t="str">
            <v>NEOPRENO DE 35x25x4,6, DUREZA 60 EN LA CARA POSTERIOR DE CADA TOPE SÍSMICO. SUMINISTRO E INSTALACIÓN. INCLUYE INSTALACIÓN DE NEOPRENOS NUEVOS, Y TODOS LOS COSTOS DE SUMINISTRO DE MATERIALES, EQUIPOS (HERRAMIENTA MENOR, ANDAMIOS), TRANSPORTES, MANEJO, ALMA</v>
          </cell>
          <cell r="D2009" t="str">
            <v>UN</v>
          </cell>
          <cell r="E2009">
            <v>112365</v>
          </cell>
        </row>
        <row r="2010">
          <cell r="B2010">
            <v>6256</v>
          </cell>
          <cell r="C2010" t="str">
            <v>NEOPRENO DE 2,0 CM DE ESPESOR, SECCIÓN 60 CM POR 30 CM, DUREZA 50 EN LOS COSTADOS DE CADA TOPE SÍSMICO. SUMINISTRO E INSTALACIÓN. INCLUYE LIMPIEZA DE LA SUPERFICIE CON CHORRO DE AIRE A PRESIÓN, PEGANTE E INSTALACIÓN DE NEOPRENOS NUEVOS, Y TODOS LOS COSTOS</v>
          </cell>
          <cell r="D2010" t="str">
            <v>UN</v>
          </cell>
          <cell r="E2010">
            <v>126900</v>
          </cell>
        </row>
        <row r="2011">
          <cell r="B2011">
            <v>6257</v>
          </cell>
          <cell r="C2011" t="str">
            <v>NEOPRENO DE 2,5 CM DE ESPESOR, SECCIÓN 30 CM POR 15 CM, DUREZA 50 EN LOS COSTADOS DE CADA TOPE SÍSMICO. SUMINISTRO E INSTALACIÓN. INCLUYE LIMPIEZA DE LA SUPERFICIE CON CHORRO DE AIRE A PRESIÓN, PEGANTE E INSTALACIÓN DE NEOPRENOS NUEVOS, Y TODOS LOS COSTOS</v>
          </cell>
          <cell r="D2011" t="str">
            <v>UN</v>
          </cell>
          <cell r="E2011">
            <v>88210</v>
          </cell>
        </row>
        <row r="2012">
          <cell r="B2012">
            <v>6258</v>
          </cell>
          <cell r="C2012" t="str">
            <v>NEOPRENO DE 20x35x4 DUREZA 60 SIN REFUERZO ENTRE LA VIGA Y LA MÉNSULA. SUMINISTRO E INSTALACIÓN. INCLUYE TODOS LOS COSTOS DE SUMINISTRO DE MATERIALES, EQUIPOS, TRANSPORTES, MANEJO, ALMACENAMIENTO, DESPERDICIOS Y MANO DE OBRA.</v>
          </cell>
          <cell r="D2012" t="str">
            <v>UN</v>
          </cell>
          <cell r="E2012">
            <v>78112</v>
          </cell>
        </row>
        <row r="2013">
          <cell r="B2013">
            <v>6259</v>
          </cell>
          <cell r="C2013" t="str">
            <v>NEOPRENO DE 4,0 CM DE ESPESOR, SECCIÓN 80 CM POR 50 CM, DUREZA 50 EN LOS COSTADOS DE CADA TOPE SÍSMICO. SUMINISTRO E INSTALACIÓN. INCLUYE LIMPIEZA DE LA SUPERFICIE CON CHORRO DE AIRE A PRESIÓN, PEGANTE E INSTALACIÓN DE NEOPRENOS NUEVOS, Y TODOS LOS COSTOS</v>
          </cell>
          <cell r="D2013" t="str">
            <v>UN</v>
          </cell>
          <cell r="E2013">
            <v>543013</v>
          </cell>
        </row>
        <row r="2014">
          <cell r="B2014">
            <v>6260</v>
          </cell>
          <cell r="C2014" t="str">
            <v>NEOPRENO DE 5,0 CM DE ESPESOR, SECCIÓN 40 CM POR 50 CM, DUREZA 60. CON REFUERZO DE 2 LÁMINAS DE 1/4" EN LOS COSTADOS DE CADA TOPE SÍSMICO. SUMINISTRO E INSTALACIÓN. INCLUYE LIMPIEZA DE LA SUPERFICIE CON CHORRO DE AIRE A PRESIÓN, PEGANTE E INSTALACIÓN DE N</v>
          </cell>
          <cell r="D2014" t="str">
            <v>UN</v>
          </cell>
          <cell r="E2014">
            <v>347681</v>
          </cell>
        </row>
        <row r="2015">
          <cell r="B2015">
            <v>6261</v>
          </cell>
          <cell r="C2015" t="str">
            <v>NEOPRENO DE 60 X 20 X 1,5 D 50 CON PLATINA 3 MM ENTRE LA VIGA METÁLICA Y ESTRIBO. SUMINISTRO E INSTALACIÓN. INCLUYE TODOS LOS COSTOS DE SUMINISTRO DE MATERIALES, EQUIPOS, TRANSPORTES, MANEJO, ALMACENAMIENTO, DESPERDICIOS Y MANO DE OBRA.</v>
          </cell>
          <cell r="D2015" t="str">
            <v>UN</v>
          </cell>
          <cell r="E2015">
            <v>62514</v>
          </cell>
        </row>
        <row r="2016">
          <cell r="B2016">
            <v>6262</v>
          </cell>
          <cell r="C2016" t="str">
            <v>PINTURA ACRÍLICA, MONOCOMPONENTE, IMPERMEABLE, ELÁSTICO, DE ALTA RESISTENCIA A LA CARBONATACIÓN, LAVABLE, CONSUMO DE 0,32 GL/M2, PARA UN ESPESOR DE PELÍCULA SECA DE 12 MILS. INCLUYE TODOS LOS COSTOS DE SUMINISTRO DE MATERIALES, EQUIPOS (COMPRESOR, PISTOLA</v>
          </cell>
          <cell r="D2016" t="str">
            <v>M2</v>
          </cell>
          <cell r="E2016">
            <v>26264</v>
          </cell>
        </row>
        <row r="2017">
          <cell r="B2017">
            <v>6263</v>
          </cell>
          <cell r="C2017" t="str">
            <v>SUMINISTRO Y APLICACIÓN MEDIANTE IMPREGNACIÓN ACUOSA DE INHIBIDOR DE CORROSIÓN. INCLUYE TODOS LOS COSTOS DE SUMINISTRO DE MATERIALES, EQUIPOS (COMPRESOR, PISTOLA, RODILLO, ANDAMIOS, PROVISIONAL DE ENERGÍA), TRANSPORTES, MANEJO, ALMACENAMIENTO, DESPERDICIO</v>
          </cell>
          <cell r="D2017" t="str">
            <v>M2</v>
          </cell>
          <cell r="E2017">
            <v>7925</v>
          </cell>
        </row>
        <row r="2018">
          <cell r="B2018">
            <v>6264</v>
          </cell>
          <cell r="C2018" t="str">
            <v>MÉNSULAS METÁLICAS EN ACERO A-36 CALIBRE DE 1/2" SEGÚN PLANOS DE DISEÑO. SUMINISTRO, FABRICACIÓN E INSTALACIÓN. INCLUYE SUMINISTRO DE MATERIALES, EQUIPOS, TRANSPORTES, MANEJO, ALMACENAMIENTO, DESPERDICIOS Y MANO DE OBRA.</v>
          </cell>
          <cell r="D2018" t="str">
            <v>UN</v>
          </cell>
          <cell r="E2018">
            <v>8957</v>
          </cell>
        </row>
        <row r="2019">
          <cell r="B2019">
            <v>6265</v>
          </cell>
          <cell r="C2019" t="str">
            <v>ESMALTE TIPO POLIURETANO EN DOS COMPONENTES. COMPONENTE A: ESMALTE POLIESTÉRICO CON PIGMENTOS DE ALTA RESISTENCIA A AGENTES FÍSICOS Y QUÍMICOS Y COMPONENTE B: UN CATALIZADOR OSOCIANATO TIPO PINTUCO REF. 113XX O SIMILAR EN ESPESOR DE 2 MILS. PARA LAS BARAN</v>
          </cell>
          <cell r="D2019" t="str">
            <v>M2</v>
          </cell>
          <cell r="E2019">
            <v>10687</v>
          </cell>
        </row>
        <row r="2020">
          <cell r="B2020">
            <v>6266</v>
          </cell>
          <cell r="C2020" t="str">
            <v>PREPARACIÓN Y APLICACIÓN DE RECUBRIMIENTO INHIBIDOR DE CORROSIÓN EN DOS COMPONENTES PARA LAS SUPERFICIE DE ACERO QUE CONFORMAN LA ESTRUCTURA DEL PUENTE, EN ESPESOR DE 3 MILS Y DE ESMALTE TIPO POLIURETANO EN DOS COMPONENTES. COMPONENTE A: ESMALTE POLIESTÉR</v>
          </cell>
          <cell r="D2020" t="str">
            <v>M2</v>
          </cell>
          <cell r="E2020">
            <v>14071</v>
          </cell>
        </row>
        <row r="2021">
          <cell r="B2021">
            <v>6267</v>
          </cell>
          <cell r="C2021" t="str">
            <v>IZAJE DE VIGA PARA REEMPLAZO DE APOYOS DE NEOPRENO.</v>
          </cell>
          <cell r="D2021" t="str">
            <v>UN</v>
          </cell>
          <cell r="E2021">
            <v>2190471</v>
          </cell>
        </row>
        <row r="2022">
          <cell r="B2022">
            <v>6268</v>
          </cell>
          <cell r="C2022" t="str">
            <v>CAMBIO DE PLATINAS DE ANCLAJE EN VIGAS INCLINADAS DE RAMPA Y ESCALERA PARA GARANTIZAR LA ADECUADA INCLINACIÓN RESPECTO A LA VIGA DE CONCRETO.  INCLUYE: GATEO MEDIANTE TUBERÍA Y GATOS HIDRÁULICO DE 50 TON EN 4 PUNTOS PARA SOPORTE DE TRAMOS A REPARAR; REMOC</v>
          </cell>
          <cell r="D2022" t="str">
            <v>UN</v>
          </cell>
          <cell r="E2022">
            <v>368156</v>
          </cell>
        </row>
        <row r="2023">
          <cell r="B2023">
            <v>6269</v>
          </cell>
          <cell r="C2023" t="str">
            <v xml:space="preserve">LEVANTAMIENTO Y REUTILIZACIÓN DE ADOQUÍN. INCLUYE TODOS LOS COSTOS DE SUMINISTRO DE LEVANTAMIENTO DE LADRILLO EXISTENTE, TRANSPORTE, BODEGAJE Y REINSTALACIÓN UNA VEZ CULMINADAS LAS LABORES DE REFORZAMIENTO DE COLUMNAS Y ZAPATAS, MATERIALES (REUTILIZACIÓN </v>
          </cell>
          <cell r="D2023" t="str">
            <v>M2</v>
          </cell>
          <cell r="E2023">
            <v>35447</v>
          </cell>
        </row>
        <row r="2024">
          <cell r="B2024">
            <v>6270</v>
          </cell>
          <cell r="C2024" t="str">
            <v>LÁMINAS PLATINA DE FIBRA DE CARBONO PARA REFUERZO ESTRUCTURAL. (PRECIO UNITARIO POR UNA CAPA). SUMINISTRO E INSTALACIÓN. INCLUYE TODOS LOS COSTOS DE PREPARACIÓN SUPERFICIE, SUMINISTRO DE MATERIALES, THINER, ESTOPA, EQUIPOS, ADHESIÓN TEST, TRANSPORTES, MAN</v>
          </cell>
          <cell r="D2024" t="str">
            <v>ML</v>
          </cell>
          <cell r="E2024">
            <v>243586</v>
          </cell>
        </row>
        <row r="2025">
          <cell r="B2025">
            <v>6271</v>
          </cell>
          <cell r="C2025" t="str">
            <v>NEOPRENO DE 30 X 35 X 4 DUREZA 60 SIN REFUERZO ENTRE LA VIGA Y LA MÉNSULA. SUMINISTRO E INSTALACIÓN. INCLUYE TODOS LOS COSTOS DE SUMINISTRO DE MATERIALES, EQUIPOS, TRANSPORTES, MANEJO, ALMACENAMIENTO, DESPERDICIOS Y MANO DE OBRA.</v>
          </cell>
          <cell r="D2025" t="str">
            <v>UN</v>
          </cell>
          <cell r="E2025">
            <v>79174</v>
          </cell>
        </row>
        <row r="2026">
          <cell r="B2026">
            <v>6272</v>
          </cell>
          <cell r="C2026" t="str">
            <v>TORONES POSTENSADOS PARA REFORZAMIENTO EXTERNO DE 1/2" TENSIONADO 16,9 TON. SUMINISTRO E INSTALACIÓN, TENSIONAMIENTO, MANO DE OBRA, EQUIPOS EN GENERAL.</v>
          </cell>
          <cell r="D2026" t="str">
            <v>TON-M</v>
          </cell>
          <cell r="E2026">
            <v>3087</v>
          </cell>
        </row>
        <row r="2027">
          <cell r="B2027">
            <v>6273</v>
          </cell>
          <cell r="C2027" t="str">
            <v>CABLE DE REFORZAMIENTO EXTERNO DE 5/8" TENSIONADO 46,5 TON. TENSIONAMIENTO, MANO DE OBRA, EQUIPOS EN GENERAL.</v>
          </cell>
          <cell r="D2027" t="str">
            <v>TON-M</v>
          </cell>
          <cell r="E2027">
            <v>1212</v>
          </cell>
        </row>
        <row r="2028">
          <cell r="B2028">
            <v>6274</v>
          </cell>
          <cell r="C2028" t="str">
            <v>HERRAJES. SUMINISTRO E INSTALACIÓN. INCLUYE MATERIALES Y MANO DE OBRA.</v>
          </cell>
          <cell r="D2028" t="str">
            <v>KG</v>
          </cell>
          <cell r="E2028">
            <v>16840</v>
          </cell>
        </row>
        <row r="2029">
          <cell r="B2029">
            <v>6275</v>
          </cell>
          <cell r="C2029" t="str">
            <v>REPARACIÓN DE SOLDADURAS JUNTAS A FILETE, CON REMOCIÓN DE PINTURA EXISTENTE, REMOCIÓN DEL DEFECTO MEDIANTE DISCO DE CORTE DE 1/8" PARA GENERAR BISEL Y LUEGO DISCO DE PULIDO DE 1/4" PARA MEJORAR INCLINACIÓN DE CARAS Y FACILITAR PROCESO DE  COLOCACIÓN DE MA</v>
          </cell>
          <cell r="D2029" t="str">
            <v>ML</v>
          </cell>
          <cell r="E2029">
            <v>61845</v>
          </cell>
        </row>
        <row r="2030">
          <cell r="B2030">
            <v>6276</v>
          </cell>
          <cell r="C2030" t="str">
            <v>REPARACIÓN DE SOLDADURAS JUNTAS A TOPE, CON REMOCIÓN DE PINTURA EXISTENTE, REMOCIÓN DEL DEFECTO MEDIANTE DISCO DE CORTE DE 1/8" PARA GENERAR BISEL Y LUEGO DISCO DE PULIDO PARA AMPLIAR EL TAMAÑO DEL MISMO. INCLUYE: GATEO MEDIANTE TUBERÍA Y GATOS HIDRÁULICO</v>
          </cell>
          <cell r="D2030" t="str">
            <v>ML</v>
          </cell>
          <cell r="E2030">
            <v>68499</v>
          </cell>
        </row>
        <row r="2031">
          <cell r="B2031">
            <v>6277</v>
          </cell>
          <cell r="C2031" t="str">
            <v>RESTITUCIÓN DE RECUBRIMIENTO DE ZAPATAS EN ZONAS DE ADICIÓN DE REFUERZO, INCLUYE TODOS LOS COSTOS DE SUMINISTRO DE MATERIALES, EQUIPOS Y MANO DE OBRA.</v>
          </cell>
          <cell r="D2031" t="str">
            <v>M3</v>
          </cell>
          <cell r="E2031">
            <v>464290</v>
          </cell>
        </row>
        <row r="2032">
          <cell r="B2032">
            <v>6278</v>
          </cell>
          <cell r="C2032" t="str">
            <v>MORTERO MODIFICADO CON RESINA ACRÍLICA DE DOS COMPONENTES PARA REPARACIONES ESTRUCTURALES. RESTITUCIÓN DE VOLUMEN REGATAS, EN TABLERO. INCLUYE TODOS LOS COSTOS DE SUMINISTRO DE MATERIALES, EQUIPOS (HERRAMIENTA MENOR, ANDAMIOS, LIMPIEZA AIRE A PRESIÓN), TR</v>
          </cell>
          <cell r="D2032" t="str">
            <v>ML</v>
          </cell>
          <cell r="E2032">
            <v>38406</v>
          </cell>
        </row>
        <row r="2033">
          <cell r="B2033">
            <v>6279</v>
          </cell>
          <cell r="C2033" t="str">
            <v>RESTITUCIÓN DE VOLUMEN REGATAS, EN ZONAS DE SANEADO DE REFUERZO CON MORTERO MODIFICADO CON RESINA ACRÍLICA DE DOS COMPONENTES PARA REPARACIONES ESTRUCTURALES. INCLUYE TODOS LOS COSTOS DE SUMINISTRO DE MATERIALES, EQUIPOS,  HERRAMIENTA MENOR, ANDAMIOS, LIM</v>
          </cell>
          <cell r="D2033" t="str">
            <v>ML</v>
          </cell>
          <cell r="E2033">
            <v>36589</v>
          </cell>
        </row>
        <row r="2034">
          <cell r="B2034">
            <v>6280</v>
          </cell>
          <cell r="C2034" t="str">
            <v>CONSTRUCCIÓN EN TRAMOS DE PLACA DE PISO DE PUENTE  E=0,10M CONCRETO FC=21,1 MPA, CONFORMADA CON METALDECK 2", CAL 20. INCLUYE SELLO  ELASTOMÉRICO DE JUNTAS ENTRE LÁMINAS, ADHESIVO ESPECIAL PARA EL PEGADO PLÁSTICO DE METALES MONOCOMPONENTE Y LIBRE DE SOLVE</v>
          </cell>
          <cell r="D2034" t="str">
            <v>M2</v>
          </cell>
          <cell r="E2034">
            <v>121350</v>
          </cell>
        </row>
        <row r="2035">
          <cell r="B2035">
            <v>6281</v>
          </cell>
          <cell r="C2035" t="str">
            <v>RESTITUCIÓN RECUBRIMIENTO DE TABLERO O VIGAS CABEZAL, EN ZONAS DE SANEADO DE REFUERZO O DONDE EXISTA PÉRDIDA DE RECUBRIMIENTO, CON MORTERO MODIFICADO CON RESINA ACRÍLICA DE DOS COMPONENTES PARA REPARACIONES ESTRUCTURALES. INCLUYE TODOS LOS COSTOS DE SUMIN</v>
          </cell>
          <cell r="D2035" t="str">
            <v>M2</v>
          </cell>
          <cell r="E2035">
            <v>49509</v>
          </cell>
        </row>
        <row r="2036">
          <cell r="B2036">
            <v>6282</v>
          </cell>
          <cell r="C2036" t="str">
            <v>RESTITUCIÓN RECUBRIMIENTO COLUMNAS, EN ZONAS DE ADICIÓN DE REFUERZO CON MORTERO MODIFICADO CON RESINA ACRÍLICA DE DOS COMPONENTES PARA REPARACIONES ESTRUCTURALES. INCLUYE TODOS LOS COSTOS DE SUMINISTRO DE MATERIALES, EQUIPOS,  HERRAMIENTA MENOR, ANDAMIOS,</v>
          </cell>
          <cell r="D2036" t="str">
            <v>M2</v>
          </cell>
          <cell r="E2036">
            <v>52757</v>
          </cell>
        </row>
        <row r="2037">
          <cell r="B2037">
            <v>6283</v>
          </cell>
          <cell r="C2037" t="str">
            <v>RESTITUCIÓN RECUBRIMIENTO EN ZONAS DE DESCASCARAMIENTOS O FISURAMIENTOS SUPERFICIALES EN BORDILLOS O SEPARADORES CON SANEADO DE REFUERZO DONDE EXISTA PÉRDIDA DE RECUBRIMIENTO. INCLUYE TODOS LOS COSTOS DE SUMINISTRO DE MATERIALES, EQUIPOS, TRANSPORTES, MAN</v>
          </cell>
          <cell r="D2037" t="str">
            <v>M2</v>
          </cell>
          <cell r="E2037">
            <v>97837</v>
          </cell>
        </row>
        <row r="2038">
          <cell r="B2038">
            <v>6284</v>
          </cell>
          <cell r="C2038" t="str">
            <v>RESTITUCIÓN RECUBRIMIENTO VIGAS CABEZAL, EN ZONAS DE SANEADO DE REFUERZO O DONDE EXISTA PÉRDIDA DE RECUBRIMIENTO CON MORTERO MODIFICADO CON RESINA ACRÍLICA DE DOS COMPONENTES PARA REPARACIONES ESTRUCTURALES. INCLUYE TODOS LOS COSTOS DE SUMINISTRO DE MATER</v>
          </cell>
          <cell r="D2038" t="str">
            <v>M2</v>
          </cell>
          <cell r="E2038">
            <v>49640</v>
          </cell>
        </row>
        <row r="2039">
          <cell r="B2039">
            <v>6285</v>
          </cell>
          <cell r="C2039" t="str">
            <v>RESTITUCIÓN CONCRETO DE TOPES SÍSMICOS CON MORTERO MODIFICADO CON RESINA ACRÍLICA DE DOS COMPONENTES PARA REPARACIONES ESTRUCTURALES. INCLUYE TODOS LOS COSTOS DE SUMINISTRO DE MATERIALES, EQUIPOS, HERRAMIENTA MENOR, ANDAMIOS, LIMPIEZA AIRE A PRESIÓN, TRAN</v>
          </cell>
          <cell r="D2039" t="str">
            <v>M3</v>
          </cell>
          <cell r="E2039">
            <v>464963</v>
          </cell>
        </row>
        <row r="2040">
          <cell r="B2040">
            <v>6286</v>
          </cell>
          <cell r="C2040" t="str">
            <v>RESTITUCIÓN DE MURO EN MAMPOSTERÍA ESTRUCTURAL, PARA PROTECCIÓN DE ZONAS ALEDAÑAS A LOS ESTRIBOS, INCLUYE MANO DE OBRA, MATERIALES NECESARIOS, ACERO DE REFUERZO Y GROUTING DE RELLENO.</v>
          </cell>
          <cell r="D2040" t="str">
            <v>M2</v>
          </cell>
          <cell r="E2040">
            <v>76136</v>
          </cell>
        </row>
        <row r="2041">
          <cell r="B2041">
            <v>6287</v>
          </cell>
          <cell r="C2041" t="str">
            <v>SELLADO DE FISURAS DE ESPESOR MAYOR A 0,5 mm, CON MASILLA ELÁSTICA, SELLANTE DE UN COMPONENTE, CON BASE EN POLIURETANO, CON PROCESO DE CURADO EN PRESENCIA DE HUMEDAD DEL AMBIENTE. MEDIANTE INSTALACIÓN DE BOQUILLAS Y APLICACIÓN DE GEL SELLANTE SUPERFICIAL,</v>
          </cell>
          <cell r="D2041" t="str">
            <v>ML</v>
          </cell>
          <cell r="E2041">
            <v>17690</v>
          </cell>
        </row>
        <row r="2042">
          <cell r="B2042">
            <v>6288</v>
          </cell>
          <cell r="C2042" t="str">
            <v>SELLADO DE FISURAS ENTRE 0,1 Y 1,0 mm MEDIANTE INYECCIÓN DE RESINA EPÓXICA DE BAJA VISCOSIDAD, ALTA RESISTENCIA, INSENSIBLE A LA HUMEDAD Y ALTO MÓDULO ELÁSTICO SEGÚN NORMA ASTM C-88-1-90 TIPO IV. INCLUYE TODOS LOS COSTOS DE SUMINISTRO DE MATERIALES, APLIC</v>
          </cell>
          <cell r="D2042" t="str">
            <v>ML</v>
          </cell>
          <cell r="E2042">
            <v>14335</v>
          </cell>
        </row>
        <row r="2043">
          <cell r="B2043">
            <v>6289</v>
          </cell>
          <cell r="C2043" t="str">
            <v>SELLADO DE FISURAS ESPESOR MENOR A 1 mm MEDIANTE INYECCIÓN DE RESINA EPÓXICA DE BAJA VISCOSIDAD, ALTA RESISTENCIA, INSENSIBLE A LA HUMEDAD Y ALTO MÓDULO ELÁSTICO SEGÚN NORMA ASTM C-88-1-90 TIPO IV . INCLUYE TODOS LOS COSTOS DE SUMINISTRO DE MATERIALES, AP</v>
          </cell>
          <cell r="D2043" t="str">
            <v>ML</v>
          </cell>
          <cell r="E2043">
            <v>18837</v>
          </cell>
        </row>
        <row r="2044">
          <cell r="B2044">
            <v>6290</v>
          </cell>
          <cell r="C2044" t="str">
            <v>SUMINISTRO DE CONECTORES DE CORTANTES O PLATINAS EN ACERO A-36. (INCLUYE MATERIAL, CORTE CON TORTUGA, TRANSPORTES REQUERIDOS DESDE ALMACÉN A TALLER Y A OBRA)</v>
          </cell>
          <cell r="D2044" t="str">
            <v>KG</v>
          </cell>
          <cell r="E2044">
            <v>18981</v>
          </cell>
        </row>
        <row r="2045">
          <cell r="B2045">
            <v>6291</v>
          </cell>
          <cell r="C2045" t="str">
            <v>DEMARCACIÓN DE DILATACIÓN MEDIANTE CORTE DEL CONCRETO Y RELLENO CON CINTA O  FONDO DE JUNTA EN ESPUMA DE POLIETILENO DE BAJA DENSIDAD DE CELDA CERRADA PREFORMADO, PARA APLICAR MASILLAS EN FRÍO. De Ø1/4" (6mm).</v>
          </cell>
          <cell r="D2045" t="str">
            <v>ML</v>
          </cell>
          <cell r="E2045">
            <v>10944</v>
          </cell>
        </row>
        <row r="2046">
          <cell r="B2046">
            <v>6292</v>
          </cell>
          <cell r="C2046" t="str">
            <v>CINTA FLEXIBLE PARA SELLO PRIMARIO DE PVC. BANDA ELABORADA CON RESINAS DE CLORURO DE POLIVINILO TERMOPLÁSTICO. Norma CRD-C 572-74. SUMINISTRO E INSTALACIÓN. PARA EVITAR LA FILTRACIÓN DE HUMEDAD A TRAVÉS DE LA CONTINUIDAD DE PLACA CONSTRUIDA EN LAS ZONAS D</v>
          </cell>
          <cell r="D2046" t="str">
            <v>KG</v>
          </cell>
          <cell r="E2046">
            <v>13701</v>
          </cell>
        </row>
        <row r="2047">
          <cell r="B2047">
            <v>6293</v>
          </cell>
          <cell r="C2047" t="str">
            <v>ACERO DE REFUERZO DE FY=60000 PSI. SUMINISTRO E INSTALACIÓN. ACERO SEGÚN ESPECIFICACIONES PARTICULARES Y DE ACUERDO A LO ESTIPULADO POR LA NSR-10, NORMA ASTM A-706, ICONTEC 2289 PARA EL ACERO PDR-60. INCLUYE TODOS LOS COSTOS DE SUMINISTRO DE MATERIALES (R</v>
          </cell>
          <cell r="D2047" t="str">
            <v>KG</v>
          </cell>
          <cell r="E2047">
            <v>3166</v>
          </cell>
        </row>
        <row r="2048">
          <cell r="B2048">
            <v>6294</v>
          </cell>
          <cell r="C2048" t="str">
            <v>REPARACIÓN DE BARANDAS EXISTENTES. INCLUYE LIMPIEZA, MORTERO DE REPARACIÓN, INHIBIDOR DE CORROSIÓN, PINTURA ANTICARBONATACIÓN, SUMINISTRO DE MANO DE OBRA, EQUIPOS Y MANEJO DE DESPERDICIOS.</v>
          </cell>
          <cell r="D2048" t="str">
            <v>ML</v>
          </cell>
          <cell r="E2048">
            <v>28639</v>
          </cell>
        </row>
        <row r="2049">
          <cell r="B2049">
            <v>6295</v>
          </cell>
          <cell r="C2049" t="str">
            <v>REPARACIÓN DE BARANDAS EXISTENTES TYPO NEW JERSEY. INCLUYE LIMPIEZA, MORTERO DE REPARACIÓN, INHIBIDOR DE CORROSIÓN, PINTURA ANTICARBONATACIÓN, PINTURA REFLECTIVA, SUMINISTRO DE MANO DE OBRA, EQUIPOS Y MANEJO DE DESPERDICIOS.</v>
          </cell>
          <cell r="D2049" t="str">
            <v>ML</v>
          </cell>
          <cell r="E2049">
            <v>28599</v>
          </cell>
        </row>
        <row r="2050">
          <cell r="B2050">
            <v>6296</v>
          </cell>
          <cell r="C2050" t="str">
            <v>BARRERA DE SEGURIDAD LATERAL EN CONCRETO 3500 PSI SEGÚN DISEÑO. INCLUYE ANCLAJES A ESTRUCTURA EXISTENTE, COLOCACIÓN DE REFUERZO, FUNDICIÓN EN CONCRETO, CURADO, SUMINISTRO DE MANO DE OBRA, EQUIPOS, MATERIALES Y MANEJO DE DESPERDICIOS.</v>
          </cell>
          <cell r="D2050" t="str">
            <v>ML</v>
          </cell>
          <cell r="E2050">
            <v>36779</v>
          </cell>
        </row>
        <row r="2051">
          <cell r="B2051">
            <v>6297</v>
          </cell>
          <cell r="C2051" t="str">
            <v>CONCRETO DE FC= 4000 PSI AUTOCOMPACTANTE DE BAJA RETRACCIÓN GRAVA FINA NORMA ASTM 1107 Y ASTM C-827 CON A/C &lt;0.45m PARA RECALCE DE COLUMNA.  INCLUYE TODOS LOS COSTOS DE SUMINISTRO MATERIALES (HERRAMIENTA MENOR, FORMALETA, PARALES, VIBRADORES, CAMISAS PARA</v>
          </cell>
          <cell r="D2051" t="str">
            <v>M3</v>
          </cell>
          <cell r="E2051">
            <v>482992</v>
          </cell>
        </row>
        <row r="2052">
          <cell r="B2052">
            <v>6298</v>
          </cell>
          <cell r="C2052" t="str">
            <v>CONCRETO DE FC=3500 PSI GRAVA FINA PARA MÉNSULAS Y TOPES SÍSMICOS. CONCRETO PREMEZCLADO SEGÚN LA ESPECIFICACIÓN PARTICULAR DEL DISEÑO. SUMINISTRO E INSTALACIÓN. INCLUYE TODOS LOS COSTOS DE SUMINISTRO DE MATERIALES, EQUIPOS, TRANSPORTES, MANEJO, ALMACENAMI</v>
          </cell>
          <cell r="D2052" t="str">
            <v>M3</v>
          </cell>
          <cell r="E2052">
            <v>439876</v>
          </cell>
        </row>
        <row r="2053">
          <cell r="B2053">
            <v>6299</v>
          </cell>
          <cell r="C2053" t="str">
            <v>CONCRETO PARA ANDENES, ESCOBEADO Y FUNDIDO EN SITIO E= 0,10 M. SUMINISTRO Y COLOCACIÓN.</v>
          </cell>
          <cell r="D2053" t="str">
            <v>M3</v>
          </cell>
          <cell r="E2053">
            <v>421282</v>
          </cell>
        </row>
        <row r="2054">
          <cell r="B2054">
            <v>6300</v>
          </cell>
          <cell r="C2054" t="str">
            <v>CONCRETO DE FC=3500 PSI GRAVA COMÚN ADICIONANDO MICROFIBRA DE POLIPROPILENO PARA CONCRETO Y MORTERO, PARA TABLERO DE PUENTE. SUMINISTRO Y COLOCACIÓN. CONCRETO PREMEZCLADO SEGÚN LA ESPECIFICACIÓN PARTICULAR DEL DISEÑO. INCLUYE TODOS LOS COSTOS DE SUMINISTR</v>
          </cell>
          <cell r="D2054" t="str">
            <v>M3</v>
          </cell>
          <cell r="E2054">
            <v>506891</v>
          </cell>
        </row>
        <row r="2055">
          <cell r="B2055">
            <v>6301</v>
          </cell>
          <cell r="C2055" t="str">
            <v>CONCRETO DE FC=3500 PSI PARA RECALCE Y REFORZAMIENTO DE ZAPATAS, EN ZONAS DE ADICIÓN DE REFUERZO. INCLUYE MORTERO MODIFICADO CON RESINA ACRÍLICA DE DOS COMPONENTES PARA REPARACIONES ESTRUCTURALES. SUMINISTRO Y COLOCACIÓN. INCLUYE TODOS LOS COSTOS DE SUMIN</v>
          </cell>
          <cell r="D2055" t="str">
            <v>M3</v>
          </cell>
          <cell r="E2055">
            <v>744265</v>
          </cell>
        </row>
        <row r="2056">
          <cell r="B2056">
            <v>6302</v>
          </cell>
          <cell r="C2056" t="str">
            <v>CONCRETO DE FC=3000 PSI PARA RECALCE Y REFORZAMIENTO DE ZAPATAS, EN ZONAS DE ADICIÓN DE REFUERZO CON MORTERO MODIFICADO CON RESINA ACRÍLICA DE DOS COMPONENTES PARA REPARACIONES ESTRUCTURALES. SUMINISTRO Y COLOCACIÓN. INCLUYE TODOS LOS COSTOS DE SUMINISTRO</v>
          </cell>
          <cell r="D2056" t="str">
            <v>M3</v>
          </cell>
          <cell r="E2056">
            <v>725504</v>
          </cell>
        </row>
        <row r="2057">
          <cell r="B2057">
            <v>6303</v>
          </cell>
          <cell r="C2057" t="str">
            <v>FRESADO PAVIMENTO EXISTENTE, E= 5 CM, INCLUYE CARGUE Y TRANSPORTE A ESCOMBRERA DE MATERIAL SOBRANTE.</v>
          </cell>
          <cell r="D2057" t="str">
            <v>M2</v>
          </cell>
          <cell r="E2057">
            <v>5165</v>
          </cell>
        </row>
        <row r="2058">
          <cell r="B2058">
            <v>6304</v>
          </cell>
          <cell r="C2058" t="str">
            <v>LIMPIEZA MECÁNICA MEDIANTE PULIDORA CON CEPILLO DE CERDAS DE ALAMBRE EN SITIOS CON PRESENCIA DE CORROSIÓN ELIMINANDO COMPLETAMENTE CORROSIÓN Y ÓXIDO DEL ELEMENTO</v>
          </cell>
          <cell r="D2058" t="str">
            <v>M2</v>
          </cell>
          <cell r="E2058">
            <v>4509</v>
          </cell>
        </row>
        <row r="2059">
          <cell r="B2059">
            <v>6305</v>
          </cell>
          <cell r="C2059" t="str">
            <v>SANDBLASTING APLICADO EN SITIO GRADO SSPC-SP6 (METAL GRIS COMERCIAL) EN ELEMENTOS TIPO VIGA PARA REMOCIÓN DE OXIDACIÓN.</v>
          </cell>
          <cell r="D2059" t="str">
            <v>M2</v>
          </cell>
          <cell r="E2059">
            <v>11451</v>
          </cell>
        </row>
        <row r="2060">
          <cell r="B2060">
            <v>6306</v>
          </cell>
          <cell r="C2060" t="str">
            <v>LIMPIEZA PROFUNDA DE LA JUNTA. INCLUYE RETIRO DE MATERIAL EN LA CAVIDAD EXISTENTE ENTRE LA SUPERFICIE EXTERNA DE LA VIGA Y EL ESPALDAR DEL ESTRIBO MEDIANTE HIDROLAVADO Y TALADRO LUEGO DEL VACIADO DE LOS PRIMEROS 8 CMS DE LA CAJUELA DE LA JUNTA, EN FORMA T</v>
          </cell>
          <cell r="D2060" t="str">
            <v>ML</v>
          </cell>
          <cell r="E2060">
            <v>6633</v>
          </cell>
        </row>
        <row r="2061">
          <cell r="B2061">
            <v>6307</v>
          </cell>
          <cell r="C2061" t="str">
            <v>IMPRIMACIÓN CON EMULSIÓN ASFÁLTICA CRR-1 (Suministro, Barrido Superficie y Riego)</v>
          </cell>
          <cell r="D2061" t="str">
            <v>M2</v>
          </cell>
          <cell r="E2061">
            <v>1429</v>
          </cell>
        </row>
        <row r="2062">
          <cell r="B2062">
            <v>6308</v>
          </cell>
          <cell r="C2062" t="str">
            <v>LAVADO DE ESTRUCTURA EN CONCRETO Y/O METÁLICAS. INCLUYE ALQUILER DE HIDROLAVADORA A GASOLINA PRESION 3200 PSI. INCLUYE ANDAMIO TUBULAR, PLANTA ELÉCTRICA, CARROTANQUE IRRIGADOR DE AGUA, COMBUSTIBLE Y MANO DE OBRA.</v>
          </cell>
          <cell r="D2062" t="str">
            <v>M2</v>
          </cell>
          <cell r="E2062">
            <v>2667</v>
          </cell>
        </row>
        <row r="2063">
          <cell r="B2063">
            <v>6309</v>
          </cell>
          <cell r="C2063" t="str">
            <v>GEOMALLA FORTGRID BX-50. SUMINISTRO E INSTALACIÓN.</v>
          </cell>
          <cell r="D2063" t="str">
            <v>M2</v>
          </cell>
          <cell r="E2063">
            <v>10948</v>
          </cell>
        </row>
        <row r="2064">
          <cell r="B2064">
            <v>6311</v>
          </cell>
          <cell r="C2064" t="str">
            <v>REHABILITACIÓN DE PAVIMENTO RÍGIDO: LOSAS EN CONCRETO HIDRÁULICO MR-45 e=0.24m PARA TRONCAL</v>
          </cell>
          <cell r="D2064" t="str">
            <v>M2</v>
          </cell>
          <cell r="E2064">
            <v>279406</v>
          </cell>
        </row>
        <row r="2065">
          <cell r="B2065">
            <v>6312</v>
          </cell>
          <cell r="C2065" t="str">
            <v>REPARACIÓN DE DESPORTILLAMIENTOS DE LOSA DE CONCRETO CON MORTERO DE FRAGUADO RÁPIDO.</v>
          </cell>
          <cell r="D2065" t="str">
            <v>M2</v>
          </cell>
          <cell r="E2065">
            <v>638286</v>
          </cell>
        </row>
        <row r="2066">
          <cell r="B2066">
            <v>6313</v>
          </cell>
          <cell r="C2066" t="str">
            <v>MEZCLA ASFÁLTICA DENSA EN CALIENTE MD12 con Cemento Asfáltico 60-70 (Suministro, Extendido, Nivelación y Compactación con vibrocompactador y compactador de llantas)</v>
          </cell>
          <cell r="D2066" t="str">
            <v>M3</v>
          </cell>
          <cell r="E2066">
            <v>551402</v>
          </cell>
        </row>
        <row r="2067">
          <cell r="B2067">
            <v>6314</v>
          </cell>
          <cell r="C2067" t="str">
            <v>MEZCLA ASFÁLTICA EN CALIENTE TIPO DENSO MD10 ASFALTO CONVENCIONAL (Cemento asfáltico 60-70) (Suministro, Extendido, Nivelación y Compactación con vibrocompactador y compactador de llantas)</v>
          </cell>
          <cell r="D2067" t="str">
            <v>M3</v>
          </cell>
          <cell r="E2067">
            <v>616852</v>
          </cell>
        </row>
        <row r="2068">
          <cell r="B2068">
            <v>6315</v>
          </cell>
          <cell r="C2068" t="str">
            <v>MEZCLA ASFÁLTICA EN CALIENTE TIPO DENSO MD10 ASF CONVENCIONAL (Cemento asfáltico 60-70) (Suministro, Extendido y Nivelación Manual y Compactación con vibrocompactador BENITIN de 1 tonelada)</v>
          </cell>
          <cell r="D2068" t="str">
            <v>M3</v>
          </cell>
          <cell r="E2068">
            <v>629824</v>
          </cell>
        </row>
        <row r="2069">
          <cell r="B2069">
            <v>6316</v>
          </cell>
          <cell r="C2069" t="str">
            <v>MEZCLA ASFALTICA EN CALIENTE TIPO DENSO MD12 ASF CONVENCIONAL con Cemento Asfáltico 60-70 (Suministro, Extendido y Nivelación Manual y Compactación con vibrocompactador Benitin de 1 tonelada incluye operario y combustible)</v>
          </cell>
          <cell r="D2069" t="str">
            <v>M3</v>
          </cell>
          <cell r="E2069">
            <v>612619</v>
          </cell>
        </row>
        <row r="2070">
          <cell r="B2070">
            <v>6317</v>
          </cell>
          <cell r="C2070" t="str">
            <v xml:space="preserve">CONCRETO TREMIE DE 3000 PSI PARA CAISSON D= 1.50m. SUMINISTRO Y COLOCACIÓN. Incluye acelerante, alquiler de equipo de perforación con operario, motobomba, bentonita, mano de obra, transporte y disposición final de escombros en sitio autorizado, distancia </v>
          </cell>
          <cell r="D2070" t="str">
            <v>ML</v>
          </cell>
          <cell r="E2070">
            <v>4537817</v>
          </cell>
        </row>
        <row r="2071">
          <cell r="B2071">
            <v>6318</v>
          </cell>
          <cell r="C2071" t="str">
            <v>ALQUILER DE PORTATIL. CARACTERÍSTICAS: Procesador intel, Core i3 4005U, celeron o similar, Memoria RAM de 4 GB ( 2 x 2048 MB)Disco duro de 500gb a 7200 rpmPantalla LED HP BrightView widescreen de alta definición con 35,6 cm (14") o similar, HD INTEL GRAPH</v>
          </cell>
          <cell r="D2071" t="str">
            <v>UN/MES</v>
          </cell>
          <cell r="E2071">
            <v>142800</v>
          </cell>
        </row>
        <row r="2072">
          <cell r="B2072">
            <v>6319</v>
          </cell>
          <cell r="C2072" t="str">
            <v>CONCRETO TREMIE DE 3000 PSI PARA CAISSON D= 1.20 m. SUMINISTRO E INSTALACIÓN. Incluye acelerante, alquiler de equipo de perforación con operario, motobomba, mano de obra, transporte y disposición final de escombros en sitio autorizado, distancia de transp</v>
          </cell>
          <cell r="D2072" t="str">
            <v>ML</v>
          </cell>
          <cell r="E2072">
            <v>3078275</v>
          </cell>
        </row>
        <row r="2073">
          <cell r="B2073">
            <v>6320</v>
          </cell>
          <cell r="C2073" t="str">
            <v>POSTE METÁLICO AP, H=12m (Inc. Suministro, Izaje, Aplomado e Instalación. Inc. Brazo Sencillo y Base según Norma AP802)</v>
          </cell>
          <cell r="D2073" t="str">
            <v>UN</v>
          </cell>
          <cell r="E2073">
            <v>2010256</v>
          </cell>
        </row>
        <row r="2074">
          <cell r="B2074">
            <v>6321</v>
          </cell>
          <cell r="C2074" t="str">
            <v>CONCRETO 4000 PSI PREMEZCLADO PARA TABLERO PUENTE (Incluye Suministro e instalación, bombeo de concreto, aditivo para puente de adherencia de concreto fresco y endurecido).</v>
          </cell>
          <cell r="D2074" t="str">
            <v>M3</v>
          </cell>
          <cell r="E2074">
            <v>564751</v>
          </cell>
        </row>
        <row r="2075">
          <cell r="B2075">
            <v>6322</v>
          </cell>
          <cell r="C2075" t="str">
            <v>NEOPRENO REFORZADO 0.30x0.30x3 cm DOBLE REFUERZO DUREZA 60. SUMINISTRO E INSTALACIÓN. (INCLUYE LIMPIEZA DE LA SUPERFICIE CON CHORRO DE AIRE A PRESIÓN, HERRAMIENTA MENOR Y COMPRESOR).</v>
          </cell>
          <cell r="D2075" t="str">
            <v>UN</v>
          </cell>
          <cell r="E2075">
            <v>117918</v>
          </cell>
        </row>
        <row r="2076">
          <cell r="B2076">
            <v>6323</v>
          </cell>
          <cell r="C2076" t="str">
            <v>CONCRETO 3000 PSI PREMEZCLADO PARA MURO (hasta 3.70 m de alto. Incl. Suministro e instalación, geodren planar _H= 1.0 m, excavación, retiro de escombros, mortero, recebo compactado y acero de refuerzo)</v>
          </cell>
          <cell r="D2076" t="str">
            <v>ML</v>
          </cell>
          <cell r="E2076">
            <v>491972</v>
          </cell>
        </row>
        <row r="2077">
          <cell r="B2077">
            <v>6324</v>
          </cell>
          <cell r="C2077" t="str">
            <v>NEOPRENO REFORZADO 0.30x0.30x1 cm DOBLE REFUERZO DUREZA 60. SUMINISTRO E INSTALACIÓN. (INCLUYE LIMPIEZA DE LA SUPERFICIE CON CHORRO DE AIRE A PRESIÓN, HERRAMIENTA MENOR Y COMPRESOR).</v>
          </cell>
          <cell r="D2077" t="str">
            <v>UN</v>
          </cell>
          <cell r="E2077">
            <v>51573</v>
          </cell>
        </row>
        <row r="2078">
          <cell r="B2078">
            <v>6325</v>
          </cell>
          <cell r="C2078" t="str">
            <v>DESMONTE DE LUMINARIA DE 70 W</v>
          </cell>
          <cell r="D2078" t="str">
            <v>UN</v>
          </cell>
          <cell r="E2078">
            <v>76922</v>
          </cell>
        </row>
        <row r="2079">
          <cell r="B2079">
            <v>6326</v>
          </cell>
          <cell r="C2079" t="str">
            <v>PIEDRA RAJÓN PARA PROTECCIÓN DEL CANAL e= 30 cm INCLUYE MORTERO 2500 PSI PARA PEGA e= 10 cm (Incluye Suministro e instalación)</v>
          </cell>
          <cell r="D2079" t="str">
            <v>M3</v>
          </cell>
          <cell r="E2079">
            <v>106793</v>
          </cell>
        </row>
        <row r="2080">
          <cell r="B2080">
            <v>6327</v>
          </cell>
          <cell r="C2080" t="str">
            <v>PRUEBA DE HERMETICIDAD POR EL MÉTODO DE PRESIÓN POSITIVA CON AIRE PARA LAS REDES DE ALCANTARILLADO SANITARIO DE ACUERDO A LAS NORMAS TÉCNICAS VIGENTES (E.A.A.B - SISTECNE_12). TRAMO DE Ø6" A Ø12".</v>
          </cell>
          <cell r="D2080" t="str">
            <v>TRAMO</v>
          </cell>
          <cell r="E2080">
            <v>403800</v>
          </cell>
        </row>
        <row r="2081">
          <cell r="B2081">
            <v>6328</v>
          </cell>
          <cell r="C2081" t="str">
            <v>PRUEBA DE HERMETICIDAD POR EL MÉTODO DE PRESIÓN POSITIVA CON AIRE PARA LAS REDES DE ALCANTARILLADO SANITARIO DE ACUERDO A LAS NORMAS TÉCNICAS VIGENTES (E.A.A.B - SISTECNE_12). TRAMO DE Ø14" A Ø24".</v>
          </cell>
          <cell r="D2081" t="str">
            <v>TRAMO</v>
          </cell>
          <cell r="E2081">
            <v>504750</v>
          </cell>
        </row>
        <row r="2082">
          <cell r="B2082">
            <v>6329</v>
          </cell>
          <cell r="C2082" t="str">
            <v>PRUEBA DE HERMETICIDAD POR EL MÉTODO DE PRESIÓN POSITIVA CON AIRE PARA LAS REDES DE ALCANTARILLADO SANITARIO DE ACUERDO A LAS NORMAS TÉCNICAS VIGENTES (E.A.A.B - SISTECNE_12). TRAMO DE Ø42" A Ø50".</v>
          </cell>
          <cell r="D2082" t="str">
            <v>TRAMO</v>
          </cell>
          <cell r="E2082">
            <v>706650</v>
          </cell>
        </row>
        <row r="2083">
          <cell r="B2083">
            <v>6330</v>
          </cell>
          <cell r="C2083" t="str">
            <v>ENTIBADO SISTEMA CAJÓN TIPO KS-100 - ALQUILER. SUMINISTRO E INSTALACIÓN. Incluye eslinga de cadenas 4 ramales, suministro instalación y desinstalación de 3 módulos compuestos cada uno de: 2 paneles base de 3.50 M x 2.40 m, cuatro (4) riostras de 1000 mm y</v>
          </cell>
          <cell r="D2083" t="str">
            <v>MOD/ME</v>
          </cell>
          <cell r="E2083">
            <v>10702388</v>
          </cell>
        </row>
        <row r="2084">
          <cell r="B2084">
            <v>6331</v>
          </cell>
          <cell r="C2084" t="str">
            <v>CÁMARA PREFABRICADA 37° D= 1.20m CAMPANA ESPIGO. NORMA NP  074  E.A.B. (Suministro e instalación)</v>
          </cell>
          <cell r="D2084" t="str">
            <v>UN</v>
          </cell>
          <cell r="E2084">
            <v>4271088</v>
          </cell>
        </row>
        <row r="2085">
          <cell r="B2085">
            <v>6332</v>
          </cell>
          <cell r="C2085" t="str">
            <v>CÁMARA PREFABRICADA 22° D= 1.20 m CAMPANA ESPIGO. NORMA NP  074  E.A.B. (Suministro e instalación)</v>
          </cell>
          <cell r="D2085" t="str">
            <v>UN</v>
          </cell>
          <cell r="E2085">
            <v>3946696</v>
          </cell>
        </row>
        <row r="2086">
          <cell r="B2086">
            <v>6333</v>
          </cell>
          <cell r="C2086" t="str">
            <v>GAVIONES - SUMINISTRO Y CONSTRUCCIÓN. Incluye rajón, malla para gaviones y alambre recocido.</v>
          </cell>
          <cell r="D2086" t="str">
            <v>M3</v>
          </cell>
          <cell r="E2086">
            <v>145386</v>
          </cell>
        </row>
        <row r="2087">
          <cell r="B2087">
            <v>6334</v>
          </cell>
          <cell r="C2087" t="str">
            <v>ACERO ESTRUCTURAL A-709 TIPO CORTEN GRADO 50 DE ALTA RESISTENCIA. Incluye suministro, fabricación, transporte e instalación.</v>
          </cell>
          <cell r="D2087" t="str">
            <v>KG</v>
          </cell>
          <cell r="E2087">
            <v>11637</v>
          </cell>
        </row>
        <row r="2088">
          <cell r="B2088">
            <v>6335</v>
          </cell>
          <cell r="C2088" t="str">
            <v>TUBO GALVANIZADO 3". GOTERO. Incluye suministro e instalación</v>
          </cell>
          <cell r="D2088" t="str">
            <v>ML</v>
          </cell>
          <cell r="E2088">
            <v>72179</v>
          </cell>
        </row>
        <row r="2089">
          <cell r="B2089">
            <v>6339</v>
          </cell>
          <cell r="C2089" t="str">
            <v>IZAJE Y DESMONTAJE DE VIGA METÁLICA EXISTENTE. INCLUYE GRÚAS TELESCÓPICAS 50 TON, CARGUE Y TRANSPORTE DE ESTRUCTURA METÁLICA EN CAMA BAJA.</v>
          </cell>
          <cell r="D2089" t="str">
            <v>UN</v>
          </cell>
          <cell r="E2089">
            <v>5823350</v>
          </cell>
        </row>
        <row r="2090">
          <cell r="B2090">
            <v>6340</v>
          </cell>
          <cell r="C2090" t="str">
            <v>SUELO MECÁNICAMENTE REFORZADO. (Suministro e instalación, incluye geotextil NT 2500, geomalla biaxial BX-60, material seleccionado, transporte y disposición de escombros)</v>
          </cell>
          <cell r="D2090" t="str">
            <v>M3</v>
          </cell>
          <cell r="E2090">
            <v>153325</v>
          </cell>
        </row>
        <row r="2091">
          <cell r="B2091">
            <v>6341</v>
          </cell>
          <cell r="C2091" t="str">
            <v>CAJA DESARENADORA - SUMINISTRO Y CONSTRUCCIÓN SEGÚN DISEÑO. Incluye ladrillo tolete común, mortero 1:3 impermeabilizado, concreto de limpieza 2500 PSI, placa inferior y acero de refuerzo.</v>
          </cell>
          <cell r="D2091" t="str">
            <v>UN</v>
          </cell>
          <cell r="E2091">
            <v>445042</v>
          </cell>
        </row>
        <row r="2092">
          <cell r="B2092">
            <v>6342</v>
          </cell>
          <cell r="C2092" t="str">
            <v>ESTRUCTURA DE DISIPACIÓN COLECTOR DE 1.20 m EN CONCRETO IMPERMEABILIZADO 4000 PSI, SEGÚN DISEÑO. Incluye suministro, construcción, acero de refuerzo y formaleta, encofrado y desencofrado.</v>
          </cell>
          <cell r="D2092" t="str">
            <v>UN</v>
          </cell>
          <cell r="E2092">
            <v>5194498</v>
          </cell>
        </row>
        <row r="2093">
          <cell r="B2093">
            <v>6343</v>
          </cell>
          <cell r="C2093" t="str">
            <v>JUNTA DE DILATACIÓN TRAMOS 1.00 m (MOVIMIENTO +/- 25 mm)</v>
          </cell>
          <cell r="D2093" t="str">
            <v>ML</v>
          </cell>
          <cell r="E2093">
            <v>864640</v>
          </cell>
        </row>
        <row r="2094">
          <cell r="B2094">
            <v>6344</v>
          </cell>
          <cell r="C2094" t="str">
            <v>MEZCLA ASFÁLTICA EN FRÍO. (Suministro, Extendido, Nivelación y Compactación con vibrocompactador y compactador de llantas)</v>
          </cell>
          <cell r="D2094" t="str">
            <v>M3</v>
          </cell>
          <cell r="E2094">
            <v>1132696</v>
          </cell>
        </row>
        <row r="2095">
          <cell r="B2095">
            <v>6345</v>
          </cell>
          <cell r="C2095" t="str">
            <v>MEZCLA ASFÁLTICA EN FRÍO. E= 0.05 m - 0.10 m (Suministro, Extendido, Nivelación y Compactación con vibrocompactador y compactador de llantas).</v>
          </cell>
          <cell r="D2095" t="str">
            <v>M2</v>
          </cell>
          <cell r="E2095">
            <v>155654</v>
          </cell>
        </row>
        <row r="2096">
          <cell r="B2096">
            <v>6346</v>
          </cell>
          <cell r="C2096" t="str">
            <v>RETIRO DE TUBERÍA METÁLICA EXISTENTE. Incluye transporte y disposición final.</v>
          </cell>
          <cell r="D2096" t="str">
            <v>ML</v>
          </cell>
          <cell r="E2096">
            <v>22401</v>
          </cell>
        </row>
        <row r="2097">
          <cell r="B2097">
            <v>6352</v>
          </cell>
          <cell r="C2097" t="str">
            <v>PINTURA RECUBRIMIENTO ELÁSTICO EN RESINA ACRÍLICA APLICADA SOBRE CONCRETO. DOS (2) MANOS. Incluye suministro y colocación de pintura.</v>
          </cell>
          <cell r="D2097" t="str">
            <v>M2</v>
          </cell>
          <cell r="E2097">
            <v>124517</v>
          </cell>
        </row>
        <row r="2098">
          <cell r="B2098">
            <v>6353</v>
          </cell>
          <cell r="C2098" t="str">
            <v>ANCLAJE EPÓXICO DE VARILLA DE 3/4". ADHESIVO DE ALTO DESEMPEÑO PARA ANCLAJE DE BARRAS AL CONCRETO. SUMINISTRO E INSTALACIÓN. INCLUYE LA DETECCIÓN DE REFUERZO PARA PERFORACIÓN, LA PERFORACIÓN, LIMPIEZA DE LA PERFORACIÓN CON CHORRO DE AIRE, SUMINISTRO DE MA</v>
          </cell>
          <cell r="D2098" t="str">
            <v>CM.PER</v>
          </cell>
          <cell r="E2098">
            <v>1664</v>
          </cell>
        </row>
        <row r="2099">
          <cell r="B2099">
            <v>6354</v>
          </cell>
          <cell r="C2099" t="str">
            <v>SEÑAL CICLORUTA SIC-02. TABLERO 67,03cm x 28,04cm REFLECTIVO DE ALTA INTENSIDAD, PEDESTAL CIRCULAR GALVANIZADO DE 2" Y 2mm EN PINTURA ELECTROSTÁTICA. INCLUYE SUMINISTRO E INSTALACIÓN</v>
          </cell>
          <cell r="D2099" t="str">
            <v>UN</v>
          </cell>
          <cell r="E2099">
            <v>487900</v>
          </cell>
        </row>
        <row r="2100">
          <cell r="B2100">
            <v>6355</v>
          </cell>
          <cell r="C2100" t="str">
            <v>SEÑAL ELEVADA BS, TABLERO 4,272m x 1,943m REFLECTIVO DIAMANTE, SOPORTE EN TUBO GALVANIZADO DE 12" x 7m CERCHA EN TUBO 4" DE 3mm Y 2" DE 2mm. INCL. SUMINISTRO E INSTALACIÓN</v>
          </cell>
          <cell r="D2100" t="str">
            <v>UN</v>
          </cell>
          <cell r="E2100">
            <v>10412500</v>
          </cell>
        </row>
        <row r="2101">
          <cell r="B2101">
            <v>6356</v>
          </cell>
          <cell r="C2101" t="str">
            <v>SEÑAL ELEVADA BS, TABLERO 4,556m x 1,654m REFLECTIVO DIAMANTE, SOPORTE EN TUBO GALVANIZADO DE 12" x 7m CERCHA EN TUBO 4" DE 3mm Y 2" DE 2mm.  INCL. SUMINISTRO E INSTALACIÓN</v>
          </cell>
          <cell r="D2101" t="str">
            <v>UN</v>
          </cell>
          <cell r="E2101">
            <v>11602500</v>
          </cell>
        </row>
        <row r="2102">
          <cell r="B2102">
            <v>6357</v>
          </cell>
          <cell r="C2102" t="str">
            <v>SEÑAL CICLORUTA SIC-02, TABLERO 64,66cm x 28,04cm REFLECTIVO DE ALTA INTENSIDAD, PEDESTAL CIRCULAR GALVANIZADO DE 2" x 2mm EN PINTURA ELECTROSTÁTICA.  INCLUYE SUMINISTRO E INSTALACIÓN</v>
          </cell>
          <cell r="D2102" t="str">
            <v>UN</v>
          </cell>
          <cell r="E2102">
            <v>386750</v>
          </cell>
        </row>
        <row r="2103">
          <cell r="B2103">
            <v>6358</v>
          </cell>
          <cell r="C2103" t="str">
            <v>SEÑAL CICLORUTA SIC-02, TABLERO 67,32cm x 28,04cm REFLECTIVO DE ALTA INTENSIDAD, PEDESTAL CIRCULAR GALVANIZADO DE 2" x 2mm EN PINTURA ELECTROSTÁTICA.  INCLUYE SUMINISTRO E INSTALACIÓN</v>
          </cell>
          <cell r="D2103" t="str">
            <v>UN</v>
          </cell>
          <cell r="E2103">
            <v>410550</v>
          </cell>
        </row>
        <row r="2104">
          <cell r="B2104">
            <v>6359</v>
          </cell>
          <cell r="C2104" t="str">
            <v>SEÑAL ELEVADA BS, TABLERO 3.533m x 2.228m REFLECTIVO DIAMANTE, SOPORTE EN TUBO GALVANIZADO DE 12" x 7m CERCHA EN TUBO DE 4" EN 3mm Y 2" EN 2mm.   INCLUYE SUMINISTRO E INSTALACIÓN</v>
          </cell>
          <cell r="D2104" t="str">
            <v>UN</v>
          </cell>
          <cell r="E2104">
            <v>11602500</v>
          </cell>
        </row>
        <row r="2105">
          <cell r="B2105">
            <v>6360</v>
          </cell>
          <cell r="C2105" t="str">
            <v>SEÑAL ELEVADA BS, TABLERO 4.007m x 1.032m REFLECTIVO DIAMANTE, SOPORTE EN TUBO GALVANIZADO DE 12" x 7m CERCHA EN TUBO DE 4" EN 3mm Y 2" EN 2mm.   INCLUYE SUMINISTRO E INSTALACIÓN</v>
          </cell>
          <cell r="D2105" t="str">
            <v>UN</v>
          </cell>
          <cell r="E2105">
            <v>11602500</v>
          </cell>
        </row>
        <row r="2106">
          <cell r="B2106">
            <v>6361</v>
          </cell>
          <cell r="C2106" t="str">
            <v>SEÑAL ELEVADA BS, TABLERO 3.561m x 2.228m REFLECTIVO DIAMANTE, SOPORTE EN TUBO GALVANIZADO DE 12" x 7m CERCHA EN TUBO DE 4" EN 3mm Y 2" EN 2mm. INCLUYE SUMINISTRO E INSTALACIÓN</v>
          </cell>
          <cell r="D2106" t="str">
            <v>UN</v>
          </cell>
          <cell r="E2106">
            <v>11602500</v>
          </cell>
        </row>
        <row r="2107">
          <cell r="B2107">
            <v>6362</v>
          </cell>
          <cell r="C2107" t="str">
            <v>SEÑAL ELEVADA BS, TABLERO 2.738m x 1.380m REFLECTIVO DIAMANTE, SOPORTE EN TUBO GALVANIZADO DE 12" x 7m CERCHA EN TUBO DE 4" EN 3mm Y 2" EN 2mm. INCLUYE SUMINISTRO E INSTALACIÓN</v>
          </cell>
          <cell r="D2107" t="str">
            <v>UN</v>
          </cell>
          <cell r="E2107">
            <v>8032500</v>
          </cell>
        </row>
        <row r="2108">
          <cell r="B2108">
            <v>6363</v>
          </cell>
          <cell r="C2108" t="str">
            <v>SEÑAL INFORMATIVA SI-28, TABLERO 85.01cm x 26.00cm REFLECTIVO ALTA INTENSIDAD, PEDESTAL EN ÁNGULO DE 2"x2"x1/4" H= 2.60m EN PINTURA ELECTROSTÁTICA. INCLUYE SUMINISTRO E INSTALACIÓN</v>
          </cell>
          <cell r="D2108" t="str">
            <v>UN</v>
          </cell>
          <cell r="E2108">
            <v>392700</v>
          </cell>
        </row>
        <row r="2109">
          <cell r="B2109">
            <v>6364</v>
          </cell>
          <cell r="C2109" t="str">
            <v>SEÑAL ELEVADA BS, TABLERO 3.097m x 2.228m REFLECTIVO DIAMANTE, SOPORTE EN TUBO GALVANIZADO DE 12" EN 7m. CERCHA EN TUBO DE 4" EN 3mm Y 2" EN 2mm. INCLUYE SUMINISTRO E INSTALACIÓN</v>
          </cell>
          <cell r="D2109" t="str">
            <v>UN</v>
          </cell>
          <cell r="E2109">
            <v>11602500</v>
          </cell>
        </row>
        <row r="2110">
          <cell r="B2110">
            <v>6365</v>
          </cell>
          <cell r="C2110" t="str">
            <v>SEÑAL INFORMATIVA SI-05, TABLERO 1.401m x 0.512m REFLECTIVO ALTA INTENSIDAD, PEDESTAL EN ÁNGULO DE 2"x2"x1/4" H= 2.60m EN PINTURA ELECTROSTÁTICA.  INCLUYE SUMINISTRO E INSTALACIÓN</v>
          </cell>
          <cell r="D2110" t="str">
            <v>UN</v>
          </cell>
          <cell r="E2110">
            <v>404600</v>
          </cell>
        </row>
        <row r="2111">
          <cell r="B2111">
            <v>6366</v>
          </cell>
          <cell r="C2111" t="str">
            <v>SEÑAL INFORMATIVA SI-05, TABLERO 1.167m x 0.512m REFLECTIVO ALTA INTENSIDAD, PEDESTAL EN ÁNGULO DE 2"x2"x1/4" H= 2.60m EN PINTURA ELECTROSTÁTICA.  INCLUYE SUMINISTRO E INSTALACIÓN</v>
          </cell>
          <cell r="D2111" t="str">
            <v>UN</v>
          </cell>
          <cell r="E2111">
            <v>404600</v>
          </cell>
        </row>
        <row r="2112">
          <cell r="B2112">
            <v>6367</v>
          </cell>
          <cell r="C2112" t="str">
            <v>SEÑAL INFORMATIVA SI-05, TABLERO 1.190m x 0.512m REFLECTIVO ALTA INTENSIDAD, PEDESTAL EN ÁNGULO DE 2"x2"x1/4" H= 2.60m EN PINTURA ELECTROSTÁTICA.  INCLUYE SUMINISTRO E INSTALACIÓN</v>
          </cell>
          <cell r="D2112" t="str">
            <v>UN</v>
          </cell>
          <cell r="E2112">
            <v>404600</v>
          </cell>
        </row>
        <row r="2113">
          <cell r="B2113">
            <v>6368</v>
          </cell>
          <cell r="C2113" t="str">
            <v>SEÑAL INFORMATIVA SI-05, TABLERO 85.94cm x 50.95cm REFLECTIVO ALTA INTENSIDAD, PEDESTAL EN ÁNGULO DE 2"x2"x1/4" H= 2.60m EN PINTURA ELECTROSTÁTICA.  INCLUYE SUMINISTRO E INSTALACIÓN</v>
          </cell>
          <cell r="D2113" t="str">
            <v>UN</v>
          </cell>
          <cell r="E2113">
            <v>392700</v>
          </cell>
        </row>
        <row r="2114">
          <cell r="B2114">
            <v>6369</v>
          </cell>
          <cell r="C2114" t="str">
            <v>SEÑAL INFORMATIVA SI-05, TABLERO 88.03cm x 50.95cm REFLECTIVO ALTA INTENSIDAD, PEDESTAL EN ÁNGULO DE 2"x2"x1/4" H= 2.60m EN PINTURA ELECTROSTÁTICA.  INCLUYE SUMINISTRO E INSTALACIÓN</v>
          </cell>
          <cell r="D2114" t="str">
            <v>UN</v>
          </cell>
          <cell r="E2114">
            <v>392700</v>
          </cell>
        </row>
        <row r="2115">
          <cell r="B2115">
            <v>6370</v>
          </cell>
          <cell r="C2115" t="str">
            <v>SEÑAL INFORMATIVA SI-05, TABLERO 1.075m x 0.512m REFLECTIVO ALTA INTENSIDAD, PEDESTAL EN ÁNGULO DE 2"x2"x1/4" H= 2.60m EN PINTURA ELECTROSTÁTICA. INCLUYE SUMINISTRO E INSTALACIÓN</v>
          </cell>
          <cell r="D2115" t="str">
            <v>UN</v>
          </cell>
          <cell r="E2115">
            <v>404600</v>
          </cell>
        </row>
        <row r="2116">
          <cell r="B2116">
            <v>6371</v>
          </cell>
          <cell r="C2116" t="str">
            <v>SEÑAL ELEVADA BS, TABLERO 2.414m x 1.380m REFLECTIVO DIAMANTE, SOPORTE EN TUBO GALVANIZADO DE 12" EN 7m. CERCHA EN TUBO DE 4" EN 3mm Y 2" EN 2mm. INCLUYE SUMINISTRO E INSTALACIÓN</v>
          </cell>
          <cell r="D2116" t="str">
            <v>UN</v>
          </cell>
          <cell r="E2116">
            <v>8032500</v>
          </cell>
        </row>
        <row r="2117">
          <cell r="B2117">
            <v>6372</v>
          </cell>
          <cell r="C2117" t="str">
            <v>SEÑAL ELEVADA BS, TABLERO 3.322m x 2.111m REFLECTIVO DIAMANTE, SOPORTE EN TUBO GALVANIZADO DE 12" EN 7m. CERCHA EN TUBO DE 4" EN 3mm Y 2" EN 2mm. INCLUYE SUMINISTRO E INSTALACIÓN</v>
          </cell>
          <cell r="D2117" t="str">
            <v>UN</v>
          </cell>
          <cell r="E2117">
            <v>11602500</v>
          </cell>
        </row>
        <row r="2118">
          <cell r="B2118">
            <v>6373</v>
          </cell>
          <cell r="C2118" t="str">
            <v>REEMPLAZO DE TABLERO SEÑAL ELEVADA BS, POR TABLERO GALVANIZADO CALIBRE 20 3.914m x 1.972m REFLECTIVO DIAMANTE. INCLUYE SUMINISTRO E INSTALACIÓN</v>
          </cell>
          <cell r="D2118" t="str">
            <v>UN</v>
          </cell>
          <cell r="E2118">
            <v>4581500</v>
          </cell>
        </row>
        <row r="2119">
          <cell r="B2119">
            <v>6374</v>
          </cell>
          <cell r="C2119" t="str">
            <v>SEÑAL INFORMATIVA SI-05C, TABLERO 60.64cm x 82.50cm REFLECTIVO ALTA INTENSIDAD, PEDESTAL EN ÁNGULO DE 2"x2"x1/4" H= 2.60m EN PINTURA ELECTROSTÁTICA. INCLUYE SUMINISTRO E INSTALACIÓN</v>
          </cell>
          <cell r="D2119" t="str">
            <v>UN</v>
          </cell>
          <cell r="E2119">
            <v>190400</v>
          </cell>
        </row>
        <row r="2120">
          <cell r="B2120">
            <v>6375</v>
          </cell>
          <cell r="C2120" t="str">
            <v>SEÑAL INFORMATIVA SI-05C, TABLERO 75.09cm x 82.50cm REFLECTIVO ALTA INTENSIDAD, PEDESTAL EN ÁNGULO DE 2"x2"x1/4" H= 2.60m EN PINTURA ELECTROSTÁTICA. INCLUYE SUMINISTRO E INSTALACIÓN</v>
          </cell>
          <cell r="D2120" t="str">
            <v>UN</v>
          </cell>
          <cell r="E2120">
            <v>232050</v>
          </cell>
        </row>
        <row r="2121">
          <cell r="B2121">
            <v>6376</v>
          </cell>
          <cell r="C2121" t="str">
            <v>SEÑAL INFORMATIVA SI-05C, TABLERO 76.09cm x 97.51cm REFLECTIVO ALTA INTENSIDAD, PEDESTAL EN ÁNGULO DE 2"x2"x1/4" H= 2.60m EN PINTURA ELECTROSTÁTICA. INCLUYE SUMINISTRO E INSTALACIÓN</v>
          </cell>
          <cell r="D2121" t="str">
            <v>UN</v>
          </cell>
          <cell r="E2121">
            <v>458150</v>
          </cell>
        </row>
        <row r="2122">
          <cell r="B2122">
            <v>6377</v>
          </cell>
          <cell r="C2122" t="str">
            <v>SEÑAL INFORMATIVA SI-05C, TABLERO 75.01cm x 82.50cm REFLECTIVO ALTA INTENSIDAD, PEDESTAL EN ÁNGULO DE 2"x2"x1/4" H= 2.60m EN PINTURA ELECTROSTÁTICA. INCLUYE SUMINISTRO E INSTALACIÓN</v>
          </cell>
          <cell r="D2122" t="str">
            <v>UN</v>
          </cell>
          <cell r="E2122">
            <v>232050</v>
          </cell>
        </row>
        <row r="2123">
          <cell r="B2123">
            <v>6378</v>
          </cell>
          <cell r="C2123" t="str">
            <v>SEÑAL INFORMATIVA BS, TABLERO 2.696m x 1.380m REFLECTIVO DIAMANTE, SOPORTE EN TUBO GALVANIZADO DE 12" x 7m. CERCHA EN TUBO DE 4" EN 3mm Y 2" EN 2mm. INCLUYE SUMINISTRO E INSTALACIÓN</v>
          </cell>
          <cell r="D2123" t="str">
            <v>UN</v>
          </cell>
          <cell r="E2123">
            <v>392700</v>
          </cell>
        </row>
        <row r="2124">
          <cell r="B2124">
            <v>6379</v>
          </cell>
          <cell r="C2124" t="str">
            <v>SEÑAL INFORMATIVA SI-05, TABLERO 1.119m x 0.512m REFLECTIVO ALTA INTENSIDAD, PEDESTAL EN ÁNGULO DE 2"x2"x1/4" H= 2.60m EN PINTURA ELECTROSTÁTICA. INCLUYE SUMINISTRO E INSTALACIÓN</v>
          </cell>
          <cell r="D2124" t="str">
            <v>UN</v>
          </cell>
          <cell r="E2124">
            <v>577150</v>
          </cell>
        </row>
        <row r="2125">
          <cell r="B2125">
            <v>6380</v>
          </cell>
          <cell r="C2125" t="str">
            <v>4 DUCTOS D=3" PVC-TDP (No Incluye Rellenos ni excavación). SUMINISTRO E INSTALACIÓN.</v>
          </cell>
          <cell r="D2125" t="str">
            <v>ML</v>
          </cell>
          <cell r="E2125">
            <v>47300</v>
          </cell>
        </row>
        <row r="2126">
          <cell r="B2126">
            <v>6381</v>
          </cell>
          <cell r="C2126" t="str">
            <v>9 DUCTOS D=6" + 2 DUCTOS DE 3" - IMC EN CERCHA METÁLICA. SUMINISTRO E INSTALACIÓN. INCLUYE CONECTOR METÁLICO DE PUESTA A TIERRA DE 3" Y 6" EN CADA EXTREMO.</v>
          </cell>
          <cell r="D2126" t="str">
            <v>ML</v>
          </cell>
          <cell r="E2126">
            <v>4033893</v>
          </cell>
        </row>
        <row r="2127">
          <cell r="B2127">
            <v>6382</v>
          </cell>
          <cell r="C2127" t="str">
            <v>TUBERIA PVC D=14" TIPO U.M. RDE 21 (Suministro e Instalación)</v>
          </cell>
          <cell r="D2127" t="str">
            <v>ML</v>
          </cell>
          <cell r="E2127">
            <v>323667</v>
          </cell>
        </row>
        <row r="2128">
          <cell r="B2128">
            <v>6383</v>
          </cell>
          <cell r="C2128" t="str">
            <v>9 DUCTOS D=6" + 2 DUCTOS DE 3" - PVC-TDP INCLUYE SUMINISTRO E INSTALACIÓN.</v>
          </cell>
          <cell r="D2128" t="str">
            <v>ML</v>
          </cell>
          <cell r="E2128">
            <v>303893</v>
          </cell>
        </row>
        <row r="2129">
          <cell r="B2129">
            <v>6385</v>
          </cell>
          <cell r="C2129" t="str">
            <v>CÁRCAMO EN CONCRETO PARA TUBERÍA DE ACERO DE 8" EN CALZADA ASFALTO. INCLUYE SUMINISTRO Y COLOCACIÓN DE MATERIALES Y MANO DE OBRA.</v>
          </cell>
          <cell r="D2129" t="str">
            <v>ML</v>
          </cell>
          <cell r="E2129">
            <v>170170</v>
          </cell>
        </row>
        <row r="2130">
          <cell r="B2130">
            <v>6386</v>
          </cell>
          <cell r="C2130" t="str">
            <v>CÁRCAMO EN CONCRETO PARA TUBERÍA DE POLIETILENO DE 3", 4" Y 6" EN CALZADA ASFALTO.INCLUYE SUMINISTRO Y COLOCACIÓN DE MATERIALES Y MANO DE OBRA.</v>
          </cell>
          <cell r="D2130" t="str">
            <v>ML</v>
          </cell>
          <cell r="E2130">
            <v>160650</v>
          </cell>
        </row>
        <row r="2131">
          <cell r="B2131">
            <v>6387</v>
          </cell>
          <cell r="C2131" t="str">
            <v xml:space="preserve">CÁMARA DE INSPECCIÓN (30P) EN MAMPOSTERÍA (E= 0.26M ALTURA 1.80M) Y CONCRETO PARA ALCANTARILLADO, CON DIÁMETRO 1.20M (SUMINISTRO E INSTALACIÓN. INCLUYE PLACA DE CUBIERTA PREFABRICADA D= 1.70M, ESCALERA DE GATO NORMA NORMA EAAB NS-029-11V.3.4, MATERIAL DE </v>
          </cell>
          <cell r="D2131" t="str">
            <v>UN</v>
          </cell>
          <cell r="E2131">
            <v>11560831</v>
          </cell>
        </row>
        <row r="2132">
          <cell r="B2132">
            <v>6388</v>
          </cell>
          <cell r="C2132" t="str">
            <v>CÁMARA DE INSPECCIÓN (6P) EN MAMPOSTERÍA (E= 0.26M ALTURA 1.80M) Y CONCRETO PARA ALCANTARILLADO, CON DIÁMETRO 1.20M (SUMINISTRO E INSTALACIÓN. INCLUYE PLACA DE CUBIERTA PREFABRICADA D= 1.70M, ESCALERA DE GATO NORMA NORMA EAAB NS-029-11V.3.4, MATERIAL DE R</v>
          </cell>
          <cell r="D2132" t="str">
            <v>UN</v>
          </cell>
          <cell r="E2132">
            <v>14706148</v>
          </cell>
        </row>
        <row r="2133">
          <cell r="B2133">
            <v>6389</v>
          </cell>
          <cell r="C2133" t="str">
            <v>CÁMARA DE INSPECCIÓN (7P) EN MAMPOSTERÍA (E= 0.26M ALTURA 1.80M) Y CONCRETO PARA ALCANTARILLADO, CON DIÁMETRO 1.20M (SUMINISTRO E INSTALACIÓN. INCLUYE PLACA DE CUBIERTA PREFABRICADA D= 1.70M, ESCALERA DE GATO NORMA NORMA EAAB NS-029-11V.3.4, MATERIAL DE R</v>
          </cell>
          <cell r="D2133" t="str">
            <v>UN</v>
          </cell>
          <cell r="E2133">
            <v>15712321</v>
          </cell>
        </row>
        <row r="2134">
          <cell r="B2134">
            <v>6392</v>
          </cell>
          <cell r="C2134" t="str">
            <v xml:space="preserve">PILOTE PREEXCAVADO DE DIÁMETRO 30 cm CONCRETO TREMIE DE 4000 PSI (280 Kg/Cm2) ACELERADO A 2 DÍAS. INCLUYE ACELERANTE, ALQUILER DE EQUIPO DE PERFORACIÓN CON OPERARIO, MOTOBOMBA, BENTONITA, MANO DE OBRA, TRANSPORTE Y DISPOSICIÓN FINAL DE ESCOMBROS EN SITIO </v>
          </cell>
          <cell r="D2134" t="str">
            <v>M3</v>
          </cell>
          <cell r="E2134">
            <v>1507488</v>
          </cell>
        </row>
        <row r="2135">
          <cell r="B2135">
            <v>6393</v>
          </cell>
          <cell r="C2135" t="str">
            <v>PILOTE PREEXCAVADO DE DIÁMETRO 45 cm Concreto TREMIE 4000 PSI. ACELERADO A 2 DIAS. INCL. ACERO DE 60000 PSI 103.50 Kg/M3, TRANSPORTE Y DISPOSICIÓN FINAL DE ESCOMBROS EN SITIO AUTORIZADO. DISTANCIA DE TRANSPORTE 21 KM. MOVILIZACIÓN, MONTAJE Y DESMONTAJE DE</v>
          </cell>
          <cell r="D2135" t="str">
            <v>M3</v>
          </cell>
          <cell r="E2135">
            <v>1791702</v>
          </cell>
        </row>
        <row r="2136">
          <cell r="B2136">
            <v>6394</v>
          </cell>
          <cell r="C2136" t="str">
            <v>TORONES POSTENSADOS PARA REFORZAMIENTO EXTERNO DE 5/8" TENSIONADO 16,9 TON. SUMINISTRO E INSTALACIÓN, TENSIONAMIENTO, MANO DE OBRA, EQUIPOS EN GENERAL.</v>
          </cell>
          <cell r="D2136" t="str">
            <v>ML</v>
          </cell>
          <cell r="E2136">
            <v>19706</v>
          </cell>
        </row>
        <row r="2137">
          <cell r="B2137">
            <v>6395</v>
          </cell>
          <cell r="C2137" t="str">
            <v>PILOTE PREEXCAVADO DE DIÁMETRO 45 cm Concreto TREMIE 4000 PSI. ACELERADO A 2 DIAS. INCL. ACERO DE 60000 PSI 257 Kg/M3, TRANSPORTE Y DISPOSICIÓN FINAL DE ESCOMBROS EN SITIO AUTORIZADO. DISTANCIA DE TRANSPORTE 21 KM. MOVILIZACIÓN, MONTAJE Y DESMONTAJE DE EQ</v>
          </cell>
          <cell r="D2137" t="str">
            <v>M3</v>
          </cell>
          <cell r="E2137">
            <v>2234865</v>
          </cell>
        </row>
        <row r="2138">
          <cell r="B2138">
            <v>6396</v>
          </cell>
          <cell r="C2138" t="str">
            <v>APOYO ELASTOMERICO DE 30CM x 30CM x 5CM. DUREZA 60 CON REFUERZOS 1/8" INCLUYE SUMINISTRO E INSTALACIÓN</v>
          </cell>
          <cell r="D2138" t="str">
            <v>UN</v>
          </cell>
          <cell r="E2138">
            <v>281160</v>
          </cell>
        </row>
        <row r="2139">
          <cell r="B2139">
            <v>6397</v>
          </cell>
          <cell r="C2139" t="str">
            <v>APOYO ELASTOMERICO DE 20CM x 20CM x 5CM. DUREZA 60 CON REFUERZOS 1/8" INCLUYE SUMINISTRO E INSTALACIÓN</v>
          </cell>
          <cell r="D2139" t="str">
            <v>UN</v>
          </cell>
          <cell r="E2139">
            <v>166188</v>
          </cell>
        </row>
        <row r="2140">
          <cell r="B2140">
            <v>6399</v>
          </cell>
          <cell r="C2140" t="str">
            <v>SUMINISTRO E INSTALACION DE COLUMNAS DE ACCIONAMIENTO ELECTRICO PARA BARRERAS DE ALUMINIO DE DOS Y HASTA DIEZ METROS DE LONGITUD, CUYO DISEÑO GARANTIZA OPERACIÓN PERMANENTE, MOTOR DE 1/2 Y/O 34/4 A 1 Hp 110 Vol AC. MOTO REDUCTOR Y TRANSMISION REDUCTORA DE</v>
          </cell>
          <cell r="D2140" t="str">
            <v>UN</v>
          </cell>
          <cell r="E2140">
            <v>9758000</v>
          </cell>
        </row>
        <row r="2141">
          <cell r="B2141">
            <v>6400</v>
          </cell>
          <cell r="C2141" t="str">
            <v>EXCAVACIÓN PARA CAISSON D=1.50M (incl. excavación, cargue y retiro de sobrantes)</v>
          </cell>
          <cell r="D2141" t="str">
            <v>ML</v>
          </cell>
          <cell r="E2141">
            <v>510984</v>
          </cell>
        </row>
        <row r="2142">
          <cell r="B2142">
            <v>6401</v>
          </cell>
          <cell r="C2142" t="str">
            <v>TOTEM H=12m, DESMONTE.INCLUYE TRASLADO Y MONTAJE EN SITIO SELECCIONADO   TRANSPORTE  DE ESTRUCTURA DE TOTEM SEGUN PLANOS DE DISEÑO, INCLUYE TODOS LOS ACABADOS, LOGOS Y MAPA, SIN RELOJ PARA EXTERIORES DE DOBLE CARA.</v>
          </cell>
          <cell r="D2142" t="str">
            <v>UN</v>
          </cell>
          <cell r="E2142">
            <v>13500000</v>
          </cell>
        </row>
        <row r="2143">
          <cell r="B2143">
            <v>6402</v>
          </cell>
          <cell r="C2143" t="str">
            <v>DESMONTE Y TRASLADO CABINA PARA PAGO. INCLUYE VENTANAS PUNTO DE PAGO. SUMINISTRO E INSTALACION. (VENTANA FIJA MONTANTE Y VIDRIO TEMPLADO DE 6mm V-2 CUERPO DE 1.0mx0.36m); MESON EN ACERO DE 0.43mx2.56m, CAL. 18 4"x8" SATINADO. SOLDADURA PARA ACERO INOXIDAB</v>
          </cell>
          <cell r="D2143" t="str">
            <v>UN</v>
          </cell>
          <cell r="E2143">
            <v>4053200</v>
          </cell>
        </row>
        <row r="2144">
          <cell r="B2144">
            <v>6403</v>
          </cell>
          <cell r="C2144" t="str">
            <v>DESMONTE DE TORNIQUETES EN ÁREA DE ACCESO A ESTACIONES DE TRANSMILENIO</v>
          </cell>
          <cell r="D2144" t="str">
            <v>UN</v>
          </cell>
          <cell r="E2144">
            <v>405320</v>
          </cell>
        </row>
        <row r="2145">
          <cell r="B2145">
            <v>6404</v>
          </cell>
          <cell r="C2145" t="str">
            <v>PUERTA METÁLICA ENTAMBORADA CAL 18 DE 4" INCLUYE PINTURA ELECTROSTÁTICA COLOR GRIS 7014 INCLUYE MARCO BISAGRAS REDONDAS Y CERRADURA. SUMINISTRO E INSTALACIÓN.</v>
          </cell>
          <cell r="D2145" t="str">
            <v>UN</v>
          </cell>
          <cell r="E2145">
            <v>737065</v>
          </cell>
        </row>
        <row r="2146">
          <cell r="B2146">
            <v>6405</v>
          </cell>
          <cell r="C2146" t="str">
            <v>PANEL EN LAMINA DE ACERO INOXIDABLE CAL 18 MURO ANCHO INCLUYE LAMINA 4" x 8" PARA PANELES ENTAMBORADOS Y  REFUERZOS INTERNOS PLATINAS DE ANCLAJE PASAVIDRIOS EN LAMINA COLD ROLL 18 TORNILLOS PINTURA ELECTROESTATICA  Y LIMPIEZA QUÍMICA. SUMINISTRO E INSTALA</v>
          </cell>
          <cell r="D2146" t="str">
            <v>M2</v>
          </cell>
          <cell r="E2146">
            <v>778906</v>
          </cell>
        </row>
        <row r="2147">
          <cell r="B2147">
            <v>6406</v>
          </cell>
          <cell r="C2147" t="str">
            <v>FLANCHE LATERAL REMATE DE CUBIERTA EN LAMINA GALVANIZADA Y PINTADA DESARROLLO DE 20 CM. SUMINISTRO E INSTALACIÓN.</v>
          </cell>
          <cell r="D2147" t="str">
            <v>ML</v>
          </cell>
          <cell r="E2147">
            <v>36662</v>
          </cell>
        </row>
        <row r="2148">
          <cell r="B2148">
            <v>6407</v>
          </cell>
          <cell r="C2148" t="str">
            <v>CIELO RASO EN BANDEJA TILE DE 610 mm x 610mm EN ALUZINC PERFORADO PERFIL CLP INCLUYE PERFILES DE FIJACIÓN SISTEMA DE SUSPENSIÓN Y ESPACIO PARA LAMPARAS. SUMINISTRO E INSTALACIÓN.</v>
          </cell>
          <cell r="D2148" t="str">
            <v>M2</v>
          </cell>
          <cell r="E2148">
            <v>204125</v>
          </cell>
        </row>
        <row r="2149">
          <cell r="B2149">
            <v>6408</v>
          </cell>
          <cell r="C2149" t="str">
            <v>BARANDAS EN ACERO INOXIDABLE VAGON (BARANDAS INTERNAS EN ACERO INOXIDABLE ALTURA DE 0,80m LONGITUD 0,67m. SUMINISTRO E INSTALACIÓN.</v>
          </cell>
          <cell r="D2149" t="str">
            <v>UN</v>
          </cell>
          <cell r="E2149">
            <v>234032</v>
          </cell>
        </row>
        <row r="2150">
          <cell r="B2150">
            <v>6409</v>
          </cell>
          <cell r="C2150" t="str">
            <v>BARANDAS EN ACERO INOXIDABLE PARA VAGÓN (BARANDAS INTERNAS. TUBERIA ACERO INOX. D=2" CAL 16. 1 DIVISORIO HORIZONTAL. H= 0,80m L= 2,00m). SUMINISTRO E INSTALACIÓN.</v>
          </cell>
          <cell r="D2150" t="str">
            <v>UN</v>
          </cell>
          <cell r="E2150">
            <v>444125</v>
          </cell>
        </row>
        <row r="2151">
          <cell r="B2151">
            <v>6410</v>
          </cell>
          <cell r="C2151" t="str">
            <v>LUCERNARIO EN POLICARBONATO MACIZO DE 3 MM DE ESPESOR COLOR CRISTAL CON SOPORTES EN PERFIL TUBULAR DE 0,25m x 0,25m CADA 1,20m POR ENCIMA Y POR DEBAJO  Y CON CONECTOR TIPO OMEGA O EQUIVALENTE CADA 2,05m  INCLUYE FLANCHES LATERALES INTERNOS DE POLICARBONAT</v>
          </cell>
          <cell r="D2151" t="str">
            <v>M2</v>
          </cell>
          <cell r="E2151">
            <v>448492</v>
          </cell>
        </row>
        <row r="2152">
          <cell r="B2152">
            <v>6411</v>
          </cell>
          <cell r="C2152" t="str">
            <v>VENTANAS EN ALUMINIO TIPO LENHER DE 1,20m x 0,30m CON ALFAJÍA EN ALUMINIO Y VIDRIO LAMINADO DE 3+3 (6 mm). SUMINISTRO E INSTALACIÓN.</v>
          </cell>
          <cell r="D2152" t="str">
            <v>UN</v>
          </cell>
          <cell r="E2152">
            <v>271589</v>
          </cell>
        </row>
        <row r="2153">
          <cell r="B2153">
            <v>6412</v>
          </cell>
          <cell r="C2153" t="str">
            <v>VINILO ADHESIVO FABRICADA EN LÁMINA DE ALUMINIO ANODIZADO 1.5mm PARA RUTEROS VALLA "SALIDA GRACIAS OTROS DESTINOS"(185cm x 31,6cm) SEGÚN MANUAL DE IMAGEN DE TRANSMILENIO. SUMINISTRO E INSTALACIÓN.</v>
          </cell>
          <cell r="D2153" t="str">
            <v>UN</v>
          </cell>
          <cell r="E2153">
            <v>888000</v>
          </cell>
        </row>
        <row r="2154">
          <cell r="B2154">
            <v>6413</v>
          </cell>
          <cell r="C2154" t="str">
            <v>VINILO ADHESIVO FABRICADA EN LAMINA DE ALUMINIO PARA SALIDAS LATERALES (275cm x 31,6cm) SEGÚN MANUAL DE IMAGEN DE TRANSMILENIO. SUMINISTRO E INSTALACIÓN.</v>
          </cell>
          <cell r="D2154" t="str">
            <v>UN</v>
          </cell>
          <cell r="E2154">
            <v>1320000</v>
          </cell>
        </row>
        <row r="2155">
          <cell r="B2155">
            <v>6414</v>
          </cell>
          <cell r="C2155" t="str">
            <v>VINILO ADHESIVO FABRICADA EN LAMINA DE ALUMINIO PARA ENTRADA PRINCIPAL DE VAGÓN SALIDA DE VAGÓN  (4,05m x 0,316m) SEGÚN MANUAL DE IMAGEN DE TRANSMILENIO. SUMINISTRO E INSTALACIÓN.</v>
          </cell>
          <cell r="D2155" t="str">
            <v>UN</v>
          </cell>
          <cell r="E2155">
            <v>1944000</v>
          </cell>
        </row>
        <row r="2156">
          <cell r="B2156">
            <v>6415</v>
          </cell>
          <cell r="C2156" t="str">
            <v>VINILO ADHESIVO VINILICO ESMERILADO EFECTO SANDBLASTING  FROSTED CRYSTAL GARANTÍA DE 5 AÑOS EN EXTERIORES SEGÚN MANUAL DE IMAGEN DE TRANSMILENIO. SUMINISTRO E INSTALACIÓN.</v>
          </cell>
          <cell r="D2156" t="str">
            <v>UN</v>
          </cell>
          <cell r="E2156">
            <v>64234</v>
          </cell>
        </row>
        <row r="2157">
          <cell r="B2157">
            <v>6416</v>
          </cell>
          <cell r="C2157" t="str">
            <v>PINTURA ANTIGRAFITI SOBRE MURO DOS (2) MANOS(Aplicación con brocha. Rendimiento aprox. de 6.0M2 a 10.0M2 por galón. Incluye suministro y colocacion de pintura, lavado de la superficie, pintura gris basalto (LÁTEX ACRÍLICO BASE AGUA - Pintura base agua con</v>
          </cell>
          <cell r="D2157" t="str">
            <v>M2</v>
          </cell>
          <cell r="E2157">
            <v>58320</v>
          </cell>
        </row>
        <row r="2158">
          <cell r="B2158">
            <v>6417</v>
          </cell>
          <cell r="C2158" t="str">
            <v>PUERTA PREFERENCIAL TRANSMILENIO. SUMINISTRO E INSTALACIÓN CON TODOS SUS COMPONENTES Y ACCESORIOS. INCLUYE MARCOS PERIMETRALES DE 0.965m x 2.065m EN TUBULAR CUADRADO COLD ROLLED SECCIÓN 5cm Cal.16 GALVANIZADO Y ACABADO EN PINTURA ELECTROSTÁTICA: PISAVIDRI</v>
          </cell>
          <cell r="D2158" t="str">
            <v>UN</v>
          </cell>
          <cell r="E2158">
            <v>32606000</v>
          </cell>
        </row>
        <row r="2159">
          <cell r="B2159">
            <v>6418</v>
          </cell>
          <cell r="C2159" t="str">
            <v>PUERTA PREFERENCIAL TRANSMILENIO. SUMINISTRO E INSTALACIÓN CON TODOS SUS COMPONENTES Y ACCESORIOS. INCLUYE MARCOS PERIMETRALES DE 0.965m x 2.065m EN TUBULAR CUADRADO COLD ROLLED SECCIÓN 5cm Cal.16 GALVANIZADO Y ACABADO EN PINTURA ELECTROSTÁTICA: PISAVIDRI</v>
          </cell>
          <cell r="D2159" t="str">
            <v>UN</v>
          </cell>
          <cell r="E2159">
            <v>32606000</v>
          </cell>
        </row>
        <row r="2160">
          <cell r="B2160">
            <v>6419</v>
          </cell>
          <cell r="C2160" t="str">
            <v>PUERTA SENCILLA TRANSMILENIO. SUMINISTRO E INSTALACIÓN CON TODOS SUS COMPONENTES Y ACCESORIOS. INCLUYE MARCOS PERIMETRALES DE 0.965m x 2.065m EN TUBULAR CUADRADO COLD ROLLED SECCIÓN 5cm Cal.16 GALVANIZADO Y ACABADO EN PINTURA ELECTROSTÁTICA: PISAVIDRIO EN</v>
          </cell>
          <cell r="D2160" t="str">
            <v>UN</v>
          </cell>
          <cell r="E2160">
            <v>18802000</v>
          </cell>
        </row>
        <row r="2161">
          <cell r="B2161">
            <v>6420</v>
          </cell>
          <cell r="C2161" t="str">
            <v>PUERTA SENCILLA TRANSMILENIO. SUMINISTRO E INSTALACIÓN CON TODOS SUS COMPONENTES Y ACCESORIOS. INCLUYE MARCOS PERIMETRALES DE 0.965m x 2.065m EN TUBULAR CUADRADO COLD ROLLED SECCIÓN 5cm Cal.16 GALVANIZADO Y ACABADO EN PINTURA ELECTROSTÁTICA: PISAVIDRIO EN</v>
          </cell>
          <cell r="D2161" t="str">
            <v>UN</v>
          </cell>
          <cell r="E2161">
            <v>18802000</v>
          </cell>
        </row>
        <row r="2162">
          <cell r="B2162">
            <v>6421</v>
          </cell>
          <cell r="C2162" t="str">
            <v>CONSTRUCCIÓN PIEZA FUNDIDA EN SITIO SIMILAR A SARDINEL BAJO RAMPA. (Incluye suministro y colocación de concreto de 3000 PSI grava común, formaleta y mano de obra)</v>
          </cell>
          <cell r="D2162" t="str">
            <v>ML</v>
          </cell>
          <cell r="E2162">
            <v>32793</v>
          </cell>
        </row>
        <row r="2163">
          <cell r="B2163">
            <v>6422</v>
          </cell>
          <cell r="C2163" t="str">
            <v>REJILLA PREFABRICADA EN CONCRETO 0,4m x 0,4m. (Incluye suministro y colocación, mortero de 2000 PSI y mano de obra)</v>
          </cell>
          <cell r="D2163" t="str">
            <v>UN</v>
          </cell>
          <cell r="E2163">
            <v>36860</v>
          </cell>
        </row>
        <row r="2164">
          <cell r="B2164">
            <v>6423</v>
          </cell>
          <cell r="C2164" t="str">
            <v>NIVELACIÓN DE CAJA DE INSPECCIÓN TIPO VEHICULAR NORMA CODENSA CS 280 H=0,5m   (INCLUYE CONCRETO 3000 PSI PREMEZCLADO, LADRILLO TOLETE RECOCIDO 24x12x6. MORTERO 1:4 IMPERMEABILIZADO HECHO EN OBRA. INCL. REPOSICIÓN DE MARCO Y TAPA PREFABRICADA)</v>
          </cell>
          <cell r="D2164" t="str">
            <v>UN</v>
          </cell>
          <cell r="E2164">
            <v>1662795</v>
          </cell>
        </row>
        <row r="2165">
          <cell r="B2165">
            <v>6424</v>
          </cell>
          <cell r="C2165" t="str">
            <v>SUBBASE GRANULAR CLASE C - CAPA GRANULAR - LECHO FILTRANTE e=150 mm (Incluye transporte y suministro, extendido, nivelación, humedecimiento y compactación)</v>
          </cell>
          <cell r="D2165" t="str">
            <v>M3</v>
          </cell>
          <cell r="E2165">
            <v>108689</v>
          </cell>
        </row>
        <row r="2166">
          <cell r="B2166">
            <v>6425</v>
          </cell>
          <cell r="C2166" t="str">
            <v>GEODRÉN VIAL H= 1.0m o DRENAFLEX PLANAR H= 1.0m, TUBERÍA DE 100mm (Incluye colocación base granular clase C, suministro y colocación geodren)</v>
          </cell>
          <cell r="D2166" t="str">
            <v>ML</v>
          </cell>
          <cell r="E2166">
            <v>71109</v>
          </cell>
        </row>
        <row r="2167">
          <cell r="B2167">
            <v>6426</v>
          </cell>
          <cell r="C2167" t="str">
            <v>CONTENEDOR DE RAICES DE 2,80m x 1,20m H=1,00 m. (Incluye construcción de muros en ladrillo tolete, colocación de filtro en gravilla. Incluye tierra negra)</v>
          </cell>
          <cell r="D2167" t="str">
            <v>UN</v>
          </cell>
          <cell r="E2167">
            <v>753655</v>
          </cell>
        </row>
        <row r="2168">
          <cell r="B2168">
            <v>6427</v>
          </cell>
          <cell r="C2168" t="str">
            <v>BORDE CONTENEDOR DE RAÍCES A-75 (INCLUYE SUMINISTRO E INSTALACIÓN, INCLUYE BASE DE 3cm EN MORTERO 1:3 HECHO EN OBRA)</v>
          </cell>
          <cell r="D2168" t="str">
            <v>ML</v>
          </cell>
          <cell r="E2168">
            <v>17266</v>
          </cell>
        </row>
        <row r="2169">
          <cell r="B2169">
            <v>6428</v>
          </cell>
          <cell r="C2169" t="str">
            <v>CONCRETO 3000 PSI PARA MURO DE CONTENCIÓN CON ADICIÓN DE MICROFIBRA DE POLIPROPILENO (PREMEZCLADO. INC SUMINISTRO, FORMALETEO Y COLOCACIÓN. NO INCLUYE REFUERZO, CURADO)</v>
          </cell>
          <cell r="D2169" t="str">
            <v>M3</v>
          </cell>
          <cell r="E2169">
            <v>647146</v>
          </cell>
        </row>
        <row r="2170">
          <cell r="B2170">
            <v>6429</v>
          </cell>
          <cell r="C2170" t="str">
            <v>DENSIFICACIÓN DE TERRENO CON PILOTES EN MADERA INMUNIZADA DIÁMETRO DE 12 Cm  (Incluye transporte)</v>
          </cell>
          <cell r="D2170" t="str">
            <v>ML</v>
          </cell>
          <cell r="E2170">
            <v>46185</v>
          </cell>
        </row>
        <row r="2171">
          <cell r="B2171">
            <v>6430</v>
          </cell>
          <cell r="C2171" t="str">
            <v>PILOTES DE CONCRETO (PREBARRENADOS) CON DIÁMETRO 0.30M 3000 PSI (Incluye: Excavación, Fundida, Localización, Prehuecos, Agua de Carrotanques, Retiro de lodos y Descabece de pilotes)</v>
          </cell>
          <cell r="D2171" t="str">
            <v>ML</v>
          </cell>
          <cell r="E2171">
            <v>212955</v>
          </cell>
        </row>
        <row r="2172">
          <cell r="B2172">
            <v>6431</v>
          </cell>
          <cell r="C2172" t="str">
            <v>MEZCLA ASFÁLTICA ALTO MÓDULO MAM-20 (SUMINISTRO, EXTENDIDO, NIVELACIÓN Y COMPACTACIÓN. INCLUYE EMULSIÓN ASFÁLTICA CRL-1 - CRR-1)</v>
          </cell>
          <cell r="D2172" t="str">
            <v>M3</v>
          </cell>
          <cell r="E2172">
            <v>619041</v>
          </cell>
        </row>
        <row r="2173">
          <cell r="B2173">
            <v>6433</v>
          </cell>
          <cell r="C2173" t="str">
            <v>ACERO ESTRUCTURAL PARA PUENTE PEATONAL TIPO TRANSMILENIO. Suministro, fabricación, transporte y montaje de estructura metálica con el siguiente esquema de protección y pintura: Sistema de protección básica: (Guía 6.7.1) Galvanizado en caliente (de acuerdo</v>
          </cell>
          <cell r="D2173" t="str">
            <v>KG</v>
          </cell>
          <cell r="E2173">
            <v>13713</v>
          </cell>
        </row>
        <row r="2174">
          <cell r="B2174">
            <v>6434</v>
          </cell>
          <cell r="C2174" t="str">
            <v>ACERO ESTRUCTURAL PARA PUENTE PEATONAL TIPO TRANSMILENIO. Suministro, fabricación, transporte y montaje de estructura metálica con el siguiente esquema de protección y pintura: Sistema de protección básica: (Guía 6.7.2) Limpieza: SP10.Primer: Imprimante e</v>
          </cell>
          <cell r="D2174" t="str">
            <v>KG</v>
          </cell>
          <cell r="E2174">
            <v>12630</v>
          </cell>
        </row>
        <row r="2175">
          <cell r="B2175">
            <v>6435</v>
          </cell>
          <cell r="C2175" t="str">
            <v>ACERO ESTRUCTURAL PARA ESTACIÓN TIPO TRANSMILENIO. Suministro, fabricación, transporte y montaje de estructura metálica con el siguiente esquema de protección y pintura: Sistema de protección básica: (Guía 6.7.1).Pintura: Sistema de protección básica: (Gu</v>
          </cell>
          <cell r="D2175" t="str">
            <v>KG</v>
          </cell>
          <cell r="E2175">
            <v>12171</v>
          </cell>
        </row>
        <row r="2176">
          <cell r="B2176">
            <v>6436</v>
          </cell>
          <cell r="C2176" t="str">
            <v xml:space="preserve">ACERO ESTRUCTURAL PARA ESTACIÓN TIPO TRANSMILENIO. Suministro, fabricación, transporte y montaje de estructura metálica con el siguiente esquema de protección y pintura: Sistema de protección básica: (Guía 6.7.2) Limpieza: SP10.Primer: Imprimante epóxico </v>
          </cell>
          <cell r="D2176" t="str">
            <v>KG</v>
          </cell>
          <cell r="E2176">
            <v>11137</v>
          </cell>
        </row>
        <row r="2177">
          <cell r="B2177">
            <v>6437</v>
          </cell>
          <cell r="C2177" t="str">
            <v>ACERO ESTRUCTURAL PARA ESTACIÓN TIPO TRANSMILENIO. Suministro, fabricación,  montaje y transporte de estructura metálica con el siguiente esquema de protección y pintura: Sistema de protección Altern. Estación Limpieza: SP6.Primer: Imprimante epóxico fosf</v>
          </cell>
          <cell r="D2177" t="str">
            <v>KG</v>
          </cell>
          <cell r="E2177">
            <v>10746</v>
          </cell>
        </row>
        <row r="2178">
          <cell r="B2178">
            <v>6438</v>
          </cell>
          <cell r="C2178" t="str">
            <v>LAVADO Y SONDEO DE REDES DE ALCANTARILLADO ENTRE 6" Y 18" DE DIÁMETRO Y CON GRADO DE COLMATACIÓN MENOR DEL 30%. INCL MANO DE OBRA IDÓNEA, SEÑALIZACIÓN BÁSICA, SUMIN DE COMBUSTIBLE Y AGUA. INCL. IVA</v>
          </cell>
          <cell r="D2178" t="str">
            <v>ML</v>
          </cell>
          <cell r="E2178">
            <v>13685</v>
          </cell>
        </row>
        <row r="2179">
          <cell r="B2179">
            <v>6439</v>
          </cell>
          <cell r="C2179" t="str">
            <v>LAVADO Y SONDEO DE REDES DE ALCANTARILLADO ENTRE 16" Y 36" DE DIÁMETRO Y CON GRADO DE COLMATACIÓN MENOR DEL 30%. INCLUYE MANO DE OBRA IDÓNEA, SEÑALIZACIÓN BÁSICA, SUMIN DE COMBUSTIBLE Y AGUA. INCL IVA</v>
          </cell>
          <cell r="D2179" t="str">
            <v>ML</v>
          </cell>
          <cell r="E2179">
            <v>14875</v>
          </cell>
        </row>
        <row r="2180">
          <cell r="B2180">
            <v>6440</v>
          </cell>
          <cell r="C2180" t="str">
            <v>LIMPIEZA GRADO DE LIMPIEZA SEGÚN NORMA SSPC-SP1 - LIMPIEZA CON SOLVENTES PARA ESTRUCTURA PESADA</v>
          </cell>
          <cell r="D2180" t="str">
            <v>KG</v>
          </cell>
          <cell r="E2180">
            <v>147</v>
          </cell>
        </row>
        <row r="2181">
          <cell r="B2181">
            <v>6441</v>
          </cell>
          <cell r="C2181" t="str">
            <v>LIMPIEZA GRADO DE LIMPIEZA SEGÚN NORMA SSPC-SP2 - LIMPIEZA MANUAL PARA ESTRUCTURA PESADA</v>
          </cell>
          <cell r="D2181" t="str">
            <v>KG</v>
          </cell>
          <cell r="E2181">
            <v>147</v>
          </cell>
        </row>
        <row r="2182">
          <cell r="B2182">
            <v>6442</v>
          </cell>
          <cell r="C2182" t="str">
            <v>LIMPIEZA GRADO DE LIMPIEZA SEGÚN NORMA SSPC-SP3 - LIMPIEZA CON HERRAMIENTAS ELÉCTRICAS PARA ESTRUCTURA PESADA</v>
          </cell>
          <cell r="D2182" t="str">
            <v>KG</v>
          </cell>
          <cell r="E2182">
            <v>149</v>
          </cell>
        </row>
        <row r="2183">
          <cell r="B2183">
            <v>6443</v>
          </cell>
          <cell r="C2183" t="str">
            <v>LIMPIEZA GRADO DE LIMPIEZA SEGÚN NORMA SSPC-SP5 - LIMPIEZA CON ABRASIVO METAL BLANCO PARA ESTRUCTURA PESADA.</v>
          </cell>
          <cell r="D2183" t="str">
            <v>KG</v>
          </cell>
          <cell r="E2183">
            <v>160</v>
          </cell>
        </row>
        <row r="2184">
          <cell r="B2184">
            <v>6444</v>
          </cell>
          <cell r="C2184" t="str">
            <v>LIMPIEZA GRADO DE LIMPIEZA SEGÚN NORMA SSPC-SP7 - LIMPIEZA CON CHORRO ABRASIVO BRUSH-OFF PARA ESTRUCTURA PESADA.</v>
          </cell>
          <cell r="D2184" t="str">
            <v>KG</v>
          </cell>
          <cell r="E2184">
            <v>175</v>
          </cell>
        </row>
        <row r="2185">
          <cell r="B2185">
            <v>6445</v>
          </cell>
          <cell r="C2185" t="str">
            <v>LIMPIEZA GRADO DE LIMPIEZA SEGÚN NORMA SSPC-SP6 - LIMPIEZA CON CHORRO ABRASIVO COMERCIAL PARA ESTRUCTURA PESADA.</v>
          </cell>
          <cell r="D2185" t="str">
            <v>KG</v>
          </cell>
          <cell r="E2185">
            <v>165</v>
          </cell>
        </row>
        <row r="2186">
          <cell r="B2186">
            <v>6446</v>
          </cell>
          <cell r="C2186" t="str">
            <v>LIMPIEZA GRADO DE LIMPIEZA SEGÚN NORMA SSPC-SP10 - LIMPIEZA CON CHORRO ABRASIVO METAL CASI BLANCO PARA ESTRUCTURA PESADA.</v>
          </cell>
          <cell r="D2186" t="str">
            <v>KG</v>
          </cell>
          <cell r="E2186">
            <v>170</v>
          </cell>
        </row>
        <row r="2187">
          <cell r="B2187">
            <v>6448</v>
          </cell>
          <cell r="C2187" t="str">
            <v>EMPATES DE TUBERÍA EN PVC A PVC 10" LINEAL SEGÚN NORMA NS-023 (INCLUYE ACCESORIOS). SUMINISTRO E INSTALACIÓN.</v>
          </cell>
          <cell r="D2187" t="str">
            <v>UN</v>
          </cell>
          <cell r="E2187">
            <v>984392</v>
          </cell>
        </row>
        <row r="2188">
          <cell r="B2188">
            <v>6449</v>
          </cell>
          <cell r="C2188" t="str">
            <v>MARCO Y TAPA PARA SUMIDERO 0.52m x 0.90m EAAB NP-023. SUMINISTRO E INSTALACIÓN</v>
          </cell>
          <cell r="D2188" t="str">
            <v>UN</v>
          </cell>
          <cell r="E2188">
            <v>234622</v>
          </cell>
        </row>
        <row r="2189">
          <cell r="B2189">
            <v>6450</v>
          </cell>
          <cell r="C2189" t="str">
            <v>LAVADO DE ANDENES. INCLUYE ALQUILER DE HIDROLAVADORA 1300W. INCLUYE IMPLEMENTOS DE ASEO (DETERGENTE INDUSTRIAL), TRANSPORTE, AGUA, COMBUSTIBLE Y MANO DE OBRA.</v>
          </cell>
          <cell r="D2189" t="str">
            <v>M2</v>
          </cell>
          <cell r="E2189">
            <v>4348</v>
          </cell>
        </row>
        <row r="2190">
          <cell r="B2190">
            <v>6451</v>
          </cell>
          <cell r="C2190" t="str">
            <v>LIMPIEZA DE CÁRCAMOS (Incluye Cargue, Retiro y Disposición Final de Sobrantes, con el 60% de colmatación)</v>
          </cell>
          <cell r="D2190" t="str">
            <v>ML</v>
          </cell>
          <cell r="E2190">
            <v>9301</v>
          </cell>
        </row>
        <row r="2191">
          <cell r="B2191">
            <v>6452</v>
          </cell>
          <cell r="C2191" t="str">
            <v>MANTENIMIENTO RUTINARIO PARA CICLORUTAS INCLUYE, BARRIDO, RETIRO MANUAL DE CAPA VEGETAL. RETIRO Y TRANSPORTE Y DISPOSICIÓN FINAL DE ESCOMBROS A 21 KM.</v>
          </cell>
          <cell r="D2191" t="str">
            <v>M2</v>
          </cell>
          <cell r="E2191">
            <v>2640</v>
          </cell>
        </row>
        <row r="2192">
          <cell r="B2192">
            <v>6453</v>
          </cell>
          <cell r="C2192" t="str">
            <v>CELDA DE DISTRIBUCIÓN CON TRANSFORMADOR SECO TRIFÁSICO DE 30 KVA, 440V -208/120 V. EQUIPADA CON INTERRUPTORES Y CABLEADO INTERNO (Incluye suministro e instalación) La toma principal del cambiador de derivaciones será de 11400 o 13200 V. La tensión nominal</v>
          </cell>
          <cell r="D2192" t="str">
            <v>UN</v>
          </cell>
          <cell r="E2192">
            <v>4176900</v>
          </cell>
        </row>
        <row r="2193">
          <cell r="B2193">
            <v>6456</v>
          </cell>
          <cell r="C2193" t="str">
            <v>ATENCIÓN DE EMERGENCIAS CON MEZCLA ASFÁLTICA EN CALIENTE TIPO DENSO MD12 ASFALTO CONVENCIONAL 80-100  (cemento asfáltico 80-100) (Suministro, Extendido, Nivelación y Compactación con Vibrocompactador y compactador de llantas) Jornada NOCTURNA para activid</v>
          </cell>
          <cell r="D2193" t="str">
            <v>M3</v>
          </cell>
          <cell r="E2193">
            <v>665214</v>
          </cell>
        </row>
        <row r="2194">
          <cell r="B2194">
            <v>6457</v>
          </cell>
          <cell r="C2194" t="str">
            <v>CUADRILLA (OFICIAL + 6 AYUDANTES) HORARIO NOCTURNO INCLUYE PRESTACIONES</v>
          </cell>
          <cell r="D2194" t="str">
            <v>HR</v>
          </cell>
          <cell r="E2194">
            <v>57044</v>
          </cell>
        </row>
        <row r="2195">
          <cell r="B2195">
            <v>6458</v>
          </cell>
          <cell r="C2195" t="str">
            <v>PINTURA EN PLASTICO EN FRIO METILMETACRILATO DE a=10 cm PARA LÍNEAS DE DEMARCACIÓN, CON MICROESFERAS Y ESPESOR SECO SEGÚN NORMA NTC 4744.  SUMINISTRO Y APLICACIÓN.</v>
          </cell>
          <cell r="D2195" t="str">
            <v>ML</v>
          </cell>
          <cell r="E2195">
            <v>7097</v>
          </cell>
        </row>
        <row r="2196">
          <cell r="B2196">
            <v>6459</v>
          </cell>
          <cell r="C2196" t="str">
            <v>INSTALACIÓN ADOQUÍN DE ARCILLA TR. LIVIANO 20x10x6cm (Incluye Base 4cm mortero 2000 y Arena de Sello)</v>
          </cell>
          <cell r="D2196" t="str">
            <v>M2</v>
          </cell>
          <cell r="E2196">
            <v>32219</v>
          </cell>
        </row>
        <row r="2197">
          <cell r="B2197">
            <v>6460</v>
          </cell>
          <cell r="C2197" t="str">
            <v>MANTENIMIENTO CORRECTIVO ESPACIO PÚBLICO EN ADOQUÍN DE ARCILLA LIVIANO SOBRE MORTERO. INCL. RETIRO Y LIMPIEZA ADOQUÍN E INSTALAR EL MISMO. NO INCLUYE REDES.</v>
          </cell>
          <cell r="D2197" t="str">
            <v>M2</v>
          </cell>
          <cell r="E2197">
            <v>38257</v>
          </cell>
        </row>
        <row r="2198">
          <cell r="B2198">
            <v>6461</v>
          </cell>
          <cell r="C2198" t="str">
            <v>CANALIZACIÓN DE TRÁFICO CON SEÑALIZADORES TUBULARES COLOMBINA PLÁSTICA Y TRIPLE CINTA DE SEÑALIZACIÓN (INCLUYE ALQUILER DE SEÑALIZADORES TUBULARES). (NO INCLUYE INSTALACIÓN, MANTENIMIENTO Y DESINSTALACIÓN)</v>
          </cell>
          <cell r="D2198" t="str">
            <v>UN/MES</v>
          </cell>
          <cell r="E2198">
            <v>4273</v>
          </cell>
        </row>
        <row r="2199">
          <cell r="B2199">
            <v>6462</v>
          </cell>
          <cell r="C2199" t="str">
            <v>TRANSPORTE DE ESCOMBROS EN SITIO AUTORIZADO (distancia de transporte 1 Km). A distancia mayor del acarreo libre (90 m) en sitio autorizado por la entidad Ambiental competente.</v>
          </cell>
          <cell r="D2199" t="str">
            <v>M3-KM</v>
          </cell>
          <cell r="E2199">
            <v>950</v>
          </cell>
        </row>
        <row r="2200">
          <cell r="B2200">
            <v>6463</v>
          </cell>
          <cell r="C2200" t="str">
            <v>DERECHO DE BOTADERO DE ESCOMBROS EN SITIO AUTORIZADO POR M3 en sitio autorizado por la entidad Ambiental competente.</v>
          </cell>
          <cell r="D2200" t="str">
            <v>M3-KM</v>
          </cell>
          <cell r="E2200">
            <v>4133</v>
          </cell>
        </row>
        <row r="2201">
          <cell r="B2201">
            <v>6464</v>
          </cell>
          <cell r="C2201" t="str">
            <v>RIEGO DE LIGA CON EMULSIÓN ASFALTICA CRR-1 (Suministro, Barrido Superficie y Riego) HORARIO NOCTURNO</v>
          </cell>
          <cell r="D2201" t="str">
            <v>M2</v>
          </cell>
          <cell r="E2201">
            <v>1415</v>
          </cell>
        </row>
        <row r="2202">
          <cell r="B2202">
            <v>6465</v>
          </cell>
          <cell r="C2202" t="str">
            <v>CUADRILLA (2 AYUDANTES) HORARIO NOCTURNO</v>
          </cell>
          <cell r="D2202" t="str">
            <v>HR</v>
          </cell>
          <cell r="E2202">
            <v>15335</v>
          </cell>
        </row>
        <row r="2203">
          <cell r="B2203">
            <v>6466</v>
          </cell>
          <cell r="C2203" t="str">
            <v>ATENCIÓN DE EMERGENCIAS CON MEZCLA ASFÁLTICA EN CALIENTE TIPO DENSO MD12 ASFALTO CONVENCIONAL 80-100 CON EMULSIÓN CRR-1 (cemento asfáltico 80-100) (Suministro, Extendido, Nivelación y Compactación con Vibrocompactador y compactador de llantas) Jornada NOC</v>
          </cell>
          <cell r="D2203" t="str">
            <v>M3</v>
          </cell>
          <cell r="E2203">
            <v>666449</v>
          </cell>
        </row>
        <row r="2204">
          <cell r="B2204">
            <v>6467</v>
          </cell>
          <cell r="C2204" t="str">
            <v>PINTURA EN PLASTICO EN FRIO METILMETACRILATO DE a=10 cm PARA LÍNEAS DE DEMARCACIÓN, SIN MICROESFERAS Y ESPESOR SECO SEGÚN NORMA NTC 4744.  SUMINISTRO Y APLICACIÓN.</v>
          </cell>
          <cell r="D2204" t="str">
            <v>ML</v>
          </cell>
          <cell r="E2204">
            <v>6930</v>
          </cell>
        </row>
        <row r="2205">
          <cell r="B2205">
            <v>6468</v>
          </cell>
          <cell r="C2205" t="str">
            <v>NEOPRENO PARA PLATAFORMA DE DESCENSO PASAJEROS EN VAGONES. SUMINISTRO E INSTALACIÓN. INCLUYE EQUIPO MENOR, TALADRO, PULIDORA, PLANTA ELÉCTRICA, PEGANTE PEGACAUCHO, TORNILLOS AUTOPERFORANTES</v>
          </cell>
          <cell r="D2205" t="str">
            <v>ML</v>
          </cell>
          <cell r="E2205">
            <v>96078</v>
          </cell>
        </row>
        <row r="2206">
          <cell r="B2206">
            <v>6469</v>
          </cell>
          <cell r="C2206" t="str">
            <v>CUBIERTA LISA TIPO SÁNDWICH DECK, SUM E INST, EN ALUZINC CAL 26 PINTADA AL HORNO POR LAS DOS CARAS COLOR A ELEGIR CON AISLAMIENTO ACÚSTICO EN FIBRA DE VIDRIO DE 30 mm. CON SUS CLIPS DE FIJACIÓN INCL REMATES DE CUBIERTA</v>
          </cell>
          <cell r="D2206" t="str">
            <v>M2</v>
          </cell>
          <cell r="E2206">
            <v>114802</v>
          </cell>
        </row>
        <row r="2207">
          <cell r="B2207">
            <v>6470</v>
          </cell>
          <cell r="C2207" t="str">
            <v>CERRAMIENTO PARA ESTACIONES DE TRANSMILENIO. Incluye viga en concreto premezclado 3000 psi, sección de 0.25 m x 0.25 m, formaleta, acero de refuerzo, tubería en acero galvanizado y pintado, transporte y mano de obra.</v>
          </cell>
          <cell r="D2207" t="str">
            <v>ML</v>
          </cell>
          <cell r="E2207">
            <v>704944</v>
          </cell>
        </row>
        <row r="2208">
          <cell r="B2208">
            <v>6471</v>
          </cell>
          <cell r="C2208" t="str">
            <v>SUBBASE GRANULAR PEATONAL SBG_PEA. Suministro, extendido manual, nivelación, humedecimiento y compactación con vibrocompactador benitín de 1 tonelada incluye operario y combustible.</v>
          </cell>
          <cell r="D2208" t="str">
            <v>M3</v>
          </cell>
          <cell r="E2208">
            <v>115856</v>
          </cell>
        </row>
        <row r="2209">
          <cell r="B2209">
            <v>6472</v>
          </cell>
          <cell r="C2209" t="str">
            <v>MEZCLA ASFÁLTICA EN CALIENTE TIPO DENSO MD20 ASFALTO CONVENCIONAL 80-100 (Suministro, Extendido y Nivelación Manual y Compactación con vibrocompactador benitín de 1 tonelada y compactador de llantas incluyen operario y combustible.</v>
          </cell>
          <cell r="D2209" t="str">
            <v>M3</v>
          </cell>
          <cell r="E2209">
            <v>727328</v>
          </cell>
        </row>
        <row r="2210">
          <cell r="B2210">
            <v>6473</v>
          </cell>
          <cell r="C2210" t="str">
            <v>ESTABILIZACIÓN DE SUBRASANTE CON RAJÓN, INCLUYE EQUIPO DE COMPACTACIÓN (Suministro, extendido a mano, nivelación y compactación con retroexcavadora sobre oruga y benitín de 1 tonelada incluyen operario y combustible.</v>
          </cell>
          <cell r="D2210" t="str">
            <v>M3</v>
          </cell>
          <cell r="E2210">
            <v>89244</v>
          </cell>
        </row>
        <row r="2211">
          <cell r="B2211">
            <v>6474</v>
          </cell>
          <cell r="C2211" t="str">
            <v>SUBBASE GRANULAR CLASE C (SBG_C) (Suministro, Extendido Manual, Nivelación, Humedecimiento y Compactación con vibrocompactador benitín de 1 tonelada).</v>
          </cell>
          <cell r="D2211" t="str">
            <v>M3</v>
          </cell>
          <cell r="E2211">
            <v>119232</v>
          </cell>
        </row>
        <row r="2212">
          <cell r="B2212">
            <v>6475</v>
          </cell>
          <cell r="C2212" t="str">
            <v>BORDILLO PREFABRICADO A80 (Suministro e Instalación. Incluye 3cm Mortero de pega 2000 PSI y Nivelación del terreno con relleno en material seleccionado proveniente de excavación).</v>
          </cell>
          <cell r="D2212" t="str">
            <v>ML</v>
          </cell>
          <cell r="E2212">
            <v>46002</v>
          </cell>
        </row>
        <row r="2213">
          <cell r="B2213">
            <v>6476</v>
          </cell>
          <cell r="C2213" t="str">
            <v>FRESADO Y REPOSICIÓN DE PAVIMENTO FLEXIBLE e=0.18 m (Incluye cargue)</v>
          </cell>
          <cell r="D2213" t="str">
            <v>M2</v>
          </cell>
          <cell r="E2213">
            <v>108054</v>
          </cell>
        </row>
        <row r="2214">
          <cell r="B2214">
            <v>6477</v>
          </cell>
          <cell r="C2214" t="str">
            <v>MURO DE CONTENCIÓN EN CONCRETO 4000 PSI (Premezclado. Incluye suministro, formaleteo y colocación. No incluye refuerzo, curado, andamio, cerchas, parales).</v>
          </cell>
          <cell r="D2214" t="str">
            <v>M3</v>
          </cell>
          <cell r="E2214">
            <v>758401</v>
          </cell>
        </row>
        <row r="2215">
          <cell r="B2215">
            <v>6478</v>
          </cell>
          <cell r="C2215" t="str">
            <v>BARANDAS EN ACERO INOXIDABLE VAGÓN. SUMINISTRO E INSTALACIÓN. (BARANDAS INTERNAS EN ACERO INOXIDABLE H= 0.80m L= 4.0 m).</v>
          </cell>
          <cell r="D2215" t="str">
            <v>ML</v>
          </cell>
          <cell r="E2215">
            <v>507015</v>
          </cell>
        </row>
        <row r="2216">
          <cell r="B2216">
            <v>6480</v>
          </cell>
          <cell r="C2216" t="str">
            <v>ESTABILIZACIÓN DE SUBRASANTE CON RECICLADO DE CONCRETO (Incluye demolición, extendido, nivelación y compactación con retroexcavadora sobre oruga y compactador)</v>
          </cell>
          <cell r="D2216" t="str">
            <v>M3</v>
          </cell>
          <cell r="E2216">
            <v>15258</v>
          </cell>
        </row>
        <row r="2217">
          <cell r="B2217">
            <v>6481</v>
          </cell>
          <cell r="C2217" t="str">
            <v>ESTABILIZACIÓN DE SUBRASANTE A MANO CON MATERIAL DE CONCRETO HIDRÁULICO RECICLADO</v>
          </cell>
          <cell r="D2217" t="str">
            <v>M3</v>
          </cell>
          <cell r="E2217">
            <v>30826</v>
          </cell>
        </row>
        <row r="2218">
          <cell r="B2218">
            <v>6482</v>
          </cell>
          <cell r="C2218" t="str">
            <v>TARIFA HORA DE RECOLECCIÓN DE MATERIAL DE MUESTREO EN PLANTA U OBRA. (Incluye transporte, laboratorista, inspector, 2 ayudantes, herramienta menor y lonas).</v>
          </cell>
          <cell r="D2218" t="str">
            <v>HR</v>
          </cell>
          <cell r="E2218">
            <v>67037</v>
          </cell>
        </row>
        <row r="2219">
          <cell r="B2219">
            <v>6483</v>
          </cell>
          <cell r="C2219" t="str">
            <v>ALQUILER SEÑAL TEMPORAL MÓVIL ECONÓMICA CON TRÍPODE TIPO SIO - SP - SI - SR DE (100 x 50 cm - 75 x 75 cm - 80 x 50 cm) LÁMINA GALVANIZADA CAL. 20 Y ÁNGULOS DE 1" x 1/2" x 1/8"</v>
          </cell>
          <cell r="D2219" t="str">
            <v>UN/MES</v>
          </cell>
          <cell r="E2219">
            <v>20746</v>
          </cell>
        </row>
        <row r="2220">
          <cell r="B2220">
            <v>6484</v>
          </cell>
          <cell r="C2220" t="str">
            <v>ALQUILER DE BARRICADA METÁLICA CON SEÑAL DE DESVÍO O VÍA CERRADA DE 2.40 m CINTA GRADO INGENIERÍA SHEETING</v>
          </cell>
          <cell r="D2220" t="str">
            <v>UN/MES</v>
          </cell>
          <cell r="E2220">
            <v>92682</v>
          </cell>
        </row>
        <row r="2221">
          <cell r="B2221">
            <v>6485</v>
          </cell>
          <cell r="C2221" t="str">
            <v>UNIÓN DE REPARACIÓN EXOTÉRMICA PARA UNIÓN DE CONDUCTORES. CAPACIDAD DE 90 Gr. Incluye molde, carga, chispero, pinzas y demás accesorios de instalación. SUMINISTRO E INSTALACIÓN.</v>
          </cell>
          <cell r="D2221" t="str">
            <v>UN</v>
          </cell>
          <cell r="E2221">
            <v>46629</v>
          </cell>
        </row>
        <row r="2222">
          <cell r="B2222">
            <v>6486</v>
          </cell>
          <cell r="C2222" t="str">
            <v>ESTABILIZACIÓN CON RCD. Incluye trasiego interno, nivelación y compactación.</v>
          </cell>
          <cell r="D2222" t="str">
            <v>M3</v>
          </cell>
          <cell r="E2222">
            <v>37645</v>
          </cell>
        </row>
        <row r="2223">
          <cell r="B2223">
            <v>6487</v>
          </cell>
          <cell r="C2223" t="str">
            <v>LUMINARIA DE EMERGENCIA LED R2 2.4 W  UNV P24255, 120 V c.a. 180 Lm. Incluye accesorios de fijación e instalación. No incluye tubería ni cableado.</v>
          </cell>
          <cell r="D2223" t="str">
            <v>UN</v>
          </cell>
          <cell r="E2223">
            <v>66551</v>
          </cell>
        </row>
        <row r="2224">
          <cell r="B2224">
            <v>6488</v>
          </cell>
          <cell r="C2224" t="str">
            <v>CABLE DE COBRE DESNUDO CALIBRE No.2/0 AWG. ENTERRADO EN TERRENO NATURAL. Incluye excavación, rellenos y compactación del piso. SUMINISTRO E INSTALACIÓN. Distancia de transporte 28 Km.</v>
          </cell>
          <cell r="D2224" t="str">
            <v>ML</v>
          </cell>
          <cell r="E2224">
            <v>146699</v>
          </cell>
        </row>
        <row r="2225">
          <cell r="B2225">
            <v>6489</v>
          </cell>
          <cell r="C2225" t="str">
            <v>CANALIZACIÓN SUBTERRÁNEA CON 2 DUCTOS DE 2" PVC DB, ACCESORIOS, EXCAVACIÓN, RELLENOS Y ACABADO  (Incluye suministro e instalación)</v>
          </cell>
          <cell r="D2225" t="str">
            <v>ML</v>
          </cell>
          <cell r="E2225">
            <v>60056</v>
          </cell>
        </row>
        <row r="2226">
          <cell r="B2226">
            <v>6490</v>
          </cell>
          <cell r="C2226" t="str">
            <v>TABLERO TRANSFERENCIA AUTOMÁTICA 400A, CON DOBLE TIRO DE 400AC1/400AC3 PARA 152KVA/122KW A 220 VAC 3F. Incluye control de transferencia, llaves de control automático-manual. Incluye suministro e instalación</v>
          </cell>
          <cell r="D2226" t="str">
            <v>UN</v>
          </cell>
          <cell r="E2226">
            <v>5399774</v>
          </cell>
        </row>
        <row r="2227">
          <cell r="B2227">
            <v>6491</v>
          </cell>
          <cell r="C2227" t="str">
            <v>LUMINARIA LED EATON, SERIE FMLED 11WR40R 14W, 120 V c.a. TEMP COLOR 4000 K, FLUJO LUMINOSO, ACCESORIOS DE FIJACIÓN E INSTALACIÓN. No incluye tubería ni cableado.</v>
          </cell>
          <cell r="D2227" t="str">
            <v>UN</v>
          </cell>
          <cell r="E2227">
            <v>108528</v>
          </cell>
        </row>
        <row r="2228">
          <cell r="B2228">
            <v>6492</v>
          </cell>
          <cell r="C2228" t="str">
            <v xml:space="preserve">LUMINARIA LED EATON VENTUS E04 LED 97W, 120-240 V c.a., FLUJO LUMINOSO 12348 Lm, IP 66. INCLUYE ACCESORIOS DE FIJACIÓN E INSTALACIÓN. No incluye tubería ni cableado. </v>
          </cell>
          <cell r="D2228" t="str">
            <v>UN</v>
          </cell>
          <cell r="E2228">
            <v>3101976</v>
          </cell>
        </row>
        <row r="2229">
          <cell r="B2229">
            <v>6493</v>
          </cell>
          <cell r="C2229" t="str">
            <v>LUMINARIA LED EATON, 62W, SKU 4WSI-ID2-65-SPS-UNV-L840-CD1-U, 120 V c.a., TEMP COLOR 4000 K, FLUJO LUMINOSO DE 6591 Lm, IP 66. No incluye tubería ni cableado.</v>
          </cell>
          <cell r="D2229" t="str">
            <v>UN</v>
          </cell>
          <cell r="E2229">
            <v>716565</v>
          </cell>
        </row>
        <row r="2230">
          <cell r="B2230">
            <v>6494</v>
          </cell>
          <cell r="C2230" t="str">
            <v>ACOMETIDA DE TRANSFORMADOR A TABLERO DE MEDIA EN CONDUCTORES DE ALUMINIO, 4 CABLES No. 4/0 AWG, AISLADOS HFFR PARA 600 V c.a.. Incluye conductores, conexiones, accesorios de montaje, elementos de conexión y de marcación. INCLUYE SUMINISTRO E INSTALACIÓN.</v>
          </cell>
          <cell r="D2230" t="str">
            <v>ML</v>
          </cell>
          <cell r="E2230">
            <v>141461</v>
          </cell>
        </row>
        <row r="2231">
          <cell r="B2231">
            <v>6495</v>
          </cell>
          <cell r="C2231" t="str">
            <v>ACOMETIDA DE GENERADOR DE EMERGENCIA A TRANSFERENCIA EN CONDUCTORES DE ALUMINIO, 4 CABLES No. 4/0 AWG, AISLADOS HFFR PARA 600 V c.a. Incluye conductores, conexiones, accesorios de montaje, elementos de conexión y de marcación. INCLUYE SUMINISTRO E INSTALA</v>
          </cell>
          <cell r="D2231" t="str">
            <v>ML</v>
          </cell>
          <cell r="E2231">
            <v>141461</v>
          </cell>
        </row>
        <row r="2232">
          <cell r="B2232">
            <v>6496</v>
          </cell>
          <cell r="C2232" t="str">
            <v>PLANTA ELÉCTRICA DIÉSEL 120 KW a 2600 m.s.n.m.</v>
          </cell>
          <cell r="D2232" t="str">
            <v>UN</v>
          </cell>
          <cell r="E2232">
            <v>51815820</v>
          </cell>
        </row>
        <row r="2233">
          <cell r="B2233">
            <v>6497</v>
          </cell>
          <cell r="C2233" t="str">
            <v>COSTO CERTIFICADO RETIE</v>
          </cell>
          <cell r="D2233" t="str">
            <v>GLB</v>
          </cell>
          <cell r="E2233">
            <v>3695055</v>
          </cell>
        </row>
        <row r="2234">
          <cell r="B2234">
            <v>6498</v>
          </cell>
          <cell r="C2234" t="str">
            <v>INTERRUPTOR SENCILLO PARA CONTROL DE ALUMBRADO INTERIOR. Incluye accesorios de instalación.</v>
          </cell>
          <cell r="D2234" t="str">
            <v>UN</v>
          </cell>
          <cell r="E2234">
            <v>8190</v>
          </cell>
        </row>
        <row r="2235">
          <cell r="B2235">
            <v>6499</v>
          </cell>
          <cell r="C2235" t="str">
            <v xml:space="preserve">CABLE HFFR No.10 EN COBRE. SUMINISTRO E INSTALACIÓN. Incluye accesorios de instalación. </v>
          </cell>
          <cell r="D2235" t="str">
            <v>ML</v>
          </cell>
          <cell r="E2235">
            <v>8989</v>
          </cell>
        </row>
        <row r="2236">
          <cell r="B2236">
            <v>6500</v>
          </cell>
          <cell r="C2236" t="str">
            <v>SALIDA PARA SONIDO EMT 3/4" (POR EL TECHO DE LA PLATAFORMA). Incluye suministro e instalación</v>
          </cell>
          <cell r="D2236" t="str">
            <v>UN</v>
          </cell>
          <cell r="E2236">
            <v>112236</v>
          </cell>
        </row>
        <row r="2237">
          <cell r="B2237">
            <v>6501</v>
          </cell>
          <cell r="C2237" t="str">
            <v>SALIDA EMT 3/4" PARA CCTV POR EL TECHO EN TAQUILLA. Incluye suministro e instalación</v>
          </cell>
          <cell r="D2237" t="str">
            <v>UN</v>
          </cell>
          <cell r="E2237">
            <v>151266</v>
          </cell>
        </row>
        <row r="2238">
          <cell r="B2238">
            <v>6505</v>
          </cell>
          <cell r="C2238" t="str">
            <v>ROCERÍA EN LOTE PORTAL</v>
          </cell>
          <cell r="D2238" t="str">
            <v>M2</v>
          </cell>
          <cell r="E2238">
            <v>1346</v>
          </cell>
        </row>
        <row r="2239">
          <cell r="B2239">
            <v>6506</v>
          </cell>
          <cell r="C2239" t="str">
            <v xml:space="preserve">BAJANTE EN LÁMINA GALVANIZADA CAL. 22 INSPECCIONABLE, INCLUYE PINTURA EPÓXICA GRIS HUMO PARA RECUBRIMIENTO. </v>
          </cell>
          <cell r="D2239" t="str">
            <v>ML</v>
          </cell>
          <cell r="E2239">
            <v>116828</v>
          </cell>
        </row>
        <row r="2240">
          <cell r="B2240">
            <v>6507</v>
          </cell>
          <cell r="C2240" t="str">
            <v>VIDRIO TEMPLADO DE 10 mm CON PERFORACIONES DE 1" PARA PERMITIR INTERLOCUCIÓN</v>
          </cell>
          <cell r="D2240" t="str">
            <v>M2</v>
          </cell>
          <cell r="E2240">
            <v>166301</v>
          </cell>
        </row>
        <row r="2241">
          <cell r="B2241">
            <v>6508</v>
          </cell>
          <cell r="C2241" t="str">
            <v>ACERO ESTRUCTURAL A572 GRADO 50 INCLUYE TRANSPORTE Y MONTAJE CON ANTICORROSIVO Y PINTURA EPOXICA. (Incluye materiales, insumos, herramientas y equipos, andamios, mano de obra calificada y todo lo necesario para desarrollar la obra.</v>
          </cell>
          <cell r="D2241" t="str">
            <v>KG</v>
          </cell>
          <cell r="E2241">
            <v>8505</v>
          </cell>
        </row>
        <row r="2242">
          <cell r="B2242">
            <v>6509</v>
          </cell>
          <cell r="C2242" t="str">
            <v>LOSA DE CONCRETO MR45 (Suministro, Formaleteado, Colocación, Curado, Juntas y Acabado. Incluye Canastilla Pasa Junta.</v>
          </cell>
          <cell r="D2242" t="str">
            <v>M3</v>
          </cell>
          <cell r="E2242">
            <v>631347</v>
          </cell>
        </row>
        <row r="2243">
          <cell r="B2243">
            <v>6510</v>
          </cell>
          <cell r="C2243" t="str">
            <v>CONSTRUCCIÓN DE BORDILLO EN CONCRETO FUNDIDO IN SITU. Incluye la preparación de la superficie de apoyo</v>
          </cell>
          <cell r="D2243" t="str">
            <v>ML</v>
          </cell>
          <cell r="E2243">
            <v>35980</v>
          </cell>
        </row>
        <row r="2244">
          <cell r="B2244">
            <v>6511</v>
          </cell>
          <cell r="C2244" t="str">
            <v>PISO EN MÁRMOL ROYAL VETA.  Espesor mínimo de 15 mm</v>
          </cell>
          <cell r="D2244" t="str">
            <v>M2</v>
          </cell>
          <cell r="E2244">
            <v>266064</v>
          </cell>
        </row>
        <row r="2245">
          <cell r="B2245">
            <v>6512</v>
          </cell>
          <cell r="C2245" t="str">
            <v>CONCRETO 3000 PSI PARA ANCLAJE TUBERÍA (Premezclado. Incluye Suministro, Formaleteo y Colocación)</v>
          </cell>
          <cell r="D2245" t="str">
            <v>M3</v>
          </cell>
          <cell r="E2245">
            <v>410380</v>
          </cell>
        </row>
        <row r="2246">
          <cell r="B2246">
            <v>6513</v>
          </cell>
          <cell r="C2246" t="str">
            <v>PARALES EN TUBO EN ACERO INOXIDABLE DE 2 1/2" CALIBRE 16 CON HERRAJES PARA SOPORTE DE VIDRIO TEMPLADO</v>
          </cell>
          <cell r="D2246" t="str">
            <v>ML</v>
          </cell>
          <cell r="E2246">
            <v>112915</v>
          </cell>
        </row>
        <row r="2247">
          <cell r="B2247">
            <v>6514</v>
          </cell>
          <cell r="C2247" t="str">
            <v>TEE PVC SOLDAR DE 1/2". Suministro en instalación</v>
          </cell>
          <cell r="D2247" t="str">
            <v>UN</v>
          </cell>
          <cell r="E2247">
            <v>3094</v>
          </cell>
        </row>
        <row r="2248">
          <cell r="B2248">
            <v>6515</v>
          </cell>
          <cell r="C2248" t="str">
            <v>TUBERÍA CONDUIT PVC D=3/4" (Incluye Suministro e Instalación)</v>
          </cell>
          <cell r="D2248" t="str">
            <v>ML</v>
          </cell>
          <cell r="E2248">
            <v>5757</v>
          </cell>
        </row>
        <row r="2249">
          <cell r="B2249">
            <v>6516</v>
          </cell>
          <cell r="C2249" t="str">
            <v>PERNOS DE ANCLAJE F1554, GRADO 55. Incluye materiales, insumos, herramientas y equipos, andamios, mano de obra calificada y todo lo necesario para desarrollar la obra.</v>
          </cell>
          <cell r="D2249" t="str">
            <v>KG</v>
          </cell>
          <cell r="E2249">
            <v>12543</v>
          </cell>
        </row>
        <row r="2250">
          <cell r="B2250">
            <v>6517</v>
          </cell>
          <cell r="C2250" t="str">
            <v>TORNILLOS A 325. Incluye materiales, insumos, herramientas y equipos, andamios, mano de obra calificada y todo lo necesario para desarrollar la obra.</v>
          </cell>
          <cell r="D2250" t="str">
            <v>KG</v>
          </cell>
          <cell r="E2250">
            <v>10612</v>
          </cell>
        </row>
        <row r="2251">
          <cell r="B2251">
            <v>6518</v>
          </cell>
          <cell r="C2251" t="str">
            <v xml:space="preserve">CODO 90° CXE PVC SANITARIA D=6" (Incluye suministro e instalación). </v>
          </cell>
          <cell r="D2251" t="str">
            <v>UN</v>
          </cell>
          <cell r="E2251">
            <v>88801</v>
          </cell>
        </row>
        <row r="2252">
          <cell r="B2252">
            <v>6519</v>
          </cell>
          <cell r="C2252" t="str">
            <v>TRAGANTE CÚPULA DE 6" x 4" EN ALUMINIO. Incluye suministro e instalación</v>
          </cell>
          <cell r="D2252" t="str">
            <v>UN</v>
          </cell>
          <cell r="E2252">
            <v>27798</v>
          </cell>
        </row>
        <row r="2253">
          <cell r="B2253">
            <v>6520</v>
          </cell>
          <cell r="C2253" t="str">
            <v>TRAGANTE CÚPULA DE 5" x 4" PLÁSTICA. Incluye suministro e instalación</v>
          </cell>
          <cell r="D2253" t="str">
            <v>UN</v>
          </cell>
          <cell r="E2253">
            <v>6610</v>
          </cell>
        </row>
        <row r="2254">
          <cell r="B2254">
            <v>6521</v>
          </cell>
          <cell r="C2254" t="str">
            <v>TEE REDUCIDA PVC SOLDAR DE 1" x 1/2". Suministro e instalación</v>
          </cell>
          <cell r="D2254" t="str">
            <v>UN</v>
          </cell>
          <cell r="E2254">
            <v>4606</v>
          </cell>
        </row>
        <row r="2255">
          <cell r="B2255">
            <v>6522</v>
          </cell>
          <cell r="C2255" t="str">
            <v>MEDIDOR DE ACUEDUCTO D= 3/4" NPT, 20mm DN</v>
          </cell>
          <cell r="D2255" t="str">
            <v>UN</v>
          </cell>
          <cell r="E2255">
            <v>196182</v>
          </cell>
        </row>
        <row r="2256">
          <cell r="B2256">
            <v>6523</v>
          </cell>
          <cell r="C2256" t="str">
            <v>UNIÓN UNIVERSAL D=1" (Suministro e Instalación)</v>
          </cell>
          <cell r="D2256" t="str">
            <v>UN</v>
          </cell>
          <cell r="E2256">
            <v>8701</v>
          </cell>
        </row>
        <row r="2257">
          <cell r="B2257">
            <v>6524</v>
          </cell>
          <cell r="C2257" t="str">
            <v>VÁLVULA CHEQUE 1" (Incluye suministro e instalación)</v>
          </cell>
          <cell r="D2257" t="str">
            <v>UN</v>
          </cell>
          <cell r="E2257">
            <v>67299</v>
          </cell>
        </row>
        <row r="2258">
          <cell r="B2258">
            <v>6525</v>
          </cell>
          <cell r="C2258" t="str">
            <v>FLOTADOR MECÁNICO 1" (Incluye suministro e instalación)</v>
          </cell>
          <cell r="D2258" t="str">
            <v>UN</v>
          </cell>
          <cell r="E2258">
            <v>91454</v>
          </cell>
        </row>
        <row r="2259">
          <cell r="B2259">
            <v>6526</v>
          </cell>
          <cell r="C2259" t="str">
            <v>CELDA TRIPLEX CON FUSIBLES 17.5 kV AISLADA EN AIRE. Incluye suministro e instalación</v>
          </cell>
          <cell r="D2259" t="str">
            <v>UN</v>
          </cell>
          <cell r="E2259">
            <v>31655966</v>
          </cell>
        </row>
        <row r="2260">
          <cell r="B2260">
            <v>6527</v>
          </cell>
          <cell r="C2260" t="str">
            <v>CAJA PARA 2 MEDIDORES DE ENERGÍA TRIFÁSICO 5 AMP. 208 V / 120 V, PARA OPERACIÓN CON CT Y PARA LA CUENTA DE LA ESTACIÓN. SUMINISTRO E INSTALACIÓN. Incluye medidor de energía trifásico 20-80 AMP, caja contador trifásico para 2 medidores</v>
          </cell>
          <cell r="D2260" t="str">
            <v>UN</v>
          </cell>
          <cell r="E2260">
            <v>390988</v>
          </cell>
        </row>
        <row r="2261">
          <cell r="B2261">
            <v>6528</v>
          </cell>
          <cell r="C2261" t="str">
            <v xml:space="preserve">ACOMETIDA DESDE TABLERO DE MEDIA A TABLERO DE TRANSFERENCIA EN CONDUCTORES DE ALUMINIO, 4 CABLES No. 4/0 AWG, AISLADOS HFFR PARA 600 V c.a. Incluye conductores, conexiones, accesorios de montaje, elementos de conexión y de marcación. INCLUYE SUMINISTRO E </v>
          </cell>
          <cell r="D2261" t="str">
            <v>ML</v>
          </cell>
          <cell r="E2261">
            <v>142669</v>
          </cell>
        </row>
        <row r="2262">
          <cell r="B2262">
            <v>6529</v>
          </cell>
          <cell r="C2262" t="str">
            <v>ACOMETIDA DE TABLERO DE TRANSFERENCIA A TDP EN CONDUCTORES DE ALUMINIO, 4 CABLES No. 4/0 AWG, AISLADOS HFFR PARA 600 V c.a. Incluye conductores, conexiones, accesorios de montaje, elementos de conexión y de marcación. INCLUYE SUMINISTRO E INSTALACIÓN.</v>
          </cell>
          <cell r="D2262" t="str">
            <v>ML</v>
          </cell>
          <cell r="E2262">
            <v>145237</v>
          </cell>
        </row>
        <row r="2263">
          <cell r="B2263">
            <v>6530</v>
          </cell>
          <cell r="C2263" t="str">
            <v>UPS 10 KV 208 / 120 V CON BATERÍAS. UPS TRIFÁSICA VT 10 kVA. Alto factor de potencia:1, Tecnología digital de control de corriente,aumentando la factibilidad en paralelo,pantalla LCD,sistema trifásico en entrada y salida,doble conversión en línea, control</v>
          </cell>
          <cell r="D2263" t="str">
            <v>UN</v>
          </cell>
          <cell r="E2263">
            <v>15349321</v>
          </cell>
        </row>
        <row r="2264">
          <cell r="B2264">
            <v>6532</v>
          </cell>
          <cell r="C2264" t="str">
            <v>SALIDA PARA DATOS PCV 3/4" DESDE TORNIQUETE HASTA CAJA DE HALADO. Incluye Suministro e Instalación</v>
          </cell>
          <cell r="D2264" t="str">
            <v>UN</v>
          </cell>
          <cell r="E2264">
            <v>35858</v>
          </cell>
        </row>
        <row r="2265">
          <cell r="B2265">
            <v>6533</v>
          </cell>
          <cell r="C2265" t="str">
            <v>DEMARCACIÓN LÍNEA DE INICIO O FIN CARRIL, A= 0.20m l= 1.0m SEPARACIÓN= 1.0m E= 2.3mm EN PINTURA TERMOPLÁSTICA. Incluye suministro y aplicación con equipo. INCLUYE MICROESFERAS.</v>
          </cell>
          <cell r="D2265" t="str">
            <v>M2</v>
          </cell>
          <cell r="E2265">
            <v>21996</v>
          </cell>
        </row>
        <row r="2266">
          <cell r="B2266">
            <v>6534</v>
          </cell>
          <cell r="C2266" t="str">
            <v>ENCHAPE DE PISO PIZARRA MULTICOLOR DE 30cm x 60cm ESPESOR 7mm O MAYOR. Suministro e instalación</v>
          </cell>
          <cell r="D2266" t="str">
            <v>M2</v>
          </cell>
          <cell r="E2266">
            <v>104423</v>
          </cell>
        </row>
        <row r="2267">
          <cell r="B2267">
            <v>6535</v>
          </cell>
          <cell r="C2267" t="str">
            <v>PISO EN CONCRETO DE 3000 PSI FUNDIDO EN SITIO</v>
          </cell>
          <cell r="D2267" t="str">
            <v>M2</v>
          </cell>
          <cell r="E2267">
            <v>28405</v>
          </cell>
        </row>
        <row r="2268">
          <cell r="B2268">
            <v>6536</v>
          </cell>
          <cell r="C2268" t="str">
            <v>PAÑETE LISO O RÚSTICO 1:4 IMPERMEABILIZADO.  (Incluye suministro e instalación hecho en obra)</v>
          </cell>
          <cell r="D2268" t="str">
            <v>M2</v>
          </cell>
          <cell r="E2268">
            <v>29311</v>
          </cell>
        </row>
        <row r="2269">
          <cell r="B2269">
            <v>6537</v>
          </cell>
          <cell r="C2269" t="str">
            <v>TEMPLETES Y CONTRAVIENTOS A-706; Fy= 420 MPA. Incluye materiales, insumos, herramientas y equipos, andamios, mano de obra calificada y todo lo necesario para desarrollar la obra.</v>
          </cell>
          <cell r="D2269" t="str">
            <v>KG</v>
          </cell>
          <cell r="E2269">
            <v>9237</v>
          </cell>
        </row>
        <row r="2270">
          <cell r="B2270">
            <v>6538</v>
          </cell>
          <cell r="C2270" t="str">
            <v>TUBERIA PVC U.M. EXT CORRUGADO/INT LISO U.M. NORMA NTC 3722-1 D=14" (Incluye Suministro e Instalación)</v>
          </cell>
          <cell r="D2270" t="str">
            <v>ML</v>
          </cell>
          <cell r="E2270">
            <v>136201</v>
          </cell>
        </row>
        <row r="2271">
          <cell r="B2271">
            <v>6539</v>
          </cell>
          <cell r="C2271" t="str">
            <v>EQUIPOS DE BOMBEO DEL SISTEMA CONTRA INCENDIO. PORTAL TUNAL</v>
          </cell>
          <cell r="D2271" t="str">
            <v>GLB</v>
          </cell>
          <cell r="E2271">
            <v>195937045</v>
          </cell>
        </row>
        <row r="2272">
          <cell r="B2272">
            <v>6540</v>
          </cell>
          <cell r="C2272" t="str">
            <v>TORNIQUETE SENCILLO PARA ALTO TRÁFICO. Suministro e instalación. (El torniquete sencillo incluye suministro, instalación y puesta a punto de equipos).</v>
          </cell>
          <cell r="D2272" t="str">
            <v>UN</v>
          </cell>
          <cell r="E2272">
            <v>9971345</v>
          </cell>
        </row>
        <row r="2273">
          <cell r="B2273">
            <v>6541</v>
          </cell>
          <cell r="C2273" t="str">
            <v>LAMINA ALFAJOR DE 6mm PARA TAPA DE TANQUE DE 1.0 m x 1.0 m.  SUMINISTRO E INSTALACIÓN.</v>
          </cell>
          <cell r="D2273" t="str">
            <v>ML</v>
          </cell>
          <cell r="E2273">
            <v>139593</v>
          </cell>
        </row>
        <row r="2274">
          <cell r="B2274">
            <v>6542</v>
          </cell>
          <cell r="C2274" t="str">
            <v>CODO 45° CXE PVC SANITARIA D=6" (Incluye suministro e instalación).</v>
          </cell>
          <cell r="D2274" t="str">
            <v>UN</v>
          </cell>
          <cell r="E2274">
            <v>45454</v>
          </cell>
        </row>
        <row r="2275">
          <cell r="B2275">
            <v>6543</v>
          </cell>
          <cell r="C2275" t="str">
            <v>TUBERÍA PVC E.L. PARA SOLDAR DE 1/2" RDE 13.5 315 PSI. Suministro en instalación.</v>
          </cell>
          <cell r="D2275" t="str">
            <v>UN</v>
          </cell>
          <cell r="E2275">
            <v>5165</v>
          </cell>
        </row>
        <row r="2276">
          <cell r="B2276">
            <v>6544</v>
          </cell>
          <cell r="C2276" t="str">
            <v>CODO 90° PVC SOLDAR DE 1/2". Suministro en instalación.</v>
          </cell>
          <cell r="D2276" t="str">
            <v>UN</v>
          </cell>
          <cell r="E2276">
            <v>4668</v>
          </cell>
        </row>
        <row r="2277">
          <cell r="B2277">
            <v>6545</v>
          </cell>
          <cell r="C2277" t="str">
            <v>REGISTRO DE CORTE 1". Suministro en instalación.</v>
          </cell>
          <cell r="D2277" t="str">
            <v>UN</v>
          </cell>
          <cell r="E2277">
            <v>90168</v>
          </cell>
        </row>
        <row r="2278">
          <cell r="B2278">
            <v>6546</v>
          </cell>
          <cell r="C2278" t="str">
            <v>ACOMETIDA EN CONDUCTORES DE ALUMINIO, 9 CABLES No. 500 KCMIL, AISLADOS HFFR PARA 600 V c.a.. Incluye conductores, conexiones, accesorios de montaje, elementos de conexión y de marcación. Incluye Suministro en Instalación. Para Transformador a Tablero de m</v>
          </cell>
          <cell r="D2278" t="str">
            <v>ML</v>
          </cell>
          <cell r="E2278">
            <v>395792</v>
          </cell>
        </row>
        <row r="2279">
          <cell r="B2279">
            <v>6547</v>
          </cell>
          <cell r="C2279" t="str">
            <v>CAJA DE INSPECCIÓN. Medidas internas de  0.3mx0.3m medidas externas 0.50m x 0.50m (H=0.50m). Incluye Suministro y Construcción. Incluye Marco y Tapa. No Inc. Base y Cañuela)</v>
          </cell>
          <cell r="D2279" t="str">
            <v>UN</v>
          </cell>
          <cell r="E2279">
            <v>194213</v>
          </cell>
        </row>
        <row r="2280">
          <cell r="B2280">
            <v>6548</v>
          </cell>
          <cell r="C2280" t="str">
            <v>SALIDA EMT 3/4" PARA CCTV E INFORMADORES POR EL TECHO DE LA PLATAFORMA. Incluye suministro e instalación</v>
          </cell>
          <cell r="D2280" t="str">
            <v>UN</v>
          </cell>
          <cell r="E2280">
            <v>118965</v>
          </cell>
        </row>
        <row r="2281">
          <cell r="B2281">
            <v>6549</v>
          </cell>
          <cell r="C2281" t="str">
            <v>SALIDA PARA DISPOSITIVOS DE DETECCIÓN, ALARMA Y SUPERVISIÓN DE EXTINCIÓN DE INCENDIOS HASTA EL PANEL DE CONTROL. Incluye tubería de 3/4" EMT, unión y curva conduit EMT de 3/4", equipos, accesorios de instalación y cableado FPLP.</v>
          </cell>
          <cell r="D2281" t="str">
            <v>UN</v>
          </cell>
          <cell r="E2281">
            <v>932421</v>
          </cell>
        </row>
        <row r="2282">
          <cell r="B2282">
            <v>6550</v>
          </cell>
          <cell r="C2282" t="str">
            <v>PANEL DE CONTROL DE ALARMA CONTRA INCENDIOS. Incluye Suministro e Instalación, tubería de 3/4" EMT, unión y curva conduit EMT de 3/4", equipos, accesorios de instalación y cableado FPLP.</v>
          </cell>
          <cell r="D2282" t="str">
            <v>UN</v>
          </cell>
          <cell r="E2282">
            <v>7964812</v>
          </cell>
        </row>
        <row r="2283">
          <cell r="B2283">
            <v>6551</v>
          </cell>
          <cell r="C2283" t="str">
            <v>PLACA DE CONCRETO DE 8cm DE ESPESOR CON LÁMINA EN METALDECK 2" CALIBRE 22. (Incluye transporte, herramienta menor, mano de obra)</v>
          </cell>
          <cell r="D2283" t="str">
            <v>M2</v>
          </cell>
          <cell r="E2283">
            <v>91452</v>
          </cell>
        </row>
        <row r="2284">
          <cell r="B2284">
            <v>6552</v>
          </cell>
          <cell r="C2284" t="str">
            <v>YEE PVC SANITARIA D=6" (Incluye suministro e instalación).</v>
          </cell>
          <cell r="D2284" t="str">
            <v>UN</v>
          </cell>
          <cell r="E2284">
            <v>732125</v>
          </cell>
        </row>
        <row r="2285">
          <cell r="B2285">
            <v>6553</v>
          </cell>
          <cell r="C2285" t="str">
            <v>TAPÓN DE PRUEBA PVC SANITARIA D=6" (Incluye suministro e instalación)</v>
          </cell>
          <cell r="D2285" t="str">
            <v>UN</v>
          </cell>
          <cell r="E2285">
            <v>19033</v>
          </cell>
        </row>
        <row r="2286">
          <cell r="B2286">
            <v>6554</v>
          </cell>
          <cell r="C2286" t="str">
            <v>SEÑALIZACIÓN PREVENTIVA PARA REDES DE SERVICIOS PÚBLICOS CON CINTA DE 500 MT X 4" PELIGRO CALIBRE 3.5  (Incluye suministro y colocación)</v>
          </cell>
          <cell r="D2286" t="str">
            <v>ML</v>
          </cell>
          <cell r="E2286">
            <v>261</v>
          </cell>
        </row>
        <row r="2287">
          <cell r="B2287">
            <v>6555</v>
          </cell>
          <cell r="C2287" t="str">
            <v>REDUCCION PVC E.L. D=1"  A 1/2" (Incluye suministro e instalación).</v>
          </cell>
          <cell r="D2287" t="str">
            <v>UN</v>
          </cell>
          <cell r="E2287">
            <v>2655</v>
          </cell>
        </row>
        <row r="2288">
          <cell r="B2288">
            <v>6556</v>
          </cell>
          <cell r="C2288" t="str">
            <v>REGISTRO DE PASO DIRECTO EN BRONCE DE 1/2". Suministro en instalación.</v>
          </cell>
          <cell r="D2288" t="str">
            <v>UN</v>
          </cell>
          <cell r="E2288">
            <v>48331</v>
          </cell>
        </row>
        <row r="2289">
          <cell r="B2289">
            <v>6557</v>
          </cell>
          <cell r="C2289" t="str">
            <v>TRANSFORMADOR SECO TRIFASICO 150 KVA, 11400 V - 208 / 120 V. EN CELDA PARA TRANSFORMADOR (Incluye suministro e instalación)</v>
          </cell>
          <cell r="D2289" t="str">
            <v>UN</v>
          </cell>
          <cell r="E2289">
            <v>14432074</v>
          </cell>
        </row>
        <row r="2290">
          <cell r="B2290">
            <v>6558</v>
          </cell>
          <cell r="C2290" t="str">
            <v>SALIDA PARA DATOS TOMA DOBLE EMT 3/4" AL INTERIOR DE TAQUILLA, PONCHADO DE JACKS Y CERTIFICADO DEL PUNTO. Incluye Suministro e Instalación. PROYECTO PORTAL TUNAL</v>
          </cell>
          <cell r="D2290" t="str">
            <v>UN</v>
          </cell>
          <cell r="E2290">
            <v>79550</v>
          </cell>
        </row>
        <row r="2291">
          <cell r="B2291">
            <v>6559</v>
          </cell>
          <cell r="C2291" t="str">
            <v>MARCO EN LÁMINA COLD ROLLED CAL. 20 ANCLADO A MURO CON CHAZOS EXPANSIVOS DE 1/2" - 3" - HOJA EN LÁMINA CELOSÍA COLD ROLLED CAL. 18</v>
          </cell>
          <cell r="D2291" t="str">
            <v>UN</v>
          </cell>
          <cell r="E2291">
            <v>476487</v>
          </cell>
        </row>
        <row r="2292">
          <cell r="B2292">
            <v>6560</v>
          </cell>
          <cell r="C2292" t="str">
            <v>TABLERO DE ALUMBRADO Y FUERZA A 208 / 120 VC. A. TRIFÁSICOS 5 HILOS, CON BARRA NEUTRO Y TIERRA, 40 BREAKERS DE 16A MONOFÁSICOS TIPO INDUSTRIAL, 2 BREAKERS TRIFASICOS DE 40A TIPO INDUSTRIAL, 24 CIRCUÍTOS; TTN CON TOTALIZADOR DE 200A. SUMINISTRO E INSTALACI</v>
          </cell>
          <cell r="D2292" t="str">
            <v>UN</v>
          </cell>
          <cell r="E2292">
            <v>3381234</v>
          </cell>
        </row>
        <row r="2293">
          <cell r="B2293">
            <v>6561</v>
          </cell>
          <cell r="C2293" t="str">
            <v>TORNIQUETE PARA PERSONAS CON MOVILIDAD REDUCIDA CON BRAZOS DE CLIP. Suministro e instalación. (El torniquete sencillo incluye suministro, instalación y puesta a punto de equipos).</v>
          </cell>
          <cell r="D2293" t="str">
            <v>UN</v>
          </cell>
          <cell r="E2293">
            <v>13779345</v>
          </cell>
        </row>
        <row r="2294">
          <cell r="B2294">
            <v>6562</v>
          </cell>
          <cell r="C2294" t="str">
            <v>REHABILITACIÓN ANDEN ADOQUÍN ARCILLA TR LIVIANO SOBRE MORTERO. NO INCL BORDILLO. INCL. RETIRO ADOQUIN E INSTALAR EL MISMO. NO INCLUYE REDES.</v>
          </cell>
          <cell r="D2294" t="str">
            <v>M2</v>
          </cell>
          <cell r="E2294">
            <v>50288</v>
          </cell>
        </row>
        <row r="2295">
          <cell r="B2295">
            <v>6563</v>
          </cell>
          <cell r="C2295" t="str">
            <v>TRITUBO PE 100 FOPT DE 40mm (1 1/4") RDE 13.5 MULTF. D= 40 x 40 x 40 mm POLIETILENO DE ALTA DENSIDAD. Incluye Suministro e Instalación. No incluye relleno.</v>
          </cell>
          <cell r="D2295" t="str">
            <v>ML</v>
          </cell>
          <cell r="E2295">
            <v>11190</v>
          </cell>
        </row>
        <row r="2296">
          <cell r="B2296">
            <v>6564</v>
          </cell>
          <cell r="C2296" t="str">
            <v>BANDAS SONORAS REDUCTORAS DE VELOCIDAD DE 3cm DE ALTURA, CONSTRUIDA CON GRAVILLA DE 1/2", PINTURA DE LARGA DURACIÓN BLANCA Y RESINA EPÓXICA</v>
          </cell>
          <cell r="D2296" t="str">
            <v>M2</v>
          </cell>
          <cell r="E2296">
            <v>196231</v>
          </cell>
        </row>
        <row r="2297">
          <cell r="B2297">
            <v>6565</v>
          </cell>
          <cell r="C2297" t="str">
            <v>DESMONTE Y RETIRO DE REJA DE CERRAMIENTO. INCLUYE DEMOLICIÓN DE CIMENTACIÓN, BASE Y REJA. Incluye transporte a 21 Km y disposición de materiales en sitio autorizado.</v>
          </cell>
          <cell r="D2297" t="str">
            <v>ML</v>
          </cell>
          <cell r="E2297">
            <v>29670</v>
          </cell>
        </row>
        <row r="2298">
          <cell r="B2298">
            <v>6566</v>
          </cell>
          <cell r="C2298" t="str">
            <v>DIVISIÓN EN VIDRIO TEMPLADO DE 10 mm CON PARALES Y ACCESORIOS EN ACERO INOXIDABLE. Incluye Suministro e Instalación.</v>
          </cell>
          <cell r="D2298" t="str">
            <v>M2</v>
          </cell>
          <cell r="E2298">
            <v>218043</v>
          </cell>
        </row>
        <row r="2299">
          <cell r="B2299">
            <v>6567</v>
          </cell>
          <cell r="C2299" t="str">
            <v>BANDEJA PARA INTERCAMBIO DE MONEDAS EN ACERO INOXIDABLE CAL. 18 SOPORTADO CON ÁNGULOS METÁLICOS A ANTEPECHO EN MAMPOSTERÍA. Suministro e Instalación.</v>
          </cell>
          <cell r="D2299" t="str">
            <v>ML</v>
          </cell>
          <cell r="E2299">
            <v>225077</v>
          </cell>
        </row>
        <row r="2300">
          <cell r="B2300">
            <v>6568</v>
          </cell>
          <cell r="C2300" t="str">
            <v>CANALETA METÁLICA DE 12 cm x 5 cm CON TAPA. SUMINISTRO E INSTALACIÓN. INCLUYE TROQUE EN TAQUILLAS PARA ALOJAR LOS CONDUCTORES DE VOZ, DATOS Y ENERGÍA ENTRE LOS PUESTOS DE LAS TAQUILLAS.</v>
          </cell>
          <cell r="D2300" t="str">
            <v>ML</v>
          </cell>
          <cell r="E2300">
            <v>27555</v>
          </cell>
        </row>
        <row r="2301">
          <cell r="B2301">
            <v>6569</v>
          </cell>
          <cell r="C2301" t="str">
            <v>CHEVRON 90 cm x 40 cm, REFLECTIVO PRISMÁTICO TIPO VII O SUPERIOR, AMARILLO LIMÓN FLUORESCENTE EN LÁMINA GALVANIZADA, PEDESTAL EN ÁNGULO. Suministro e Instalación.</v>
          </cell>
          <cell r="D2301" t="str">
            <v>UN</v>
          </cell>
          <cell r="E2301">
            <v>217770</v>
          </cell>
        </row>
        <row r="2302">
          <cell r="B2302">
            <v>6570</v>
          </cell>
          <cell r="C2302" t="str">
            <v>PINTURA ACRÍLICA BASE AGUA (e=15mils. Incluye Suministro y Aplicación con Equipo. Incluye Microesferas).</v>
          </cell>
          <cell r="D2302" t="str">
            <v>M2</v>
          </cell>
          <cell r="E2302">
            <v>17500</v>
          </cell>
        </row>
        <row r="2303">
          <cell r="B2303">
            <v>6571</v>
          </cell>
          <cell r="C2303" t="str">
            <v>DEMARCACION LINEA CONTINUA A=0.12m (e=15 mils, Acrílica Base Agua. Inc. Sumin. y Aplic. con Equipo. Incl. Microesferas)</v>
          </cell>
          <cell r="D2303" t="str">
            <v>ML</v>
          </cell>
          <cell r="E2303">
            <v>980</v>
          </cell>
        </row>
        <row r="2304">
          <cell r="B2304">
            <v>6572</v>
          </cell>
          <cell r="C2304" t="str">
            <v>DEMARCACION LINEA CONTINUA A=0.15m (e=15 mils, Acrílica Base Agua. Inc. Sumin. y Aplic. con Equipo. Incl. Microesferas)</v>
          </cell>
          <cell r="D2304" t="str">
            <v>ML</v>
          </cell>
          <cell r="E2304">
            <v>1225</v>
          </cell>
        </row>
        <row r="2305">
          <cell r="B2305">
            <v>6573</v>
          </cell>
          <cell r="C2305" t="str">
            <v>PINTURA EN PLASTICO EN FRIO METILMETACRILATO PARA MARCAS VIALES, SIN MICROESFERAS Y ESPESOR SECO SEGÚN NORMA NTC 4744. SUMINISTRO Y APLICACIÓN. (Cebras, Flechas, pictogramas, lineas de pare, senderos peatonales, achurados, etc).</v>
          </cell>
          <cell r="D2305" t="str">
            <v>M2</v>
          </cell>
          <cell r="E2305">
            <v>44751</v>
          </cell>
        </row>
        <row r="2306">
          <cell r="B2306">
            <v>6574</v>
          </cell>
          <cell r="C2306" t="str">
            <v>RECONSTRUCCIÓN POR HILADA PARA CAJA DE INSPECCIÓN SENCILLA PARA CANALIZACIÓN (1.49m x 0.99m) NORMA CODENSA CS275. INCLUYE MORTERO DE PEGA Y PAÑETE IMPERMEABILIZADO DE 2500 PSI, LADRILLO TOLETE RECOCIDO, MORTERO DE PEGA 1:5. (No incluye marco, tapa, excava</v>
          </cell>
          <cell r="D2306" t="str">
            <v>UN</v>
          </cell>
          <cell r="E2306">
            <v>33005</v>
          </cell>
        </row>
        <row r="2307">
          <cell r="B2307">
            <v>6575</v>
          </cell>
          <cell r="C2307" t="str">
            <v>RECONSTRUCCIÓN POR HILADA PARA CAJA DE INSPECCIÓN DE ALUMBRADO PÚBLICO (0.90m x 0.90m) NORMA CODENSA CS274. INCLUYE MORTERO DE PEGA Y PAÑETE IMPERMEABILIZADO DE 2500 PSI, LADRILLO TOLETE RECOCIDO, MORTERO DE PEGA 1:5. (No incluye marco, tapa, excavaciones</v>
          </cell>
          <cell r="D2307" t="str">
            <v>UN</v>
          </cell>
          <cell r="E2307">
            <v>25974</v>
          </cell>
        </row>
        <row r="2308">
          <cell r="B2308">
            <v>6576</v>
          </cell>
          <cell r="C2308" t="str">
            <v>RECONSTRUCCIÓN POR HILADA PARA CAJA DE INSPECCIÓN (2.00m x 2.00m) NORMA CODENSA CS280. INCLUYE MORTERO DE PEGA Y PAÑETE IMPERMEABILIZADO DE 2500 PSI, LADRILLO TOLETE RECOCIDO, MORTERO DE PEGA 1:5. (No incluye marco, tapa, excavaciones, rellenos, transport</v>
          </cell>
          <cell r="D2308" t="str">
            <v>UN</v>
          </cell>
          <cell r="E2308">
            <v>59061</v>
          </cell>
        </row>
        <row r="2309">
          <cell r="B2309">
            <v>6577</v>
          </cell>
          <cell r="C2309" t="str">
            <v>CONTENEDOR DE RAICES (1.60m x 1.60m x 1.60m)INCLUYE MUROS EN CONCRETO GRAVA COMÚN 3000 PSI (210 Kg/Cm2), SUMINISTRO CONSTRUCCIÓN Y FILTRO EN GRAVILLA 1/2", FORMALETA Y REFUERZO. NO INCLUYE TIERRA NEGRA.</v>
          </cell>
          <cell r="D2309" t="str">
            <v>UN</v>
          </cell>
          <cell r="E2309">
            <v>669568</v>
          </cell>
        </row>
        <row r="2310">
          <cell r="B2310">
            <v>6578</v>
          </cell>
          <cell r="C2310" t="str">
            <v xml:space="preserve">ACERO ESTRUCTURAL PARA PORTAL DE TRANSMILENIO. Suministro, fabricación, transporte y montaje de estructura metálica con el siguiente esquema de protección y pintura: Sistema de protección Básica (Guía 6.7.2).Limpieza: SSPC-SP 6.Imprimante epóxico rico en </v>
          </cell>
          <cell r="D2310" t="str">
            <v>KG</v>
          </cell>
          <cell r="E2310">
            <v>7764</v>
          </cell>
        </row>
        <row r="2311">
          <cell r="B2311">
            <v>6579</v>
          </cell>
          <cell r="C2311" t="str">
            <v>DEMARCACIÓN LINEA CONTINUA A= 0.2mt, (e= 15 mils ACRÍLICA BASE AGUA. INCLUYE SUMINISTRO Y APLICACIÓN CON EQUIPO. INCLUYE MICROESFERAS.</v>
          </cell>
          <cell r="D2311" t="str">
            <v>ML</v>
          </cell>
          <cell r="E2311">
            <v>3500</v>
          </cell>
        </row>
        <row r="2312">
          <cell r="B2312">
            <v>6580</v>
          </cell>
          <cell r="C2312" t="str">
            <v>SÍMBOLO DE DEMARCACIÓN CORREDOR EXCLUSIVO DE BICICLETA 1.60m x 2.40m (e= 15 mils. INCLUYE SUMINISTRO Y APLICACIÓN CON EQUIPO. INCLUYE MICROESFERAS.</v>
          </cell>
          <cell r="D2312" t="str">
            <v>UN</v>
          </cell>
          <cell r="E2312">
            <v>15750</v>
          </cell>
        </row>
        <row r="2313">
          <cell r="B2313">
            <v>6581</v>
          </cell>
          <cell r="C2313" t="str">
            <v>SÍMBOLO DE DEMARCACIÓN CORREDOR EXCLUSIVO DE BICICLETA 0.80m x 1.20m (e= 15 mils. INCLUYE SUMINISTRO Y APLICACIÓN CON EQUIPO. INCLUYE MICROESFERAS.</v>
          </cell>
          <cell r="D2313" t="str">
            <v>UN</v>
          </cell>
          <cell r="E2313">
            <v>4725</v>
          </cell>
        </row>
        <row r="2314">
          <cell r="B2314">
            <v>6582</v>
          </cell>
          <cell r="C2314" t="str">
            <v>DEMARCACIÓN DE LETRERO "SOLO BUS" (e= 15 mils. INCLUYE SUMINISTRO Y APLICACIÓN CON EQUIPO. INCLUYE MICROESFERAS.</v>
          </cell>
          <cell r="D2314" t="str">
            <v>UN</v>
          </cell>
          <cell r="E2314">
            <v>79273</v>
          </cell>
        </row>
        <row r="2315">
          <cell r="B2315">
            <v>6583</v>
          </cell>
          <cell r="C2315" t="str">
            <v>FLECHA DIRECCIONAL "FRENTE, DERECHA E IZQUIERDA" PARA PAVIMENTO RÍGIDO (e= 15 mils. ACRÍLICA BASE AGUA. INCLUYE SUMINISTRO Y APLICACIÓN CON EQUIPO. INCLUYE MICROESFERAS.</v>
          </cell>
          <cell r="D2315" t="str">
            <v>UN</v>
          </cell>
          <cell r="E2315">
            <v>56175</v>
          </cell>
        </row>
        <row r="2316">
          <cell r="B2316">
            <v>6584</v>
          </cell>
          <cell r="C2316" t="str">
            <v>PICTOGRAMA DE CEDA EL PASO EN CICLORRUTA (4 TRIÁNGULOS), (PINTURA ACRÍLICA BASE AGUA (e= 15 mils. INCLUYE SUMINISTRO Y APLICACIÓN CON EQUIPO. INCLUYE MICROESFERAS.</v>
          </cell>
          <cell r="D2316" t="str">
            <v>UN</v>
          </cell>
          <cell r="E2316">
            <v>6790</v>
          </cell>
        </row>
        <row r="2317">
          <cell r="B2317">
            <v>6585</v>
          </cell>
          <cell r="C2317" t="str">
            <v>DEMARCACIÓN DE FLECHA DE TERMINACIÓN DE CARRIL (e= 15 mils. ACRÍLICA BASE AGUA. INCLUYE SUMINISTRO Y APLICACIÓN CON EQUIPO. INCLUYE MICROESFERAS.</v>
          </cell>
          <cell r="D2317" t="str">
            <v>UN</v>
          </cell>
          <cell r="E2317">
            <v>73238</v>
          </cell>
        </row>
        <row r="2318">
          <cell r="B2318">
            <v>6586</v>
          </cell>
          <cell r="C2318" t="str">
            <v>FLECHA DIRECCIONAL "A LA IZQUIERDA" (e= 15 mils. ACRÍLICA BASE AGUA. ÁREA: 1.5037 m2 SEGÚN EL MANUAL DE SEÑALIZACIÓN VIAL. SUMINISTRO Y APLICACIÓN CON EQUIPO. INCLUYE MICROESFERAS.</v>
          </cell>
          <cell r="D2318" t="str">
            <v>UN</v>
          </cell>
          <cell r="E2318">
            <v>33506</v>
          </cell>
        </row>
        <row r="2319">
          <cell r="B2319">
            <v>6587</v>
          </cell>
          <cell r="C2319" t="str">
            <v>DEMARCACIÓN TEXTO PARE. ÁREA: 1.48 m2  (e= 15 mils, ACRÍLICA BASE AGUA. SUMINISTRO Y APLICACIÓN CON EQUIPO. INCLUYE MICROESFERAS.</v>
          </cell>
          <cell r="D2319" t="str">
            <v>UN</v>
          </cell>
          <cell r="E2319">
            <v>29177</v>
          </cell>
        </row>
        <row r="2320">
          <cell r="B2320">
            <v>6588</v>
          </cell>
          <cell r="C2320" t="str">
            <v>DEMARCACIÓN DE ACHURADO. AREA: 1.0 m2  (e= 15 mils, ACRÍLICA BASE AGUA. SUMINISTRO Y APLICACIÓN CON EQUIPO. INCLUYE MICROESFERAS.</v>
          </cell>
          <cell r="D2320" t="str">
            <v>M2</v>
          </cell>
          <cell r="E2320">
            <v>24692</v>
          </cell>
        </row>
        <row r="2321">
          <cell r="B2321">
            <v>6589</v>
          </cell>
          <cell r="C2321" t="str">
            <v>DEMARCACIÓN DE LINEA LOGARÍTMICA. ÁREA: 0.60 m2  (e= 15 mils, ACRÍLICA BASE AGUA. SUMINISTRO Y APLICACIÓN CON EQUIPO. INCLUYE MICROESFERAS.</v>
          </cell>
          <cell r="D2321" t="str">
            <v>ML</v>
          </cell>
          <cell r="E2321">
            <v>13790</v>
          </cell>
        </row>
        <row r="2322">
          <cell r="B2322">
            <v>6590</v>
          </cell>
          <cell r="C2322" t="str">
            <v>DEMARCACION LINEA DE PARE. ÁREA: 0.60 m2  (e= 15 mils, ACRÍLICA BASE AGUA. SUMINISTRO Y APLICACIÓN CON EQUIPO. INCLUYE MICROESFERAS.</v>
          </cell>
          <cell r="D2322" t="str">
            <v>M2</v>
          </cell>
          <cell r="E2322">
            <v>17690</v>
          </cell>
        </row>
        <row r="2323">
          <cell r="B2323">
            <v>6591</v>
          </cell>
          <cell r="C2323" t="str">
            <v>DEMARCACION LINEA DE LINEA SENDERO PEATONAL CONTINUA. ÁREA: 0.30 m2  (e= 15 mils, ACRÍLICA BASE AGUA. SUMINISTRO Y APLICACIÓN CON EQUIPO. INCLUYE MICROESFERAS.</v>
          </cell>
          <cell r="D2323" t="str">
            <v>ML</v>
          </cell>
          <cell r="E2323">
            <v>7804</v>
          </cell>
        </row>
        <row r="2324">
          <cell r="B2324">
            <v>6592</v>
          </cell>
          <cell r="C2324" t="str">
            <v>DEMARCACION ZONA ANTIBLOQUEO. AREA: 0.30 m2  (e= 15 mils, ACRILICA BASE AGUA. SUMINISTRO Y APLICACION CON EQUIPO. INCLUYE MICROESFERAS.</v>
          </cell>
          <cell r="D2324" t="str">
            <v>ML</v>
          </cell>
          <cell r="E2324">
            <v>7804</v>
          </cell>
        </row>
        <row r="2325">
          <cell r="B2325">
            <v>6593</v>
          </cell>
          <cell r="C2325" t="str">
            <v>DEMARCACIÓN DE LINEA DE PARADERO DE BUSES. ÁREA: 5.5775 m2  (e= 15 mils, ACRÍLICA BASE AGUA. SUMINISTRO Y APLICACIÓN CON EQUIPO. INCLUYE MICROESFERAS.</v>
          </cell>
          <cell r="D2325" t="str">
            <v>UN</v>
          </cell>
          <cell r="E2325">
            <v>126334</v>
          </cell>
        </row>
        <row r="2326">
          <cell r="B2326">
            <v>6594</v>
          </cell>
          <cell r="C2326" t="str">
            <v>DEMARCACIÓN PICTOGRAMA TRIÁNGULOS CEDA EL PASO. (e= 15 mils, ACRÍLICA BASE AGUA. SUMINISTRO Y APLICACIÓN CON EQUIPO. INCLUYE MICROESFERAS.</v>
          </cell>
          <cell r="D2326" t="str">
            <v>UN</v>
          </cell>
          <cell r="E2326">
            <v>19892</v>
          </cell>
        </row>
        <row r="2327">
          <cell r="B2327">
            <v>6595</v>
          </cell>
          <cell r="C2327" t="str">
            <v>DEMARCACION LINEA DE CEDA EL PASO DISCONTINUA. AREA: 0.32m2.  (e= 15 mils, ACRILICA BASE AGUA. SUMINISTRO Y APLICACION CON EQUIPO. INCLUYE MICROESFERAS.</v>
          </cell>
          <cell r="D2327" t="str">
            <v>UN</v>
          </cell>
          <cell r="E2327">
            <v>7992</v>
          </cell>
        </row>
        <row r="2328">
          <cell r="B2328">
            <v>6596</v>
          </cell>
          <cell r="C2328" t="str">
            <v>DEMARCACION LINEA DE PARADA DE TRANSMILENIO. AREA: 3.96 m2 SEGUN PARAMETROS DE DISEÑO DE TRANSMILENIO (e= 15 mils, ACRILICA BASE AGUA. SUMINISTRO Y APLICACION CON EQUIPO. INCLUYE MICROESFERAS.</v>
          </cell>
          <cell r="D2328" t="str">
            <v>UN</v>
          </cell>
          <cell r="E2328">
            <v>98066</v>
          </cell>
        </row>
        <row r="2329">
          <cell r="B2329">
            <v>6597</v>
          </cell>
          <cell r="C2329" t="str">
            <v>SISTEMA DE SUCCIÓN, DESCARGA, PRUEBA, ALIVIO Y DE EXTINCIÓN CONTRA INCENDIO - SUBCONTRATO PORTAL EL TUNAL (Incl: Ver Observaciones)</v>
          </cell>
          <cell r="D2329" t="str">
            <v>GLB</v>
          </cell>
          <cell r="E2329">
            <v>490585708</v>
          </cell>
        </row>
        <row r="2330">
          <cell r="B2330">
            <v>6598</v>
          </cell>
          <cell r="C2330" t="str">
            <v>TRANSFORMADOR  SECO CLASE F TRIFASICO DE 45 KVA, 11.4/0.480-277 KV ZCC 4% (NORMA CODENSA CTS-535) (Incluye suministro e instalación)</v>
          </cell>
          <cell r="D2330" t="str">
            <v>UN</v>
          </cell>
          <cell r="E2330">
            <v>21220743</v>
          </cell>
        </row>
        <row r="2331">
          <cell r="B2331">
            <v>6599</v>
          </cell>
          <cell r="C2331" t="str">
            <v>ADAPTADOR PVC MACHO ROSCADO DE 1 1/2" (Suministro e Instalación)</v>
          </cell>
          <cell r="D2331" t="str">
            <v>UN</v>
          </cell>
          <cell r="E2331">
            <v>8364</v>
          </cell>
        </row>
        <row r="2332">
          <cell r="B2332">
            <v>6600</v>
          </cell>
          <cell r="C2332" t="str">
            <v>REDUCCION PVC E.L. D= 1 1/2" X 1/2" (Incluye suministro e instalación, soldadura).</v>
          </cell>
          <cell r="D2332" t="str">
            <v>UN</v>
          </cell>
          <cell r="E2332">
            <v>8281</v>
          </cell>
        </row>
        <row r="2333">
          <cell r="B2333">
            <v>6601</v>
          </cell>
          <cell r="C2333" t="str">
            <v>TEE HD EXTREMO JUNTA HIDRÁULICA 12"x10" (Suministro e Instalación)</v>
          </cell>
          <cell r="D2333" t="str">
            <v>UN</v>
          </cell>
          <cell r="E2333">
            <v>2442143</v>
          </cell>
        </row>
        <row r="2334">
          <cell r="B2334">
            <v>6602</v>
          </cell>
          <cell r="C2334" t="str">
            <v>PILOTE D=2.00 M DE CONCRETO 4000 PSI VERIFICAR (28MPA) (Incl. Excavación, Cargue, movilización, montaje, descabece y desmontaje equipo)</v>
          </cell>
          <cell r="D2334" t="str">
            <v>M3</v>
          </cell>
          <cell r="E2334">
            <v>1449894</v>
          </cell>
        </row>
        <row r="2335">
          <cell r="B2335">
            <v>6603</v>
          </cell>
          <cell r="C2335" t="str">
            <v>TEE HD EXTREMO JUNTA HIDRÁULICA 12"x8" (Suministro e Instalación)</v>
          </cell>
          <cell r="D2335" t="str">
            <v>UN</v>
          </cell>
          <cell r="E2335">
            <v>1668480</v>
          </cell>
        </row>
        <row r="2336">
          <cell r="B2336">
            <v>6604</v>
          </cell>
          <cell r="C2336" t="str">
            <v>TEE HD EXTREMO JUNTA HIDRÁULICA 12"x6" (Suministro e Instalación)</v>
          </cell>
          <cell r="D2336" t="str">
            <v>UN</v>
          </cell>
          <cell r="E2336">
            <v>1525660</v>
          </cell>
        </row>
        <row r="2337">
          <cell r="B2337">
            <v>6605</v>
          </cell>
          <cell r="C2337" t="str">
            <v>PANEL CONTROLADOR DE ALARMA CONTRA INCENDIOS INTELIGENTE DIRECCIONABLE. (INCLUYE MODULOS, FUENTE ALIMENTACION PRINCIPAL, BATERIAS)</v>
          </cell>
          <cell r="D2337" t="str">
            <v>UN</v>
          </cell>
          <cell r="E2337">
            <v>6963838</v>
          </cell>
        </row>
        <row r="2338">
          <cell r="B2338">
            <v>6606</v>
          </cell>
          <cell r="C2338" t="str">
            <v>TEE HD EXTREMO JUNTA HIDRÁULICA 6"x 6" (Suministro e Instalación)</v>
          </cell>
          <cell r="D2338" t="str">
            <v>UN</v>
          </cell>
          <cell r="E2338">
            <v>478643</v>
          </cell>
        </row>
        <row r="2339">
          <cell r="B2339">
            <v>6607</v>
          </cell>
          <cell r="C2339" t="str">
            <v>DIFUSOR DE SUMINISTRO 510 CFM 12" X 12" (INCLUYE SUMINISTRO E INSTALACION)</v>
          </cell>
          <cell r="D2339" t="str">
            <v>UN</v>
          </cell>
          <cell r="E2339">
            <v>175635</v>
          </cell>
        </row>
        <row r="2340">
          <cell r="B2340">
            <v>6608</v>
          </cell>
          <cell r="C2340" t="str">
            <v>VÁLVULA TIPO MARIPOSA DE Ø 8" CLASE 150 CON EXTREMOS BRIDADOS (Suministro e Instalación)</v>
          </cell>
          <cell r="D2340" t="str">
            <v>UN</v>
          </cell>
          <cell r="E2340">
            <v>470331</v>
          </cell>
        </row>
        <row r="2341">
          <cell r="B2341">
            <v>6609</v>
          </cell>
          <cell r="C2341" t="str">
            <v>TEE HD EXTREMO JUNTA HIDRÁULICA 8"x 8" (Suministro e Instalación)</v>
          </cell>
          <cell r="D2341" t="str">
            <v>UN</v>
          </cell>
          <cell r="E2341">
            <v>835643</v>
          </cell>
        </row>
        <row r="2342">
          <cell r="B2342">
            <v>6610</v>
          </cell>
          <cell r="C2342" t="str">
            <v>REDUCCIÓN PVC SOLDAR DE 2" x 1 1/2"(Suministro e Instalación)</v>
          </cell>
          <cell r="D2342" t="str">
            <v>UN</v>
          </cell>
          <cell r="E2342">
            <v>11167</v>
          </cell>
        </row>
        <row r="2343">
          <cell r="B2343">
            <v>6611</v>
          </cell>
          <cell r="C2343" t="str">
            <v>REDUCCIÓN BRIDADA DE 24" x 16" CLASE 300 EN HD CON UNIONES MECÁNICAS SEGÚN NORMA AWWA C153(Suministro e Instalación)</v>
          </cell>
          <cell r="D2343" t="str">
            <v>UN</v>
          </cell>
          <cell r="E2343">
            <v>6356420</v>
          </cell>
        </row>
        <row r="2344">
          <cell r="B2344">
            <v>6612</v>
          </cell>
          <cell r="C2344" t="str">
            <v>REDUCCIÓN BRIDADA DE 14" x 12" CLASE 300 EN HD CON UNIONES MECÁNICAS SEGÚN NORMA AWWA C153(Suministro e Instalación)</v>
          </cell>
          <cell r="D2344" t="str">
            <v>UN</v>
          </cell>
          <cell r="E2344">
            <v>2196709</v>
          </cell>
        </row>
        <row r="2345">
          <cell r="B2345">
            <v>6613</v>
          </cell>
          <cell r="C2345" t="str">
            <v>ARRANCADOR SUAVE DE 41kW, aprox. 60hp 73amp. 440V (Incluye totalizador y cofre Nema 3R. Cumple RETIE). Suministro e Instalación</v>
          </cell>
          <cell r="D2345" t="str">
            <v>UN</v>
          </cell>
          <cell r="E2345">
            <v>4332055</v>
          </cell>
        </row>
        <row r="2346">
          <cell r="B2346">
            <v>6614</v>
          </cell>
          <cell r="C2346" t="str">
            <v>ARRANCADOR SUAVE DE 125 HP, 148amp (Incluye totalizador, cofre Nema 3R, cumple RETIE). Suministro e Instalación</v>
          </cell>
          <cell r="D2346" t="str">
            <v>UN</v>
          </cell>
          <cell r="E2346">
            <v>6856045</v>
          </cell>
        </row>
        <row r="2347">
          <cell r="B2347">
            <v>6615</v>
          </cell>
          <cell r="C2347" t="str">
            <v>REDUCCION PVC TIPO U.M. 3"x2" (Suministro e Instalación)</v>
          </cell>
          <cell r="D2347" t="str">
            <v>UN</v>
          </cell>
          <cell r="E2347">
            <v>16939</v>
          </cell>
        </row>
        <row r="2348">
          <cell r="B2348">
            <v>6616</v>
          </cell>
          <cell r="C2348" t="str">
            <v>CONEXIONES KIT SILLA YEE 600 x 160 PVC. SUMINISTRO E INSTALACIÓN.</v>
          </cell>
          <cell r="D2348" t="str">
            <v>UN</v>
          </cell>
          <cell r="E2348">
            <v>96896</v>
          </cell>
        </row>
        <row r="2349">
          <cell r="B2349">
            <v>6617</v>
          </cell>
          <cell r="C2349" t="str">
            <v>CONEXIONES KIT SILLA YEE 250 x 160 PVC. SUMINISTRO E INSTALACIÓN.</v>
          </cell>
          <cell r="D2349" t="str">
            <v>UN</v>
          </cell>
          <cell r="E2349">
            <v>96876</v>
          </cell>
        </row>
        <row r="2350">
          <cell r="B2350">
            <v>6618</v>
          </cell>
          <cell r="C2350" t="str">
            <v>CONEXIONES KIT SILLA YEE 500 x 160 PVC. SUMINISTRO E INSTALACIÓN.</v>
          </cell>
          <cell r="D2350" t="str">
            <v>UN</v>
          </cell>
          <cell r="E2350">
            <v>346260</v>
          </cell>
        </row>
        <row r="2351">
          <cell r="B2351">
            <v>6619</v>
          </cell>
          <cell r="C2351" t="str">
            <v>CONEXIONES KIT SILLA YEE 400 x 160 PVC. SUMINISTRO E INSTALACIÓN.</v>
          </cell>
          <cell r="D2351" t="str">
            <v>UN</v>
          </cell>
          <cell r="E2351">
            <v>219321</v>
          </cell>
        </row>
        <row r="2352">
          <cell r="B2352">
            <v>6620</v>
          </cell>
          <cell r="C2352" t="str">
            <v>ACERO ASTM A-36 No. 6 (Ø 3/4") PARA ESCALERAS DE ACCESO A POZOS DE ALCANTARILLADO. Suministro, fabricación, transporte y montaje.</v>
          </cell>
          <cell r="D2352" t="str">
            <v>ML</v>
          </cell>
          <cell r="E2352">
            <v>71238</v>
          </cell>
        </row>
        <row r="2353">
          <cell r="B2353">
            <v>6621</v>
          </cell>
          <cell r="C2353" t="str">
            <v>CÁMARA EN CONCRETO PREFABRICADO TIPO II. SUMINISTRO E INSTALACIÓN.</v>
          </cell>
          <cell r="D2353" t="str">
            <v>UN</v>
          </cell>
          <cell r="E2353">
            <v>11052822</v>
          </cell>
        </row>
        <row r="2354">
          <cell r="B2354">
            <v>6622</v>
          </cell>
          <cell r="C2354" t="str">
            <v xml:space="preserve">TUBO EN ACERO Ø 45" PN 10 TIPO CILINDRO DE ACERO CON REFUERZO DE VARILLA, CON UNIONES ESPIGO / CAMPANA CON EMPAQUE DE CAUCHO, CON REVESTIMIENTO INTERIOR Y RECUBRIMIENTO EXTERIOR EN MORTERO CEMENTO. FABRICADOS SEGÚN NORMA AWWA C200 PARTIR DE LÁMINA ASTM A </v>
          </cell>
          <cell r="D2354" t="str">
            <v>ML</v>
          </cell>
          <cell r="E2354">
            <v>3135560</v>
          </cell>
        </row>
        <row r="2355">
          <cell r="B2355">
            <v>6623</v>
          </cell>
          <cell r="C2355" t="str">
            <v>VÁLVULA COMPUERTA ELÁSTICA VA (VÁSTAGO ASCENDENTE) D=6" DN (DIÁMETRO NOMINAL) 150 mm CON EXTREMOS BRIDADOS (SUMINISTRO E INSTALACIÓN)</v>
          </cell>
          <cell r="D2355" t="str">
            <v>UN</v>
          </cell>
          <cell r="E2355">
            <v>1526896</v>
          </cell>
        </row>
        <row r="2356">
          <cell r="B2356">
            <v>6624</v>
          </cell>
          <cell r="C2356" t="str">
            <v>VÁLVULA TIPO MARIPOSA DE Ø 3" CLASE 150 CON EXTREMOS BRIDADOS (Suministro e Instalación)</v>
          </cell>
          <cell r="D2356" t="str">
            <v>UN</v>
          </cell>
          <cell r="E2356">
            <v>129749</v>
          </cell>
        </row>
        <row r="2357">
          <cell r="B2357">
            <v>6625</v>
          </cell>
          <cell r="C2357" t="str">
            <v>VÁLVULA TIPO MARIPOSA DE Ø 4" CLASE 150 CON EXTREMOS BRIDADOS (Suministro e Instalación)</v>
          </cell>
          <cell r="D2357" t="str">
            <v>UN</v>
          </cell>
          <cell r="E2357">
            <v>183469</v>
          </cell>
        </row>
        <row r="2358">
          <cell r="B2358">
            <v>6626</v>
          </cell>
          <cell r="C2358" t="str">
            <v>VÁLVULA TIPO MARIPOSA DE Ø 6" CLASE 150 CON EXTREMOS BRIDADOS (Suministro e Instalación)</v>
          </cell>
          <cell r="D2358" t="str">
            <v>UN</v>
          </cell>
          <cell r="E2358">
            <v>275830</v>
          </cell>
        </row>
        <row r="2359">
          <cell r="B2359">
            <v>6627</v>
          </cell>
          <cell r="C2359" t="str">
            <v>CODO EN ACERO Ø 45" DE 22 1/2° Y 45° PN 10 TIPO CILINDRO DE ACERO CON REFUERZO DE VARILLA, CON UNIONES ESPIGO / CAMPANA CON EMPAQUE DE CAUCHO, CON REVESTIMIENTO INTERIOR Y RECUBRIMIENTO EXTERIOR EN MORTERO CEMENTO. L= 095m x 0.95m PRESIÓN DE TRABAJO 150 P</v>
          </cell>
          <cell r="D2359" t="str">
            <v>UN</v>
          </cell>
          <cell r="E2359">
            <v>12553013</v>
          </cell>
        </row>
        <row r="2360">
          <cell r="B2360">
            <v>6628</v>
          </cell>
          <cell r="C2360" t="str">
            <v xml:space="preserve">CODO EN ACERO Ø 27" DE 22 1/2° Y 45° PN 10 TIPO CILINDRO DE ACERO CON REFUERZO DE VARILLA, CON UNIONES ESPIGO / CAMPANA CON EMPAQUE DE CAUCHO, CON REVESTIMIENTO INTERIOR Y RECUBRIMIENTO EXTERIOR EN MORTERO CEMENTO. L= 0.85m x 0.85m PRESIÓN DE TRABAJO 150 </v>
          </cell>
          <cell r="D2360" t="str">
            <v>UN</v>
          </cell>
          <cell r="E2360">
            <v>5352723</v>
          </cell>
        </row>
        <row r="2361">
          <cell r="B2361">
            <v>6629</v>
          </cell>
          <cell r="C2361" t="str">
            <v>CODO EN ACERO Ø 20"  DE 22 1/2° Y 45° PN 10 TIPO CILINDRO DE ACERO CON REFUERZO DE VARILLA, CON UNIONES ESPIGO / CAMPANA CON EMPAQUE DE CAUCHO, CON REVESTIMIENTO INTERIOR Y RECUBRIMIENTO EXTERIOR EN MORTERO CEMENTO. L= 0.65m x 0.65m PRESIÓN DE TRABAJO 150</v>
          </cell>
          <cell r="D2361" t="str">
            <v>UN</v>
          </cell>
          <cell r="E2361">
            <v>3833559</v>
          </cell>
        </row>
        <row r="2362">
          <cell r="B2362">
            <v>6630</v>
          </cell>
          <cell r="C2362" t="str">
            <v>CODO EN ACERO Ø 24"  DE 22 1/2° Y 45° PN 10 TIPO CILINDRO DE ACERO CON REFUERZO DE VARILLA, CON UNIONES ESPIGO / CAMPANA CON EMPAQUE DE CAUCHO, CON REVESTIMIENTO INTERIOR Y RECUBRIMIENTO EXTERIOR EN MORTERO CEMENTO. L= 0.80m x 0.80m PRESIÓN DE TRABAJO 150</v>
          </cell>
          <cell r="D2362" t="str">
            <v>UN</v>
          </cell>
          <cell r="E2362">
            <v>4386552</v>
          </cell>
        </row>
        <row r="2363">
          <cell r="B2363">
            <v>6631</v>
          </cell>
          <cell r="C2363" t="str">
            <v>REDUCCIÓN BRIDADA DE 12" x 10" CLASE 300 EN HD CON UNIONES MECÁNICAS SEGÚN NORMA AWWA C153(Suministro e Instalación)</v>
          </cell>
          <cell r="D2363" t="str">
            <v>UN</v>
          </cell>
          <cell r="E2363">
            <v>1403133</v>
          </cell>
        </row>
        <row r="2364">
          <cell r="B2364">
            <v>6632</v>
          </cell>
          <cell r="C2364" t="str">
            <v>CODO HD 22.5° EXTREMO JUNTA HIDRÁULICA PARA PVC D= 6" (Suministro e Instalación)</v>
          </cell>
          <cell r="D2364" t="str">
            <v>UN</v>
          </cell>
          <cell r="E2364">
            <v>312023</v>
          </cell>
        </row>
        <row r="2365">
          <cell r="B2365">
            <v>6633</v>
          </cell>
          <cell r="C2365" t="str">
            <v>REDUCCIÓN BRIDADA DE 24" x 20" CLASE 300 EN HD CON UNIONES MECÁNICAS SEGÚN NORMA AWWA C153(Suministro e Instalación)</v>
          </cell>
          <cell r="D2365" t="str">
            <v>UN</v>
          </cell>
          <cell r="E2365">
            <v>6958380</v>
          </cell>
        </row>
        <row r="2366">
          <cell r="B2366">
            <v>6634</v>
          </cell>
          <cell r="C2366" t="str">
            <v>CODO HD 22.5° BRIDADO D= 24" CLASE 300 CON UNIONES MECÁNICAS SEGÚN NORMA AWWA C153. (Suministro e Instalación)</v>
          </cell>
          <cell r="D2366" t="str">
            <v>UN</v>
          </cell>
          <cell r="E2366">
            <v>7077380</v>
          </cell>
        </row>
        <row r="2367">
          <cell r="B2367">
            <v>6635</v>
          </cell>
          <cell r="C2367" t="str">
            <v>CODO HD 22.5° BRIDADO D= 14" CLASE 300 CON UNIONES MECÁNICAS SEGÚN NORMA AWWA C153. (Suministro e Instalación)</v>
          </cell>
          <cell r="D2367" t="str">
            <v>UN</v>
          </cell>
          <cell r="E2367">
            <v>2297723</v>
          </cell>
        </row>
        <row r="2368">
          <cell r="B2368">
            <v>6636</v>
          </cell>
          <cell r="C2368" t="str">
            <v>CABLE MONOPOLAR DE COBRE, HF FR PARA 600V C.A. CALIBRE 1/0 AWG (Incluye suministro e instalación)</v>
          </cell>
          <cell r="D2368" t="str">
            <v>ML</v>
          </cell>
          <cell r="E2368">
            <v>18617</v>
          </cell>
        </row>
        <row r="2369">
          <cell r="B2369">
            <v>6637</v>
          </cell>
          <cell r="C2369" t="str">
            <v>CODO HD 11.25° BRIDADO D= 14" CLASE 300 CON UNIONES MECÁNICAS SEGÚN NORMA AWWA C153. (Suministro e Instalación)</v>
          </cell>
          <cell r="D2369" t="str">
            <v>UN</v>
          </cell>
          <cell r="E2369">
            <v>2297723</v>
          </cell>
        </row>
        <row r="2370">
          <cell r="B2370">
            <v>6638</v>
          </cell>
          <cell r="C2370" t="str">
            <v>CODO HD 45° BRIDADO D= 24" CLASE 300 CON UNIONES MECÁNICAS SEGÚN NORMA AWWA C153. (Suministro e Instalación)</v>
          </cell>
          <cell r="D2370" t="str">
            <v>UN</v>
          </cell>
          <cell r="E2370">
            <v>8505380</v>
          </cell>
        </row>
        <row r="2371">
          <cell r="B2371">
            <v>6639</v>
          </cell>
          <cell r="C2371" t="str">
            <v>TEE HD EXTREMO JUNTA HIDRÁULICA 6"x 4" (Suministro e Instalación)</v>
          </cell>
          <cell r="D2371" t="str">
            <v>UN</v>
          </cell>
          <cell r="E2371">
            <v>365593</v>
          </cell>
        </row>
        <row r="2372">
          <cell r="B2372">
            <v>6640</v>
          </cell>
          <cell r="C2372" t="str">
            <v>SENSOR DE MOVIMIENTO 360° PARA LUMINARIA - FOTOCONTROL (Suministro e Instalación)</v>
          </cell>
          <cell r="D2372" t="str">
            <v>UN</v>
          </cell>
          <cell r="E2372">
            <v>38001</v>
          </cell>
        </row>
        <row r="2373">
          <cell r="B2373">
            <v>6641</v>
          </cell>
          <cell r="C2373" t="str">
            <v>UNIÓN DESMONTAJE AUTOPORTANTE Ø 12" RÍGIDA CLASE 150 (Suministro e Instalación)</v>
          </cell>
          <cell r="D2373" t="str">
            <v>UN</v>
          </cell>
          <cell r="E2373">
            <v>2319068</v>
          </cell>
        </row>
        <row r="2374">
          <cell r="B2374">
            <v>6642</v>
          </cell>
          <cell r="C2374" t="str">
            <v>TEE PVC REDUCIDA UM DE 3" x 2" (Incluye suministro e instalación)</v>
          </cell>
          <cell r="D2374" t="str">
            <v>UN</v>
          </cell>
          <cell r="E2374">
            <v>17524</v>
          </cell>
        </row>
        <row r="2375">
          <cell r="B2375">
            <v>6643</v>
          </cell>
          <cell r="C2375" t="str">
            <v>TRANSFORMADOR SECO TIPO H 30 KVA, 480/208, 11.4/0.380-0.220 KV DYN (Incluye suministro e instalación)</v>
          </cell>
          <cell r="D2375" t="str">
            <v>UN</v>
          </cell>
          <cell r="E2375">
            <v>3587602</v>
          </cell>
        </row>
        <row r="2376">
          <cell r="B2376">
            <v>6644</v>
          </cell>
          <cell r="C2376" t="str">
            <v>VÁLVULA COMPUERTA ELÁSTICA VA (VÁSTAGO ASCENDENTE) D=4" CLASE 150mm CON EXTREMOS BRIDADOS (Suministro e instalación)</v>
          </cell>
          <cell r="D2376" t="str">
            <v>UN</v>
          </cell>
          <cell r="E2376">
            <v>877184</v>
          </cell>
        </row>
        <row r="2377">
          <cell r="B2377">
            <v>6645</v>
          </cell>
          <cell r="C2377" t="str">
            <v>TUBERÍA PVC D=1-1/2" RDE 21 (Suministro e instalación, incluye soldadura)</v>
          </cell>
          <cell r="D2377" t="str">
            <v>ML</v>
          </cell>
          <cell r="E2377">
            <v>13049</v>
          </cell>
        </row>
        <row r="2378">
          <cell r="B2378">
            <v>6646</v>
          </cell>
          <cell r="C2378" t="str">
            <v>CONCRETO 4000 PSI ( 28 MPA) PARA LOSA DE CUBIERTA REFORZADAS (Premezclado. Incluye Suministro, Formaleteo, Bombeo,  Colocación y Curado. No incluye Refuerzo)</v>
          </cell>
          <cell r="D2378" t="str">
            <v>M3</v>
          </cell>
          <cell r="E2378">
            <v>544516</v>
          </cell>
        </row>
        <row r="2379">
          <cell r="B2379">
            <v>6647</v>
          </cell>
          <cell r="C2379" t="str">
            <v>CAJA PARA MEDIDOR DE ENERGÍA TRIFÁSICO DE 57cm x 27cm x 18cm . (Incluye 2un Breaker industrial de 3X30A y protección para medidor. Cumple con especificación técnica Codensa ET900. Incluye suministro e instalación).</v>
          </cell>
          <cell r="D2379" t="str">
            <v>UN</v>
          </cell>
          <cell r="E2379">
            <v>334830</v>
          </cell>
        </row>
        <row r="2380">
          <cell r="B2380">
            <v>6648</v>
          </cell>
          <cell r="C2380" t="str">
            <v>CONCRETO 3500 PSI ( 24 MPA) PARA VIGA CABEZAL SOBRE PILOTES Y/O COLUMNAS (Premezclado. Incluye Suministro, Formaleteo, Bombeo,  Colocación y Curado. No incluye Refuerzo)</v>
          </cell>
          <cell r="D2380" t="str">
            <v>M3</v>
          </cell>
          <cell r="E2380">
            <v>486546</v>
          </cell>
        </row>
        <row r="2381">
          <cell r="B2381">
            <v>6649</v>
          </cell>
          <cell r="C2381" t="str">
            <v>CODO 90° CXC PVC SANITARIA D=2" (Incluye suministro e instalación)</v>
          </cell>
          <cell r="D2381" t="str">
            <v>UN</v>
          </cell>
          <cell r="E2381">
            <v>4473</v>
          </cell>
        </row>
        <row r="2382">
          <cell r="B2382">
            <v>6650</v>
          </cell>
          <cell r="C2382" t="str">
            <v>CONCRETO 4000 PSI ( 28 MPA) PARA ESTRIBOS (Premezclado. Incluye Suministro, Formaleteo, Bombeo,  Colocación y Curado. No incluye Refuerzo)</v>
          </cell>
          <cell r="D2382" t="str">
            <v>M3</v>
          </cell>
          <cell r="E2382">
            <v>555182</v>
          </cell>
        </row>
        <row r="2383">
          <cell r="B2383">
            <v>6651</v>
          </cell>
          <cell r="C2383" t="str">
            <v>TRANSFORMADOR TRIFÁSICO SECO TIPO H, 15 KVA, 480/208 - 120V (Cumple NTC 3445. Incluye suministro e instalación)</v>
          </cell>
          <cell r="D2383" t="str">
            <v>UN</v>
          </cell>
          <cell r="E2383">
            <v>3713068</v>
          </cell>
        </row>
        <row r="2384">
          <cell r="B2384">
            <v>6652</v>
          </cell>
          <cell r="C2384" t="str">
            <v>CABLE MONOPOLAR DE ALUMINIO, HF FR PARA 600V C.A. CALIBRE No. 4 AWG (Incluye suministro e instalación)</v>
          </cell>
          <cell r="D2384" t="str">
            <v>ML</v>
          </cell>
          <cell r="E2384">
            <v>6352</v>
          </cell>
        </row>
        <row r="2385">
          <cell r="B2385">
            <v>6653</v>
          </cell>
          <cell r="C2385" t="str">
            <v>CONFORMACION DE TALUDES EXISTENTES CON MAQUINARIA (Incluye Equipos y Mano de Obra)</v>
          </cell>
          <cell r="D2385" t="str">
            <v>M2</v>
          </cell>
          <cell r="E2385">
            <v>3143</v>
          </cell>
        </row>
        <row r="2386">
          <cell r="B2386">
            <v>6654</v>
          </cell>
          <cell r="C2386" t="str">
            <v>VÁLVULA COMPUERTA ELÁSTICA VASTAGO NO ASCENDENTE EXTREMO BRIDADO D=3" (Suministro e Instalación)</v>
          </cell>
          <cell r="D2386" t="str">
            <v>UN</v>
          </cell>
          <cell r="E2386">
            <v>621386</v>
          </cell>
        </row>
        <row r="2387">
          <cell r="B2387">
            <v>6655</v>
          </cell>
          <cell r="C2387" t="str">
            <v>ADAPTADOR PVC MACHO ROSCADO DE 3/4" (Suministro e Instalación)</v>
          </cell>
          <cell r="D2387" t="str">
            <v>UN</v>
          </cell>
          <cell r="E2387">
            <v>3330</v>
          </cell>
        </row>
        <row r="2388">
          <cell r="B2388">
            <v>6656</v>
          </cell>
          <cell r="C2388" t="str">
            <v>CONCRETO 3000 PSI PARA COLUMNAS. (Premezclado. Incluye Suministro, Formaleteo y Colocación. No incl. Refuerzo, Curado)</v>
          </cell>
          <cell r="D2388" t="str">
            <v>M3</v>
          </cell>
          <cell r="E2388">
            <v>546795</v>
          </cell>
        </row>
        <row r="2389">
          <cell r="B2389">
            <v>6657</v>
          </cell>
          <cell r="C2389" t="str">
            <v>REDUCCION BRIDADA HD 4"x 3". (Suministro e Instalación).</v>
          </cell>
          <cell r="D2389" t="str">
            <v>UN</v>
          </cell>
          <cell r="E2389">
            <v>249039</v>
          </cell>
        </row>
        <row r="2390">
          <cell r="B2390">
            <v>6658</v>
          </cell>
          <cell r="C2390" t="str">
            <v>CABLE MONOPOLAR DE ALUMINIO, HF FR PARA 600V C.A. CALIBRE No. 4/0 AWG (Incluye suministro e instalación)</v>
          </cell>
          <cell r="D2390" t="str">
            <v>ML</v>
          </cell>
          <cell r="E2390">
            <v>13699</v>
          </cell>
        </row>
        <row r="2391">
          <cell r="B2391">
            <v>6659</v>
          </cell>
          <cell r="C2391" t="str">
            <v>DIFUSOR DE SUMINISTRO 1150 CFM 20" X 16" (INCLUYE SUMINISTRO E INSTALACION)</v>
          </cell>
          <cell r="D2391" t="str">
            <v>UN</v>
          </cell>
          <cell r="E2391">
            <v>258725</v>
          </cell>
        </row>
        <row r="2392">
          <cell r="B2392">
            <v>6660</v>
          </cell>
          <cell r="C2392" t="str">
            <v>VÁLVULA VENTOSA HD DOBLE CÁMARA D=1" EXTREMO ROSCADO (Suministro e Instalación)</v>
          </cell>
          <cell r="D2392" t="str">
            <v>UN</v>
          </cell>
          <cell r="E2392">
            <v>703566</v>
          </cell>
        </row>
        <row r="2393">
          <cell r="B2393">
            <v>6661</v>
          </cell>
          <cell r="C2393" t="str">
            <v>CONCRETO 3000 PSI PARA VIGAS DE CIMENTACIÓN (Premezclado. Incluye Sumin., Formaleteo y Colocación. No incl. Refuerzo, Curado).</v>
          </cell>
          <cell r="D2393" t="str">
            <v>M3</v>
          </cell>
          <cell r="E2393">
            <v>460519</v>
          </cell>
        </row>
        <row r="2394">
          <cell r="B2394">
            <v>6662</v>
          </cell>
          <cell r="C2394" t="str">
            <v>UNION PVC U.M. EXT CORRUGADO/INT LISO U.M. NORMA NTC 3722-1 D=160MM (6") (Suministro e Instalación)</v>
          </cell>
          <cell r="D2394" t="str">
            <v>ML</v>
          </cell>
          <cell r="E2394">
            <v>33535</v>
          </cell>
        </row>
        <row r="2395">
          <cell r="B2395">
            <v>6663</v>
          </cell>
          <cell r="C2395" t="str">
            <v>INTERRUPTOR DOBLE PARA ENCENDIDO/APAGADO DE ILUMINACION DE 20 A.  (Incluye accesorios de instalación, fijación, caja de salida y elementos de conexión). NO incluye tubería ni cableado</v>
          </cell>
          <cell r="D2395" t="str">
            <v>UN</v>
          </cell>
          <cell r="E2395">
            <v>12102</v>
          </cell>
        </row>
        <row r="2396">
          <cell r="B2396">
            <v>6664</v>
          </cell>
          <cell r="C2396" t="str">
            <v>CONCRETO GRAVA COMÚN 3500 PSI (245 Kg/Cm2) PARA PARAPETO (PREMEZCLADO . INCLUYE SUMINISTRO, COLOCACIÓN,  FORMALETEO, BOMBEO Y CURADO. NO INCLUYE REFUERZO).</v>
          </cell>
          <cell r="D2396" t="str">
            <v>M3</v>
          </cell>
          <cell r="E2396">
            <v>437260</v>
          </cell>
        </row>
        <row r="2397">
          <cell r="B2397">
            <v>6665</v>
          </cell>
          <cell r="C2397" t="str">
            <v>CONCRETO 4000 PSI ( 28 MPA) PARA VIGA CABEZAL SOBRE PILOTES Y/O COLUMNAS (Premezclado. Incluye Suministro, Formaleteo, Bombeo,  Colocación y Curado. No incluye Refuerzo)</v>
          </cell>
          <cell r="D2397" t="str">
            <v>M3</v>
          </cell>
          <cell r="E2397">
            <v>500979</v>
          </cell>
        </row>
        <row r="2398">
          <cell r="B2398">
            <v>6666</v>
          </cell>
          <cell r="C2398" t="str">
            <v>CONCRETO 4000 PSI PARA DADOS DE COLUMNAS (Premezclado. Incluye Sumin, Formaleteo, bombeo, Colocación y curado. No incl. Refuerzo).</v>
          </cell>
          <cell r="D2398" t="str">
            <v>M3</v>
          </cell>
          <cell r="E2398">
            <v>505851</v>
          </cell>
        </row>
        <row r="2399">
          <cell r="B2399">
            <v>6667</v>
          </cell>
          <cell r="C2399" t="str">
            <v>CONCRETO 4000 PSI PARA ESTRUCTURA DE APROXIMACIÓN (Premezclado. Incluye Sumin., Formaleteo, Bombeo, Curado y Colocación. No incl. Refuerzo).</v>
          </cell>
          <cell r="D2399" t="str">
            <v>M3</v>
          </cell>
          <cell r="E2399">
            <v>459369</v>
          </cell>
        </row>
        <row r="2400">
          <cell r="B2400">
            <v>6668</v>
          </cell>
          <cell r="C2400" t="str">
            <v>TABLERO DE 30 CIRCUITOS TTV1 AUTOSOPORTADO CON PUERTA Y CHAPA, EN LÁMINA COLD ROLLED IP44  A 208/120 VC.A. BARRAJE TRIFÁSICO 225 A, 5 HILOS,  3F+N+T. CON TOTALIZADOR DE CAJA MOLDEADA DE 3X40 A, BREAKERS PARA MONTAJE EN RIEL: 1 DE 3X30 A, 5 DE 2X20 A Y 7 D</v>
          </cell>
          <cell r="D2400" t="str">
            <v>UN</v>
          </cell>
          <cell r="E2400">
            <v>1668240</v>
          </cell>
        </row>
        <row r="2401">
          <cell r="B2401">
            <v>6669</v>
          </cell>
          <cell r="C2401" t="str">
            <v>RETIRO DE CENTRO DE DISTRIBUCION URBANO, MONTAJE DE ESTRUCTURA TIPO H DE TRANSFORMADOR TRIFASICO CON CIRCUITO PRIMARIO TENGENCIAL Y RED TRENZADA DE B. T.  NORMA CODENSA CTU 503 (Incluye traslado a sitio de acopio)</v>
          </cell>
          <cell r="D2401" t="str">
            <v>GLB</v>
          </cell>
          <cell r="E2401">
            <v>317864</v>
          </cell>
        </row>
        <row r="2402">
          <cell r="B2402">
            <v>6670</v>
          </cell>
          <cell r="C2402" t="str">
            <v>MALLA ELECTROSOLDADA 0.15x0.15mx7.5 mm  D=7.5 mm(Incluye Suministro, Fijación e Instalación)</v>
          </cell>
          <cell r="D2402" t="str">
            <v>KG</v>
          </cell>
          <cell r="E2402">
            <v>3762</v>
          </cell>
        </row>
        <row r="2403">
          <cell r="B2403">
            <v>6671</v>
          </cell>
          <cell r="C2403" t="str">
            <v>MALLA ELECTROSOLDADA 0.15x0.15mx6.5mm  D=6.5 mm (Incluye Suministro, Fijación e Instalación)</v>
          </cell>
          <cell r="D2403" t="str">
            <v>KG</v>
          </cell>
          <cell r="E2403">
            <v>3762</v>
          </cell>
        </row>
        <row r="2404">
          <cell r="B2404">
            <v>6672</v>
          </cell>
          <cell r="C2404" t="str">
            <v>IMPERMEABILIZACIÓN EN LAMINAS PARA TABLERO DE SUPERESTRUCTURA (Incluye Suministro e instalación)</v>
          </cell>
          <cell r="D2404" t="str">
            <v>M2</v>
          </cell>
          <cell r="E2404">
            <v>1509</v>
          </cell>
        </row>
        <row r="2405">
          <cell r="B2405">
            <v>6673</v>
          </cell>
          <cell r="C2405" t="str">
            <v>DEMOLICION MANUAL DE CAJA SENCILLA CS 274 (Incluye demolición de placa piso, tapa, muros y cañuelas y cargue)</v>
          </cell>
          <cell r="D2405" t="str">
            <v>UN</v>
          </cell>
          <cell r="E2405">
            <v>140188</v>
          </cell>
        </row>
        <row r="2406">
          <cell r="B2406">
            <v>6674</v>
          </cell>
          <cell r="C2406" t="str">
            <v>EMPALME RECTO CONTRÁCTIL EN FRÍO PARA 35 KV, USO EXTERIOR, CALIBRE 2/0 A 600 MCM. INCLUYE SUMINISTRO E INSTALACIÓN</v>
          </cell>
          <cell r="D2406" t="str">
            <v>UN</v>
          </cell>
          <cell r="E2406">
            <v>15108</v>
          </cell>
        </row>
        <row r="2407">
          <cell r="B2407">
            <v>6675</v>
          </cell>
          <cell r="C2407" t="str">
            <v>RETIRO DE TRANSFORMADOR AISLADO EN ACEITE (DE 30 KVA A 225 KVA), 11.400 VC.A./208-120 VC.A. INSTALADO EN POSTE (Incluye traslado a sitio de acopio).</v>
          </cell>
          <cell r="D2407" t="str">
            <v>UN</v>
          </cell>
          <cell r="E2407">
            <v>224449</v>
          </cell>
        </row>
        <row r="2408">
          <cell r="B2408">
            <v>6676</v>
          </cell>
          <cell r="C2408" t="str">
            <v>DEMOLICION MANUAL DE CAJA SENCILLA CS 280  (Incluye demolición de placa piso, tapa, muros y cañuela y cargue).</v>
          </cell>
          <cell r="D2408" t="str">
            <v>UN</v>
          </cell>
          <cell r="E2408">
            <v>102455</v>
          </cell>
        </row>
        <row r="2409">
          <cell r="B2409">
            <v>6677</v>
          </cell>
          <cell r="C2409" t="str">
            <v>MACROMEDIDOR TIPO WOLTMAN DE 3" (IncluyeSuministro e instalación).</v>
          </cell>
          <cell r="D2409" t="str">
            <v>UN</v>
          </cell>
          <cell r="E2409">
            <v>1092270</v>
          </cell>
        </row>
        <row r="2410">
          <cell r="B2410">
            <v>6678</v>
          </cell>
          <cell r="C2410" t="str">
            <v>DERIVACION PARA CONEXION A TIERRA DE EQUIPOS EN CABLE DESNUDO DE COBRE 1/0 AWG  (Incluye suministro e instalación)</v>
          </cell>
          <cell r="D2410" t="str">
            <v>UN</v>
          </cell>
          <cell r="E2410">
            <v>45849</v>
          </cell>
        </row>
        <row r="2411">
          <cell r="B2411">
            <v>6679</v>
          </cell>
          <cell r="C2411" t="str">
            <v>SALIDA PARA LAMPARA LED 25W, 120V, 60HZ, IP65. Incluye luminaria, accesorios de instalación y fijación, caja de salida, elementos de conexión de empalme y de montaje. No incluye tubería ni cableado.</v>
          </cell>
          <cell r="D2411" t="str">
            <v>UN</v>
          </cell>
          <cell r="E2411">
            <v>2058264</v>
          </cell>
        </row>
        <row r="2412">
          <cell r="B2412">
            <v>6680</v>
          </cell>
          <cell r="C2412" t="str">
            <v>SALIDA PARA TOMACORRIENTE DOBLE REGULADA MONOFÁSICO CON POLO A TIERRA, 15 A, 120 V  TIPO NEMA 5-15R, IP 43. (Incluye caja de paso 5800, conduit PVC 3/4", conductor 3X12 AWG-HFFR).</v>
          </cell>
          <cell r="D2412" t="str">
            <v>UN</v>
          </cell>
          <cell r="E2412">
            <v>21681</v>
          </cell>
        </row>
        <row r="2413">
          <cell r="B2413">
            <v>6681</v>
          </cell>
          <cell r="C2413" t="str">
            <v>TABLERO DE 36 CIRCUITOS TNACPLAT EMPOTRADO CON PUERTA Y CHAPA, EN LÁMINA COLD ROLLED IP44 A 208/120 V. C.A BARRAJE TRIFÁSICO 5 HILOS, 3F+N+T. INTERRUPTORES ENCHUFABLES COMO TOTALIZADOR DE 3x75 A. INTERRUPTORES ENCHUFABLES: 30 DE 1x20A. INCLUYE TODOS LOS A</v>
          </cell>
          <cell r="D2413" t="str">
            <v>UN</v>
          </cell>
          <cell r="E2413">
            <v>486387</v>
          </cell>
        </row>
        <row r="2414">
          <cell r="B2414">
            <v>6682</v>
          </cell>
          <cell r="C2414" t="str">
            <v>INTERRUPTOR SENCILLO CONMUTABLE PARA ENCENDIDO/APAGADO DE ILUMINACIÓN DE 20 A. Incluye accesorios de instalación, fijación, caja de salida y elementos de conexión. No incluye tubería ni cableado.</v>
          </cell>
          <cell r="D2414" t="str">
            <v>UN</v>
          </cell>
          <cell r="E2414">
            <v>8585</v>
          </cell>
        </row>
        <row r="2415">
          <cell r="B2415">
            <v>6683</v>
          </cell>
          <cell r="C2415" t="str">
            <v>TEE HD EXTREMO JUNTA HIDRÁULICA 12" x 4" (Suministro e Instalación)</v>
          </cell>
          <cell r="D2415" t="str">
            <v>UN</v>
          </cell>
          <cell r="E2415">
            <v>1477943</v>
          </cell>
        </row>
        <row r="2416">
          <cell r="B2416">
            <v>6684</v>
          </cell>
          <cell r="C2416" t="str">
            <v>REDUCCIÓN BRIDADA DE 28" x 20" CLASE 300 EN HD CON UNIONES MECÁNICAS SEGÚN NORMA AWWA C153 (Suministro e Instalación)</v>
          </cell>
          <cell r="D2416" t="str">
            <v>UN</v>
          </cell>
          <cell r="E2416">
            <v>10168854</v>
          </cell>
        </row>
        <row r="2417">
          <cell r="B2417">
            <v>6685</v>
          </cell>
          <cell r="C2417" t="str">
            <v>TABLERO DISTRIBUCIÓN RECAUDO 480-277V, 3F+1N+1T (Incluye suministro e instalación)</v>
          </cell>
          <cell r="D2417" t="str">
            <v>UN</v>
          </cell>
          <cell r="E2417">
            <v>8117161</v>
          </cell>
        </row>
        <row r="2418">
          <cell r="B2418">
            <v>6686</v>
          </cell>
          <cell r="C2418" t="str">
            <v>CONFORMACION DE TERRAPLENES CON MATERIAL DE EXCAVACIÓN. (Incluye equipo y mano de obra)</v>
          </cell>
          <cell r="D2418" t="str">
            <v>M3</v>
          </cell>
          <cell r="E2418">
            <v>7645</v>
          </cell>
        </row>
        <row r="2419">
          <cell r="B2419">
            <v>6687</v>
          </cell>
          <cell r="C2419" t="str">
            <v>RECONSTRUCCIÓN CÁMARA DE INSPECCIÓN T-13 ETB (H=2.3m. Incluye Base, Muros, Cubierta, Aro-Base y Aro-Tapa)</v>
          </cell>
          <cell r="D2419" t="str">
            <v>UN</v>
          </cell>
          <cell r="E2419">
            <v>1406908</v>
          </cell>
        </row>
        <row r="2420">
          <cell r="B2420">
            <v>6688</v>
          </cell>
          <cell r="C2420" t="str">
            <v>VÁLVULA CHEQUE 8" CLASE  150 (Incluye suministro e instalación)</v>
          </cell>
          <cell r="D2420" t="str">
            <v>UN</v>
          </cell>
          <cell r="E2420">
            <v>1735565</v>
          </cell>
        </row>
        <row r="2421">
          <cell r="B2421">
            <v>6689</v>
          </cell>
          <cell r="C2421" t="str">
            <v>CONCRETO 3000 PSI PARA BORDILLOS Y MUROS SOBRE VIGA CABEZAL (Premezclado. Incluye Sumin., Formaleteo, bombeo, colocación y curado. No incl. Refuerzo).</v>
          </cell>
          <cell r="D2421" t="str">
            <v>M3</v>
          </cell>
          <cell r="E2421">
            <v>436905</v>
          </cell>
        </row>
        <row r="2422">
          <cell r="B2422">
            <v>6690</v>
          </cell>
          <cell r="C2422" t="str">
            <v>RETIRO DE CONDUCTORES (BT CALIBRE 3x4/0 + 1x2/0 Y MENORES, MT DE HASTA 3X350 MCM XLPE)</v>
          </cell>
          <cell r="D2422" t="str">
            <v>ML</v>
          </cell>
          <cell r="E2422">
            <v>160</v>
          </cell>
        </row>
        <row r="2423">
          <cell r="B2423">
            <v>6691</v>
          </cell>
          <cell r="C2423" t="str">
            <v>CONCRETO 5000 PSI COLOR OCRE PARA COLUMNAS (Premezclado. Incluye Sumin, Formaleteo y Colocación. No incl. Refuerzo, Curado).</v>
          </cell>
          <cell r="D2423" t="str">
            <v>M3</v>
          </cell>
          <cell r="E2423">
            <v>1010592</v>
          </cell>
        </row>
        <row r="2424">
          <cell r="B2424">
            <v>6692</v>
          </cell>
          <cell r="C2424" t="str">
            <v>CODO 90° PVC E.L. D= 3/4" (Incluye suministro e instalación, soldadura)</v>
          </cell>
          <cell r="D2424" t="str">
            <v>UN</v>
          </cell>
          <cell r="E2424">
            <v>4373</v>
          </cell>
        </row>
        <row r="2425">
          <cell r="B2425">
            <v>6693</v>
          </cell>
          <cell r="C2425" t="str">
            <v>GEOTEXTIL DE REFUERZO TIPO NT 2500 PARA TALUDES (Incluye Suministro e Instalación)</v>
          </cell>
          <cell r="D2425" t="str">
            <v>M2</v>
          </cell>
          <cell r="E2425">
            <v>8388</v>
          </cell>
        </row>
        <row r="2426">
          <cell r="B2426">
            <v>6694</v>
          </cell>
          <cell r="C2426" t="str">
            <v>TEE REDUCIDA PVC SOLDAR DE 1" x 3/4". (Suministro e instalación)</v>
          </cell>
          <cell r="D2426" t="str">
            <v>UN</v>
          </cell>
          <cell r="E2426">
            <v>5264</v>
          </cell>
        </row>
        <row r="2427">
          <cell r="B2427">
            <v>6695</v>
          </cell>
          <cell r="C2427" t="str">
            <v>DREN HORIZONTAL DE LONGITUD MENOR O IGUAL A DIEZ METROS (10 M) (Incluye Suministro e Instalación)</v>
          </cell>
          <cell r="D2427" t="str">
            <v>ML</v>
          </cell>
          <cell r="E2427">
            <v>68534</v>
          </cell>
        </row>
        <row r="2428">
          <cell r="B2428">
            <v>6696</v>
          </cell>
          <cell r="C2428" t="str">
            <v>PILOTE D=1.00 M DE CONCRETO 4000 PSI VERIFICAR (28MPA) (Incl. Excavación, Cargue, movilización, montaje, descabece y desmontaje equipo)</v>
          </cell>
          <cell r="D2428" t="str">
            <v>M3</v>
          </cell>
          <cell r="E2428">
            <v>1569937</v>
          </cell>
        </row>
        <row r="2429">
          <cell r="B2429">
            <v>6697</v>
          </cell>
          <cell r="C2429" t="str">
            <v>REDUCCION PVC TIPO U.M. 3"x2 1 /2" (Suministro e Instalación)</v>
          </cell>
          <cell r="D2429" t="str">
            <v>UN</v>
          </cell>
          <cell r="E2429">
            <v>16939</v>
          </cell>
        </row>
        <row r="2430">
          <cell r="B2430">
            <v>6698</v>
          </cell>
          <cell r="C2430" t="str">
            <v>TUBERIA PVC PARA DRENAJE D=2" SIN FILTRO (Incluye Suministro e Instalación)</v>
          </cell>
          <cell r="D2430" t="str">
            <v>ML</v>
          </cell>
          <cell r="E2430">
            <v>11066</v>
          </cell>
        </row>
        <row r="2431">
          <cell r="B2431">
            <v>6699</v>
          </cell>
          <cell r="C2431" t="str">
            <v>REDUCCION PVC TIPO U.M. 2 1 /2" x 2" (Suministro e Instalación)</v>
          </cell>
          <cell r="D2431" t="str">
            <v>UN</v>
          </cell>
          <cell r="E2431">
            <v>11653</v>
          </cell>
        </row>
        <row r="2432">
          <cell r="B2432">
            <v>6700</v>
          </cell>
          <cell r="C2432" t="str">
            <v>REDUCCIÓN  EN ACERO 45° x 42° CON ESPIGO Ø=45" Y CAMPANA Ø=42", revestida interior y exteriormente con mortero de cemento. L=0.35m. Presión de trabajo=150 psi) SUMINISTRO E INSTALACIÓN</v>
          </cell>
          <cell r="D2432" t="str">
            <v>UN</v>
          </cell>
          <cell r="E2432">
            <v>7485640</v>
          </cell>
        </row>
        <row r="2433">
          <cell r="B2433">
            <v>6701</v>
          </cell>
          <cell r="C2433" t="str">
            <v>BLOQUE DE POLIESTIRENO EXPANDIDO. (Incluye transporte e instalación).</v>
          </cell>
          <cell r="D2433" t="str">
            <v>M3</v>
          </cell>
          <cell r="E2433">
            <v>331373</v>
          </cell>
        </row>
        <row r="2434">
          <cell r="B2434">
            <v>6702</v>
          </cell>
          <cell r="C2434" t="str">
            <v>REDUCCION  EN ACERO 27° A 24° EN CCP. (Incluye espigo Ø=27" y campana Ø=24", revestida interior y exteriormente con mortero de cemento. L=0.35m. Presión de trabajo=150 psi).</v>
          </cell>
          <cell r="D2434" t="str">
            <v>UN</v>
          </cell>
          <cell r="E2434">
            <v>4389234</v>
          </cell>
        </row>
        <row r="2435">
          <cell r="B2435">
            <v>6703</v>
          </cell>
          <cell r="C2435" t="str">
            <v>CONCRETO 2000 PSI PARA MOJONES O PUNTOS DE CONTROL TOPOGRÁFICO (0.21mx 0.21m x 0.21m) (Premezclado. Incluye Suministro e Instalación.</v>
          </cell>
          <cell r="D2435" t="str">
            <v>UN</v>
          </cell>
          <cell r="E2435">
            <v>5610</v>
          </cell>
        </row>
        <row r="2436">
          <cell r="B2436">
            <v>6704</v>
          </cell>
          <cell r="C2436" t="str">
            <v>CONCRETO 3000 PSI COLOR OCRE PARA ESCALERAS (Premezclado. Incluye Sumin, Formaleteo y Colocación. No incl. Refuerzo, Curado).</v>
          </cell>
          <cell r="D2436" t="str">
            <v>M3</v>
          </cell>
          <cell r="E2436">
            <v>764288</v>
          </cell>
        </row>
        <row r="2437">
          <cell r="B2437">
            <v>6705</v>
          </cell>
          <cell r="C2437" t="str">
            <v>JUNTA DE DILATACION ELASTOMÉRICA PARA DESPLAZAMIENTO MIN=+/- 115 MM A MAX =+/- 130 MM (Incluye Suministro, accesorios, materiales e instalación).</v>
          </cell>
          <cell r="D2437" t="str">
            <v>ML</v>
          </cell>
          <cell r="E2437">
            <v>3870624</v>
          </cell>
        </row>
        <row r="2438">
          <cell r="B2438">
            <v>6706</v>
          </cell>
          <cell r="C2438" t="str">
            <v>CONCRETO 3000 PSI COLOR OCRE PARA PLACAS, VIGAS AÉREAS Y VIGUETAS (Premezclado. Incluye Sumin, Formaleteo y Colocación. No incl. Refuerzo, Curado).</v>
          </cell>
          <cell r="D2438" t="str">
            <v>M3</v>
          </cell>
          <cell r="E2438">
            <v>846712</v>
          </cell>
        </row>
        <row r="2439">
          <cell r="B2439">
            <v>6707</v>
          </cell>
          <cell r="C2439" t="str">
            <v>JUNTA DE DILATACION ELASTOMÉRICA PARA DESPLAZAMIENTO MIN=+/- 80 MM A MAX =+/- 100 MM (Incluye Suministro, accesorios, materiales e instalación).</v>
          </cell>
          <cell r="D2439" t="str">
            <v>ML</v>
          </cell>
          <cell r="E2439">
            <v>2616549</v>
          </cell>
        </row>
        <row r="2440">
          <cell r="B2440">
            <v>6708</v>
          </cell>
          <cell r="C2440" t="str">
            <v>CONCRETO 3000 PSI COLOR OCRE PARA COLUMNAS (Premezclado. Incluye Sumin, Formaleteo y Colocación. No incl. Refuerzo, Curado).</v>
          </cell>
          <cell r="D2440" t="str">
            <v>M3</v>
          </cell>
          <cell r="E2440">
            <v>821918</v>
          </cell>
        </row>
        <row r="2441">
          <cell r="B2441">
            <v>6709</v>
          </cell>
          <cell r="C2441" t="str">
            <v>JUNTA DE DILATACION ELASTOMÉRICA PARA DESPLAZAMIENTO MIN=+/- 65 MM A MAX =+/- 80 MM (Incluye Suministro, accesorios, materiales e instalación).</v>
          </cell>
          <cell r="D2441" t="str">
            <v>ML</v>
          </cell>
          <cell r="E2441">
            <v>2616549</v>
          </cell>
        </row>
        <row r="2442">
          <cell r="B2442">
            <v>6710</v>
          </cell>
          <cell r="C2442" t="str">
            <v>CONCRETO 4000 PSI PARA VIGAS DE CIMENTACIÓN (Premezclado. Incluye Sumin., Formaleteo y Colocación. No incl. Refuerzo, Curado).</v>
          </cell>
          <cell r="D2442" t="str">
            <v>M3</v>
          </cell>
          <cell r="E2442">
            <v>493713</v>
          </cell>
        </row>
        <row r="2443">
          <cell r="B2443">
            <v>6711</v>
          </cell>
          <cell r="C2443" t="str">
            <v>JUNTA DE DILATACION ELASTOMÉRICA PARA DESPLAZAMIENTO MIN=+/- 100 MM A MAX =+/- 115 MM (Incluye Suministro, accesorios, materiales e instalación).</v>
          </cell>
          <cell r="D2443" t="str">
            <v>ML</v>
          </cell>
          <cell r="E2443">
            <v>3913925</v>
          </cell>
        </row>
        <row r="2444">
          <cell r="B2444">
            <v>6712</v>
          </cell>
          <cell r="C2444" t="str">
            <v>JUNTA DE DILATACION JNA-70 PARA DESPLAZAMIENTO MIN=+/- 35 MM A MAX (Incluye Suministro, accesorios, materiales e instalación).</v>
          </cell>
          <cell r="D2444" t="str">
            <v>ML</v>
          </cell>
          <cell r="E2444">
            <v>876573</v>
          </cell>
        </row>
        <row r="2445">
          <cell r="B2445">
            <v>6713</v>
          </cell>
          <cell r="C2445" t="str">
            <v>APOYO ELASTOMÉRICO TIPO SLIDE-FLON 60x70x7,5 cm PARA SUPERESTRUCTURA ^=+/- 180 mm Y CARGA AXIAL SEGÚN PLANOS. Incluye lámina de fijación, lámina de teflón, accesorios, suministro e instalación.</v>
          </cell>
          <cell r="D2445" t="str">
            <v>UN</v>
          </cell>
          <cell r="E2445">
            <v>4179544</v>
          </cell>
        </row>
        <row r="2446">
          <cell r="B2446">
            <v>6714</v>
          </cell>
          <cell r="C2446" t="str">
            <v>RACK (Gabinete) CERRADO DE COMUNICACIONES DE PISO 20 RU. EN LÁMINA COLD ROLLED 20" (Dimensiones: Altura 95 cm +/- 10 cm, Ancho 65 cm +/- 10 cm, Profundidad 60 cm +/- 5 ccm)</v>
          </cell>
          <cell r="D2446" t="str">
            <v>UN</v>
          </cell>
          <cell r="E2446">
            <v>473066</v>
          </cell>
        </row>
        <row r="2447">
          <cell r="B2447">
            <v>6715</v>
          </cell>
          <cell r="C2447" t="str">
            <v>RECONSTRUCCIÓN CÁMARA DE INSPECCIÓN T-13A ETB (H=2.3m. Incluye Base, Muros, Cubierta, Aro-Base y Aro-Tapa)</v>
          </cell>
          <cell r="D2447" t="str">
            <v>UN</v>
          </cell>
          <cell r="E2447">
            <v>1782182</v>
          </cell>
        </row>
        <row r="2448">
          <cell r="B2448">
            <v>6716</v>
          </cell>
          <cell r="C2448" t="str">
            <v>CODO HD 11.25° EXTREMO LISO PARA PVC D=14" (Suministro e Instalación)</v>
          </cell>
          <cell r="D2448" t="str">
            <v>UN</v>
          </cell>
          <cell r="E2448">
            <v>1395885</v>
          </cell>
        </row>
        <row r="2449">
          <cell r="B2449">
            <v>6717</v>
          </cell>
          <cell r="C2449" t="str">
            <v>RECONSTRUCCIÓN CÁMARA DE INSPECCIÓN T-14 ETB (H=2.3m. Incluye Base, Muros, Cubierta, Aro-Base y Aro-Tapa)</v>
          </cell>
          <cell r="D2449" t="str">
            <v>UN</v>
          </cell>
          <cell r="E2449">
            <v>1571959</v>
          </cell>
        </row>
        <row r="2450">
          <cell r="B2450">
            <v>6718</v>
          </cell>
          <cell r="C2450" t="str">
            <v>RECONSTRUCCIÓN CÁMARA DE INSPECCIÓN T-14A ETB (H=2.3m. Incluye Base, Muros, Cubierta, Aro-Base y Aro-Tapa)</v>
          </cell>
          <cell r="D2450" t="str">
            <v>UN</v>
          </cell>
          <cell r="E2450">
            <v>1592369</v>
          </cell>
        </row>
        <row r="2451">
          <cell r="B2451">
            <v>6719</v>
          </cell>
          <cell r="C2451" t="str">
            <v>RECONSTRUCCIÓN CÁMARA DE INSPECCIÓN T-16 ETB (H=2.3m. Incluye Base, Muros, Cubierta, Aro-Base y Aro-Tapa)</v>
          </cell>
          <cell r="D2451" t="str">
            <v>UN</v>
          </cell>
          <cell r="E2451">
            <v>1886901</v>
          </cell>
        </row>
        <row r="2452">
          <cell r="B2452">
            <v>6720</v>
          </cell>
          <cell r="C2452" t="str">
            <v>RECONSTRUCCIÓN CÁMARA DE INSPECCIÓN T-16A ETB (H=2.3m. Incluye Base, Muros, Cubierta, Aro-Base y Aro-Tapa)</v>
          </cell>
          <cell r="D2452" t="str">
            <v>UN</v>
          </cell>
          <cell r="E2452">
            <v>2144497</v>
          </cell>
        </row>
        <row r="2453">
          <cell r="B2453">
            <v>6721</v>
          </cell>
          <cell r="C2453" t="str">
            <v>RECONSTRUCCIÓN CÁMARA DE INSPECCIÓN T-18 ETB (H=2.3m. Incluye Base, Muros, Cubierta, Aro-Base y Aro-Tapa)</v>
          </cell>
          <cell r="D2453" t="str">
            <v>UN</v>
          </cell>
          <cell r="E2453">
            <v>1292112</v>
          </cell>
        </row>
        <row r="2454">
          <cell r="B2454">
            <v>6722</v>
          </cell>
          <cell r="C2454" t="str">
            <v>TAPON HD EXTREMO JUNTA HIDRÁULICA D=4"  (Suministro e Instalación)</v>
          </cell>
          <cell r="D2454" t="str">
            <v>UN</v>
          </cell>
          <cell r="E2454">
            <v>162295</v>
          </cell>
        </row>
        <row r="2455">
          <cell r="B2455">
            <v>6723</v>
          </cell>
          <cell r="C2455" t="str">
            <v>ARRANCADOR SUAVE DE 150 HP, 178amp. 440v (Incluye totalizador y cofre Nema 3R, cumple RETIE). Suministro e Instalación</v>
          </cell>
          <cell r="D2455" t="str">
            <v>UN</v>
          </cell>
          <cell r="E2455">
            <v>8245965</v>
          </cell>
        </row>
        <row r="2456">
          <cell r="B2456">
            <v>6724</v>
          </cell>
          <cell r="C2456" t="str">
            <v>CODO HD 22.5° EXTREMO JUNTA HIDRÁULICA PARA PVC D= 8" (Suministro e Instalación)</v>
          </cell>
          <cell r="D2456" t="str">
            <v>UN</v>
          </cell>
          <cell r="E2456">
            <v>484798</v>
          </cell>
        </row>
        <row r="2457">
          <cell r="B2457">
            <v>6725</v>
          </cell>
          <cell r="C2457" t="str">
            <v>REDUCCIÓN PVC SOLDAR DE 1 1/2" x 3/4"(Suministro e Instalación)</v>
          </cell>
          <cell r="D2457" t="str">
            <v>UN</v>
          </cell>
          <cell r="E2457">
            <v>7710</v>
          </cell>
        </row>
        <row r="2458">
          <cell r="B2458">
            <v>6726</v>
          </cell>
          <cell r="C2458" t="str">
            <v>ARRANCADOR SUAVE DE 28kW, aprox. 40 HP 50amp. 440v (Incluye totalizador y cofre Nema 3R, cumple RETIE). Suministro e Instalación</v>
          </cell>
          <cell r="D2458" t="str">
            <v>UN</v>
          </cell>
          <cell r="E2458">
            <v>3765615</v>
          </cell>
        </row>
        <row r="2459">
          <cell r="B2459">
            <v>6727</v>
          </cell>
          <cell r="C2459" t="str">
            <v>ARRANCADOR SUAVE DE 18kW, aprox. 25 HP 32amp. 440v (Incluye totalizador y cofre Nema 3R, cumple RETIE). Suministro e Instalación</v>
          </cell>
          <cell r="D2459" t="str">
            <v>UN</v>
          </cell>
          <cell r="E2459">
            <v>3332455</v>
          </cell>
        </row>
        <row r="2460">
          <cell r="B2460">
            <v>6728</v>
          </cell>
          <cell r="C2460" t="str">
            <v>REDUCCIÓN PVC SOLDAR DE 2" x 1/2"(Suministro e Instalación)</v>
          </cell>
          <cell r="D2460" t="str">
            <v>UN</v>
          </cell>
          <cell r="E2460">
            <v>10897</v>
          </cell>
        </row>
        <row r="2461">
          <cell r="B2461">
            <v>6729</v>
          </cell>
          <cell r="C2461" t="str">
            <v>JUNTA DE DILATACION JNA-330 PARA DESPLAZAMIENTO =+/- 165 MM A MAX (Incluye Suministro, accesorios, materiales e instalación).</v>
          </cell>
          <cell r="D2461" t="str">
            <v>ML</v>
          </cell>
          <cell r="E2461">
            <v>5410368</v>
          </cell>
        </row>
        <row r="2462">
          <cell r="B2462">
            <v>6730</v>
          </cell>
          <cell r="C2462" t="str">
            <v>TUBERÍA EN ACERO Ø16" CON UNIONES ESPIGO/CAMPANA CON EMPAQUE DE CAUCHO. REVEST.INTERIOR Y RECUBR EXT. EN MORTERO CEMENTO. L= 6.00m PRESIÓN TRABAJO 150 PSI. SUMINISTRO E INSTALACIÓN</v>
          </cell>
          <cell r="D2462" t="str">
            <v>ML</v>
          </cell>
          <cell r="E2462">
            <v>675911</v>
          </cell>
        </row>
        <row r="2463">
          <cell r="B2463">
            <v>6731</v>
          </cell>
          <cell r="C2463" t="str">
            <v>CODO EN ACERO Ø24" ENTRE 67 1/2° Y 90° JUNTA ESPIGO Y CAMPANA, CON EMPAQUE DE CAUCHO, CON REVEST.INT. Y RECUBR. EXT. EN MORTERO DE CEMENTO. L= 1.65m x 1.65m PRESIÓN DE TRABAJO 150PSI. SUMINISTRO E INSTALACIÓN</v>
          </cell>
          <cell r="D2463" t="str">
            <v>UN</v>
          </cell>
          <cell r="E2463">
            <v>7179046</v>
          </cell>
        </row>
        <row r="2464">
          <cell r="B2464">
            <v>6732</v>
          </cell>
          <cell r="C2464" t="str">
            <v>TUBO EN ACERO Ø 20" CON UNIONES ESPIGO/CAMPANA CON EMPAQUE DE CAUCHO. REVEST.INTERIOR Y RECUBR EXT. EN MORTERO CEMENTO. L= 6.00m PRESIÓN TRABAJO 150 PSI. NORMA AWWA C200 A PARTIR DE LÁMINA ASTM A 36</v>
          </cell>
          <cell r="D2464" t="str">
            <v>UN</v>
          </cell>
          <cell r="E2464">
            <v>846394</v>
          </cell>
        </row>
        <row r="2465">
          <cell r="B2465">
            <v>6733</v>
          </cell>
          <cell r="C2465" t="str">
            <v>REDUCCIÓN  EN ACERO 24" x 16" PN10 TIPO CILINDRO CON REFUERZO DE VARILLA CON ESPIGO Ø=24" Y CAMPANA Ø=16", REVESTIDA INTERIOR Y EXTERIOR CON MORTERO DE CEMENTO. L=0.90m. Presión de trabajo=150 psi</v>
          </cell>
          <cell r="D2465" t="str">
            <v>UN</v>
          </cell>
          <cell r="E2465">
            <v>4640895</v>
          </cell>
        </row>
        <row r="2466">
          <cell r="B2466">
            <v>6734</v>
          </cell>
          <cell r="C2466" t="str">
            <v>CODO EN ACERO D=16" ENTRE 22 ½° Y 45° CCP JUNTA ESPIGO-CAMPANA CON EMPAQUE DE CAUCHO, CON REVEST.INT. Y RECUBR. EXT. EN MORTERO DE CEMENTO. L=0.60X0.60M. PRESION DE TRABAJO 150PSI. SUMINISTRO E INSTALACIÓN</v>
          </cell>
          <cell r="D2466" t="str">
            <v>UN</v>
          </cell>
          <cell r="E2466">
            <v>3074577</v>
          </cell>
        </row>
        <row r="2467">
          <cell r="B2467">
            <v>6735</v>
          </cell>
          <cell r="C2467" t="str">
            <v>CODO HD 45° EXTREMO JUNTA HIDRÁULICA PARA PVC D= 8" (Suministro e Instalación)</v>
          </cell>
          <cell r="D2467" t="str">
            <v>UN</v>
          </cell>
          <cell r="E2467">
            <v>621648</v>
          </cell>
        </row>
        <row r="2468">
          <cell r="B2468">
            <v>6736</v>
          </cell>
          <cell r="C2468" t="str">
            <v>TEE PVC 4" (Suministro e instalación)</v>
          </cell>
          <cell r="D2468" t="str">
            <v>UN</v>
          </cell>
          <cell r="E2468">
            <v>21320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M25"/>
  <sheetViews>
    <sheetView view="pageBreakPreview" topLeftCell="A13" zoomScale="85" zoomScaleNormal="85" zoomScaleSheetLayoutView="85" workbookViewId="0">
      <selection activeCell="J7" sqref="J7"/>
    </sheetView>
  </sheetViews>
  <sheetFormatPr baseColWidth="10" defaultColWidth="11.453125" defaultRowHeight="12.5"/>
  <cols>
    <col min="1" max="1" width="5.26953125" customWidth="1"/>
    <col min="2" max="2" width="13.7265625" style="15" customWidth="1"/>
    <col min="3" max="3" width="9.7265625" customWidth="1"/>
    <col min="4" max="4" width="21.7265625" customWidth="1"/>
    <col min="5" max="5" width="15.54296875" customWidth="1"/>
    <col min="6" max="6" width="17" customWidth="1"/>
    <col min="7" max="7" width="14.54296875" customWidth="1"/>
    <col min="8" max="8" width="8" style="15" bestFit="1" customWidth="1"/>
    <col min="9" max="9" width="10.453125" style="15" customWidth="1"/>
    <col min="10" max="10" width="16.7265625" customWidth="1"/>
    <col min="11" max="11" width="17.7265625" customWidth="1"/>
    <col min="12" max="12" width="10.54296875" bestFit="1" customWidth="1"/>
    <col min="13" max="13" width="12.54296875" bestFit="1" customWidth="1"/>
    <col min="14" max="14" width="12.7265625" bestFit="1" customWidth="1"/>
  </cols>
  <sheetData>
    <row r="1" spans="1:13" ht="51" customHeight="1">
      <c r="A1" s="674"/>
      <c r="B1" s="675"/>
      <c r="C1" s="678" t="s">
        <v>0</v>
      </c>
      <c r="D1" s="679"/>
      <c r="E1" s="679"/>
      <c r="F1" s="679"/>
      <c r="G1" s="679"/>
      <c r="H1" s="680"/>
      <c r="I1" s="681"/>
      <c r="J1" s="682"/>
      <c r="K1" s="683"/>
    </row>
    <row r="2" spans="1:13" ht="25.5" customHeight="1">
      <c r="A2" s="676"/>
      <c r="B2" s="677"/>
      <c r="C2" s="687" t="s">
        <v>1</v>
      </c>
      <c r="D2" s="688"/>
      <c r="E2" s="688"/>
      <c r="F2" s="688"/>
      <c r="G2" s="688"/>
      <c r="H2" s="689"/>
      <c r="I2" s="684"/>
      <c r="J2" s="685"/>
      <c r="K2" s="686"/>
    </row>
    <row r="3" spans="1:13" ht="15.5">
      <c r="A3" s="676"/>
      <c r="B3" s="677"/>
      <c r="C3" s="690" t="s">
        <v>2</v>
      </c>
      <c r="D3" s="688"/>
      <c r="E3" s="688"/>
      <c r="F3" s="688"/>
      <c r="G3" s="688"/>
      <c r="H3" s="689"/>
      <c r="I3" s="1" t="s">
        <v>3</v>
      </c>
      <c r="J3" s="691" t="str">
        <f>[97]Datos!B1</f>
        <v>V2 del 26 de enero de 2024</v>
      </c>
      <c r="K3" s="692"/>
    </row>
    <row r="4" spans="1:13" ht="15.75" customHeight="1">
      <c r="A4" s="693"/>
      <c r="B4" s="694"/>
      <c r="C4" s="694"/>
      <c r="D4" s="694"/>
      <c r="E4" s="694"/>
      <c r="F4" s="694"/>
      <c r="G4" s="694"/>
      <c r="H4" s="694"/>
      <c r="I4" s="694"/>
      <c r="J4" s="694"/>
      <c r="K4" s="695"/>
    </row>
    <row r="5" spans="1:13" ht="39">
      <c r="A5" s="2" t="s">
        <v>4</v>
      </c>
      <c r="B5" s="3" t="s">
        <v>5</v>
      </c>
      <c r="C5" s="696" t="s">
        <v>6</v>
      </c>
      <c r="D5" s="697"/>
      <c r="E5" s="697"/>
      <c r="F5" s="697"/>
      <c r="G5" s="698"/>
      <c r="H5" s="4" t="s">
        <v>7</v>
      </c>
      <c r="I5" s="4" t="s">
        <v>8</v>
      </c>
      <c r="J5" s="4" t="s">
        <v>9</v>
      </c>
      <c r="K5" s="4" t="s">
        <v>10</v>
      </c>
    </row>
    <row r="6" spans="1:13">
      <c r="A6" s="5">
        <v>1</v>
      </c>
      <c r="B6" s="6">
        <v>3378</v>
      </c>
      <c r="C6" s="699" t="str">
        <f>VLOOKUP(B6,[98]APUs!$D$4:$G$4130,2,FALSE)</f>
        <v>DESCAPOTE A MANO EN MATERIAL COMUN (E=0.1M. INCLUYE CARGUE)</v>
      </c>
      <c r="D6" s="700"/>
      <c r="E6" s="700"/>
      <c r="F6" s="700"/>
      <c r="G6" s="701"/>
      <c r="H6" s="6" t="str">
        <f>VLOOKUP(B6,[98]APUs!$D$4:$G$4130,3,FALSE)</f>
        <v>M2</v>
      </c>
      <c r="I6" s="7">
        <f>'1 PY-CANT'!M7</f>
        <v>40</v>
      </c>
      <c r="J6" s="8">
        <f>VLOOKUP(B6,[99]APUs!$D$4:$G$4149,4,FALSE)</f>
        <v>3666</v>
      </c>
      <c r="K6" s="8">
        <f>I6*J6</f>
        <v>146640</v>
      </c>
      <c r="L6" s="9"/>
    </row>
    <row r="7" spans="1:13" s="11" customFormat="1" ht="52.5" customHeight="1">
      <c r="A7" s="10">
        <v>2</v>
      </c>
      <c r="B7" s="6">
        <v>4947</v>
      </c>
      <c r="C7" s="673" t="str">
        <f>VLOOKUP(B7,[98]APUs!$D$4:$G$4130,2,FALSE)</f>
        <v>LAVADO DE ESTRUCTURA EN CONCRETO Y/O METÁLICAS. INCLUYE ALQUILER DE HIDROLAVADORA 1300W MOTOR A GASOLINA PRESIÓN 3200 PSI. INCLUYE IMPLEMENTOS DE ASEO (DETERGENTE INDUSTRIAL), AGUA, COMBUSTIBLE Y MANO DE OBRA.</v>
      </c>
      <c r="D7" s="673"/>
      <c r="E7" s="673"/>
      <c r="F7" s="673"/>
      <c r="G7" s="673"/>
      <c r="H7" s="6" t="str">
        <f>VLOOKUP(B7,[98]APUs!$D$4:$G$4130,3,FALSE)</f>
        <v>M2</v>
      </c>
      <c r="I7" s="7">
        <f>'1 PY-CANT'!M102</f>
        <v>96</v>
      </c>
      <c r="J7" s="8">
        <f>VLOOKUP(B7,[99]APUs!$D$4:$G$4149,4,FALSE)</f>
        <v>5395</v>
      </c>
      <c r="K7" s="8">
        <f t="shared" ref="K7:K16" si="0">I7*J7</f>
        <v>517920</v>
      </c>
      <c r="M7" s="12"/>
    </row>
    <row r="8" spans="1:13" s="11" customFormat="1" ht="42" customHeight="1">
      <c r="A8" s="5">
        <v>3</v>
      </c>
      <c r="B8" s="6">
        <v>7864</v>
      </c>
      <c r="C8" s="673" t="str">
        <f>VLOOKUP(B8,[98]APUs!$D$4:$G$4130,2,FALSE)</f>
        <v>LAVADO DE ESTRUCTURA EN CONCRETO Y/O METÁLICAS CON ANDAMIO CERTIFICADO. INCLUYE ALQUILER DE HIDROLAVADORA A GASOLINA PRESIÓN 3200 PSI. INCLUYE PLANTA ELÉCTRICA, AGUA Y MANO DE OBRA.</v>
      </c>
      <c r="D8" s="673"/>
      <c r="E8" s="673"/>
      <c r="F8" s="673"/>
      <c r="G8" s="673"/>
      <c r="H8" s="6" t="str">
        <f>VLOOKUP(B8,[98]APUs!$D$4:$G$4130,3,FALSE)</f>
        <v>M2</v>
      </c>
      <c r="I8" s="7">
        <f>'1 PY-CANT'!M188</f>
        <v>410</v>
      </c>
      <c r="J8" s="8">
        <f>VLOOKUP(B8,[99]APUs!$D$4:$G$4149,4,FALSE)</f>
        <v>7871</v>
      </c>
      <c r="K8" s="8">
        <f t="shared" si="0"/>
        <v>3227110</v>
      </c>
      <c r="L8" s="12"/>
      <c r="M8" s="12"/>
    </row>
    <row r="9" spans="1:13" s="11" customFormat="1" ht="43.5" customHeight="1">
      <c r="A9" s="10">
        <v>4</v>
      </c>
      <c r="B9" s="6">
        <v>6294</v>
      </c>
      <c r="C9" s="673" t="str">
        <f>VLOOKUP(B9,[98]APUs!$D$4:$G$4130,2,FALSE)</f>
        <v>REPARACIÓN DE BARANDAS EXISTENTES. INCLUYE LIMPIEZA, MORTERO DE REPARACIÓN, INHIBIDOR DE CORROSIÓN, PINTURA ANTICARBONATACIÓN, SUMINISTRO DE MANO DE OBRA, EQUIPOS Y MANEJO DE DESPERDICIOS.</v>
      </c>
      <c r="D9" s="673"/>
      <c r="E9" s="673"/>
      <c r="F9" s="673"/>
      <c r="G9" s="673"/>
      <c r="H9" s="6" t="str">
        <f>VLOOKUP(B9,[98]APUs!$D$4:$G$4130,3,FALSE)</f>
        <v>ML</v>
      </c>
      <c r="I9" s="7">
        <f>'1 PY-CANT'!M278</f>
        <v>60</v>
      </c>
      <c r="J9" s="8">
        <f>VLOOKUP(B9,[99]APUs!$D$4:$G$4149,4,FALSE)</f>
        <v>39835</v>
      </c>
      <c r="K9" s="8">
        <f t="shared" si="0"/>
        <v>2390100</v>
      </c>
      <c r="L9" s="12"/>
      <c r="M9" s="12"/>
    </row>
    <row r="10" spans="1:13" s="11" customFormat="1" ht="40.5" customHeight="1">
      <c r="A10" s="5">
        <v>5</v>
      </c>
      <c r="B10" s="6" t="s">
        <v>11</v>
      </c>
      <c r="C10" s="699" t="str">
        <f>[97]RESUMEN!C17</f>
        <v>CONCRETO 3500 PSI GRAVA COMÚN PARA RECALCE DE 0.05M X 0.50M X 1.20M (HECHO EN OBRA, INCLUYE SUMIN., FORMALETEO Y COLOCACIÓN. NO INCL. REFUERZO, CURADO).</v>
      </c>
      <c r="D10" s="700"/>
      <c r="E10" s="700"/>
      <c r="F10" s="700"/>
      <c r="G10" s="701"/>
      <c r="H10" s="6" t="str">
        <f>[97]RESUMEN!H15</f>
        <v>M3</v>
      </c>
      <c r="I10" s="7">
        <f>'1 PY-CANT'!H407</f>
        <v>1</v>
      </c>
      <c r="J10" s="8">
        <f>[97]RESUMEN!J17</f>
        <v>935599</v>
      </c>
      <c r="K10" s="8">
        <f t="shared" si="0"/>
        <v>935599</v>
      </c>
      <c r="L10" s="12"/>
    </row>
    <row r="11" spans="1:13" s="11" customFormat="1" ht="24.75" customHeight="1">
      <c r="A11" s="10">
        <v>6</v>
      </c>
      <c r="B11" s="6">
        <v>7720</v>
      </c>
      <c r="C11" s="673" t="str">
        <f>VLOOKUP(B11,[98]APUs!$D$4:$G$4130,2,FALSE)</f>
        <v>CURADO DE ELEMENTOS DE CONCRETO (SUMINISTRO Y APLICACIÓN)</v>
      </c>
      <c r="D11" s="673"/>
      <c r="E11" s="673"/>
      <c r="F11" s="673"/>
      <c r="G11" s="673"/>
      <c r="H11" s="6" t="str">
        <f>VLOOKUP(B11,[98]APUs!$D$4:$G$4130,3,FALSE)</f>
        <v>M3</v>
      </c>
      <c r="I11" s="7">
        <f>'1 PY-CANT'!M469</f>
        <v>1</v>
      </c>
      <c r="J11" s="8">
        <f>VLOOKUP(B11,[99]APUs!$D$4:$G$4149,4,FALSE)</f>
        <v>9803</v>
      </c>
      <c r="K11" s="8">
        <f t="shared" si="0"/>
        <v>9803</v>
      </c>
      <c r="L11" s="12"/>
    </row>
    <row r="12" spans="1:13" s="11" customFormat="1" ht="25.5" customHeight="1">
      <c r="A12" s="5">
        <v>7</v>
      </c>
      <c r="B12" s="6">
        <v>4390</v>
      </c>
      <c r="C12" s="673" t="str">
        <f>VLOOKUP(B12,[98]APUs!$D$4:$G$4130,2,FALSE)</f>
        <v>EXCAVACIÓN MANUAL EN MATERIAL COMÚN (INCL CARGUE, TRANSPORTE Y DISPOSICION FINAL)</v>
      </c>
      <c r="D12" s="673"/>
      <c r="E12" s="673"/>
      <c r="F12" s="673"/>
      <c r="G12" s="673"/>
      <c r="H12" s="6" t="str">
        <f>VLOOKUP(B12,[98]APUs!$D$4:$G$4130,3,FALSE)</f>
        <v>M3</v>
      </c>
      <c r="I12" s="7">
        <f>'1 PY-CANT'!M565</f>
        <v>12</v>
      </c>
      <c r="J12" s="8">
        <f>VLOOKUP(B12,[99]APUs!$D$4:$G$4149,4,FALSE)</f>
        <v>91037</v>
      </c>
      <c r="K12" s="8">
        <f t="shared" si="0"/>
        <v>1092444</v>
      </c>
    </row>
    <row r="13" spans="1:13" s="11" customFormat="1" ht="25.5" customHeight="1">
      <c r="A13" s="10">
        <v>8</v>
      </c>
      <c r="B13" s="6">
        <v>4140</v>
      </c>
      <c r="C13" s="673" t="str">
        <f>VLOOKUP(B13,[98]APUs!$D$4:$G$4130,2,FALSE)</f>
        <v>BASE GRANULAR BG-A.  (SUMINISTRO, EXTENDIDO, NIVELACIÓN Y HUMEDECIMIENTO MECÁNICO,  COMPACTACIÓN MECÁNICA CON VIBROCOMPACTADOR TÁNDEM PEQUEÑO, INCLUYE OPERARIO  Y COMBUSTIBLE).</v>
      </c>
      <c r="D13" s="673"/>
      <c r="E13" s="673"/>
      <c r="F13" s="673"/>
      <c r="G13" s="673"/>
      <c r="H13" s="6" t="str">
        <f>VLOOKUP(B13,[98]APUs!$D$4:$G$4130,3,FALSE)</f>
        <v>M3</v>
      </c>
      <c r="I13" s="7">
        <f>'1 PY-CANT'!M663</f>
        <v>12</v>
      </c>
      <c r="J13" s="8">
        <f>VLOOKUP(B13,[99]APUs!$D$4:$G$4149,4,FALSE)</f>
        <v>177596</v>
      </c>
      <c r="K13" s="8">
        <f t="shared" si="0"/>
        <v>2131152</v>
      </c>
      <c r="M13" s="12"/>
    </row>
    <row r="14" spans="1:13" s="11" customFormat="1" ht="28.5" customHeight="1">
      <c r="A14" s="5">
        <v>9</v>
      </c>
      <c r="B14" s="6" t="s">
        <v>12</v>
      </c>
      <c r="C14" s="673" t="s">
        <v>13</v>
      </c>
      <c r="D14" s="673"/>
      <c r="E14" s="673"/>
      <c r="F14" s="673"/>
      <c r="G14" s="673"/>
      <c r="H14" s="6" t="s">
        <v>14</v>
      </c>
      <c r="I14" s="7">
        <f>'1 PY-CANT'!M758</f>
        <v>232</v>
      </c>
      <c r="J14" s="8">
        <f>'[97]P-003'!K33</f>
        <v>26294</v>
      </c>
      <c r="K14" s="8">
        <f t="shared" si="0"/>
        <v>6100208</v>
      </c>
    </row>
    <row r="15" spans="1:13" s="11" customFormat="1" ht="37.5" customHeight="1">
      <c r="A15" s="10">
        <v>10</v>
      </c>
      <c r="B15" s="6" t="s">
        <v>15</v>
      </c>
      <c r="C15" s="673" t="s">
        <v>16</v>
      </c>
      <c r="D15" s="673"/>
      <c r="E15" s="673"/>
      <c r="F15" s="673"/>
      <c r="G15" s="673"/>
      <c r="H15" s="6" t="s">
        <v>17</v>
      </c>
      <c r="I15" s="7">
        <f>'1 PY-CANT'!M839</f>
        <v>236</v>
      </c>
      <c r="J15" s="8">
        <f>'[97]P-004'!K35</f>
        <v>58435</v>
      </c>
      <c r="K15" s="8">
        <f t="shared" si="0"/>
        <v>13790660</v>
      </c>
      <c r="M15" s="12"/>
    </row>
    <row r="16" spans="1:13" s="11" customFormat="1" ht="37.5" customHeight="1">
      <c r="A16" s="5">
        <v>11</v>
      </c>
      <c r="B16" s="6" t="s">
        <v>18</v>
      </c>
      <c r="C16" s="673" t="s">
        <v>19</v>
      </c>
      <c r="D16" s="673"/>
      <c r="E16" s="673"/>
      <c r="F16" s="673"/>
      <c r="G16" s="673"/>
      <c r="H16" s="6" t="s">
        <v>17</v>
      </c>
      <c r="I16" s="7">
        <f>'1 PY-CANT'!M921</f>
        <v>506</v>
      </c>
      <c r="J16" s="8">
        <f>'[97]P-005'!K31</f>
        <v>13977</v>
      </c>
      <c r="K16" s="8">
        <f t="shared" si="0"/>
        <v>7072362</v>
      </c>
      <c r="M16" s="12"/>
    </row>
    <row r="17" spans="1:13" s="11" customFormat="1">
      <c r="A17" s="10">
        <v>12</v>
      </c>
      <c r="B17" s="6">
        <v>8780</v>
      </c>
      <c r="C17" s="673" t="str">
        <f>VLOOKUP(B17,[98]APUs!$D$4:$G$4130,2,FALSE)</f>
        <v>ENROCADO EN PIEDRA PARTIDA CON DIÁMETROS DE 25 A 75 MM (Suministro y colocación)</v>
      </c>
      <c r="D17" s="673"/>
      <c r="E17" s="673"/>
      <c r="F17" s="673"/>
      <c r="G17" s="673"/>
      <c r="H17" s="6" t="str">
        <f>VLOOKUP(B17,[98]APUs!$D$4:$G$4130,3,FALSE)</f>
        <v>M3</v>
      </c>
      <c r="I17" s="7">
        <f>'1 PY-CANT'!M1003</f>
        <v>1205.5</v>
      </c>
      <c r="J17" s="8">
        <f>VLOOKUP(B17,[99]APUs!$D$4:$G$4149,4,FALSE)</f>
        <v>84407</v>
      </c>
      <c r="K17" s="8">
        <f>I17*J17</f>
        <v>101752638.5</v>
      </c>
      <c r="M17" s="12"/>
    </row>
    <row r="18" spans="1:13" s="11" customFormat="1">
      <c r="A18" s="5">
        <v>13</v>
      </c>
      <c r="B18" s="6" t="str">
        <f>[97]RESUMEN!B33</f>
        <v>P-007</v>
      </c>
      <c r="C18" s="673" t="str">
        <f>[97]RESUMEN!C33</f>
        <v>TRANSPORTE ADICIONAL DE PETREOS DESDE ZONA SUR DE BOGOTÁ HASTA SITIO OBRA</v>
      </c>
      <c r="D18" s="673"/>
      <c r="E18" s="673"/>
      <c r="F18" s="673"/>
      <c r="G18" s="673"/>
      <c r="H18" s="6" t="str">
        <f>[97]RESUMEN!H33</f>
        <v>M3-KM</v>
      </c>
      <c r="I18" s="7">
        <f>'1 PY-CANT'!M1093</f>
        <v>121750</v>
      </c>
      <c r="J18" s="8">
        <f>[97]RESUMEN!J33</f>
        <v>1800</v>
      </c>
      <c r="K18" s="8">
        <f>I18*J18</f>
        <v>219150000</v>
      </c>
      <c r="M18" s="12"/>
    </row>
    <row r="19" spans="1:13" ht="13">
      <c r="A19" s="704"/>
      <c r="B19" s="705"/>
      <c r="C19" s="706" t="s">
        <v>20</v>
      </c>
      <c r="D19" s="706"/>
      <c r="E19" s="706"/>
      <c r="F19" s="706"/>
      <c r="G19" s="706"/>
      <c r="H19" s="706"/>
      <c r="I19" s="706"/>
      <c r="J19" s="706"/>
      <c r="K19" s="13">
        <f>SUM(K6:K18)</f>
        <v>358316636.5</v>
      </c>
      <c r="M19" s="9"/>
    </row>
    <row r="20" spans="1:13" ht="13">
      <c r="A20" s="702" t="s">
        <v>21</v>
      </c>
      <c r="B20" s="703"/>
      <c r="C20" s="703"/>
      <c r="D20" s="703"/>
      <c r="E20" s="703"/>
      <c r="F20" s="703"/>
      <c r="G20" s="703"/>
      <c r="H20" s="703"/>
      <c r="I20" s="703"/>
      <c r="J20" s="703"/>
      <c r="K20" s="14">
        <f>ROUND(K19*(1+'1 PY-AIU'!L70),2)</f>
        <v>465560805.80000001</v>
      </c>
    </row>
    <row r="21" spans="1:13" ht="13">
      <c r="A21" s="702" t="s">
        <v>22</v>
      </c>
      <c r="B21" s="703"/>
      <c r="C21" s="703"/>
      <c r="D21" s="703"/>
      <c r="E21" s="703"/>
      <c r="F21" s="703"/>
      <c r="G21" s="703"/>
      <c r="H21" s="703"/>
      <c r="I21" s="703"/>
      <c r="J21" s="703"/>
      <c r="K21" s="14">
        <f>ROUND(K19*'1 PY-AIU'!L68*0.19,2)</f>
        <v>3404008.05</v>
      </c>
    </row>
    <row r="22" spans="1:13" ht="13">
      <c r="A22" s="707" t="s">
        <v>23</v>
      </c>
      <c r="B22" s="706"/>
      <c r="C22" s="706"/>
      <c r="D22" s="706"/>
      <c r="E22" s="706"/>
      <c r="F22" s="706"/>
      <c r="G22" s="706"/>
      <c r="H22" s="706"/>
      <c r="I22" s="706"/>
      <c r="J22" s="706"/>
      <c r="K22" s="13">
        <f>K20+K21</f>
        <v>468964813.85000002</v>
      </c>
    </row>
    <row r="23" spans="1:13" ht="13">
      <c r="A23" s="702" t="s">
        <v>24</v>
      </c>
      <c r="B23" s="703"/>
      <c r="C23" s="703"/>
      <c r="D23" s="703"/>
      <c r="E23" s="703"/>
      <c r="F23" s="703"/>
      <c r="G23" s="703"/>
      <c r="H23" s="703"/>
      <c r="I23" s="703"/>
      <c r="J23" s="703"/>
      <c r="K23" s="14" t="e">
        <f>#REF!</f>
        <v>#REF!</v>
      </c>
    </row>
    <row r="24" spans="1:13" ht="13">
      <c r="A24" s="708" t="s">
        <v>25</v>
      </c>
      <c r="B24" s="709"/>
      <c r="C24" s="709"/>
      <c r="D24" s="709"/>
      <c r="E24" s="709"/>
      <c r="F24" s="709"/>
      <c r="G24" s="709"/>
      <c r="H24" s="709"/>
      <c r="I24" s="709"/>
      <c r="J24" s="710"/>
      <c r="K24" s="14">
        <f>K19*0.03</f>
        <v>10749499.094999999</v>
      </c>
    </row>
    <row r="25" spans="1:13" ht="13">
      <c r="A25" s="707" t="s">
        <v>26</v>
      </c>
      <c r="B25" s="706"/>
      <c r="C25" s="706"/>
      <c r="D25" s="706"/>
      <c r="E25" s="706"/>
      <c r="F25" s="706"/>
      <c r="G25" s="706"/>
      <c r="H25" s="706"/>
      <c r="I25" s="706"/>
      <c r="J25" s="706"/>
      <c r="K25" s="13" t="e">
        <f>K22+K23+K24</f>
        <v>#REF!</v>
      </c>
    </row>
  </sheetData>
  <mergeCells count="29">
    <mergeCell ref="A21:J21"/>
    <mergeCell ref="A22:J22"/>
    <mergeCell ref="A23:J23"/>
    <mergeCell ref="A24:J24"/>
    <mergeCell ref="A25:J25"/>
    <mergeCell ref="A20:J20"/>
    <mergeCell ref="C10:G10"/>
    <mergeCell ref="C11:G11"/>
    <mergeCell ref="C12:G12"/>
    <mergeCell ref="C13:G13"/>
    <mergeCell ref="C14:G14"/>
    <mergeCell ref="C15:G15"/>
    <mergeCell ref="C16:G16"/>
    <mergeCell ref="C17:G17"/>
    <mergeCell ref="C18:G18"/>
    <mergeCell ref="A19:B19"/>
    <mergeCell ref="C19:J19"/>
    <mergeCell ref="C9:G9"/>
    <mergeCell ref="A1:B3"/>
    <mergeCell ref="C1:H1"/>
    <mergeCell ref="I1:K2"/>
    <mergeCell ref="C2:H2"/>
    <mergeCell ref="C3:H3"/>
    <mergeCell ref="J3:K3"/>
    <mergeCell ref="A4:K4"/>
    <mergeCell ref="C5:G5"/>
    <mergeCell ref="C6:G6"/>
    <mergeCell ref="C7:G7"/>
    <mergeCell ref="C8:G8"/>
  </mergeCells>
  <printOptions horizontalCentered="1" verticalCentered="1"/>
  <pageMargins left="0.70866141732283472" right="0.70866141732283472" top="0.74803149606299213" bottom="0.74803149606299213" header="0.31496062992125984" footer="0.31496062992125984"/>
  <pageSetup scale="6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M1165"/>
  <sheetViews>
    <sheetView showGridLines="0" view="pageBreakPreview" zoomScale="86" zoomScaleNormal="85" zoomScaleSheetLayoutView="55" workbookViewId="0">
      <pane ySplit="5" topLeftCell="A1034" activePane="bottomLeft" state="frozen"/>
      <selection activeCell="J15" sqref="J15:K15"/>
      <selection pane="bottomLeft" activeCell="C1007" sqref="C1007:L1007"/>
    </sheetView>
  </sheetViews>
  <sheetFormatPr baseColWidth="10" defaultColWidth="11.453125" defaultRowHeight="12.5"/>
  <cols>
    <col min="1" max="13" width="12.7265625" customWidth="1"/>
    <col min="14" max="14" width="11.453125" customWidth="1"/>
  </cols>
  <sheetData>
    <row r="1" spans="1:13" ht="51" customHeight="1">
      <c r="A1" s="726"/>
      <c r="B1" s="727"/>
      <c r="C1" s="730" t="str">
        <f>'1 PY-PPTO'!$C$1</f>
        <v>DIAGNÓSTICOS, ESTUDIOS Y DISEÑOS PARA LA CONSERVACIÓN Y/O CONSTRUCCIÓN DE PUENTES VEHICULARES Y/O PEATONALES SOBRE CORRIENTES DE AGUA</v>
      </c>
      <c r="D1" s="730"/>
      <c r="E1" s="730"/>
      <c r="F1" s="730"/>
      <c r="G1" s="730"/>
      <c r="H1" s="730"/>
      <c r="I1" s="730"/>
      <c r="J1" s="730"/>
      <c r="K1" s="681"/>
      <c r="L1" s="682"/>
      <c r="M1" s="683"/>
    </row>
    <row r="2" spans="1:13" ht="25.5" customHeight="1">
      <c r="A2" s="728"/>
      <c r="B2" s="729"/>
      <c r="C2" s="731" t="s">
        <v>1</v>
      </c>
      <c r="D2" s="731"/>
      <c r="E2" s="731"/>
      <c r="F2" s="731"/>
      <c r="G2" s="731"/>
      <c r="H2" s="731"/>
      <c r="I2" s="731"/>
      <c r="J2" s="731"/>
      <c r="K2" s="684"/>
      <c r="L2" s="685"/>
      <c r="M2" s="686"/>
    </row>
    <row r="3" spans="1:13" ht="15.5">
      <c r="A3" s="728"/>
      <c r="B3" s="729"/>
      <c r="C3" s="731" t="s">
        <v>27</v>
      </c>
      <c r="D3" s="731"/>
      <c r="E3" s="731"/>
      <c r="F3" s="731"/>
      <c r="G3" s="731"/>
      <c r="H3" s="731"/>
      <c r="I3" s="731"/>
      <c r="J3" s="731"/>
      <c r="K3" s="732" t="str">
        <f>[97]Datos!B1</f>
        <v>V2 del 26 de enero de 2024</v>
      </c>
      <c r="L3" s="733"/>
      <c r="M3" s="734"/>
    </row>
    <row r="4" spans="1:13" ht="15.75" customHeight="1" thickBot="1">
      <c r="A4" s="711"/>
      <c r="B4" s="712"/>
      <c r="C4" s="712"/>
      <c r="D4" s="712"/>
      <c r="E4" s="712"/>
      <c r="F4" s="712"/>
      <c r="G4" s="712"/>
      <c r="H4" s="712"/>
      <c r="I4" s="712"/>
      <c r="J4" s="712"/>
      <c r="K4" s="712"/>
      <c r="L4" s="712"/>
      <c r="M4" s="713"/>
    </row>
    <row r="5" spans="1:13" ht="13" thickBot="1">
      <c r="A5" s="16"/>
      <c r="B5" s="17"/>
      <c r="C5" s="17"/>
      <c r="D5" s="17"/>
      <c r="E5" s="17"/>
      <c r="F5" s="17"/>
      <c r="G5" s="17"/>
      <c r="H5" s="17"/>
      <c r="I5" s="17"/>
      <c r="J5" s="17"/>
      <c r="K5" s="17"/>
      <c r="L5" s="17"/>
      <c r="M5" s="18"/>
    </row>
    <row r="6" spans="1:13" ht="15" customHeight="1">
      <c r="A6" s="714" t="s">
        <v>28</v>
      </c>
      <c r="B6" s="715"/>
      <c r="C6" s="716" t="s">
        <v>6</v>
      </c>
      <c r="D6" s="717"/>
      <c r="E6" s="717"/>
      <c r="F6" s="717"/>
      <c r="G6" s="717"/>
      <c r="H6" s="717"/>
      <c r="I6" s="717"/>
      <c r="J6" s="718"/>
      <c r="K6" s="719" t="s">
        <v>7</v>
      </c>
      <c r="L6" s="720"/>
      <c r="M6" s="19" t="s">
        <v>8</v>
      </c>
    </row>
    <row r="7" spans="1:13" ht="33.75" customHeight="1" thickBot="1">
      <c r="A7" s="721">
        <f>'1 PY-PPTO'!B6</f>
        <v>3378</v>
      </c>
      <c r="B7" s="722"/>
      <c r="C7" s="723" t="str">
        <f>'1 PY-PPTO'!C6</f>
        <v>DESCAPOTE A MANO EN MATERIAL COMUN (E=0.1M. INCLUYE CARGUE)</v>
      </c>
      <c r="D7" s="724"/>
      <c r="E7" s="724"/>
      <c r="F7" s="724"/>
      <c r="G7" s="724"/>
      <c r="H7" s="724"/>
      <c r="I7" s="724"/>
      <c r="J7" s="725"/>
      <c r="K7" s="723" t="str">
        <f>'1 PY-PPTO'!H6</f>
        <v>M2</v>
      </c>
      <c r="L7" s="725"/>
      <c r="M7" s="20">
        <f>G39</f>
        <v>40</v>
      </c>
    </row>
    <row r="8" spans="1:13" ht="14">
      <c r="A8" s="21"/>
      <c r="B8" s="22"/>
      <c r="C8" s="22"/>
      <c r="D8" s="22"/>
      <c r="E8" s="22"/>
      <c r="F8" s="22"/>
      <c r="G8" s="22"/>
      <c r="H8" s="22"/>
      <c r="I8" s="22"/>
      <c r="J8" s="22"/>
      <c r="K8" s="22"/>
      <c r="L8" s="22"/>
      <c r="M8" s="23"/>
    </row>
    <row r="9" spans="1:13" ht="14">
      <c r="A9" s="738" t="s">
        <v>29</v>
      </c>
      <c r="B9" s="739"/>
      <c r="C9" s="740" t="s">
        <v>30</v>
      </c>
      <c r="D9" s="741"/>
      <c r="E9" s="741"/>
      <c r="F9" s="742"/>
      <c r="G9" s="743" t="s">
        <v>31</v>
      </c>
      <c r="H9" s="743"/>
      <c r="I9" s="740" t="s">
        <v>32</v>
      </c>
      <c r="J9" s="741"/>
      <c r="K9" s="741"/>
      <c r="L9" s="741"/>
      <c r="M9" s="744"/>
    </row>
    <row r="10" spans="1:13" ht="14">
      <c r="A10" s="24"/>
      <c r="B10" s="25"/>
      <c r="C10" s="25"/>
      <c r="D10" s="25"/>
      <c r="E10" s="25"/>
      <c r="F10" s="25"/>
      <c r="G10" s="25"/>
      <c r="H10" s="25"/>
      <c r="I10" s="26"/>
      <c r="J10" s="26"/>
      <c r="K10" s="25"/>
      <c r="L10" s="25"/>
      <c r="M10" s="27"/>
    </row>
    <row r="11" spans="1:13" s="31" customFormat="1" ht="14">
      <c r="A11" s="28"/>
      <c r="B11" s="745" t="s">
        <v>33</v>
      </c>
      <c r="C11" s="745"/>
      <c r="D11" s="745"/>
      <c r="E11" s="29"/>
      <c r="F11" s="745" t="s">
        <v>34</v>
      </c>
      <c r="G11" s="745"/>
      <c r="H11" s="745"/>
      <c r="I11" s="745" t="s">
        <v>35</v>
      </c>
      <c r="J11" s="745"/>
      <c r="K11" s="745"/>
      <c r="L11" s="745"/>
      <c r="M11" s="30"/>
    </row>
    <row r="12" spans="1:13" ht="12.75" customHeight="1">
      <c r="A12" s="32"/>
      <c r="B12" s="33"/>
      <c r="C12" s="33"/>
      <c r="D12" s="33"/>
      <c r="E12" s="33"/>
      <c r="F12" s="33"/>
      <c r="G12" s="33"/>
      <c r="H12" s="33"/>
      <c r="I12" s="34"/>
      <c r="J12" s="35"/>
      <c r="K12" s="36"/>
      <c r="L12" s="36"/>
      <c r="M12" s="37"/>
    </row>
    <row r="13" spans="1:13" ht="12.75" customHeight="1">
      <c r="A13" s="38"/>
      <c r="B13" s="33"/>
      <c r="C13" s="33"/>
      <c r="D13" s="33"/>
      <c r="E13" s="33"/>
      <c r="F13" s="33"/>
      <c r="G13" s="33"/>
      <c r="H13" s="33"/>
      <c r="I13" s="39"/>
      <c r="J13" s="40"/>
      <c r="K13" s="41"/>
      <c r="L13" s="41"/>
      <c r="M13" s="42"/>
    </row>
    <row r="14" spans="1:13">
      <c r="A14" s="43"/>
      <c r="B14" s="44"/>
      <c r="C14" s="44"/>
      <c r="D14" s="44"/>
      <c r="E14" s="44"/>
      <c r="F14" s="44"/>
      <c r="G14" s="44"/>
      <c r="H14" s="44"/>
      <c r="I14" s="44"/>
      <c r="J14" s="44"/>
      <c r="K14" s="44"/>
      <c r="L14" s="44"/>
      <c r="M14" s="45"/>
    </row>
    <row r="15" spans="1:13" ht="12.75" customHeight="1">
      <c r="A15" s="32"/>
      <c r="B15" s="33"/>
      <c r="C15" s="33"/>
      <c r="D15" s="33"/>
      <c r="E15" s="33"/>
      <c r="F15" s="33"/>
      <c r="G15" s="33"/>
      <c r="H15" s="33"/>
      <c r="I15" s="34"/>
      <c r="J15" s="35"/>
      <c r="K15" s="36"/>
      <c r="L15" s="36"/>
      <c r="M15" s="37"/>
    </row>
    <row r="16" spans="1:13" ht="12.75" customHeight="1">
      <c r="A16" s="38"/>
      <c r="B16" s="33"/>
      <c r="C16" s="33"/>
      <c r="D16" s="33"/>
      <c r="E16" s="33"/>
      <c r="F16" s="33"/>
      <c r="G16" s="33"/>
      <c r="H16" s="33"/>
      <c r="I16" s="39"/>
      <c r="J16" s="40"/>
      <c r="K16" s="41"/>
      <c r="L16" s="41"/>
      <c r="M16" s="42"/>
    </row>
    <row r="17" spans="1:13">
      <c r="A17" s="43"/>
      <c r="B17" s="44"/>
      <c r="C17" s="44"/>
      <c r="D17" s="44"/>
      <c r="E17" s="44"/>
      <c r="F17" s="44"/>
      <c r="G17" s="44"/>
      <c r="H17" s="44"/>
      <c r="I17" s="44"/>
      <c r="J17" s="44"/>
      <c r="K17" s="44"/>
      <c r="L17" s="44"/>
      <c r="M17" s="45"/>
    </row>
    <row r="18" spans="1:13">
      <c r="A18" s="43"/>
      <c r="B18" s="44"/>
      <c r="C18" s="44"/>
      <c r="D18" s="44"/>
      <c r="E18" s="44"/>
      <c r="F18" s="44"/>
      <c r="G18" s="44"/>
      <c r="H18" s="44"/>
      <c r="I18" s="44"/>
      <c r="J18" s="44"/>
      <c r="K18" s="44"/>
      <c r="L18" s="44"/>
      <c r="M18" s="45"/>
    </row>
    <row r="19" spans="1:13">
      <c r="A19" s="43"/>
      <c r="B19" s="44"/>
      <c r="C19" s="44"/>
      <c r="D19" s="44"/>
      <c r="E19" s="44"/>
      <c r="F19" s="44"/>
      <c r="G19" s="44"/>
      <c r="H19" s="44"/>
      <c r="I19" s="44"/>
      <c r="J19" s="44"/>
      <c r="K19" s="44"/>
      <c r="L19" s="44"/>
      <c r="M19" s="45"/>
    </row>
    <row r="20" spans="1:13">
      <c r="A20" s="43"/>
      <c r="B20" s="44"/>
      <c r="C20" s="44"/>
      <c r="D20" s="44"/>
      <c r="E20" s="44"/>
      <c r="F20" s="44"/>
      <c r="G20" s="44"/>
      <c r="H20" s="44"/>
      <c r="I20" s="44"/>
      <c r="J20" s="44"/>
      <c r="K20" s="44"/>
      <c r="L20" s="44"/>
      <c r="M20" s="45"/>
    </row>
    <row r="21" spans="1:13">
      <c r="A21" s="43"/>
      <c r="B21" s="44"/>
      <c r="C21" s="44"/>
      <c r="D21" s="44"/>
      <c r="E21" s="44"/>
      <c r="F21" s="44"/>
      <c r="G21" s="44"/>
      <c r="H21" s="44"/>
      <c r="I21" s="44"/>
      <c r="J21" s="44"/>
      <c r="K21" s="44"/>
      <c r="L21" s="44"/>
      <c r="M21" s="45"/>
    </row>
    <row r="22" spans="1:13">
      <c r="A22" s="43"/>
      <c r="B22" s="44"/>
      <c r="C22" s="44"/>
      <c r="D22" s="44"/>
      <c r="E22" s="44"/>
      <c r="F22" s="44"/>
      <c r="G22" s="44"/>
      <c r="H22" s="44"/>
      <c r="I22" s="44"/>
      <c r="J22" s="44"/>
      <c r="K22" s="44"/>
      <c r="L22" s="44"/>
      <c r="M22" s="45"/>
    </row>
    <row r="23" spans="1:13">
      <c r="A23" s="43"/>
      <c r="B23" s="44"/>
      <c r="C23" s="44"/>
      <c r="D23" s="44"/>
      <c r="E23" s="44"/>
      <c r="F23" s="44"/>
      <c r="G23" s="44"/>
      <c r="H23" s="44"/>
      <c r="I23" s="44"/>
      <c r="J23" s="44"/>
      <c r="K23" s="44"/>
      <c r="L23" s="44"/>
      <c r="M23" s="45"/>
    </row>
    <row r="24" spans="1:13">
      <c r="A24" s="43"/>
      <c r="B24" s="44"/>
      <c r="C24" s="44"/>
      <c r="D24" s="44"/>
      <c r="E24" s="44"/>
      <c r="F24" s="44"/>
      <c r="G24" s="44"/>
      <c r="H24" s="44"/>
      <c r="I24" s="44"/>
      <c r="J24" s="44"/>
      <c r="K24" s="44"/>
      <c r="L24" s="44"/>
      <c r="M24" s="45"/>
    </row>
    <row r="25" spans="1:13">
      <c r="A25" s="43"/>
      <c r="B25" s="44"/>
      <c r="C25" s="44"/>
      <c r="D25" s="44"/>
      <c r="E25" s="44"/>
      <c r="F25" s="44"/>
      <c r="G25" s="44"/>
      <c r="H25" s="44"/>
      <c r="I25" s="44"/>
      <c r="J25" s="44"/>
      <c r="K25" s="44"/>
      <c r="L25" s="44"/>
      <c r="M25" s="45"/>
    </row>
    <row r="26" spans="1:13">
      <c r="A26" s="43"/>
      <c r="B26" s="44"/>
      <c r="C26" s="44"/>
      <c r="D26" s="44"/>
      <c r="E26" s="44"/>
      <c r="F26" s="44"/>
      <c r="G26" s="44"/>
      <c r="H26" s="44"/>
      <c r="I26" s="44"/>
      <c r="J26" s="44"/>
      <c r="K26" s="44"/>
      <c r="L26" s="44"/>
      <c r="M26" s="45"/>
    </row>
    <row r="27" spans="1:13">
      <c r="A27" s="43"/>
      <c r="B27" s="44"/>
      <c r="C27" s="44"/>
      <c r="D27" s="44"/>
      <c r="E27" s="44"/>
      <c r="F27" s="44"/>
      <c r="G27" s="44"/>
      <c r="H27" s="44"/>
      <c r="I27" s="44"/>
      <c r="J27" s="44"/>
      <c r="K27" s="44"/>
      <c r="L27" s="44"/>
      <c r="M27" s="45"/>
    </row>
    <row r="28" spans="1:13">
      <c r="A28" s="43"/>
      <c r="B28" s="44"/>
      <c r="C28" s="44"/>
      <c r="D28" s="44"/>
      <c r="E28" s="44"/>
      <c r="F28" s="44"/>
      <c r="G28" s="44"/>
      <c r="H28" s="44"/>
      <c r="I28" s="44"/>
      <c r="J28" s="44"/>
      <c r="K28" s="44"/>
      <c r="L28" s="44"/>
      <c r="M28" s="45"/>
    </row>
    <row r="29" spans="1:13">
      <c r="A29" s="43"/>
      <c r="B29" s="44"/>
      <c r="C29" s="44"/>
      <c r="D29" s="44"/>
      <c r="E29" s="44"/>
      <c r="F29" s="44"/>
      <c r="G29" s="44"/>
      <c r="H29" s="44"/>
      <c r="I29" s="44"/>
      <c r="J29" s="44"/>
      <c r="K29" s="44"/>
      <c r="L29" s="44"/>
      <c r="M29" s="45"/>
    </row>
    <row r="30" spans="1:13">
      <c r="A30" s="43"/>
      <c r="B30" s="44"/>
      <c r="C30" s="44"/>
      <c r="D30" s="44"/>
      <c r="E30" s="44"/>
      <c r="F30" s="44"/>
      <c r="G30" s="44"/>
      <c r="H30" s="44"/>
      <c r="I30" s="44"/>
      <c r="J30" s="44"/>
      <c r="K30" s="44"/>
      <c r="L30" s="44"/>
      <c r="M30" s="45"/>
    </row>
    <row r="31" spans="1:13">
      <c r="A31" s="43"/>
      <c r="B31" s="44"/>
      <c r="C31" s="44"/>
      <c r="D31" s="44"/>
      <c r="E31" s="44"/>
      <c r="F31" s="44"/>
      <c r="G31" s="44"/>
      <c r="H31" s="44"/>
      <c r="I31" s="44"/>
      <c r="J31" s="44"/>
      <c r="K31" s="44"/>
      <c r="L31" s="44"/>
      <c r="M31" s="45"/>
    </row>
    <row r="32" spans="1:13" ht="14">
      <c r="A32" s="735" t="s">
        <v>36</v>
      </c>
      <c r="B32" s="736"/>
      <c r="C32" s="736"/>
      <c r="D32" s="736"/>
      <c r="E32" s="736"/>
      <c r="F32" s="736"/>
      <c r="G32" s="736"/>
      <c r="H32" s="736"/>
      <c r="I32" s="736"/>
      <c r="J32" s="736"/>
      <c r="K32" s="736"/>
      <c r="L32" s="736"/>
      <c r="M32" s="737"/>
    </row>
    <row r="33" spans="1:13">
      <c r="A33" s="43"/>
      <c r="B33" s="44"/>
      <c r="C33" s="44"/>
      <c r="D33" s="44"/>
      <c r="E33" s="44"/>
      <c r="F33" s="44"/>
      <c r="G33" s="44"/>
      <c r="H33" s="44"/>
      <c r="I33" s="44"/>
      <c r="J33" s="44"/>
      <c r="K33" s="44"/>
      <c r="L33" s="44"/>
      <c r="M33" s="45"/>
    </row>
    <row r="34" spans="1:13">
      <c r="A34" s="43"/>
      <c r="B34" s="44"/>
      <c r="C34" s="44"/>
      <c r="D34" s="44"/>
      <c r="E34" s="44"/>
      <c r="F34" s="44"/>
      <c r="G34" s="44"/>
      <c r="H34" s="44"/>
      <c r="I34" s="44"/>
      <c r="J34" s="44"/>
      <c r="K34" s="44"/>
      <c r="L34" s="44"/>
      <c r="M34" s="45"/>
    </row>
    <row r="35" spans="1:13">
      <c r="A35" s="43"/>
      <c r="B35" s="46" t="s">
        <v>37</v>
      </c>
      <c r="C35" s="46" t="s">
        <v>38</v>
      </c>
      <c r="D35" s="46" t="s">
        <v>39</v>
      </c>
      <c r="E35" s="46" t="s">
        <v>40</v>
      </c>
      <c r="F35" s="46" t="s">
        <v>41</v>
      </c>
      <c r="G35" s="46" t="s">
        <v>42</v>
      </c>
      <c r="H35" s="44"/>
      <c r="I35" s="44"/>
      <c r="J35" s="44"/>
      <c r="K35" s="44"/>
      <c r="L35" s="44"/>
      <c r="M35" s="45"/>
    </row>
    <row r="36" spans="1:13" ht="37.5">
      <c r="A36" s="43"/>
      <c r="B36" s="47" t="s">
        <v>43</v>
      </c>
      <c r="C36" s="48">
        <v>0.2</v>
      </c>
      <c r="D36" s="48">
        <v>30</v>
      </c>
      <c r="E36" s="48">
        <f>D36*C36</f>
        <v>6</v>
      </c>
      <c r="F36" s="49">
        <v>2</v>
      </c>
      <c r="G36" s="48">
        <f>F36*E36</f>
        <v>12</v>
      </c>
      <c r="H36" s="44"/>
      <c r="I36" s="44"/>
      <c r="J36" s="44"/>
      <c r="K36" s="44"/>
      <c r="L36" s="44"/>
      <c r="M36" s="45"/>
    </row>
    <row r="37" spans="1:13">
      <c r="A37" s="43"/>
      <c r="B37" s="47" t="s">
        <v>44</v>
      </c>
      <c r="C37" s="48">
        <v>4</v>
      </c>
      <c r="D37" s="48">
        <v>5</v>
      </c>
      <c r="E37" s="48">
        <f>D37*C37</f>
        <v>20</v>
      </c>
      <c r="F37" s="49">
        <v>1</v>
      </c>
      <c r="G37" s="48">
        <f>F37*E37</f>
        <v>20</v>
      </c>
      <c r="H37" s="44"/>
      <c r="I37" s="44"/>
      <c r="J37" s="44"/>
      <c r="K37" s="44"/>
      <c r="L37" s="44"/>
      <c r="M37" s="45"/>
    </row>
    <row r="38" spans="1:13">
      <c r="A38" s="43"/>
      <c r="B38" s="47" t="s">
        <v>45</v>
      </c>
      <c r="C38" s="48">
        <v>4</v>
      </c>
      <c r="D38" s="48">
        <v>2</v>
      </c>
      <c r="E38" s="48">
        <f>D38*C38</f>
        <v>8</v>
      </c>
      <c r="F38" s="49">
        <v>1</v>
      </c>
      <c r="G38" s="48">
        <f>F38*E38</f>
        <v>8</v>
      </c>
      <c r="H38" s="44"/>
      <c r="I38" s="44"/>
      <c r="J38" s="44"/>
      <c r="K38" s="44"/>
      <c r="L38" s="44"/>
      <c r="M38" s="45"/>
    </row>
    <row r="39" spans="1:13">
      <c r="A39" s="43"/>
      <c r="B39" s="44"/>
      <c r="C39" s="44"/>
      <c r="D39" s="44"/>
      <c r="F39" s="50" t="s">
        <v>46</v>
      </c>
      <c r="G39" s="51">
        <f>ROUND(SUM(G36:G38),2)</f>
        <v>40</v>
      </c>
      <c r="H39" s="44"/>
      <c r="I39" s="44"/>
      <c r="J39" s="44"/>
      <c r="K39" s="44"/>
      <c r="L39" s="44"/>
      <c r="M39" s="45"/>
    </row>
    <row r="40" spans="1:13">
      <c r="A40" s="43"/>
      <c r="B40" s="44"/>
      <c r="C40" s="44"/>
      <c r="D40" s="44"/>
      <c r="E40" s="44"/>
      <c r="F40" s="44"/>
      <c r="G40" s="44"/>
      <c r="H40" s="44"/>
      <c r="I40" s="44"/>
      <c r="J40" s="44"/>
      <c r="K40" s="44"/>
      <c r="L40" s="44"/>
      <c r="M40" s="45"/>
    </row>
    <row r="41" spans="1:13">
      <c r="A41" s="43"/>
      <c r="B41" s="44"/>
      <c r="C41" s="44"/>
      <c r="D41" s="44"/>
      <c r="E41" s="44"/>
      <c r="F41" s="44"/>
      <c r="G41" s="44"/>
      <c r="H41" s="44"/>
      <c r="I41" s="44"/>
      <c r="J41" s="44"/>
      <c r="K41" s="44"/>
      <c r="L41" s="44"/>
      <c r="M41" s="45"/>
    </row>
    <row r="42" spans="1:13" ht="14">
      <c r="A42" s="52"/>
      <c r="B42" s="53"/>
      <c r="C42" s="53"/>
      <c r="D42" s="53"/>
      <c r="E42" s="53"/>
      <c r="F42" s="53"/>
      <c r="G42" s="53"/>
      <c r="H42" s="53"/>
      <c r="I42" s="53"/>
      <c r="J42" s="53"/>
      <c r="K42" s="53"/>
      <c r="L42" s="53"/>
      <c r="M42" s="54"/>
    </row>
    <row r="43" spans="1:13" ht="13">
      <c r="A43" s="55"/>
      <c r="B43" s="56"/>
      <c r="C43" s="56"/>
      <c r="D43" s="56"/>
      <c r="E43" s="56"/>
      <c r="F43" s="56"/>
      <c r="G43" s="56"/>
      <c r="H43" s="56"/>
      <c r="I43" s="56"/>
      <c r="J43" s="56"/>
      <c r="K43" s="56"/>
      <c r="L43" s="56"/>
      <c r="M43" s="57"/>
    </row>
    <row r="44" spans="1:13" ht="14">
      <c r="A44" s="24"/>
      <c r="B44" s="25"/>
      <c r="C44" s="25"/>
      <c r="D44" s="25"/>
      <c r="E44" s="25"/>
      <c r="F44" s="25"/>
      <c r="G44" s="25"/>
      <c r="H44" s="25"/>
      <c r="I44" s="25"/>
      <c r="J44" s="25"/>
      <c r="K44" s="25"/>
      <c r="L44" s="25"/>
      <c r="M44" s="58"/>
    </row>
    <row r="45" spans="1:13" ht="14">
      <c r="A45" s="59"/>
      <c r="B45" s="25"/>
      <c r="C45" s="25"/>
      <c r="D45" s="25"/>
      <c r="E45" s="25"/>
      <c r="F45" s="25"/>
      <c r="G45" s="25"/>
      <c r="H45" s="25"/>
      <c r="I45" s="26"/>
      <c r="J45" s="26"/>
      <c r="K45" s="25"/>
      <c r="L45" s="25"/>
      <c r="M45" s="27"/>
    </row>
    <row r="46" spans="1:13">
      <c r="A46" s="32"/>
      <c r="B46" s="60"/>
      <c r="C46" s="60"/>
      <c r="D46" s="60"/>
      <c r="E46" s="60"/>
      <c r="F46" s="60"/>
      <c r="G46" s="60"/>
      <c r="H46" s="60"/>
      <c r="I46" s="39"/>
      <c r="J46" s="61"/>
      <c r="K46" s="62"/>
      <c r="L46" s="62"/>
      <c r="M46" s="37"/>
    </row>
    <row r="47" spans="1:13">
      <c r="A47" s="32"/>
      <c r="B47" s="60"/>
      <c r="C47" s="60"/>
      <c r="D47" s="60"/>
      <c r="E47" s="60"/>
      <c r="F47" s="60"/>
      <c r="G47" s="60"/>
      <c r="H47" s="60"/>
      <c r="I47" s="39"/>
      <c r="J47" s="61"/>
      <c r="K47" s="62"/>
      <c r="L47" s="62"/>
      <c r="M47" s="37"/>
    </row>
    <row r="48" spans="1:13">
      <c r="A48" s="32"/>
      <c r="B48" s="60"/>
      <c r="C48" s="60"/>
      <c r="D48" s="60"/>
      <c r="E48" s="60"/>
      <c r="F48" s="60"/>
      <c r="G48" s="60"/>
      <c r="H48" s="60"/>
      <c r="I48" s="39"/>
      <c r="J48" s="61"/>
      <c r="K48" s="62"/>
      <c r="L48" s="62"/>
      <c r="M48" s="37"/>
    </row>
    <row r="49" spans="1:13">
      <c r="A49" s="32"/>
      <c r="B49" s="60"/>
      <c r="C49" s="60"/>
      <c r="D49" s="60"/>
      <c r="E49" s="60"/>
      <c r="F49" s="60"/>
      <c r="G49" s="60"/>
      <c r="H49" s="60"/>
      <c r="I49" s="39"/>
      <c r="J49" s="61"/>
      <c r="K49" s="62"/>
      <c r="L49" s="62"/>
      <c r="M49" s="37"/>
    </row>
    <row r="50" spans="1:13">
      <c r="A50" s="32"/>
      <c r="B50" s="60"/>
      <c r="C50" s="60"/>
      <c r="D50" s="60"/>
      <c r="E50" s="60"/>
      <c r="F50" s="60"/>
      <c r="G50" s="60"/>
      <c r="H50" s="60"/>
      <c r="I50" s="39"/>
      <c r="J50" s="61"/>
      <c r="K50" s="62"/>
      <c r="L50" s="62"/>
      <c r="M50" s="37"/>
    </row>
    <row r="51" spans="1:13">
      <c r="A51" s="32"/>
      <c r="B51" s="60"/>
      <c r="C51" s="60"/>
      <c r="D51" s="60"/>
      <c r="E51" s="60"/>
      <c r="F51" s="60"/>
      <c r="G51" s="60"/>
      <c r="H51" s="60"/>
      <c r="I51" s="39"/>
      <c r="J51" s="61"/>
      <c r="K51" s="62"/>
      <c r="L51" s="62"/>
      <c r="M51" s="37"/>
    </row>
    <row r="52" spans="1:13">
      <c r="A52" s="32"/>
      <c r="B52" s="60"/>
      <c r="C52" s="60"/>
      <c r="D52" s="60"/>
      <c r="E52" s="60"/>
      <c r="F52" s="60"/>
      <c r="G52" s="60"/>
      <c r="H52" s="60"/>
      <c r="I52" s="39"/>
      <c r="J52" s="61"/>
      <c r="K52" s="62"/>
      <c r="L52" s="62"/>
      <c r="M52" s="37"/>
    </row>
    <row r="53" spans="1:13">
      <c r="A53" s="32"/>
      <c r="B53" s="60"/>
      <c r="C53" s="60"/>
      <c r="D53" s="60"/>
      <c r="E53" s="60"/>
      <c r="F53" s="60"/>
      <c r="G53" s="60"/>
      <c r="H53" s="60"/>
      <c r="I53" s="39"/>
      <c r="J53" s="61"/>
      <c r="K53" s="62"/>
      <c r="L53" s="62"/>
      <c r="M53" s="37"/>
    </row>
    <row r="54" spans="1:13">
      <c r="A54" s="32"/>
      <c r="B54" s="60"/>
      <c r="C54" s="60"/>
      <c r="D54" s="60"/>
      <c r="E54" s="60"/>
      <c r="F54" s="60"/>
      <c r="G54" s="60"/>
      <c r="H54" s="60"/>
      <c r="I54" s="39"/>
      <c r="J54" s="61"/>
      <c r="K54" s="62"/>
      <c r="L54" s="62"/>
      <c r="M54" s="37"/>
    </row>
    <row r="55" spans="1:13">
      <c r="A55" s="32"/>
      <c r="B55" s="60"/>
      <c r="C55" s="60"/>
      <c r="D55" s="60"/>
      <c r="E55" s="60"/>
      <c r="F55" s="60"/>
      <c r="G55" s="60"/>
      <c r="H55" s="60"/>
      <c r="I55" s="39"/>
      <c r="J55" s="61"/>
      <c r="K55" s="62"/>
      <c r="L55" s="62"/>
      <c r="M55" s="37"/>
    </row>
    <row r="56" spans="1:13">
      <c r="A56" s="32"/>
      <c r="B56" s="60"/>
      <c r="C56" s="60"/>
      <c r="D56" s="60"/>
      <c r="E56" s="60"/>
      <c r="F56" s="60"/>
      <c r="G56" s="60"/>
      <c r="H56" s="60"/>
      <c r="I56" s="39"/>
      <c r="J56" s="61"/>
      <c r="K56" s="62"/>
      <c r="L56" s="62"/>
      <c r="M56" s="37"/>
    </row>
    <row r="57" spans="1:13">
      <c r="A57" s="32"/>
      <c r="B57" s="60"/>
      <c r="C57" s="60"/>
      <c r="D57" s="60"/>
      <c r="E57" s="60"/>
      <c r="F57" s="60"/>
      <c r="G57" s="60"/>
      <c r="H57" s="60"/>
      <c r="I57" s="39"/>
      <c r="J57" s="61"/>
      <c r="K57" s="62"/>
      <c r="L57" s="62"/>
      <c r="M57" s="37"/>
    </row>
    <row r="58" spans="1:13">
      <c r="A58" s="32"/>
      <c r="B58" s="60"/>
      <c r="C58" s="60"/>
      <c r="D58" s="60"/>
      <c r="E58" s="60"/>
      <c r="F58" s="60"/>
      <c r="G58" s="60"/>
      <c r="H58" s="60"/>
      <c r="I58" s="39"/>
      <c r="J58" s="61"/>
      <c r="K58" s="62"/>
      <c r="L58" s="62"/>
      <c r="M58" s="37"/>
    </row>
    <row r="59" spans="1:13">
      <c r="A59" s="32"/>
      <c r="B59" s="60"/>
      <c r="C59" s="60"/>
      <c r="D59" s="60"/>
      <c r="E59" s="60"/>
      <c r="F59" s="60"/>
      <c r="G59" s="60"/>
      <c r="H59" s="60"/>
      <c r="I59" s="39"/>
      <c r="J59" s="61"/>
      <c r="K59" s="62"/>
      <c r="L59" s="62"/>
      <c r="M59" s="37"/>
    </row>
    <row r="60" spans="1:13">
      <c r="A60" s="32"/>
      <c r="B60" s="60"/>
      <c r="C60" s="60"/>
      <c r="D60" s="60"/>
      <c r="E60" s="60"/>
      <c r="F60" s="60"/>
      <c r="G60" s="60"/>
      <c r="H60" s="60"/>
      <c r="I60" s="39"/>
      <c r="J60" s="61"/>
      <c r="K60" s="62"/>
      <c r="L60" s="62"/>
      <c r="M60" s="37"/>
    </row>
    <row r="61" spans="1:13">
      <c r="A61" s="32"/>
      <c r="B61" s="60"/>
      <c r="C61" s="60"/>
      <c r="D61" s="60"/>
      <c r="E61" s="60"/>
      <c r="F61" s="60"/>
      <c r="G61" s="60"/>
      <c r="H61" s="60"/>
      <c r="I61" s="39"/>
      <c r="J61" s="61"/>
      <c r="K61" s="62"/>
      <c r="L61" s="62"/>
      <c r="M61" s="37"/>
    </row>
    <row r="62" spans="1:13">
      <c r="A62" s="32"/>
      <c r="B62" s="60"/>
      <c r="C62" s="60"/>
      <c r="D62" s="60"/>
      <c r="E62" s="60"/>
      <c r="F62" s="60"/>
      <c r="G62" s="60"/>
      <c r="H62" s="60"/>
      <c r="I62" s="39"/>
      <c r="J62" s="61"/>
      <c r="K62" s="62"/>
      <c r="L62" s="62"/>
      <c r="M62" s="37"/>
    </row>
    <row r="63" spans="1:13">
      <c r="A63" s="32"/>
      <c r="B63" s="60"/>
      <c r="C63" s="60"/>
      <c r="D63" s="60"/>
      <c r="E63" s="60"/>
      <c r="F63" s="60"/>
      <c r="G63" s="60"/>
      <c r="H63" s="60"/>
      <c r="I63" s="39"/>
      <c r="J63" s="61"/>
      <c r="K63" s="62"/>
      <c r="L63" s="62"/>
      <c r="M63" s="37"/>
    </row>
    <row r="64" spans="1:13">
      <c r="A64" s="32"/>
      <c r="B64" s="60"/>
      <c r="C64" s="60"/>
      <c r="D64" s="60"/>
      <c r="E64" s="60"/>
      <c r="F64" s="60"/>
      <c r="G64" s="60"/>
      <c r="H64" s="60"/>
      <c r="I64" s="39"/>
      <c r="J64" s="61"/>
      <c r="K64" s="62"/>
      <c r="L64" s="62"/>
      <c r="M64" s="37"/>
    </row>
    <row r="65" spans="1:13">
      <c r="A65" s="32"/>
      <c r="B65" s="60"/>
      <c r="C65" s="60"/>
      <c r="D65" s="60"/>
      <c r="E65" s="60"/>
      <c r="F65" s="60"/>
      <c r="G65" s="60"/>
      <c r="H65" s="60"/>
      <c r="I65" s="39"/>
      <c r="J65" s="61"/>
      <c r="K65" s="62"/>
      <c r="L65" s="62"/>
      <c r="M65" s="37"/>
    </row>
    <row r="66" spans="1:13">
      <c r="A66" s="32"/>
      <c r="B66" s="60"/>
      <c r="C66" s="60"/>
      <c r="D66" s="60"/>
      <c r="E66" s="60"/>
      <c r="F66" s="60"/>
      <c r="G66" s="60"/>
      <c r="H66" s="60"/>
      <c r="I66" s="39"/>
      <c r="J66" s="61"/>
      <c r="K66" s="62"/>
      <c r="L66" s="62"/>
      <c r="M66" s="37"/>
    </row>
    <row r="67" spans="1:13">
      <c r="A67" s="32"/>
      <c r="B67" s="60"/>
      <c r="C67" s="60"/>
      <c r="D67" s="60"/>
      <c r="E67" s="60"/>
      <c r="F67" s="60"/>
      <c r="G67" s="60"/>
      <c r="H67" s="60"/>
      <c r="I67" s="39"/>
      <c r="J67" s="61"/>
      <c r="K67" s="62"/>
      <c r="L67" s="62"/>
      <c r="M67" s="37"/>
    </row>
    <row r="68" spans="1:13">
      <c r="A68" s="32"/>
      <c r="B68" s="60"/>
      <c r="C68" s="60"/>
      <c r="D68" s="60"/>
      <c r="E68" s="60"/>
      <c r="F68" s="60"/>
      <c r="G68" s="60"/>
      <c r="H68" s="60"/>
      <c r="I68" s="39"/>
      <c r="J68" s="61"/>
      <c r="K68" s="62"/>
      <c r="L68" s="62"/>
      <c r="M68" s="37"/>
    </row>
    <row r="69" spans="1:13">
      <c r="A69" s="32"/>
      <c r="B69" s="60"/>
      <c r="C69" s="60"/>
      <c r="D69" s="60"/>
      <c r="E69" s="60"/>
      <c r="F69" s="60"/>
      <c r="G69" s="60"/>
      <c r="H69" s="60"/>
      <c r="I69" s="39"/>
      <c r="J69" s="61"/>
      <c r="K69" s="62"/>
      <c r="L69" s="62"/>
      <c r="M69" s="37"/>
    </row>
    <row r="70" spans="1:13">
      <c r="A70" s="32"/>
      <c r="B70" s="60"/>
      <c r="C70" s="60"/>
      <c r="D70" s="60"/>
      <c r="E70" s="60"/>
      <c r="F70" s="60"/>
      <c r="G70" s="60"/>
      <c r="H70" s="60"/>
      <c r="I70" s="39"/>
      <c r="J70" s="61"/>
      <c r="K70" s="62"/>
      <c r="L70" s="62"/>
      <c r="M70" s="37"/>
    </row>
    <row r="71" spans="1:13">
      <c r="A71" s="32"/>
      <c r="B71" s="60"/>
      <c r="C71" s="60"/>
      <c r="D71" s="60"/>
      <c r="E71" s="60"/>
      <c r="F71" s="60"/>
      <c r="G71" s="60"/>
      <c r="H71" s="60"/>
      <c r="I71" s="39"/>
      <c r="J71" s="61"/>
      <c r="K71" s="62"/>
      <c r="L71" s="62"/>
      <c r="M71" s="37"/>
    </row>
    <row r="72" spans="1:13">
      <c r="A72" s="32"/>
      <c r="B72" s="60"/>
      <c r="C72" s="60"/>
      <c r="D72" s="60"/>
      <c r="E72" s="60"/>
      <c r="F72" s="60"/>
      <c r="G72" s="60"/>
      <c r="H72" s="60"/>
      <c r="I72" s="39"/>
      <c r="J72" s="61"/>
      <c r="K72" s="62"/>
      <c r="L72" s="62"/>
      <c r="M72" s="37"/>
    </row>
    <row r="73" spans="1:13">
      <c r="A73" s="32"/>
      <c r="B73" s="60"/>
      <c r="C73" s="60"/>
      <c r="D73" s="60"/>
      <c r="E73" s="60"/>
      <c r="F73" s="60"/>
      <c r="G73" s="60"/>
      <c r="H73" s="60"/>
      <c r="I73" s="39"/>
      <c r="J73" s="61"/>
      <c r="K73" s="62"/>
      <c r="L73" s="62"/>
      <c r="M73" s="37"/>
    </row>
    <row r="74" spans="1:13">
      <c r="A74" s="32"/>
      <c r="B74" s="60"/>
      <c r="C74" s="60"/>
      <c r="D74" s="60"/>
      <c r="E74" s="60"/>
      <c r="F74" s="60"/>
      <c r="G74" s="60"/>
      <c r="H74" s="60"/>
      <c r="I74" s="39"/>
      <c r="J74" s="61"/>
      <c r="K74" s="62"/>
      <c r="L74" s="62"/>
      <c r="M74" s="37"/>
    </row>
    <row r="75" spans="1:13">
      <c r="A75" s="32"/>
      <c r="B75" s="60"/>
      <c r="C75" s="60"/>
      <c r="D75" s="60"/>
      <c r="E75" s="60"/>
      <c r="F75" s="60"/>
      <c r="G75" s="60"/>
      <c r="H75" s="60"/>
      <c r="I75" s="39"/>
      <c r="J75" s="61"/>
      <c r="K75" s="62"/>
      <c r="L75" s="62"/>
      <c r="M75" s="37"/>
    </row>
    <row r="76" spans="1:13">
      <c r="A76" s="32"/>
      <c r="B76" s="60"/>
      <c r="C76" s="60"/>
      <c r="D76" s="60"/>
      <c r="E76" s="60"/>
      <c r="F76" s="60"/>
      <c r="G76" s="60"/>
      <c r="H76" s="60"/>
      <c r="I76" s="39"/>
      <c r="J76" s="61"/>
      <c r="K76" s="62"/>
      <c r="L76" s="62"/>
      <c r="M76" s="37"/>
    </row>
    <row r="77" spans="1:13">
      <c r="A77" s="32"/>
      <c r="B77" s="60"/>
      <c r="C77" s="60"/>
      <c r="D77" s="60"/>
      <c r="E77" s="60"/>
      <c r="F77" s="60"/>
      <c r="G77" s="60"/>
      <c r="H77" s="60"/>
      <c r="I77" s="39"/>
      <c r="J77" s="61"/>
      <c r="K77" s="62"/>
      <c r="L77" s="62"/>
      <c r="M77" s="37"/>
    </row>
    <row r="78" spans="1:13">
      <c r="A78" s="32"/>
      <c r="B78" s="60"/>
      <c r="C78" s="60"/>
      <c r="D78" s="60"/>
      <c r="E78" s="60"/>
      <c r="F78" s="60"/>
      <c r="G78" s="60"/>
      <c r="H78" s="60"/>
      <c r="I78" s="39"/>
      <c r="J78" s="61"/>
      <c r="K78" s="62"/>
      <c r="L78" s="62"/>
      <c r="M78" s="37"/>
    </row>
    <row r="79" spans="1:13">
      <c r="A79" s="32"/>
      <c r="B79" s="60"/>
      <c r="C79" s="60"/>
      <c r="D79" s="60"/>
      <c r="E79" s="60"/>
      <c r="F79" s="60"/>
      <c r="G79" s="60"/>
      <c r="H79" s="60"/>
      <c r="I79" s="39"/>
      <c r="J79" s="61"/>
      <c r="K79" s="62"/>
      <c r="L79" s="62"/>
      <c r="M79" s="37"/>
    </row>
    <row r="80" spans="1:13">
      <c r="A80" s="32"/>
      <c r="B80" s="60"/>
      <c r="C80" s="60"/>
      <c r="D80" s="60"/>
      <c r="E80" s="60"/>
      <c r="F80" s="60"/>
      <c r="G80" s="60"/>
      <c r="H80" s="60"/>
      <c r="I80" s="39"/>
      <c r="J80" s="61"/>
      <c r="K80" s="62"/>
      <c r="L80" s="62"/>
      <c r="M80" s="37"/>
    </row>
    <row r="81" spans="1:13">
      <c r="A81" s="32"/>
      <c r="B81" s="60"/>
      <c r="C81" s="60"/>
      <c r="D81" s="60"/>
      <c r="E81" s="60"/>
      <c r="F81" s="60"/>
      <c r="G81" s="60"/>
      <c r="H81" s="60"/>
      <c r="I81" s="39"/>
      <c r="J81" s="61"/>
      <c r="K81" s="62"/>
      <c r="L81" s="62"/>
      <c r="M81" s="37"/>
    </row>
    <row r="82" spans="1:13">
      <c r="A82" s="32"/>
      <c r="B82" s="60"/>
      <c r="C82" s="60"/>
      <c r="D82" s="60"/>
      <c r="E82" s="60"/>
      <c r="F82" s="60"/>
      <c r="G82" s="60"/>
      <c r="H82" s="60"/>
      <c r="I82" s="39"/>
      <c r="J82" s="61"/>
      <c r="K82" s="62"/>
      <c r="L82" s="62"/>
      <c r="M82" s="37"/>
    </row>
    <row r="83" spans="1:13">
      <c r="A83" s="32"/>
      <c r="B83" s="60"/>
      <c r="C83" s="60"/>
      <c r="D83" s="60"/>
      <c r="E83" s="60"/>
      <c r="F83" s="60"/>
      <c r="G83" s="60"/>
      <c r="H83" s="60"/>
      <c r="I83" s="39"/>
      <c r="J83" s="61"/>
      <c r="K83" s="62"/>
      <c r="L83" s="62"/>
      <c r="M83" s="37"/>
    </row>
    <row r="84" spans="1:13">
      <c r="A84" s="32"/>
      <c r="L84" s="62"/>
      <c r="M84" s="37"/>
    </row>
    <row r="85" spans="1:13" ht="12.75" customHeight="1">
      <c r="A85" s="32"/>
      <c r="L85" s="62"/>
      <c r="M85" s="37"/>
    </row>
    <row r="86" spans="1:13">
      <c r="A86" s="32"/>
      <c r="B86" s="60"/>
      <c r="C86" s="60"/>
      <c r="D86" s="60"/>
      <c r="E86" s="60"/>
      <c r="F86" s="60"/>
      <c r="G86" s="60"/>
      <c r="H86" s="60"/>
      <c r="I86" s="39"/>
      <c r="J86" s="61"/>
      <c r="K86" s="62"/>
      <c r="L86" s="62"/>
      <c r="M86" s="37"/>
    </row>
    <row r="87" spans="1:13">
      <c r="A87" s="32"/>
      <c r="B87" s="60"/>
      <c r="C87" s="60"/>
      <c r="D87" s="60"/>
      <c r="E87" s="60"/>
      <c r="F87" s="60"/>
      <c r="G87" s="60"/>
      <c r="H87" s="60"/>
      <c r="I87" s="39"/>
      <c r="J87" s="61"/>
      <c r="K87" s="62"/>
      <c r="L87" s="62"/>
      <c r="M87" s="37"/>
    </row>
    <row r="88" spans="1:13">
      <c r="A88" s="63"/>
      <c r="B88" s="64"/>
      <c r="C88" s="64"/>
      <c r="D88" s="64"/>
      <c r="E88" s="64"/>
      <c r="F88" s="64"/>
      <c r="G88" s="64"/>
      <c r="H88" s="64"/>
      <c r="I88" s="64"/>
      <c r="J88" s="64"/>
      <c r="K88" s="64"/>
      <c r="L88" s="64"/>
      <c r="M88" s="65"/>
    </row>
    <row r="89" spans="1:13" ht="14">
      <c r="A89" s="52"/>
      <c r="C89" s="53"/>
      <c r="D89" s="53"/>
      <c r="E89" s="53"/>
      <c r="F89" s="53"/>
      <c r="G89" s="53"/>
      <c r="H89" s="53"/>
      <c r="I89" s="53"/>
      <c r="J89" s="53"/>
      <c r="K89" s="53"/>
      <c r="L89" s="53"/>
      <c r="M89" s="54"/>
    </row>
    <row r="90" spans="1:13">
      <c r="A90" s="66"/>
      <c r="B90" s="56"/>
      <c r="C90" s="56"/>
      <c r="D90" s="56"/>
      <c r="E90" s="56"/>
      <c r="F90" s="56"/>
      <c r="G90" s="56"/>
      <c r="H90" s="56"/>
      <c r="I90" s="56"/>
      <c r="J90" s="56"/>
      <c r="K90" s="56"/>
      <c r="L90" s="56"/>
      <c r="M90" s="57"/>
    </row>
    <row r="91" spans="1:13" ht="14">
      <c r="A91" s="24"/>
      <c r="B91" s="25"/>
      <c r="C91" s="25"/>
      <c r="D91" s="25"/>
      <c r="E91" s="25"/>
      <c r="F91" s="25"/>
      <c r="G91" s="25"/>
      <c r="H91" s="25"/>
      <c r="I91" s="25"/>
      <c r="J91" s="25"/>
      <c r="K91" s="25"/>
      <c r="L91" s="25"/>
      <c r="M91" s="58"/>
    </row>
    <row r="92" spans="1:13" ht="14">
      <c r="A92" s="59"/>
      <c r="B92" s="25"/>
      <c r="C92" s="25"/>
      <c r="D92" s="25"/>
      <c r="E92" s="25"/>
      <c r="F92" s="25"/>
      <c r="G92" s="25"/>
      <c r="H92" s="25"/>
      <c r="I92" s="26"/>
      <c r="J92" s="26"/>
      <c r="K92" s="26"/>
      <c r="L92" s="26"/>
      <c r="M92" s="27"/>
    </row>
    <row r="93" spans="1:13">
      <c r="A93" s="38"/>
      <c r="B93" s="60"/>
      <c r="C93" s="60"/>
      <c r="D93" s="60"/>
      <c r="E93" s="60"/>
      <c r="F93" s="60"/>
      <c r="G93" s="60"/>
      <c r="H93" s="60"/>
      <c r="I93" s="67"/>
      <c r="J93" s="67"/>
      <c r="K93" s="67"/>
      <c r="L93" s="68"/>
      <c r="M93" s="42"/>
    </row>
    <row r="94" spans="1:13">
      <c r="A94" s="69"/>
      <c r="B94" s="70"/>
      <c r="C94" s="70"/>
      <c r="D94" s="70"/>
      <c r="E94" s="70"/>
      <c r="F94" s="70"/>
      <c r="G94" s="70"/>
      <c r="H94" s="70"/>
      <c r="I94" s="70"/>
      <c r="J94" s="70"/>
      <c r="K94" s="70"/>
      <c r="L94" s="70"/>
      <c r="M94" s="71"/>
    </row>
    <row r="95" spans="1:13" ht="14">
      <c r="A95" s="52"/>
      <c r="B95" s="53"/>
      <c r="C95" s="53"/>
      <c r="D95" s="53"/>
      <c r="E95" s="53"/>
      <c r="F95" s="53"/>
      <c r="G95" s="53"/>
      <c r="H95" s="53"/>
      <c r="I95" s="53"/>
      <c r="J95" s="53"/>
      <c r="K95" s="53"/>
      <c r="L95" s="53"/>
      <c r="M95" s="72"/>
    </row>
    <row r="96" spans="1:13">
      <c r="A96" s="38"/>
      <c r="L96" s="73"/>
      <c r="M96" s="74"/>
    </row>
    <row r="97" spans="1:13">
      <c r="A97" s="38"/>
      <c r="L97" s="73"/>
      <c r="M97" s="74"/>
    </row>
    <row r="98" spans="1:13">
      <c r="A98" s="38"/>
      <c r="L98" s="73"/>
      <c r="M98" s="74"/>
    </row>
    <row r="99" spans="1:13">
      <c r="A99" s="38"/>
      <c r="B99" s="75"/>
      <c r="C99" s="75"/>
      <c r="D99" s="75"/>
      <c r="E99" s="75"/>
      <c r="F99" s="75"/>
      <c r="G99" s="75"/>
      <c r="H99" s="75"/>
      <c r="I99" s="76"/>
      <c r="J99" s="77"/>
      <c r="K99" s="78"/>
      <c r="L99" s="78"/>
      <c r="M99" s="74"/>
    </row>
    <row r="100" spans="1:13" ht="13" thickBot="1">
      <c r="A100" s="79"/>
      <c r="B100" s="80"/>
      <c r="C100" s="80"/>
      <c r="D100" s="80"/>
      <c r="E100" s="80"/>
      <c r="F100" s="80"/>
      <c r="G100" s="80"/>
      <c r="H100" s="80"/>
      <c r="I100" s="80"/>
      <c r="J100" s="80"/>
      <c r="K100" s="80"/>
      <c r="L100" s="80"/>
      <c r="M100" s="81"/>
    </row>
    <row r="101" spans="1:13" ht="14">
      <c r="A101" s="714" t="s">
        <v>28</v>
      </c>
      <c r="B101" s="715"/>
      <c r="C101" s="716" t="s">
        <v>6</v>
      </c>
      <c r="D101" s="717"/>
      <c r="E101" s="717"/>
      <c r="F101" s="717"/>
      <c r="G101" s="717"/>
      <c r="H101" s="717"/>
      <c r="I101" s="717"/>
      <c r="J101" s="718"/>
      <c r="K101" s="719" t="s">
        <v>7</v>
      </c>
      <c r="L101" s="720"/>
      <c r="M101" s="19" t="s">
        <v>8</v>
      </c>
    </row>
    <row r="102" spans="1:13" ht="47.25" customHeight="1" thickBot="1">
      <c r="A102" s="721">
        <f>'1 PY-PPTO'!B7</f>
        <v>4947</v>
      </c>
      <c r="B102" s="722"/>
      <c r="C102" s="723" t="str">
        <f>'1 PY-PPTO'!C7</f>
        <v>LAVADO DE ESTRUCTURA EN CONCRETO Y/O METÁLICAS. INCLUYE ALQUILER DE HIDROLAVADORA 1300W MOTOR A GASOLINA PRESIÓN 3200 PSI. INCLUYE IMPLEMENTOS DE ASEO (DETERGENTE INDUSTRIAL), AGUA, COMBUSTIBLE Y MANO DE OBRA.</v>
      </c>
      <c r="D102" s="724"/>
      <c r="E102" s="724"/>
      <c r="F102" s="724"/>
      <c r="G102" s="724"/>
      <c r="H102" s="724"/>
      <c r="I102" s="724"/>
      <c r="J102" s="725"/>
      <c r="K102" s="723" t="str">
        <f>'1 PY-PPTO'!H7</f>
        <v>M2</v>
      </c>
      <c r="L102" s="725"/>
      <c r="M102" s="20">
        <f>G135</f>
        <v>96</v>
      </c>
    </row>
    <row r="103" spans="1:13" ht="14">
      <c r="A103" s="21"/>
      <c r="B103" s="22"/>
      <c r="C103" s="22"/>
      <c r="D103" s="22"/>
      <c r="E103" s="22"/>
      <c r="F103" s="22"/>
      <c r="G103" s="22"/>
      <c r="H103" s="22"/>
      <c r="I103" s="22"/>
      <c r="J103" s="22"/>
      <c r="K103" s="22"/>
      <c r="L103" s="22"/>
      <c r="M103" s="23"/>
    </row>
    <row r="104" spans="1:13" ht="14">
      <c r="A104" s="738" t="s">
        <v>29</v>
      </c>
      <c r="B104" s="739"/>
      <c r="C104" s="740" t="s">
        <v>30</v>
      </c>
      <c r="D104" s="741"/>
      <c r="E104" s="741"/>
      <c r="F104" s="742"/>
      <c r="G104" s="743" t="s">
        <v>31</v>
      </c>
      <c r="H104" s="743"/>
      <c r="I104" s="740" t="s">
        <v>32</v>
      </c>
      <c r="J104" s="741"/>
      <c r="K104" s="741"/>
      <c r="L104" s="741"/>
      <c r="M104" s="744"/>
    </row>
    <row r="105" spans="1:13" ht="14">
      <c r="A105" s="24"/>
      <c r="B105" s="25"/>
      <c r="C105" s="25"/>
      <c r="D105" s="25"/>
      <c r="E105" s="25"/>
      <c r="F105" s="25"/>
      <c r="G105" s="25"/>
      <c r="H105" s="25"/>
      <c r="I105" s="26"/>
      <c r="J105" s="26"/>
      <c r="K105" s="25"/>
      <c r="L105" s="25"/>
      <c r="M105" s="27"/>
    </row>
    <row r="106" spans="1:13" s="31" customFormat="1" ht="15" customHeight="1">
      <c r="A106" s="28"/>
      <c r="B106" s="745" t="s">
        <v>47</v>
      </c>
      <c r="C106" s="745"/>
      <c r="D106" s="745"/>
      <c r="E106" s="745"/>
      <c r="F106" s="745"/>
      <c r="G106" s="745"/>
      <c r="H106" s="745"/>
      <c r="I106" s="745"/>
      <c r="J106" s="745"/>
      <c r="K106" s="745"/>
      <c r="L106" s="745"/>
      <c r="M106" s="30"/>
    </row>
    <row r="107" spans="1:13">
      <c r="A107" s="32"/>
      <c r="B107" s="33"/>
      <c r="C107" s="33"/>
      <c r="D107" s="33"/>
      <c r="E107" s="33"/>
      <c r="F107" s="33"/>
      <c r="G107" s="33"/>
      <c r="H107" s="33"/>
      <c r="I107" s="34"/>
      <c r="J107" s="35"/>
      <c r="K107" s="36"/>
      <c r="L107" s="36"/>
      <c r="M107" s="37"/>
    </row>
    <row r="108" spans="1:13">
      <c r="A108" s="38"/>
      <c r="B108" s="33"/>
      <c r="C108" s="33"/>
      <c r="D108" s="33"/>
      <c r="E108" s="33"/>
      <c r="F108" s="33"/>
      <c r="G108" s="33"/>
      <c r="H108" s="33"/>
      <c r="I108" s="39"/>
      <c r="J108" s="40"/>
      <c r="K108" s="41"/>
      <c r="L108" s="41"/>
      <c r="M108" s="42"/>
    </row>
    <row r="109" spans="1:13">
      <c r="A109" s="43"/>
      <c r="B109" s="44"/>
      <c r="C109" s="44"/>
      <c r="D109" s="44"/>
      <c r="E109" s="44"/>
      <c r="F109" s="44"/>
      <c r="G109" s="44"/>
      <c r="H109" s="44"/>
      <c r="I109" s="44"/>
      <c r="J109" s="44"/>
      <c r="K109" s="44"/>
      <c r="L109" s="44"/>
      <c r="M109" s="45"/>
    </row>
    <row r="110" spans="1:13">
      <c r="A110" s="43"/>
      <c r="B110" s="44"/>
      <c r="C110" s="44"/>
      <c r="D110" s="44"/>
      <c r="E110" s="44"/>
      <c r="F110" s="44"/>
      <c r="G110" s="44"/>
      <c r="H110" s="44"/>
      <c r="I110" s="44"/>
      <c r="J110" s="44"/>
      <c r="K110" s="44"/>
      <c r="L110" s="44"/>
      <c r="M110" s="45"/>
    </row>
    <row r="111" spans="1:13">
      <c r="A111" s="43"/>
      <c r="B111" s="44"/>
      <c r="C111" s="44"/>
      <c r="D111" s="44"/>
      <c r="E111" s="44"/>
      <c r="F111" s="44"/>
      <c r="G111" s="44"/>
      <c r="H111" s="44"/>
      <c r="I111" s="44"/>
      <c r="J111" s="44"/>
      <c r="K111" s="44"/>
      <c r="L111" s="44"/>
      <c r="M111" s="45"/>
    </row>
    <row r="112" spans="1:13">
      <c r="A112" s="43"/>
      <c r="B112" s="44"/>
      <c r="C112" s="44"/>
      <c r="D112" s="44"/>
      <c r="E112" s="44"/>
      <c r="F112" s="44"/>
      <c r="G112" s="44"/>
      <c r="H112" s="44"/>
      <c r="I112" s="44"/>
      <c r="J112" s="44"/>
      <c r="K112" s="44"/>
      <c r="L112" s="44"/>
      <c r="M112" s="45"/>
    </row>
    <row r="113" spans="1:13">
      <c r="A113" s="43"/>
      <c r="B113" s="44"/>
      <c r="C113" s="44"/>
      <c r="D113" s="44"/>
      <c r="E113" s="44"/>
      <c r="F113" s="44"/>
      <c r="G113" s="44"/>
      <c r="H113" s="44"/>
      <c r="I113" s="44"/>
      <c r="J113" s="44"/>
      <c r="K113" s="44"/>
      <c r="L113" s="44"/>
      <c r="M113" s="45"/>
    </row>
    <row r="114" spans="1:13">
      <c r="A114" s="43"/>
      <c r="B114" s="44"/>
      <c r="C114" s="44"/>
      <c r="D114" s="44"/>
      <c r="E114" s="44"/>
      <c r="F114" s="44"/>
      <c r="G114" s="44"/>
      <c r="H114" s="44"/>
      <c r="I114" s="44"/>
      <c r="J114" s="44"/>
      <c r="K114" s="44"/>
      <c r="L114" s="44"/>
      <c r="M114" s="45"/>
    </row>
    <row r="115" spans="1:13">
      <c r="A115" s="43"/>
      <c r="B115" s="44"/>
      <c r="C115" s="44"/>
      <c r="D115" s="44"/>
      <c r="E115" s="44"/>
      <c r="F115" s="44"/>
      <c r="G115" s="44"/>
      <c r="H115" s="44"/>
      <c r="I115" s="44"/>
      <c r="J115" s="44"/>
      <c r="K115" s="44"/>
      <c r="L115" s="44"/>
      <c r="M115" s="45"/>
    </row>
    <row r="116" spans="1:13">
      <c r="A116" s="43"/>
      <c r="B116" s="44"/>
      <c r="C116" s="44"/>
      <c r="D116" s="44"/>
      <c r="E116" s="44"/>
      <c r="F116" s="44"/>
      <c r="G116" s="44"/>
      <c r="H116" s="44"/>
      <c r="I116" s="44"/>
      <c r="J116" s="44"/>
      <c r="K116" s="44"/>
      <c r="L116" s="44"/>
      <c r="M116" s="45"/>
    </row>
    <row r="117" spans="1:13">
      <c r="A117" s="43"/>
      <c r="B117" s="44"/>
      <c r="C117" s="44"/>
      <c r="D117" s="44"/>
      <c r="E117" s="44"/>
      <c r="F117" s="44"/>
      <c r="G117" s="44"/>
      <c r="H117" s="44"/>
      <c r="I117" s="44"/>
      <c r="J117" s="44"/>
      <c r="K117" s="44"/>
      <c r="L117" s="44"/>
      <c r="M117" s="45"/>
    </row>
    <row r="118" spans="1:13">
      <c r="A118" s="43"/>
      <c r="B118" s="44"/>
      <c r="C118" s="44"/>
      <c r="D118" s="44"/>
      <c r="E118" s="44"/>
      <c r="F118" s="44"/>
      <c r="G118" s="44"/>
      <c r="H118" s="44"/>
      <c r="I118" s="44"/>
      <c r="J118" s="44"/>
      <c r="K118" s="44"/>
      <c r="L118" s="44"/>
      <c r="M118" s="45"/>
    </row>
    <row r="119" spans="1:13">
      <c r="A119" s="43"/>
      <c r="B119" s="44"/>
      <c r="C119" s="44"/>
      <c r="D119" s="44"/>
      <c r="E119" s="44"/>
      <c r="F119" s="44"/>
      <c r="G119" s="44"/>
      <c r="H119" s="44"/>
      <c r="I119" s="44"/>
      <c r="J119" s="44"/>
      <c r="K119" s="44"/>
      <c r="L119" s="44"/>
      <c r="M119" s="45"/>
    </row>
    <row r="120" spans="1:13">
      <c r="A120" s="43"/>
      <c r="B120" s="44"/>
      <c r="C120" s="44"/>
      <c r="D120" s="44"/>
      <c r="E120" s="44"/>
      <c r="F120" s="44"/>
      <c r="G120" s="44"/>
      <c r="H120" s="44"/>
      <c r="I120" s="44"/>
      <c r="J120" s="44"/>
      <c r="K120" s="44"/>
      <c r="L120" s="44"/>
      <c r="M120" s="45"/>
    </row>
    <row r="121" spans="1:13">
      <c r="A121" s="43"/>
      <c r="B121" s="44"/>
      <c r="C121" s="44"/>
      <c r="D121" s="44"/>
      <c r="E121" s="44"/>
      <c r="F121" s="44"/>
      <c r="G121" s="44"/>
      <c r="H121" s="44"/>
      <c r="I121" s="44"/>
      <c r="J121" s="44"/>
      <c r="K121" s="44"/>
      <c r="L121" s="44"/>
      <c r="M121" s="45"/>
    </row>
    <row r="122" spans="1:13">
      <c r="A122" s="43"/>
      <c r="B122" s="44"/>
      <c r="C122" s="44"/>
      <c r="D122" s="44"/>
      <c r="E122" s="44"/>
      <c r="F122" s="44"/>
      <c r="G122" s="44"/>
      <c r="H122" s="44"/>
      <c r="I122" s="44"/>
      <c r="J122" s="44"/>
      <c r="K122" s="44"/>
      <c r="L122" s="44"/>
      <c r="M122" s="45"/>
    </row>
    <row r="123" spans="1:13">
      <c r="A123" s="43"/>
      <c r="B123" s="44"/>
      <c r="C123" s="44"/>
      <c r="D123" s="44"/>
      <c r="E123" s="44"/>
      <c r="F123" s="44"/>
      <c r="G123" s="44"/>
      <c r="H123" s="44"/>
      <c r="I123" s="44"/>
      <c r="J123" s="44"/>
      <c r="K123" s="44"/>
      <c r="L123" s="44"/>
      <c r="M123" s="45"/>
    </row>
    <row r="124" spans="1:13">
      <c r="A124" s="43"/>
      <c r="B124" s="44"/>
      <c r="C124" s="44"/>
      <c r="D124" s="44"/>
      <c r="E124" s="44"/>
      <c r="F124" s="44"/>
      <c r="G124" s="44"/>
      <c r="H124" s="44"/>
      <c r="I124" s="44"/>
      <c r="J124" s="44"/>
      <c r="K124" s="44"/>
      <c r="L124" s="44"/>
      <c r="M124" s="45"/>
    </row>
    <row r="125" spans="1:13">
      <c r="A125" s="43"/>
      <c r="B125" s="44"/>
      <c r="C125" s="44"/>
      <c r="D125" s="44"/>
      <c r="E125" s="44"/>
      <c r="F125" s="44"/>
      <c r="G125" s="44"/>
      <c r="H125" s="44"/>
      <c r="I125" s="44"/>
      <c r="J125" s="44"/>
      <c r="K125" s="44"/>
      <c r="L125" s="44"/>
      <c r="M125" s="45"/>
    </row>
    <row r="126" spans="1:13">
      <c r="A126" s="43"/>
      <c r="B126" s="44"/>
      <c r="C126" s="44"/>
      <c r="D126" s="44"/>
      <c r="E126" s="44"/>
      <c r="F126" s="44"/>
      <c r="G126" s="44"/>
      <c r="H126" s="44"/>
      <c r="I126" s="44"/>
      <c r="J126" s="44"/>
      <c r="K126" s="44"/>
      <c r="L126" s="44"/>
      <c r="M126" s="45"/>
    </row>
    <row r="127" spans="1:13">
      <c r="A127" s="43"/>
      <c r="B127" s="44"/>
      <c r="C127" s="44"/>
      <c r="D127" s="44"/>
      <c r="E127" s="44"/>
      <c r="F127" s="44"/>
      <c r="G127" s="44"/>
      <c r="H127" s="44"/>
      <c r="I127" s="44"/>
      <c r="J127" s="44"/>
      <c r="K127" s="44"/>
      <c r="L127" s="44"/>
      <c r="M127" s="45"/>
    </row>
    <row r="128" spans="1:13" ht="14">
      <c r="A128" s="735" t="s">
        <v>36</v>
      </c>
      <c r="B128" s="736"/>
      <c r="C128" s="736"/>
      <c r="D128" s="736"/>
      <c r="E128" s="736"/>
      <c r="F128" s="736"/>
      <c r="G128" s="736"/>
      <c r="H128" s="736"/>
      <c r="I128" s="736"/>
      <c r="J128" s="736"/>
      <c r="K128" s="736"/>
      <c r="L128" s="736"/>
      <c r="M128" s="737"/>
    </row>
    <row r="129" spans="1:13">
      <c r="A129" s="43"/>
      <c r="B129" s="44"/>
      <c r="C129" s="44"/>
      <c r="D129" s="44"/>
      <c r="E129" s="44"/>
      <c r="F129" s="44"/>
      <c r="G129" s="44"/>
      <c r="H129" s="44"/>
      <c r="I129" s="44"/>
      <c r="J129" s="44"/>
      <c r="K129" s="44"/>
      <c r="L129" s="44"/>
      <c r="M129" s="45"/>
    </row>
    <row r="130" spans="1:13">
      <c r="A130" s="43"/>
      <c r="B130" s="44"/>
      <c r="C130" s="44"/>
      <c r="D130" s="44"/>
      <c r="E130" s="44"/>
      <c r="F130" s="44"/>
      <c r="G130" s="44"/>
      <c r="H130" s="44"/>
      <c r="I130" s="44"/>
      <c r="J130" s="44"/>
      <c r="K130" s="44"/>
      <c r="L130" s="44"/>
      <c r="M130" s="45"/>
    </row>
    <row r="131" spans="1:13">
      <c r="A131" s="43"/>
      <c r="B131" s="46" t="s">
        <v>37</v>
      </c>
      <c r="C131" s="46" t="s">
        <v>38</v>
      </c>
      <c r="D131" s="46" t="s">
        <v>39</v>
      </c>
      <c r="E131" s="46" t="s">
        <v>40</v>
      </c>
      <c r="F131" s="46" t="s">
        <v>41</v>
      </c>
      <c r="G131" s="46" t="s">
        <v>42</v>
      </c>
      <c r="H131" s="44"/>
      <c r="I131" s="44"/>
      <c r="J131" s="44"/>
      <c r="K131" s="44"/>
      <c r="L131" s="44"/>
      <c r="M131" s="45"/>
    </row>
    <row r="132" spans="1:13" ht="50">
      <c r="A132" s="43"/>
      <c r="B132" s="47" t="s">
        <v>48</v>
      </c>
      <c r="C132" s="48">
        <f>0.2+0.2</f>
        <v>0.4</v>
      </c>
      <c r="D132" s="48">
        <v>30</v>
      </c>
      <c r="E132" s="48">
        <f>D132*C132</f>
        <v>12</v>
      </c>
      <c r="F132" s="49">
        <v>2</v>
      </c>
      <c r="G132" s="48">
        <f>F132*E132</f>
        <v>24</v>
      </c>
      <c r="H132" s="44"/>
      <c r="I132" s="44"/>
      <c r="J132" s="44"/>
      <c r="K132" s="44"/>
      <c r="L132" s="44"/>
      <c r="M132" s="45"/>
    </row>
    <row r="133" spans="1:13" ht="50">
      <c r="A133" s="43"/>
      <c r="B133" s="47" t="s">
        <v>49</v>
      </c>
      <c r="C133" s="48">
        <v>4</v>
      </c>
      <c r="D133" s="48">
        <v>0.2</v>
      </c>
      <c r="E133" s="48">
        <f>D133*C133</f>
        <v>0.8</v>
      </c>
      <c r="F133" s="49">
        <v>30</v>
      </c>
      <c r="G133" s="48">
        <f>F133*E133</f>
        <v>24</v>
      </c>
      <c r="H133" s="44"/>
      <c r="I133" s="44"/>
      <c r="J133" s="44"/>
      <c r="K133" s="44"/>
      <c r="L133" s="44"/>
      <c r="M133" s="45"/>
    </row>
    <row r="134" spans="1:13" ht="62.5">
      <c r="A134" s="43"/>
      <c r="B134" s="47" t="s">
        <v>50</v>
      </c>
      <c r="C134" s="48">
        <v>8</v>
      </c>
      <c r="D134" s="48">
        <v>0.2</v>
      </c>
      <c r="E134" s="48">
        <f>D134*C134</f>
        <v>1.6</v>
      </c>
      <c r="F134" s="49">
        <v>30</v>
      </c>
      <c r="G134" s="48">
        <f>F134*E134</f>
        <v>48</v>
      </c>
      <c r="H134" s="44"/>
      <c r="I134" s="44"/>
      <c r="J134" s="44"/>
      <c r="K134" s="44"/>
      <c r="L134" s="44"/>
      <c r="M134" s="45"/>
    </row>
    <row r="135" spans="1:13">
      <c r="A135" s="43"/>
      <c r="B135" s="44"/>
      <c r="C135" s="44"/>
      <c r="D135" s="44"/>
      <c r="F135" s="50" t="s">
        <v>46</v>
      </c>
      <c r="G135" s="51">
        <f>ROUND(SUM(G132:G134),2)</f>
        <v>96</v>
      </c>
      <c r="H135" s="44"/>
      <c r="I135" s="44"/>
      <c r="J135" s="44"/>
      <c r="K135" s="44"/>
      <c r="L135" s="44"/>
      <c r="M135" s="45"/>
    </row>
    <row r="136" spans="1:13">
      <c r="A136" s="43"/>
      <c r="B136" s="44"/>
      <c r="C136" s="44"/>
      <c r="D136" s="44"/>
      <c r="E136" s="44"/>
      <c r="F136" s="44"/>
      <c r="G136" s="44"/>
      <c r="H136" s="44"/>
      <c r="I136" s="44"/>
      <c r="J136" s="44"/>
      <c r="K136" s="44"/>
      <c r="L136" s="44"/>
      <c r="M136" s="45"/>
    </row>
    <row r="137" spans="1:13" ht="14">
      <c r="A137" s="52"/>
      <c r="B137" s="53"/>
      <c r="C137" s="53"/>
      <c r="D137" s="53"/>
      <c r="E137" s="53"/>
      <c r="F137" s="53"/>
      <c r="G137" s="53"/>
      <c r="H137" s="53"/>
      <c r="I137" s="53"/>
      <c r="J137" s="53"/>
      <c r="K137" s="53"/>
      <c r="L137" s="53"/>
      <c r="M137" s="54"/>
    </row>
    <row r="138" spans="1:13" ht="13">
      <c r="A138" s="55"/>
      <c r="B138" s="56"/>
      <c r="C138" s="56"/>
      <c r="D138" s="56"/>
      <c r="E138" s="56"/>
      <c r="F138" s="56"/>
      <c r="G138" s="56"/>
      <c r="H138" s="56"/>
      <c r="I138" s="56"/>
      <c r="J138" s="56"/>
      <c r="K138" s="56"/>
      <c r="L138" s="56"/>
      <c r="M138" s="57"/>
    </row>
    <row r="139" spans="1:13" ht="14">
      <c r="A139" s="24"/>
      <c r="B139" s="25"/>
      <c r="C139" s="25"/>
      <c r="D139" s="25"/>
      <c r="E139" s="25"/>
      <c r="F139" s="25"/>
      <c r="G139" s="25"/>
      <c r="H139" s="25"/>
      <c r="I139" s="25"/>
      <c r="J139" s="25"/>
      <c r="K139" s="25"/>
      <c r="L139" s="25"/>
      <c r="M139" s="58"/>
    </row>
    <row r="140" spans="1:13" ht="14">
      <c r="A140" s="59"/>
      <c r="B140" s="25"/>
      <c r="C140" s="25"/>
      <c r="D140" s="25"/>
      <c r="E140" s="25"/>
      <c r="F140" s="25"/>
      <c r="G140" s="25"/>
      <c r="H140" s="25"/>
      <c r="I140" s="26"/>
      <c r="J140" s="26"/>
      <c r="K140" s="25"/>
      <c r="L140" s="25"/>
      <c r="M140" s="27"/>
    </row>
    <row r="141" spans="1:13">
      <c r="A141" s="32"/>
      <c r="B141" s="60"/>
      <c r="C141" s="60"/>
      <c r="D141" s="60"/>
      <c r="E141" s="60"/>
      <c r="F141" s="60"/>
      <c r="G141" s="60"/>
      <c r="H141" s="60"/>
      <c r="I141" s="39"/>
      <c r="J141" s="61"/>
      <c r="K141" s="62"/>
      <c r="L141" s="62"/>
      <c r="M141" s="37"/>
    </row>
    <row r="142" spans="1:13">
      <c r="A142" s="32"/>
      <c r="B142" s="60"/>
      <c r="C142" s="60"/>
      <c r="D142" s="60"/>
      <c r="E142" s="60"/>
      <c r="F142" s="60"/>
      <c r="G142" s="60"/>
      <c r="H142" s="60"/>
      <c r="I142" s="39"/>
      <c r="J142" s="61"/>
      <c r="K142" s="62"/>
      <c r="L142" s="62"/>
      <c r="M142" s="37"/>
    </row>
    <row r="143" spans="1:13">
      <c r="A143" s="32"/>
      <c r="B143" s="60"/>
      <c r="C143" s="60"/>
      <c r="D143" s="60"/>
      <c r="E143" s="60"/>
      <c r="F143" s="60"/>
      <c r="G143" s="60"/>
      <c r="H143" s="60"/>
      <c r="I143" s="39"/>
      <c r="J143" s="61"/>
      <c r="K143" s="62"/>
      <c r="L143" s="62"/>
      <c r="M143" s="37"/>
    </row>
    <row r="144" spans="1:13">
      <c r="A144" s="32"/>
      <c r="B144" s="60"/>
      <c r="C144" s="60"/>
      <c r="D144" s="60"/>
      <c r="E144" s="60"/>
      <c r="F144" s="60"/>
      <c r="G144" s="60"/>
      <c r="H144" s="60"/>
      <c r="I144" s="39"/>
      <c r="J144" s="61"/>
      <c r="K144" s="62"/>
      <c r="L144" s="62"/>
      <c r="M144" s="37"/>
    </row>
    <row r="145" spans="1:13">
      <c r="A145" s="32"/>
      <c r="B145" s="60"/>
      <c r="C145" s="60"/>
      <c r="D145" s="60"/>
      <c r="E145" s="60"/>
      <c r="F145" s="60"/>
      <c r="G145" s="60"/>
      <c r="H145" s="60"/>
      <c r="I145" s="39"/>
      <c r="J145" s="61"/>
      <c r="K145" s="62"/>
      <c r="L145" s="62"/>
      <c r="M145" s="37"/>
    </row>
    <row r="146" spans="1:13">
      <c r="A146" s="32"/>
      <c r="B146" s="60"/>
      <c r="C146" s="60"/>
      <c r="D146" s="60"/>
      <c r="E146" s="60"/>
      <c r="F146" s="60"/>
      <c r="G146" s="60"/>
      <c r="H146" s="60"/>
      <c r="I146" s="39"/>
      <c r="J146" s="61"/>
      <c r="K146" s="62"/>
      <c r="L146" s="62"/>
      <c r="M146" s="37"/>
    </row>
    <row r="147" spans="1:13">
      <c r="A147" s="32"/>
      <c r="B147" s="60"/>
      <c r="C147" s="60"/>
      <c r="D147" s="60"/>
      <c r="E147" s="60"/>
      <c r="F147" s="60"/>
      <c r="G147" s="60"/>
      <c r="H147" s="60"/>
      <c r="I147" s="39"/>
      <c r="J147" s="61"/>
      <c r="K147" s="62"/>
      <c r="L147" s="62"/>
      <c r="M147" s="37"/>
    </row>
    <row r="148" spans="1:13">
      <c r="A148" s="32"/>
      <c r="B148" s="60"/>
      <c r="C148" s="60"/>
      <c r="D148" s="60"/>
      <c r="E148" s="60"/>
      <c r="F148" s="60"/>
      <c r="G148" s="60"/>
      <c r="H148" s="60"/>
      <c r="I148" s="39"/>
      <c r="J148" s="61"/>
      <c r="K148" s="62"/>
      <c r="L148" s="62"/>
      <c r="M148" s="37"/>
    </row>
    <row r="149" spans="1:13">
      <c r="A149" s="32"/>
      <c r="B149" s="60"/>
      <c r="C149" s="60"/>
      <c r="D149" s="60"/>
      <c r="E149" s="60"/>
      <c r="F149" s="60"/>
      <c r="G149" s="60"/>
      <c r="H149" s="60"/>
      <c r="I149" s="39"/>
      <c r="J149" s="61"/>
      <c r="K149" s="62"/>
      <c r="L149" s="62"/>
      <c r="M149" s="37"/>
    </row>
    <row r="150" spans="1:13">
      <c r="A150" s="32"/>
      <c r="B150" s="60"/>
      <c r="C150" s="60"/>
      <c r="D150" s="60"/>
      <c r="E150" s="60"/>
      <c r="F150" s="60"/>
      <c r="G150" s="60"/>
      <c r="H150" s="60"/>
      <c r="I150" s="39"/>
      <c r="J150" s="61"/>
      <c r="K150" s="62"/>
      <c r="L150" s="62"/>
      <c r="M150" s="37"/>
    </row>
    <row r="151" spans="1:13">
      <c r="A151" s="32"/>
      <c r="B151" s="60"/>
      <c r="C151" s="60"/>
      <c r="D151" s="60"/>
      <c r="E151" s="60"/>
      <c r="F151" s="60"/>
      <c r="G151" s="60"/>
      <c r="H151" s="60"/>
      <c r="I151" s="39"/>
      <c r="J151" s="61"/>
      <c r="K151" s="62"/>
      <c r="L151" s="62"/>
      <c r="M151" s="37"/>
    </row>
    <row r="152" spans="1:13">
      <c r="A152" s="32"/>
      <c r="B152" s="60"/>
      <c r="C152" s="60"/>
      <c r="D152" s="60"/>
      <c r="E152" s="60"/>
      <c r="F152" s="60"/>
      <c r="G152" s="60"/>
      <c r="H152" s="60"/>
      <c r="I152" s="39"/>
      <c r="J152" s="61"/>
      <c r="K152" s="62"/>
      <c r="L152" s="62"/>
      <c r="M152" s="37"/>
    </row>
    <row r="153" spans="1:13">
      <c r="A153" s="32"/>
      <c r="B153" s="60"/>
      <c r="C153" s="60"/>
      <c r="D153" s="60"/>
      <c r="E153" s="60"/>
      <c r="F153" s="60"/>
      <c r="G153" s="60"/>
      <c r="H153" s="60"/>
      <c r="I153" s="39"/>
      <c r="J153" s="61"/>
      <c r="K153" s="62"/>
      <c r="L153" s="62"/>
      <c r="M153" s="37"/>
    </row>
    <row r="154" spans="1:13">
      <c r="A154" s="32"/>
      <c r="B154" s="60"/>
      <c r="C154" s="60"/>
      <c r="D154" s="60"/>
      <c r="E154" s="60"/>
      <c r="F154" s="60"/>
      <c r="G154" s="60"/>
      <c r="H154" s="60"/>
      <c r="I154" s="39"/>
      <c r="J154" s="61"/>
      <c r="K154" s="62"/>
      <c r="L154" s="62"/>
      <c r="M154" s="37"/>
    </row>
    <row r="155" spans="1:13">
      <c r="A155" s="32"/>
      <c r="B155" s="60"/>
      <c r="C155" s="60"/>
      <c r="D155" s="60"/>
      <c r="E155" s="60"/>
      <c r="F155" s="60"/>
      <c r="G155" s="60"/>
      <c r="H155" s="60"/>
      <c r="I155" s="39"/>
      <c r="J155" s="61"/>
      <c r="K155" s="62"/>
      <c r="L155" s="62"/>
      <c r="M155" s="37"/>
    </row>
    <row r="156" spans="1:13">
      <c r="A156" s="32"/>
      <c r="B156" s="60"/>
      <c r="C156" s="60"/>
      <c r="D156" s="60"/>
      <c r="E156" s="60"/>
      <c r="F156" s="60"/>
      <c r="G156" s="60"/>
      <c r="H156" s="60"/>
      <c r="I156" s="39"/>
      <c r="J156" s="61"/>
      <c r="K156" s="62"/>
      <c r="L156" s="62"/>
      <c r="M156" s="37"/>
    </row>
    <row r="157" spans="1:13">
      <c r="A157" s="32"/>
      <c r="B157" s="60"/>
      <c r="C157" s="60"/>
      <c r="D157" s="60"/>
      <c r="E157" s="60"/>
      <c r="F157" s="60"/>
      <c r="G157" s="60"/>
      <c r="H157" s="60"/>
      <c r="I157" s="39"/>
      <c r="J157" s="61"/>
      <c r="K157" s="62"/>
      <c r="L157" s="62"/>
      <c r="M157" s="37"/>
    </row>
    <row r="158" spans="1:13">
      <c r="A158" s="32"/>
      <c r="B158" s="60"/>
      <c r="C158" s="60"/>
      <c r="D158" s="60"/>
      <c r="E158" s="60"/>
      <c r="F158" s="60"/>
      <c r="G158" s="60"/>
      <c r="H158" s="60"/>
      <c r="I158" s="39"/>
      <c r="J158" s="61"/>
      <c r="K158" s="62"/>
      <c r="L158" s="62"/>
      <c r="M158" s="37"/>
    </row>
    <row r="159" spans="1:13">
      <c r="A159" s="32"/>
      <c r="B159" s="60"/>
      <c r="C159" s="60"/>
      <c r="D159" s="60"/>
      <c r="E159" s="60"/>
      <c r="F159" s="60"/>
      <c r="G159" s="60"/>
      <c r="H159" s="60"/>
      <c r="I159" s="39"/>
      <c r="J159" s="61"/>
      <c r="K159" s="62"/>
      <c r="L159" s="62"/>
      <c r="M159" s="37"/>
    </row>
    <row r="160" spans="1:13">
      <c r="A160" s="32"/>
      <c r="B160" s="60"/>
      <c r="C160" s="60"/>
      <c r="D160" s="60"/>
      <c r="E160" s="60"/>
      <c r="F160" s="60"/>
      <c r="G160" s="60"/>
      <c r="H160" s="60"/>
      <c r="I160" s="39"/>
      <c r="J160" s="61"/>
      <c r="K160" s="62"/>
      <c r="L160" s="62"/>
      <c r="M160" s="37"/>
    </row>
    <row r="161" spans="1:13">
      <c r="A161" s="32"/>
      <c r="B161" s="60"/>
      <c r="C161" s="60"/>
      <c r="D161" s="60"/>
      <c r="E161" s="60"/>
      <c r="F161" s="60"/>
      <c r="G161" s="60"/>
      <c r="H161" s="60"/>
      <c r="I161" s="39"/>
      <c r="J161" s="61"/>
      <c r="K161" s="62"/>
      <c r="L161" s="62"/>
      <c r="M161" s="37"/>
    </row>
    <row r="162" spans="1:13">
      <c r="A162" s="32"/>
      <c r="B162" s="60"/>
      <c r="C162" s="60"/>
      <c r="D162" s="60"/>
      <c r="E162" s="60"/>
      <c r="F162" s="60"/>
      <c r="G162" s="60"/>
      <c r="H162" s="60"/>
      <c r="I162" s="39"/>
      <c r="J162" s="61"/>
      <c r="K162" s="62"/>
      <c r="L162" s="62"/>
      <c r="M162" s="37"/>
    </row>
    <row r="163" spans="1:13">
      <c r="A163" s="32"/>
      <c r="B163" s="60"/>
      <c r="C163" s="60"/>
      <c r="D163" s="60"/>
      <c r="E163" s="60"/>
      <c r="F163" s="60"/>
      <c r="G163" s="60"/>
      <c r="H163" s="60"/>
      <c r="I163" s="39"/>
      <c r="J163" s="61"/>
      <c r="K163" s="62"/>
      <c r="L163" s="62"/>
      <c r="M163" s="37"/>
    </row>
    <row r="164" spans="1:13">
      <c r="A164" s="32"/>
      <c r="B164" s="60"/>
      <c r="C164" s="60"/>
      <c r="D164" s="60"/>
      <c r="E164" s="60"/>
      <c r="F164" s="60"/>
      <c r="G164" s="60"/>
      <c r="H164" s="60"/>
      <c r="I164" s="39"/>
      <c r="J164" s="61"/>
      <c r="K164" s="62"/>
      <c r="L164" s="62"/>
      <c r="M164" s="37"/>
    </row>
    <row r="165" spans="1:13">
      <c r="A165" s="32"/>
      <c r="B165" s="60"/>
      <c r="C165" s="60"/>
      <c r="D165" s="60"/>
      <c r="E165" s="60"/>
      <c r="F165" s="60"/>
      <c r="G165" s="60"/>
      <c r="H165" s="60"/>
      <c r="I165" s="39"/>
      <c r="J165" s="61"/>
      <c r="K165" s="62"/>
      <c r="L165" s="62"/>
      <c r="M165" s="37"/>
    </row>
    <row r="166" spans="1:13">
      <c r="A166" s="32"/>
      <c r="B166" s="60"/>
      <c r="C166" s="60"/>
      <c r="D166" s="60"/>
      <c r="E166" s="60"/>
      <c r="F166" s="60"/>
      <c r="G166" s="60"/>
      <c r="H166" s="60"/>
      <c r="I166" s="39"/>
      <c r="J166" s="61"/>
      <c r="K166" s="62"/>
      <c r="L166" s="62"/>
      <c r="M166" s="37"/>
    </row>
    <row r="167" spans="1:13">
      <c r="A167" s="32"/>
      <c r="B167" s="60"/>
      <c r="C167" s="60"/>
      <c r="D167" s="60"/>
      <c r="E167" s="60"/>
      <c r="F167" s="60"/>
      <c r="G167" s="60"/>
      <c r="H167" s="60"/>
      <c r="I167" s="39"/>
      <c r="J167" s="61"/>
      <c r="K167" s="62"/>
      <c r="L167" s="62"/>
      <c r="M167" s="37"/>
    </row>
    <row r="168" spans="1:13">
      <c r="A168" s="32"/>
      <c r="B168" s="60"/>
      <c r="C168" s="60"/>
      <c r="D168" s="60"/>
      <c r="E168" s="60"/>
      <c r="F168" s="60"/>
      <c r="G168" s="60"/>
      <c r="H168" s="60"/>
      <c r="I168" s="39"/>
      <c r="J168" s="61"/>
      <c r="K168" s="62"/>
      <c r="L168" s="62"/>
      <c r="M168" s="37"/>
    </row>
    <row r="169" spans="1:13">
      <c r="A169" s="32"/>
      <c r="B169" s="60"/>
      <c r="C169" s="60"/>
      <c r="D169" s="60"/>
      <c r="E169" s="60"/>
      <c r="F169" s="60"/>
      <c r="G169" s="60"/>
      <c r="H169" s="60"/>
      <c r="I169" s="39"/>
      <c r="J169" s="61"/>
      <c r="K169" s="62"/>
      <c r="L169" s="62"/>
      <c r="M169" s="37"/>
    </row>
    <row r="170" spans="1:13">
      <c r="A170" s="32"/>
      <c r="B170" s="60"/>
      <c r="C170" s="60"/>
      <c r="D170" s="60"/>
      <c r="E170" s="60"/>
      <c r="F170" s="60"/>
      <c r="G170" s="60"/>
      <c r="H170" s="60"/>
      <c r="I170" s="39"/>
      <c r="J170" s="61"/>
      <c r="K170" s="62"/>
      <c r="L170" s="62"/>
      <c r="M170" s="37"/>
    </row>
    <row r="171" spans="1:13">
      <c r="A171" s="32"/>
      <c r="B171" s="60"/>
      <c r="C171" s="60"/>
      <c r="D171" s="60"/>
      <c r="E171" s="60"/>
      <c r="F171" s="60"/>
      <c r="G171" s="60"/>
      <c r="H171" s="60"/>
      <c r="I171" s="39"/>
      <c r="J171" s="61"/>
      <c r="K171" s="62"/>
      <c r="L171" s="62"/>
      <c r="M171" s="37"/>
    </row>
    <row r="172" spans="1:13">
      <c r="A172" s="32"/>
      <c r="B172" s="60"/>
      <c r="C172" s="60"/>
      <c r="D172" s="60"/>
      <c r="E172" s="60"/>
      <c r="F172" s="60"/>
      <c r="G172" s="60"/>
      <c r="H172" s="60"/>
      <c r="I172" s="39"/>
      <c r="J172" s="61"/>
      <c r="K172" s="62"/>
      <c r="L172" s="62"/>
      <c r="M172" s="37"/>
    </row>
    <row r="173" spans="1:13">
      <c r="A173" s="32"/>
      <c r="B173" s="60"/>
      <c r="C173" s="60"/>
      <c r="D173" s="60"/>
      <c r="E173" s="60"/>
      <c r="F173" s="60"/>
      <c r="G173" s="60"/>
      <c r="H173" s="60"/>
      <c r="I173" s="39"/>
      <c r="J173" s="61"/>
      <c r="K173" s="62"/>
      <c r="L173" s="62"/>
      <c r="M173" s="37"/>
    </row>
    <row r="174" spans="1:13">
      <c r="A174" s="32"/>
      <c r="B174" s="60"/>
      <c r="C174" s="60"/>
      <c r="D174" s="60"/>
      <c r="E174" s="60"/>
      <c r="F174" s="60"/>
      <c r="G174" s="60"/>
      <c r="H174" s="60"/>
      <c r="I174" s="39"/>
      <c r="J174" s="61"/>
      <c r="K174" s="62"/>
      <c r="L174" s="62"/>
      <c r="M174" s="37"/>
    </row>
    <row r="175" spans="1:13">
      <c r="A175" s="32"/>
      <c r="B175" s="60"/>
      <c r="C175" s="60"/>
      <c r="D175" s="60"/>
      <c r="E175" s="60"/>
      <c r="F175" s="60"/>
      <c r="G175" s="60"/>
      <c r="H175" s="60"/>
      <c r="I175" s="39"/>
      <c r="J175" s="61"/>
      <c r="K175" s="62"/>
      <c r="L175" s="62"/>
      <c r="M175" s="37"/>
    </row>
    <row r="176" spans="1:13">
      <c r="A176" s="32"/>
      <c r="B176" s="60"/>
      <c r="C176" s="60"/>
      <c r="D176" s="60"/>
      <c r="E176" s="60"/>
      <c r="F176" s="60"/>
      <c r="G176" s="60"/>
      <c r="H176" s="60"/>
      <c r="I176" s="39"/>
      <c r="J176" s="61"/>
      <c r="K176" s="62"/>
      <c r="L176" s="62"/>
      <c r="M176" s="37"/>
    </row>
    <row r="177" spans="1:13">
      <c r="A177" s="32"/>
      <c r="B177" s="60"/>
      <c r="C177" s="60"/>
      <c r="D177" s="60"/>
      <c r="E177" s="60"/>
      <c r="F177" s="60"/>
      <c r="G177" s="60"/>
      <c r="H177" s="60"/>
      <c r="I177" s="39"/>
      <c r="J177" s="61"/>
      <c r="K177" s="62"/>
      <c r="L177" s="62"/>
      <c r="M177" s="37"/>
    </row>
    <row r="178" spans="1:13">
      <c r="A178" s="32"/>
      <c r="B178" s="60"/>
      <c r="C178" s="60"/>
      <c r="D178" s="60"/>
      <c r="E178" s="60"/>
      <c r="F178" s="60"/>
      <c r="G178" s="60"/>
      <c r="H178" s="60"/>
      <c r="I178" s="39"/>
      <c r="J178" s="61"/>
      <c r="K178" s="62"/>
      <c r="L178" s="62"/>
      <c r="M178" s="37"/>
    </row>
    <row r="179" spans="1:13">
      <c r="A179" s="32"/>
      <c r="B179" s="60"/>
      <c r="C179" s="60"/>
      <c r="D179" s="60"/>
      <c r="E179" s="60"/>
      <c r="F179" s="60"/>
      <c r="G179" s="60"/>
      <c r="H179" s="60"/>
      <c r="I179" s="39"/>
      <c r="J179" s="61"/>
      <c r="K179" s="62"/>
      <c r="L179" s="62"/>
      <c r="M179" s="37"/>
    </row>
    <row r="180" spans="1:13">
      <c r="A180" s="32"/>
      <c r="B180" s="60"/>
      <c r="C180" s="60"/>
      <c r="D180" s="60"/>
      <c r="E180" s="60"/>
      <c r="F180" s="60"/>
      <c r="G180" s="60"/>
      <c r="H180" s="60"/>
      <c r="I180" s="39"/>
      <c r="J180" s="61"/>
      <c r="K180" s="62"/>
      <c r="L180" s="62"/>
      <c r="M180" s="37"/>
    </row>
    <row r="181" spans="1:13">
      <c r="A181" s="32"/>
      <c r="B181" s="60"/>
      <c r="C181" s="60"/>
      <c r="D181" s="60"/>
      <c r="E181" s="60"/>
      <c r="F181" s="60"/>
      <c r="G181" s="60"/>
      <c r="H181" s="60"/>
      <c r="I181" s="39"/>
      <c r="J181" s="61"/>
      <c r="K181" s="62"/>
      <c r="L181" s="62"/>
      <c r="M181" s="37"/>
    </row>
    <row r="182" spans="1:13">
      <c r="A182" s="32"/>
      <c r="B182" s="60"/>
      <c r="C182" s="60"/>
      <c r="D182" s="60"/>
      <c r="E182" s="60"/>
      <c r="F182" s="60"/>
      <c r="G182" s="60"/>
      <c r="H182" s="60"/>
      <c r="I182" s="39"/>
      <c r="J182" s="61"/>
      <c r="K182" s="62"/>
      <c r="L182" s="62"/>
      <c r="M182" s="37"/>
    </row>
    <row r="183" spans="1:13">
      <c r="A183" s="32"/>
      <c r="B183" s="60"/>
      <c r="C183" s="60"/>
      <c r="D183" s="60"/>
      <c r="E183" s="60"/>
      <c r="F183" s="60"/>
      <c r="G183" s="60"/>
      <c r="H183" s="60"/>
      <c r="I183" s="39"/>
      <c r="J183" s="61"/>
      <c r="K183" s="62"/>
      <c r="L183" s="62"/>
      <c r="M183" s="37"/>
    </row>
    <row r="184" spans="1:13">
      <c r="A184" s="32"/>
      <c r="B184" s="60"/>
      <c r="C184" s="60"/>
      <c r="D184" s="60"/>
      <c r="E184" s="60"/>
      <c r="F184" s="60"/>
      <c r="G184" s="60"/>
      <c r="H184" s="60"/>
      <c r="I184" s="39"/>
      <c r="J184" s="61"/>
      <c r="K184" s="62"/>
      <c r="L184" s="62"/>
      <c r="M184" s="37"/>
    </row>
    <row r="185" spans="1:13">
      <c r="A185" s="32"/>
      <c r="B185" s="60"/>
      <c r="C185" s="60"/>
      <c r="D185" s="60"/>
      <c r="E185" s="60"/>
      <c r="F185" s="60"/>
      <c r="G185" s="60"/>
      <c r="H185" s="60"/>
      <c r="I185" s="39"/>
      <c r="J185" s="61"/>
      <c r="K185" s="62"/>
      <c r="L185" s="62"/>
      <c r="M185" s="37"/>
    </row>
    <row r="186" spans="1:13" ht="13" thickBot="1">
      <c r="A186" s="32"/>
      <c r="B186" s="60"/>
      <c r="C186" s="60"/>
      <c r="D186" s="60"/>
      <c r="E186" s="60"/>
      <c r="F186" s="60"/>
      <c r="G186" s="60"/>
      <c r="H186" s="60"/>
      <c r="I186" s="39"/>
      <c r="J186" s="61"/>
      <c r="K186" s="62"/>
      <c r="L186" s="62"/>
      <c r="M186" s="37"/>
    </row>
    <row r="187" spans="1:13" ht="14">
      <c r="A187" s="714" t="s">
        <v>28</v>
      </c>
      <c r="B187" s="715"/>
      <c r="C187" s="716" t="s">
        <v>6</v>
      </c>
      <c r="D187" s="717"/>
      <c r="E187" s="717"/>
      <c r="F187" s="717"/>
      <c r="G187" s="717"/>
      <c r="H187" s="717"/>
      <c r="I187" s="717"/>
      <c r="J187" s="718"/>
      <c r="K187" s="719" t="s">
        <v>7</v>
      </c>
      <c r="L187" s="720"/>
      <c r="M187" s="19" t="s">
        <v>8</v>
      </c>
    </row>
    <row r="188" spans="1:13" ht="54" customHeight="1" thickBot="1">
      <c r="A188" s="721">
        <f>'1 PY-PPTO'!B8</f>
        <v>7864</v>
      </c>
      <c r="B188" s="722"/>
      <c r="C188" s="723" t="str">
        <f>'1 PY-PPTO'!C8</f>
        <v>LAVADO DE ESTRUCTURA EN CONCRETO Y/O METÁLICAS CON ANDAMIO CERTIFICADO. INCLUYE ALQUILER DE HIDROLAVADORA A GASOLINA PRESIÓN 3200 PSI. INCLUYE PLANTA ELÉCTRICA, AGUA Y MANO DE OBRA.</v>
      </c>
      <c r="D188" s="724"/>
      <c r="E188" s="724"/>
      <c r="F188" s="724"/>
      <c r="G188" s="724"/>
      <c r="H188" s="724"/>
      <c r="I188" s="724"/>
      <c r="J188" s="725"/>
      <c r="K188" s="723" t="str">
        <f>'1 PY-PPTO'!H8</f>
        <v>M2</v>
      </c>
      <c r="L188" s="725"/>
      <c r="M188" s="20">
        <f>G238</f>
        <v>410</v>
      </c>
    </row>
    <row r="189" spans="1:13" ht="14">
      <c r="A189" s="21"/>
      <c r="B189" s="22"/>
      <c r="C189" s="22"/>
      <c r="D189" s="22"/>
      <c r="E189" s="22"/>
      <c r="F189" s="22"/>
      <c r="G189" s="22"/>
      <c r="H189" s="22"/>
      <c r="I189" s="22"/>
      <c r="J189" s="22"/>
      <c r="K189" s="22"/>
      <c r="L189" s="22"/>
      <c r="M189" s="23"/>
    </row>
    <row r="190" spans="1:13" ht="14">
      <c r="A190" s="738" t="s">
        <v>29</v>
      </c>
      <c r="B190" s="739"/>
      <c r="C190" s="740" t="s">
        <v>30</v>
      </c>
      <c r="D190" s="741"/>
      <c r="E190" s="741"/>
      <c r="F190" s="742"/>
      <c r="G190" s="743" t="s">
        <v>31</v>
      </c>
      <c r="H190" s="743"/>
      <c r="I190" s="740" t="s">
        <v>32</v>
      </c>
      <c r="J190" s="741"/>
      <c r="K190" s="741"/>
      <c r="L190" s="741"/>
      <c r="M190" s="744"/>
    </row>
    <row r="191" spans="1:13">
      <c r="A191" s="32"/>
      <c r="B191" s="33"/>
      <c r="C191" s="33"/>
      <c r="D191" s="33"/>
      <c r="E191" s="33"/>
      <c r="F191" s="33"/>
      <c r="G191" s="33"/>
      <c r="H191" s="33"/>
      <c r="I191" s="34"/>
      <c r="J191" s="35"/>
      <c r="K191" s="36"/>
      <c r="L191" s="36"/>
      <c r="M191" s="37"/>
    </row>
    <row r="192" spans="1:13" ht="14">
      <c r="A192" s="32"/>
      <c r="B192" s="745" t="s">
        <v>51</v>
      </c>
      <c r="C192" s="745"/>
      <c r="D192" s="745"/>
      <c r="E192" s="745"/>
      <c r="F192" s="745"/>
      <c r="G192" s="33"/>
      <c r="H192" s="745" t="s">
        <v>52</v>
      </c>
      <c r="I192" s="745"/>
      <c r="J192" s="745"/>
      <c r="K192" s="745"/>
      <c r="L192" s="745"/>
      <c r="M192" s="37"/>
    </row>
    <row r="193" spans="1:13">
      <c r="A193" s="38"/>
      <c r="B193" s="33"/>
      <c r="C193" s="33"/>
      <c r="D193" s="33"/>
      <c r="E193" s="33"/>
      <c r="F193" s="33"/>
      <c r="G193" s="33"/>
      <c r="H193" s="33"/>
      <c r="I193" s="39"/>
      <c r="J193" s="40"/>
      <c r="K193" s="41"/>
      <c r="L193" s="41"/>
      <c r="M193" s="42"/>
    </row>
    <row r="194" spans="1:13">
      <c r="A194" s="43"/>
      <c r="B194" s="44"/>
      <c r="C194" s="44"/>
      <c r="D194" s="44"/>
      <c r="E194" s="44"/>
      <c r="F194" s="44"/>
      <c r="G194" s="44"/>
      <c r="H194" s="44"/>
      <c r="I194" s="44"/>
      <c r="J194" s="44"/>
      <c r="K194" s="44"/>
      <c r="L194" s="44"/>
      <c r="M194" s="45"/>
    </row>
    <row r="195" spans="1:13">
      <c r="A195" s="43"/>
      <c r="B195" s="44"/>
      <c r="C195" s="44"/>
      <c r="D195" s="44"/>
      <c r="E195" s="44"/>
      <c r="F195" s="44"/>
      <c r="G195" s="44"/>
      <c r="H195" s="44"/>
      <c r="I195" s="44"/>
      <c r="J195" s="44"/>
      <c r="K195" s="44"/>
      <c r="L195" s="44"/>
      <c r="M195" s="45"/>
    </row>
    <row r="196" spans="1:13">
      <c r="A196" s="43"/>
      <c r="B196" s="44"/>
      <c r="C196" s="44"/>
      <c r="D196" s="44"/>
      <c r="E196" s="44"/>
      <c r="F196" s="44"/>
      <c r="G196" s="44"/>
      <c r="H196" s="44"/>
      <c r="I196" s="44"/>
      <c r="J196" s="44"/>
      <c r="K196" s="44"/>
      <c r="L196" s="44"/>
      <c r="M196" s="45"/>
    </row>
    <row r="197" spans="1:13">
      <c r="A197" s="43"/>
      <c r="B197" s="44"/>
      <c r="C197" s="44"/>
      <c r="D197" s="44"/>
      <c r="E197" s="44"/>
      <c r="F197" s="44"/>
      <c r="G197" s="44"/>
      <c r="H197" s="44"/>
      <c r="I197" s="44"/>
      <c r="J197" s="44"/>
      <c r="K197" s="44"/>
      <c r="L197" s="44"/>
      <c r="M197" s="45"/>
    </row>
    <row r="198" spans="1:13">
      <c r="A198" s="43"/>
      <c r="B198" s="44"/>
      <c r="C198" s="44"/>
      <c r="D198" s="44"/>
      <c r="E198" s="44"/>
      <c r="F198" s="44"/>
      <c r="G198" s="44"/>
      <c r="H198" s="44"/>
      <c r="I198" s="44"/>
      <c r="J198" s="44"/>
      <c r="K198" s="44"/>
      <c r="L198" s="44"/>
      <c r="M198" s="45"/>
    </row>
    <row r="199" spans="1:13">
      <c r="A199" s="43"/>
      <c r="B199" s="44"/>
      <c r="C199" s="44"/>
      <c r="D199" s="44"/>
      <c r="E199" s="44"/>
      <c r="F199" s="44"/>
      <c r="G199" s="44"/>
      <c r="H199" s="44"/>
      <c r="I199" s="44"/>
      <c r="J199" s="44"/>
      <c r="K199" s="44"/>
      <c r="L199" s="44"/>
      <c r="M199" s="45"/>
    </row>
    <row r="200" spans="1:13">
      <c r="A200" s="43"/>
      <c r="B200" s="44"/>
      <c r="C200" s="44"/>
      <c r="D200" s="44"/>
      <c r="E200" s="44"/>
      <c r="F200" s="44"/>
      <c r="G200" s="44"/>
      <c r="H200" s="44"/>
      <c r="I200" s="44"/>
      <c r="J200" s="44"/>
      <c r="K200" s="44"/>
      <c r="L200" s="44"/>
      <c r="M200" s="45"/>
    </row>
    <row r="201" spans="1:13">
      <c r="A201" s="43"/>
      <c r="B201" s="44"/>
      <c r="C201" s="44"/>
      <c r="D201" s="44"/>
      <c r="E201" s="44"/>
      <c r="F201" s="44"/>
      <c r="G201" s="44"/>
      <c r="H201" s="44"/>
      <c r="I201" s="44"/>
      <c r="J201" s="44"/>
      <c r="K201" s="44"/>
      <c r="L201" s="44"/>
      <c r="M201" s="45"/>
    </row>
    <row r="202" spans="1:13">
      <c r="A202" s="43"/>
      <c r="B202" s="44"/>
      <c r="C202" s="44"/>
      <c r="D202" s="44"/>
      <c r="E202" s="44"/>
      <c r="F202" s="44"/>
      <c r="G202" s="44"/>
      <c r="H202" s="44"/>
      <c r="I202" s="44"/>
      <c r="J202" s="44"/>
      <c r="K202" s="44"/>
      <c r="L202" s="44"/>
      <c r="M202" s="45"/>
    </row>
    <row r="203" spans="1:13">
      <c r="A203" s="43"/>
      <c r="B203" s="44"/>
      <c r="C203" s="44"/>
      <c r="D203" s="44"/>
      <c r="E203" s="44"/>
      <c r="F203" s="44"/>
      <c r="G203" s="44"/>
      <c r="H203" s="44"/>
      <c r="I203" s="44"/>
      <c r="J203" s="44"/>
      <c r="K203" s="44"/>
      <c r="L203" s="44"/>
      <c r="M203" s="45"/>
    </row>
    <row r="204" spans="1:13">
      <c r="A204" s="43"/>
      <c r="B204" s="44"/>
      <c r="C204" s="44"/>
      <c r="D204" s="44"/>
      <c r="E204" s="44"/>
      <c r="F204" s="44"/>
      <c r="G204" s="44"/>
      <c r="H204" s="44"/>
      <c r="I204" s="44"/>
      <c r="J204" s="44"/>
      <c r="K204" s="44"/>
      <c r="L204" s="44"/>
      <c r="M204" s="45"/>
    </row>
    <row r="205" spans="1:13">
      <c r="A205" s="43"/>
      <c r="B205" s="44"/>
      <c r="C205" s="44"/>
      <c r="D205" s="44"/>
      <c r="E205" s="44"/>
      <c r="F205" s="44"/>
      <c r="G205" s="44"/>
      <c r="H205" s="44"/>
      <c r="I205" s="44"/>
      <c r="J205" s="44"/>
      <c r="K205" s="44"/>
      <c r="L205" s="44"/>
      <c r="M205" s="45"/>
    </row>
    <row r="206" spans="1:13">
      <c r="A206" s="43"/>
      <c r="B206" s="44"/>
      <c r="C206" s="44"/>
      <c r="D206" s="44"/>
      <c r="E206" s="44"/>
      <c r="F206" s="44"/>
      <c r="G206" s="44"/>
      <c r="H206" s="44"/>
      <c r="I206" s="44"/>
      <c r="J206" s="44"/>
      <c r="K206" s="44"/>
      <c r="L206" s="44"/>
      <c r="M206" s="45"/>
    </row>
    <row r="207" spans="1:13">
      <c r="A207" s="43"/>
      <c r="B207" s="44"/>
      <c r="C207" s="44"/>
      <c r="D207" s="44"/>
      <c r="E207" s="44"/>
      <c r="F207" s="44"/>
      <c r="G207" s="44"/>
      <c r="H207" s="44"/>
      <c r="I207" s="44"/>
      <c r="J207" s="44"/>
      <c r="K207" s="44"/>
      <c r="L207" s="44"/>
      <c r="M207" s="45"/>
    </row>
    <row r="208" spans="1:13">
      <c r="A208" s="43"/>
      <c r="B208" s="44"/>
      <c r="C208" s="44"/>
      <c r="D208" s="44"/>
      <c r="E208" s="44"/>
      <c r="F208" s="44"/>
      <c r="G208" s="44"/>
      <c r="H208" s="44"/>
      <c r="I208" s="44"/>
      <c r="J208" s="44"/>
      <c r="K208" s="44"/>
      <c r="L208" s="44"/>
      <c r="M208" s="45"/>
    </row>
    <row r="209" spans="1:13">
      <c r="A209" s="43"/>
      <c r="B209" s="44"/>
      <c r="C209" s="44"/>
      <c r="D209" s="44"/>
      <c r="E209" s="44"/>
      <c r="F209" s="44"/>
      <c r="G209" s="44"/>
      <c r="H209" s="44"/>
      <c r="I209" s="44"/>
      <c r="J209" s="44"/>
      <c r="K209" s="44"/>
      <c r="L209" s="44"/>
      <c r="M209" s="45"/>
    </row>
    <row r="210" spans="1:13">
      <c r="A210" s="43"/>
      <c r="B210" s="44"/>
      <c r="C210" s="44"/>
      <c r="D210" s="44"/>
      <c r="E210" s="44"/>
      <c r="F210" s="44"/>
      <c r="G210" s="44"/>
      <c r="H210" s="44"/>
      <c r="I210" s="44"/>
      <c r="J210" s="44"/>
      <c r="K210" s="44"/>
      <c r="L210" s="44"/>
      <c r="M210" s="45"/>
    </row>
    <row r="211" spans="1:13">
      <c r="A211" s="43"/>
      <c r="B211" s="44"/>
      <c r="C211" s="44"/>
      <c r="D211" s="44"/>
      <c r="E211" s="44"/>
      <c r="F211" s="44"/>
      <c r="G211" s="44"/>
      <c r="H211" s="44"/>
      <c r="I211" s="44"/>
      <c r="J211" s="44"/>
      <c r="K211" s="44"/>
      <c r="L211" s="44"/>
      <c r="M211" s="45"/>
    </row>
    <row r="212" spans="1:13" ht="14">
      <c r="A212" s="43"/>
      <c r="B212" s="44"/>
      <c r="C212" s="44"/>
      <c r="D212" s="745" t="s">
        <v>53</v>
      </c>
      <c r="E212" s="745"/>
      <c r="F212" s="745"/>
      <c r="G212" s="745"/>
      <c r="H212" s="745"/>
      <c r="I212" s="44"/>
      <c r="J212" s="44"/>
      <c r="K212" s="44"/>
      <c r="L212" s="44"/>
      <c r="M212" s="45"/>
    </row>
    <row r="213" spans="1:13">
      <c r="A213" s="43"/>
      <c r="B213" s="44"/>
      <c r="C213" s="44"/>
      <c r="D213" s="44"/>
      <c r="E213" s="44"/>
      <c r="F213" s="44"/>
      <c r="G213" s="44"/>
      <c r="H213" s="44"/>
      <c r="I213" s="44"/>
      <c r="J213" s="44"/>
      <c r="K213" s="44"/>
      <c r="L213" s="44"/>
      <c r="M213" s="45"/>
    </row>
    <row r="214" spans="1:13">
      <c r="A214" s="43"/>
      <c r="B214" s="44"/>
      <c r="C214" s="44"/>
      <c r="D214" s="44"/>
      <c r="E214" s="44"/>
      <c r="F214" s="44"/>
      <c r="G214" s="44"/>
      <c r="H214" s="44"/>
      <c r="I214" s="44"/>
      <c r="J214" s="44"/>
      <c r="K214" s="44"/>
      <c r="L214" s="44"/>
      <c r="M214" s="45"/>
    </row>
    <row r="215" spans="1:13">
      <c r="A215" s="43"/>
      <c r="B215" s="44"/>
      <c r="C215" s="44"/>
      <c r="D215" s="44"/>
      <c r="E215" s="44"/>
      <c r="F215" s="44"/>
      <c r="G215" s="44"/>
      <c r="H215" s="44"/>
      <c r="I215" s="44"/>
      <c r="J215" s="44"/>
      <c r="K215" s="44"/>
      <c r="L215" s="44"/>
      <c r="M215" s="45"/>
    </row>
    <row r="216" spans="1:13">
      <c r="A216" s="43"/>
      <c r="B216" s="44"/>
      <c r="C216" s="44"/>
      <c r="D216" s="44"/>
      <c r="E216" s="44"/>
      <c r="F216" s="44"/>
      <c r="G216" s="44"/>
      <c r="H216" s="44"/>
      <c r="I216" s="44"/>
      <c r="J216" s="44"/>
      <c r="K216" s="44"/>
      <c r="L216" s="44"/>
      <c r="M216" s="45"/>
    </row>
    <row r="217" spans="1:13">
      <c r="A217" s="43"/>
      <c r="B217" s="44"/>
      <c r="C217" s="44"/>
      <c r="D217" s="44"/>
      <c r="E217" s="44"/>
      <c r="F217" s="44"/>
      <c r="G217" s="44"/>
      <c r="H217" s="44"/>
      <c r="I217" s="44"/>
      <c r="J217" s="44"/>
      <c r="K217" s="44"/>
      <c r="L217" s="44"/>
      <c r="M217" s="45"/>
    </row>
    <row r="218" spans="1:13">
      <c r="A218" s="43"/>
      <c r="B218" s="44"/>
      <c r="C218" s="44"/>
      <c r="D218" s="44"/>
      <c r="E218" s="44"/>
      <c r="F218" s="44"/>
      <c r="G218" s="44"/>
      <c r="H218" s="44"/>
      <c r="I218" s="44"/>
      <c r="J218" s="44"/>
      <c r="K218" s="44"/>
      <c r="L218" s="44"/>
      <c r="M218" s="45"/>
    </row>
    <row r="219" spans="1:13">
      <c r="A219" s="43"/>
      <c r="B219" s="44"/>
      <c r="C219" s="44"/>
      <c r="D219" s="44"/>
      <c r="E219" s="44"/>
      <c r="F219" s="44"/>
      <c r="G219" s="44"/>
      <c r="H219" s="44"/>
      <c r="I219" s="44"/>
      <c r="J219" s="44"/>
      <c r="K219" s="44"/>
      <c r="L219" s="44"/>
      <c r="M219" s="45"/>
    </row>
    <row r="220" spans="1:13">
      <c r="A220" s="43"/>
      <c r="B220" s="44"/>
      <c r="C220" s="44"/>
      <c r="D220" s="44"/>
      <c r="E220" s="44"/>
      <c r="F220" s="44"/>
      <c r="G220" s="44"/>
      <c r="H220" s="44"/>
      <c r="I220" s="44"/>
      <c r="J220" s="44"/>
      <c r="K220" s="44"/>
      <c r="L220" s="44"/>
      <c r="M220" s="45"/>
    </row>
    <row r="221" spans="1:13">
      <c r="A221" s="43"/>
      <c r="B221" s="44"/>
      <c r="C221" s="44"/>
      <c r="D221" s="44"/>
      <c r="E221" s="44"/>
      <c r="F221" s="44"/>
      <c r="G221" s="44"/>
      <c r="H221" s="44"/>
      <c r="I221" s="44"/>
      <c r="J221" s="44"/>
      <c r="K221" s="44"/>
      <c r="L221" s="44"/>
      <c r="M221" s="45"/>
    </row>
    <row r="222" spans="1:13">
      <c r="A222" s="43"/>
      <c r="B222" s="44"/>
      <c r="C222" s="44"/>
      <c r="D222" s="44"/>
      <c r="E222" s="44"/>
      <c r="F222" s="44"/>
      <c r="G222" s="44"/>
      <c r="H222" s="44"/>
      <c r="I222" s="44"/>
      <c r="J222" s="44"/>
      <c r="K222" s="44"/>
      <c r="L222" s="44"/>
      <c r="M222" s="45"/>
    </row>
    <row r="223" spans="1:13">
      <c r="A223" s="43"/>
      <c r="B223" s="44"/>
      <c r="C223" s="44"/>
      <c r="D223" s="44"/>
      <c r="E223" s="44"/>
      <c r="F223" s="44"/>
      <c r="G223" s="44"/>
      <c r="H223" s="44"/>
      <c r="I223" s="44"/>
      <c r="J223" s="44"/>
      <c r="K223" s="44"/>
      <c r="L223" s="44"/>
      <c r="M223" s="45"/>
    </row>
    <row r="224" spans="1:13">
      <c r="A224" s="43"/>
      <c r="B224" s="44"/>
      <c r="C224" s="44"/>
      <c r="D224" s="44"/>
      <c r="E224" s="44"/>
      <c r="F224" s="44"/>
      <c r="G224" s="44"/>
      <c r="H224" s="44"/>
      <c r="I224" s="44"/>
      <c r="J224" s="44"/>
      <c r="K224" s="44"/>
      <c r="L224" s="44"/>
      <c r="M224" s="45"/>
    </row>
    <row r="225" spans="1:13">
      <c r="A225" s="43"/>
      <c r="B225" s="44"/>
      <c r="C225" s="44"/>
      <c r="D225" s="44"/>
      <c r="E225" s="44"/>
      <c r="F225" s="44"/>
      <c r="G225" s="44"/>
      <c r="H225" s="44"/>
      <c r="I225" s="44"/>
      <c r="J225" s="44"/>
      <c r="K225" s="44"/>
      <c r="L225" s="44"/>
      <c r="M225" s="45"/>
    </row>
    <row r="226" spans="1:13">
      <c r="A226" s="43"/>
      <c r="B226" s="44"/>
      <c r="C226" s="44"/>
      <c r="D226" s="44"/>
      <c r="E226" s="44"/>
      <c r="F226" s="44"/>
      <c r="G226" s="44"/>
      <c r="H226" s="44"/>
      <c r="I226" s="44"/>
      <c r="J226" s="44"/>
      <c r="K226" s="44"/>
      <c r="L226" s="44"/>
      <c r="M226" s="45"/>
    </row>
    <row r="227" spans="1:13">
      <c r="A227" s="43"/>
      <c r="B227" s="44"/>
      <c r="C227" s="44"/>
      <c r="D227" s="44"/>
      <c r="E227" s="44"/>
      <c r="F227" s="44"/>
      <c r="G227" s="44"/>
      <c r="H227" s="44"/>
      <c r="I227" s="44"/>
      <c r="J227" s="44"/>
      <c r="K227" s="44"/>
      <c r="L227" s="44"/>
      <c r="M227" s="45"/>
    </row>
    <row r="228" spans="1:13">
      <c r="A228" s="43"/>
      <c r="B228" s="44"/>
      <c r="C228" s="44"/>
      <c r="D228" s="44"/>
      <c r="E228" s="44"/>
      <c r="F228" s="44"/>
      <c r="G228" s="44"/>
      <c r="H228" s="44"/>
      <c r="I228" s="44"/>
      <c r="J228" s="44"/>
      <c r="K228" s="44"/>
      <c r="L228" s="44"/>
      <c r="M228" s="45"/>
    </row>
    <row r="229" spans="1:13" ht="14">
      <c r="A229" s="735" t="s">
        <v>36</v>
      </c>
      <c r="B229" s="736"/>
      <c r="C229" s="736"/>
      <c r="D229" s="736"/>
      <c r="E229" s="736"/>
      <c r="F229" s="736"/>
      <c r="G229" s="736"/>
      <c r="H229" s="736"/>
      <c r="I229" s="736"/>
      <c r="J229" s="736"/>
      <c r="K229" s="736"/>
      <c r="L229" s="736"/>
      <c r="M229" s="737"/>
    </row>
    <row r="230" spans="1:13">
      <c r="A230" s="43"/>
      <c r="B230" s="44"/>
      <c r="C230" s="44"/>
      <c r="D230" s="44"/>
      <c r="E230" s="44"/>
      <c r="F230" s="44"/>
      <c r="G230" s="44"/>
      <c r="H230" s="44"/>
      <c r="I230" s="44"/>
      <c r="J230" s="44"/>
      <c r="K230" s="44"/>
      <c r="L230" s="44"/>
      <c r="M230" s="45"/>
    </row>
    <row r="231" spans="1:13">
      <c r="A231" s="43"/>
      <c r="B231" s="44"/>
      <c r="C231" s="44"/>
      <c r="D231" s="44"/>
      <c r="E231" s="44"/>
      <c r="F231" s="44"/>
      <c r="G231" s="44"/>
      <c r="H231" s="44"/>
      <c r="I231" s="44"/>
      <c r="J231" s="44"/>
      <c r="K231" s="44"/>
      <c r="L231" s="44"/>
      <c r="M231" s="45"/>
    </row>
    <row r="232" spans="1:13">
      <c r="A232" s="43"/>
      <c r="B232" s="46" t="s">
        <v>37</v>
      </c>
      <c r="C232" s="46" t="s">
        <v>38</v>
      </c>
      <c r="D232" s="46" t="s">
        <v>39</v>
      </c>
      <c r="E232" s="46" t="s">
        <v>40</v>
      </c>
      <c r="F232" s="46" t="s">
        <v>41</v>
      </c>
      <c r="G232" s="46" t="s">
        <v>42</v>
      </c>
      <c r="H232" s="44"/>
      <c r="I232" s="44"/>
      <c r="J232" s="44"/>
      <c r="K232" s="44"/>
      <c r="L232" s="44"/>
      <c r="M232" s="45"/>
    </row>
    <row r="233" spans="1:13" ht="25">
      <c r="A233" s="43"/>
      <c r="B233" s="47" t="s">
        <v>54</v>
      </c>
      <c r="C233" s="48">
        <v>4</v>
      </c>
      <c r="D233" s="48">
        <v>30</v>
      </c>
      <c r="E233" s="48">
        <f>D233*C233</f>
        <v>120</v>
      </c>
      <c r="F233" s="49">
        <v>1</v>
      </c>
      <c r="G233" s="48">
        <f>F233*E233</f>
        <v>120</v>
      </c>
      <c r="H233" s="44"/>
      <c r="I233" s="44"/>
      <c r="J233" s="44"/>
      <c r="K233" s="44"/>
      <c r="L233" s="44"/>
      <c r="M233" s="45"/>
    </row>
    <row r="234" spans="1:13" ht="37.5">
      <c r="A234" s="52"/>
      <c r="B234" s="47" t="s">
        <v>55</v>
      </c>
      <c r="C234" s="48">
        <v>5</v>
      </c>
      <c r="D234" s="48">
        <v>2</v>
      </c>
      <c r="E234" s="48">
        <f>D234*C234</f>
        <v>10</v>
      </c>
      <c r="F234" s="49">
        <v>3</v>
      </c>
      <c r="G234" s="48">
        <f>F234*E234</f>
        <v>30</v>
      </c>
      <c r="H234" s="53"/>
      <c r="I234" s="53"/>
      <c r="J234" s="53"/>
      <c r="K234" s="53"/>
      <c r="L234" s="53"/>
      <c r="M234" s="54"/>
    </row>
    <row r="235" spans="1:13" ht="37.5">
      <c r="A235" s="24"/>
      <c r="B235" s="47" t="s">
        <v>56</v>
      </c>
      <c r="C235" s="48">
        <v>2</v>
      </c>
      <c r="D235" s="48">
        <v>30</v>
      </c>
      <c r="E235" s="48">
        <f>D235*C235</f>
        <v>60</v>
      </c>
      <c r="F235" s="49">
        <v>2</v>
      </c>
      <c r="G235" s="48">
        <f>F235*E235</f>
        <v>120</v>
      </c>
      <c r="H235" s="25"/>
      <c r="I235" s="25"/>
      <c r="J235" s="25"/>
      <c r="K235" s="25"/>
      <c r="L235" s="25"/>
      <c r="M235" s="58"/>
    </row>
    <row r="236" spans="1:13" ht="37.5">
      <c r="A236" s="59"/>
      <c r="B236" s="47" t="s">
        <v>57</v>
      </c>
      <c r="C236" s="48">
        <v>2</v>
      </c>
      <c r="D236" s="48">
        <v>30</v>
      </c>
      <c r="E236" s="48">
        <f>D236*C236</f>
        <v>60</v>
      </c>
      <c r="F236" s="49">
        <v>2</v>
      </c>
      <c r="G236" s="48">
        <f>F236*E236</f>
        <v>120</v>
      </c>
      <c r="H236" s="25"/>
      <c r="I236" s="26"/>
      <c r="J236" s="26"/>
      <c r="K236" s="25"/>
      <c r="L236" s="25"/>
      <c r="M236" s="27"/>
    </row>
    <row r="237" spans="1:13" ht="14">
      <c r="A237" s="59"/>
      <c r="B237" s="47" t="s">
        <v>44</v>
      </c>
      <c r="C237" s="48">
        <v>4</v>
      </c>
      <c r="D237" s="48">
        <v>5</v>
      </c>
      <c r="E237" s="48">
        <f>D237*C237</f>
        <v>20</v>
      </c>
      <c r="F237" s="49">
        <v>1</v>
      </c>
      <c r="G237" s="48">
        <f>F237*E237</f>
        <v>20</v>
      </c>
      <c r="H237" s="25"/>
      <c r="I237" s="26"/>
      <c r="J237" s="26"/>
      <c r="K237" s="25"/>
      <c r="L237" s="25"/>
      <c r="M237" s="27"/>
    </row>
    <row r="238" spans="1:13">
      <c r="A238" s="32"/>
      <c r="B238" s="60"/>
      <c r="C238" s="60"/>
      <c r="D238" s="60"/>
      <c r="E238" s="60"/>
      <c r="F238" s="50" t="s">
        <v>46</v>
      </c>
      <c r="G238" s="51">
        <f>ROUND(SUM(G233:G237),2)</f>
        <v>410</v>
      </c>
      <c r="H238" s="60"/>
      <c r="I238" s="39"/>
      <c r="J238" s="61"/>
      <c r="K238" s="62"/>
      <c r="L238" s="62"/>
      <c r="M238" s="37"/>
    </row>
    <row r="239" spans="1:13">
      <c r="A239" s="32"/>
      <c r="B239" s="60"/>
      <c r="C239" s="60"/>
      <c r="D239" s="60"/>
      <c r="E239" s="60"/>
      <c r="F239" s="60"/>
      <c r="G239" s="60"/>
      <c r="H239" s="60"/>
      <c r="I239" s="39"/>
      <c r="J239" s="61"/>
      <c r="K239" s="62"/>
      <c r="L239" s="62"/>
      <c r="M239" s="37"/>
    </row>
    <row r="240" spans="1:13">
      <c r="A240" s="32"/>
      <c r="B240" s="60"/>
      <c r="C240" s="60"/>
      <c r="D240" s="60"/>
      <c r="E240" s="60"/>
      <c r="F240" s="60"/>
      <c r="G240" s="60"/>
      <c r="H240" s="60"/>
      <c r="I240" s="39"/>
      <c r="J240" s="61"/>
      <c r="K240" s="62"/>
      <c r="L240" s="62"/>
      <c r="M240" s="37"/>
    </row>
    <row r="241" spans="1:13">
      <c r="A241" s="32"/>
      <c r="B241" s="60"/>
      <c r="C241" s="60"/>
      <c r="D241" s="60"/>
      <c r="E241" s="60"/>
      <c r="F241" s="60"/>
      <c r="G241" s="60"/>
      <c r="H241" s="60"/>
      <c r="I241" s="39"/>
      <c r="J241" s="61"/>
      <c r="K241" s="62"/>
      <c r="L241" s="62"/>
      <c r="M241" s="37"/>
    </row>
    <row r="242" spans="1:13">
      <c r="A242" s="32"/>
      <c r="B242" s="60"/>
      <c r="C242" s="60"/>
      <c r="D242" s="60"/>
      <c r="E242" s="60"/>
      <c r="F242" s="60"/>
      <c r="G242" s="60"/>
      <c r="H242" s="60"/>
      <c r="I242" s="39"/>
      <c r="J242" s="61"/>
      <c r="K242" s="62"/>
      <c r="L242" s="62"/>
      <c r="M242" s="37"/>
    </row>
    <row r="243" spans="1:13">
      <c r="A243" s="32"/>
      <c r="B243" s="60"/>
      <c r="C243" s="60"/>
      <c r="D243" s="60"/>
      <c r="E243" s="60"/>
      <c r="F243" s="60"/>
      <c r="G243" s="60"/>
      <c r="H243" s="60"/>
      <c r="I243" s="39"/>
      <c r="J243" s="61"/>
      <c r="K243" s="62"/>
      <c r="L243" s="62"/>
      <c r="M243" s="37"/>
    </row>
    <row r="244" spans="1:13">
      <c r="A244" s="32"/>
      <c r="B244" s="60"/>
      <c r="C244" s="60"/>
      <c r="D244" s="60"/>
      <c r="E244" s="60"/>
      <c r="F244" s="60"/>
      <c r="G244" s="60"/>
      <c r="H244" s="60"/>
      <c r="I244" s="39"/>
      <c r="J244" s="61"/>
      <c r="K244" s="62"/>
      <c r="L244" s="62"/>
      <c r="M244" s="37"/>
    </row>
    <row r="245" spans="1:13">
      <c r="A245" s="32"/>
      <c r="B245" s="60"/>
      <c r="C245" s="60"/>
      <c r="D245" s="60"/>
      <c r="E245" s="60"/>
      <c r="F245" s="60"/>
      <c r="G245" s="60"/>
      <c r="H245" s="60"/>
      <c r="I245" s="39"/>
      <c r="J245" s="61"/>
      <c r="K245" s="62"/>
      <c r="L245" s="62"/>
      <c r="M245" s="37"/>
    </row>
    <row r="246" spans="1:13">
      <c r="A246" s="32"/>
      <c r="B246" s="60"/>
      <c r="C246" s="60"/>
      <c r="D246" s="60"/>
      <c r="E246" s="60"/>
      <c r="F246" s="60"/>
      <c r="G246" s="60"/>
      <c r="H246" s="60"/>
      <c r="I246" s="39"/>
      <c r="J246" s="61"/>
      <c r="K246" s="62"/>
      <c r="L246" s="62"/>
      <c r="M246" s="37"/>
    </row>
    <row r="247" spans="1:13">
      <c r="A247" s="32"/>
      <c r="B247" s="60"/>
      <c r="C247" s="60"/>
      <c r="D247" s="60"/>
      <c r="E247" s="60"/>
      <c r="F247" s="60"/>
      <c r="G247" s="60"/>
      <c r="H247" s="60"/>
      <c r="I247" s="39"/>
      <c r="J247" s="61"/>
      <c r="K247" s="62"/>
      <c r="L247" s="62"/>
      <c r="M247" s="37"/>
    </row>
    <row r="248" spans="1:13">
      <c r="A248" s="32"/>
      <c r="B248" s="60"/>
      <c r="C248" s="60"/>
      <c r="D248" s="60"/>
      <c r="E248" s="60"/>
      <c r="F248" s="60"/>
      <c r="G248" s="60"/>
      <c r="H248" s="60"/>
      <c r="I248" s="39"/>
      <c r="J248" s="61"/>
      <c r="K248" s="62"/>
      <c r="L248" s="62"/>
      <c r="M248" s="37"/>
    </row>
    <row r="249" spans="1:13">
      <c r="A249" s="32"/>
      <c r="B249" s="60"/>
      <c r="C249" s="60"/>
      <c r="D249" s="60"/>
      <c r="E249" s="60"/>
      <c r="F249" s="60"/>
      <c r="G249" s="60"/>
      <c r="H249" s="60"/>
      <c r="I249" s="39"/>
      <c r="J249" s="61"/>
      <c r="K249" s="62"/>
      <c r="L249" s="62"/>
      <c r="M249" s="37"/>
    </row>
    <row r="250" spans="1:13">
      <c r="A250" s="32"/>
      <c r="B250" s="60"/>
      <c r="C250" s="60"/>
      <c r="D250" s="60"/>
      <c r="E250" s="60"/>
      <c r="F250" s="60"/>
      <c r="G250" s="60"/>
      <c r="H250" s="60"/>
      <c r="I250" s="39"/>
      <c r="J250" s="61"/>
      <c r="K250" s="62"/>
      <c r="L250" s="62"/>
      <c r="M250" s="37"/>
    </row>
    <row r="251" spans="1:13">
      <c r="A251" s="32"/>
      <c r="B251" s="60"/>
      <c r="C251" s="60"/>
      <c r="D251" s="60"/>
      <c r="E251" s="60"/>
      <c r="F251" s="60"/>
      <c r="G251" s="60"/>
      <c r="H251" s="60"/>
      <c r="I251" s="39"/>
      <c r="J251" s="61"/>
      <c r="K251" s="62"/>
      <c r="L251" s="62"/>
      <c r="M251" s="37"/>
    </row>
    <row r="252" spans="1:13">
      <c r="A252" s="32"/>
      <c r="B252" s="60"/>
      <c r="C252" s="60"/>
      <c r="D252" s="60"/>
      <c r="E252" s="60"/>
      <c r="F252" s="60"/>
      <c r="G252" s="60"/>
      <c r="H252" s="60"/>
      <c r="I252" s="39"/>
      <c r="J252" s="61"/>
      <c r="K252" s="62"/>
      <c r="L252" s="62"/>
      <c r="M252" s="37"/>
    </row>
    <row r="253" spans="1:13">
      <c r="A253" s="32"/>
      <c r="B253" s="60"/>
      <c r="C253" s="60"/>
      <c r="D253" s="60"/>
      <c r="E253" s="60"/>
      <c r="F253" s="60"/>
      <c r="G253" s="60"/>
      <c r="H253" s="60"/>
      <c r="I253" s="39"/>
      <c r="J253" s="61"/>
      <c r="K253" s="62"/>
      <c r="L253" s="62"/>
      <c r="M253" s="37"/>
    </row>
    <row r="254" spans="1:13">
      <c r="A254" s="32"/>
      <c r="B254" s="60"/>
      <c r="C254" s="60"/>
      <c r="D254" s="60"/>
      <c r="E254" s="60"/>
      <c r="F254" s="60"/>
      <c r="G254" s="60"/>
      <c r="H254" s="60"/>
      <c r="I254" s="39"/>
      <c r="J254" s="61"/>
      <c r="K254" s="62"/>
      <c r="L254" s="62"/>
      <c r="M254" s="37"/>
    </row>
    <row r="255" spans="1:13">
      <c r="A255" s="32"/>
      <c r="B255" s="60"/>
      <c r="C255" s="60"/>
      <c r="D255" s="60"/>
      <c r="E255" s="60"/>
      <c r="F255" s="60"/>
      <c r="G255" s="60"/>
      <c r="H255" s="60"/>
      <c r="I255" s="39"/>
      <c r="J255" s="61"/>
      <c r="K255" s="62"/>
      <c r="L255" s="62"/>
      <c r="M255" s="37"/>
    </row>
    <row r="256" spans="1:13">
      <c r="A256" s="32"/>
      <c r="B256" s="60"/>
      <c r="C256" s="60"/>
      <c r="D256" s="60"/>
      <c r="E256" s="60"/>
      <c r="F256" s="60"/>
      <c r="G256" s="60"/>
      <c r="H256" s="60"/>
      <c r="I256" s="39"/>
      <c r="J256" s="61"/>
      <c r="K256" s="62"/>
      <c r="L256" s="62"/>
      <c r="M256" s="37"/>
    </row>
    <row r="257" spans="1:13">
      <c r="A257" s="32"/>
      <c r="B257" s="60"/>
      <c r="C257" s="60"/>
      <c r="D257" s="60"/>
      <c r="E257" s="60"/>
      <c r="F257" s="60"/>
      <c r="G257" s="60"/>
      <c r="H257" s="60"/>
      <c r="I257" s="39"/>
      <c r="J257" s="61"/>
      <c r="K257" s="62"/>
      <c r="L257" s="62"/>
      <c r="M257" s="37"/>
    </row>
    <row r="258" spans="1:13">
      <c r="A258" s="32"/>
      <c r="B258" s="60"/>
      <c r="C258" s="60"/>
      <c r="D258" s="60"/>
      <c r="E258" s="60"/>
      <c r="F258" s="60"/>
      <c r="G258" s="60"/>
      <c r="H258" s="60"/>
      <c r="I258" s="39"/>
      <c r="J258" s="61"/>
      <c r="K258" s="62"/>
      <c r="L258" s="62"/>
      <c r="M258" s="37"/>
    </row>
    <row r="259" spans="1:13">
      <c r="A259" s="32"/>
      <c r="B259" s="60"/>
      <c r="C259" s="60"/>
      <c r="D259" s="60"/>
      <c r="E259" s="60"/>
      <c r="F259" s="60"/>
      <c r="G259" s="60"/>
      <c r="H259" s="60"/>
      <c r="I259" s="39"/>
      <c r="J259" s="61"/>
      <c r="K259" s="62"/>
      <c r="L259" s="62"/>
      <c r="M259" s="37"/>
    </row>
    <row r="260" spans="1:13">
      <c r="A260" s="32"/>
      <c r="B260" s="60"/>
      <c r="C260" s="60"/>
      <c r="D260" s="60"/>
      <c r="E260" s="60"/>
      <c r="F260" s="60"/>
      <c r="G260" s="60"/>
      <c r="H260" s="60"/>
      <c r="I260" s="39"/>
      <c r="J260" s="61"/>
      <c r="K260" s="62"/>
      <c r="L260" s="62"/>
      <c r="M260" s="37"/>
    </row>
    <row r="261" spans="1:13">
      <c r="A261" s="32"/>
      <c r="B261" s="60"/>
      <c r="C261" s="60"/>
      <c r="D261" s="60"/>
      <c r="E261" s="60"/>
      <c r="F261" s="60"/>
      <c r="G261" s="60"/>
      <c r="H261" s="60"/>
      <c r="I261" s="39"/>
      <c r="J261" s="61"/>
      <c r="K261" s="62"/>
      <c r="L261" s="62"/>
      <c r="M261" s="37"/>
    </row>
    <row r="262" spans="1:13">
      <c r="A262" s="32"/>
      <c r="B262" s="60"/>
      <c r="C262" s="60"/>
      <c r="D262" s="60"/>
      <c r="E262" s="60"/>
      <c r="F262" s="60"/>
      <c r="G262" s="60"/>
      <c r="H262" s="60"/>
      <c r="I262" s="39"/>
      <c r="J262" s="61"/>
      <c r="K262" s="62"/>
      <c r="L262" s="62"/>
      <c r="M262" s="37"/>
    </row>
    <row r="263" spans="1:13">
      <c r="A263" s="32"/>
      <c r="B263" s="60"/>
      <c r="C263" s="60"/>
      <c r="D263" s="60"/>
      <c r="E263" s="60"/>
      <c r="F263" s="60"/>
      <c r="G263" s="60"/>
      <c r="H263" s="60"/>
      <c r="I263" s="39"/>
      <c r="J263" s="61"/>
      <c r="K263" s="62"/>
      <c r="L263" s="62"/>
      <c r="M263" s="37"/>
    </row>
    <row r="264" spans="1:13">
      <c r="A264" s="32"/>
      <c r="B264" s="60"/>
      <c r="C264" s="60"/>
      <c r="D264" s="60"/>
      <c r="E264" s="60"/>
      <c r="F264" s="60"/>
      <c r="G264" s="60"/>
      <c r="H264" s="60"/>
      <c r="I264" s="39"/>
      <c r="J264" s="61"/>
      <c r="K264" s="62"/>
      <c r="L264" s="62"/>
      <c r="M264" s="37"/>
    </row>
    <row r="265" spans="1:13">
      <c r="A265" s="32"/>
      <c r="B265" s="60"/>
      <c r="C265" s="60"/>
      <c r="D265" s="60"/>
      <c r="E265" s="60"/>
      <c r="F265" s="60"/>
      <c r="G265" s="60"/>
      <c r="H265" s="60"/>
      <c r="I265" s="39"/>
      <c r="J265" s="61"/>
      <c r="K265" s="62"/>
      <c r="L265" s="62"/>
      <c r="M265" s="37"/>
    </row>
    <row r="266" spans="1:13">
      <c r="A266" s="32"/>
      <c r="B266" s="60"/>
      <c r="C266" s="60"/>
      <c r="D266" s="60"/>
      <c r="E266" s="60"/>
      <c r="F266" s="60"/>
      <c r="G266" s="60"/>
      <c r="H266" s="60"/>
      <c r="I266" s="39"/>
      <c r="J266" s="61"/>
      <c r="K266" s="62"/>
      <c r="L266" s="62"/>
      <c r="M266" s="37"/>
    </row>
    <row r="267" spans="1:13">
      <c r="A267" s="32"/>
      <c r="B267" s="60"/>
      <c r="C267" s="60"/>
      <c r="D267" s="60"/>
      <c r="E267" s="60"/>
      <c r="F267" s="60"/>
      <c r="G267" s="60"/>
      <c r="H267" s="60"/>
      <c r="I267" s="39"/>
      <c r="J267" s="61"/>
      <c r="K267" s="62"/>
      <c r="L267" s="62"/>
      <c r="M267" s="37"/>
    </row>
    <row r="268" spans="1:13">
      <c r="A268" s="32"/>
      <c r="B268" s="60"/>
      <c r="C268" s="60"/>
      <c r="D268" s="60"/>
      <c r="E268" s="60"/>
      <c r="F268" s="60"/>
      <c r="G268" s="60"/>
      <c r="H268" s="60"/>
      <c r="I268" s="39"/>
      <c r="J268" s="61"/>
      <c r="K268" s="62"/>
      <c r="L268" s="62"/>
      <c r="M268" s="37"/>
    </row>
    <row r="269" spans="1:13">
      <c r="A269" s="32"/>
      <c r="L269" s="62"/>
      <c r="M269" s="37"/>
    </row>
    <row r="270" spans="1:13">
      <c r="A270" s="32"/>
      <c r="L270" s="62"/>
      <c r="M270" s="37"/>
    </row>
    <row r="271" spans="1:13">
      <c r="A271" s="32"/>
      <c r="B271" s="60"/>
      <c r="C271" s="60"/>
      <c r="D271" s="60"/>
      <c r="E271" s="60"/>
      <c r="F271" s="60"/>
      <c r="G271" s="60"/>
      <c r="H271" s="60"/>
      <c r="I271" s="39"/>
      <c r="J271" s="61"/>
      <c r="K271" s="62"/>
      <c r="L271" s="62"/>
      <c r="M271" s="37"/>
    </row>
    <row r="272" spans="1:13">
      <c r="A272" s="32"/>
      <c r="B272" s="60"/>
      <c r="C272" s="60"/>
      <c r="D272" s="60"/>
      <c r="E272" s="60"/>
      <c r="F272" s="60"/>
      <c r="G272" s="60"/>
      <c r="H272" s="60"/>
      <c r="I272" s="39"/>
      <c r="J272" s="61"/>
      <c r="K272" s="62"/>
      <c r="L272" s="62"/>
      <c r="M272" s="37"/>
    </row>
    <row r="273" spans="1:13">
      <c r="A273" s="63"/>
      <c r="B273" s="64"/>
      <c r="C273" s="64"/>
      <c r="D273" s="64"/>
      <c r="E273" s="64"/>
      <c r="F273" s="64"/>
      <c r="G273" s="64"/>
      <c r="H273" s="64"/>
      <c r="I273" s="64"/>
      <c r="J273" s="64"/>
      <c r="K273" s="64"/>
      <c r="L273" s="64"/>
      <c r="M273" s="65"/>
    </row>
    <row r="274" spans="1:13" ht="14">
      <c r="A274" s="52"/>
      <c r="B274" s="53"/>
      <c r="C274" s="53"/>
      <c r="D274" s="53"/>
      <c r="E274" s="53"/>
      <c r="F274" s="53"/>
      <c r="G274" s="53"/>
      <c r="H274" s="53"/>
      <c r="I274" s="53"/>
      <c r="J274" s="53"/>
      <c r="K274" s="53"/>
      <c r="L274" s="53"/>
      <c r="M274" s="72"/>
    </row>
    <row r="275" spans="1:13">
      <c r="A275" s="38"/>
      <c r="L275" s="73"/>
      <c r="M275" s="74"/>
    </row>
    <row r="276" spans="1:13" ht="13" thickBot="1">
      <c r="A276" s="82"/>
      <c r="B276" s="83"/>
      <c r="C276" s="83"/>
      <c r="D276" s="83"/>
      <c r="E276" s="83"/>
      <c r="F276" s="83"/>
      <c r="G276" s="83"/>
      <c r="H276" s="83"/>
      <c r="I276" s="84"/>
      <c r="J276" s="85"/>
      <c r="K276" s="86"/>
      <c r="L276" s="86"/>
      <c r="M276" s="87"/>
    </row>
    <row r="277" spans="1:13" ht="14">
      <c r="A277" s="714" t="s">
        <v>28</v>
      </c>
      <c r="B277" s="715"/>
      <c r="C277" s="716" t="s">
        <v>6</v>
      </c>
      <c r="D277" s="717"/>
      <c r="E277" s="717"/>
      <c r="F277" s="717"/>
      <c r="G277" s="717"/>
      <c r="H277" s="717"/>
      <c r="I277" s="717"/>
      <c r="J277" s="718"/>
      <c r="K277" s="719" t="s">
        <v>7</v>
      </c>
      <c r="L277" s="720"/>
      <c r="M277" s="19" t="s">
        <v>8</v>
      </c>
    </row>
    <row r="278" spans="1:13" ht="46.5" customHeight="1" thickBot="1">
      <c r="A278" s="721">
        <f>'1 PY-PPTO'!B9</f>
        <v>6294</v>
      </c>
      <c r="B278" s="722"/>
      <c r="C278" s="723" t="str">
        <f>'1 PY-PPTO'!C9</f>
        <v>REPARACIÓN DE BARANDAS EXISTENTES. INCLUYE LIMPIEZA, MORTERO DE REPARACIÓN, INHIBIDOR DE CORROSIÓN, PINTURA ANTICARBONATACIÓN, SUMINISTRO DE MANO DE OBRA, EQUIPOS Y MANEJO DE DESPERDICIOS.</v>
      </c>
      <c r="D278" s="724"/>
      <c r="E278" s="724"/>
      <c r="F278" s="724"/>
      <c r="G278" s="724"/>
      <c r="H278" s="724"/>
      <c r="I278" s="724"/>
      <c r="J278" s="725"/>
      <c r="K278" s="723" t="str">
        <f>'1 PY-PPTO'!H9</f>
        <v>ML</v>
      </c>
      <c r="L278" s="725"/>
      <c r="M278" s="20">
        <f>E308</f>
        <v>60</v>
      </c>
    </row>
    <row r="279" spans="1:13" ht="14">
      <c r="A279" s="21"/>
      <c r="B279" s="22"/>
      <c r="C279" s="22"/>
      <c r="D279" s="22"/>
      <c r="E279" s="22"/>
      <c r="F279" s="22"/>
      <c r="G279" s="22"/>
      <c r="H279" s="22"/>
      <c r="I279" s="22"/>
      <c r="J279" s="22"/>
      <c r="K279" s="22"/>
      <c r="L279" s="22"/>
      <c r="M279" s="23"/>
    </row>
    <row r="280" spans="1:13" ht="14">
      <c r="A280" s="738" t="s">
        <v>29</v>
      </c>
      <c r="B280" s="739"/>
      <c r="C280" s="740" t="s">
        <v>30</v>
      </c>
      <c r="D280" s="741"/>
      <c r="E280" s="741"/>
      <c r="F280" s="742"/>
      <c r="G280" s="743" t="s">
        <v>31</v>
      </c>
      <c r="H280" s="743"/>
      <c r="I280" s="740" t="s">
        <v>32</v>
      </c>
      <c r="J280" s="741"/>
      <c r="K280" s="741"/>
      <c r="L280" s="741"/>
      <c r="M280" s="744"/>
    </row>
    <row r="281" spans="1:13" ht="14">
      <c r="A281" s="24"/>
      <c r="B281" s="25"/>
      <c r="C281" s="25"/>
      <c r="D281" s="25"/>
      <c r="E281" s="25"/>
      <c r="F281" s="25"/>
      <c r="G281" s="25"/>
      <c r="H281" s="25"/>
      <c r="I281" s="26"/>
      <c r="J281" s="26"/>
      <c r="K281" s="25"/>
      <c r="L281" s="25"/>
      <c r="M281" s="27"/>
    </row>
    <row r="282" spans="1:13" ht="14">
      <c r="A282" s="32"/>
      <c r="B282" s="33"/>
      <c r="C282" s="33"/>
      <c r="D282" s="745" t="s">
        <v>33</v>
      </c>
      <c r="E282" s="745"/>
      <c r="F282" s="745"/>
      <c r="G282" s="29"/>
      <c r="H282" s="745" t="s">
        <v>47</v>
      </c>
      <c r="I282" s="745"/>
      <c r="J282" s="745"/>
      <c r="K282" s="36"/>
      <c r="L282" s="36"/>
      <c r="M282" s="37"/>
    </row>
    <row r="283" spans="1:13">
      <c r="A283" s="32"/>
      <c r="B283" s="33"/>
      <c r="C283" s="33"/>
      <c r="D283" s="33"/>
      <c r="E283" s="33"/>
      <c r="F283" s="33"/>
      <c r="G283" s="33"/>
      <c r="H283" s="33"/>
      <c r="I283" s="34"/>
      <c r="J283" s="35"/>
      <c r="K283" s="36"/>
      <c r="L283" s="36"/>
      <c r="M283" s="37"/>
    </row>
    <row r="284" spans="1:13">
      <c r="A284" s="38"/>
      <c r="B284" s="33"/>
      <c r="C284" s="33"/>
      <c r="D284" s="33"/>
      <c r="E284" s="33"/>
      <c r="F284" s="33"/>
      <c r="G284" s="33"/>
      <c r="H284" s="33"/>
      <c r="I284" s="39"/>
      <c r="J284" s="40"/>
      <c r="K284" s="41"/>
      <c r="L284" s="41"/>
      <c r="M284" s="42"/>
    </row>
    <row r="285" spans="1:13">
      <c r="A285" s="43"/>
      <c r="B285" s="44"/>
      <c r="C285" s="44"/>
      <c r="D285" s="44"/>
      <c r="E285" s="44"/>
      <c r="F285" s="44"/>
      <c r="G285" s="44"/>
      <c r="H285" s="44"/>
      <c r="I285" s="44"/>
      <c r="J285" s="44"/>
      <c r="K285" s="44"/>
      <c r="L285" s="44"/>
      <c r="M285" s="45"/>
    </row>
    <row r="286" spans="1:13">
      <c r="A286" s="43"/>
      <c r="B286" s="44"/>
      <c r="C286" s="44"/>
      <c r="D286" s="44"/>
      <c r="E286" s="44"/>
      <c r="F286" s="44"/>
      <c r="G286" s="44"/>
      <c r="H286" s="44"/>
      <c r="I286" s="44"/>
      <c r="J286" s="44"/>
      <c r="K286" s="44"/>
      <c r="L286" s="44"/>
      <c r="M286" s="45"/>
    </row>
    <row r="287" spans="1:13">
      <c r="A287" s="43"/>
      <c r="B287" s="44"/>
      <c r="C287" s="44"/>
      <c r="D287" s="44"/>
      <c r="E287" s="44"/>
      <c r="F287" s="44"/>
      <c r="G287" s="44"/>
      <c r="H287" s="44"/>
      <c r="I287" s="44"/>
      <c r="J287" s="44"/>
      <c r="K287" s="44"/>
      <c r="L287" s="44"/>
      <c r="M287" s="45"/>
    </row>
    <row r="288" spans="1:13">
      <c r="A288" s="43"/>
      <c r="B288" s="44"/>
      <c r="C288" s="44"/>
      <c r="D288" s="44"/>
      <c r="E288" s="44"/>
      <c r="F288" s="44"/>
      <c r="G288" s="44"/>
      <c r="H288" s="44"/>
      <c r="I288" s="44"/>
      <c r="J288" s="44"/>
      <c r="K288" s="44"/>
      <c r="L288" s="44"/>
      <c r="M288" s="45"/>
    </row>
    <row r="289" spans="1:13">
      <c r="A289" s="43"/>
      <c r="B289" s="44"/>
      <c r="C289" s="44"/>
      <c r="D289" s="44"/>
      <c r="E289" s="44"/>
      <c r="F289" s="44"/>
      <c r="G289" s="44"/>
      <c r="H289" s="44"/>
      <c r="I289" s="44"/>
      <c r="J289" s="44"/>
      <c r="K289" s="44"/>
      <c r="L289" s="44"/>
      <c r="M289" s="45"/>
    </row>
    <row r="290" spans="1:13">
      <c r="A290" s="43"/>
      <c r="B290" s="44"/>
      <c r="C290" s="44"/>
      <c r="D290" s="44"/>
      <c r="E290" s="44"/>
      <c r="F290" s="44"/>
      <c r="G290" s="44"/>
      <c r="H290" s="44"/>
      <c r="I290" s="44"/>
      <c r="J290" s="44"/>
      <c r="K290" s="44"/>
      <c r="L290" s="44"/>
      <c r="M290" s="45"/>
    </row>
    <row r="291" spans="1:13">
      <c r="A291" s="43"/>
      <c r="B291" s="44"/>
      <c r="C291" s="44"/>
      <c r="D291" s="44"/>
      <c r="E291" s="44"/>
      <c r="F291" s="44"/>
      <c r="G291" s="44"/>
      <c r="H291" s="44"/>
      <c r="I291" s="44"/>
      <c r="J291" s="44"/>
      <c r="K291" s="44"/>
      <c r="L291" s="44"/>
      <c r="M291" s="45"/>
    </row>
    <row r="292" spans="1:13">
      <c r="A292" s="43"/>
      <c r="B292" s="44"/>
      <c r="C292" s="44"/>
      <c r="D292" s="44"/>
      <c r="E292" s="44"/>
      <c r="F292" s="44"/>
      <c r="G292" s="44"/>
      <c r="H292" s="44"/>
      <c r="I292" s="44"/>
      <c r="J292" s="44"/>
      <c r="K292" s="44"/>
      <c r="L292" s="44"/>
      <c r="M292" s="45"/>
    </row>
    <row r="293" spans="1:13">
      <c r="A293" s="43"/>
      <c r="B293" s="44"/>
      <c r="C293" s="44"/>
      <c r="D293" s="44"/>
      <c r="E293" s="44"/>
      <c r="F293" s="44"/>
      <c r="G293" s="44"/>
      <c r="H293" s="44"/>
      <c r="I293" s="44"/>
      <c r="J293" s="44"/>
      <c r="K293" s="44"/>
      <c r="L293" s="44"/>
      <c r="M293" s="45"/>
    </row>
    <row r="294" spans="1:13">
      <c r="A294" s="43"/>
      <c r="B294" s="44"/>
      <c r="C294" s="44"/>
      <c r="D294" s="44"/>
      <c r="E294" s="44"/>
      <c r="F294" s="44"/>
      <c r="G294" s="44"/>
      <c r="H294" s="44"/>
      <c r="I294" s="44"/>
      <c r="J294" s="44"/>
      <c r="K294" s="44"/>
      <c r="L294" s="44"/>
      <c r="M294" s="45"/>
    </row>
    <row r="295" spans="1:13">
      <c r="A295" s="43"/>
      <c r="B295" s="44"/>
      <c r="C295" s="44"/>
      <c r="D295" s="44"/>
      <c r="E295" s="44"/>
      <c r="F295" s="44"/>
      <c r="G295" s="44"/>
      <c r="H295" s="44"/>
      <c r="I295" s="44"/>
      <c r="J295" s="44"/>
      <c r="K295" s="44"/>
      <c r="L295" s="44"/>
      <c r="M295" s="45"/>
    </row>
    <row r="296" spans="1:13">
      <c r="A296" s="43"/>
      <c r="B296" s="44"/>
      <c r="C296" s="44"/>
      <c r="D296" s="44"/>
      <c r="E296" s="44"/>
      <c r="F296" s="44"/>
      <c r="G296" s="44"/>
      <c r="H296" s="44"/>
      <c r="I296" s="44"/>
      <c r="J296" s="44"/>
      <c r="K296" s="44"/>
      <c r="L296" s="44"/>
      <c r="M296" s="45"/>
    </row>
    <row r="297" spans="1:13">
      <c r="A297" s="43"/>
      <c r="B297" s="44"/>
      <c r="C297" s="44"/>
      <c r="D297" s="44"/>
      <c r="E297" s="44"/>
      <c r="F297" s="44"/>
      <c r="G297" s="44"/>
      <c r="H297" s="44"/>
      <c r="I297" s="44"/>
      <c r="J297" s="44"/>
      <c r="K297" s="44"/>
      <c r="L297" s="44"/>
      <c r="M297" s="45"/>
    </row>
    <row r="298" spans="1:13">
      <c r="A298" s="43"/>
      <c r="B298" s="44"/>
      <c r="C298" s="44"/>
      <c r="D298" s="44"/>
      <c r="E298" s="44"/>
      <c r="F298" s="44"/>
      <c r="G298" s="44"/>
      <c r="H298" s="44"/>
      <c r="I298" s="44"/>
      <c r="J298" s="44"/>
      <c r="K298" s="44"/>
      <c r="L298" s="44"/>
      <c r="M298" s="45"/>
    </row>
    <row r="299" spans="1:13">
      <c r="A299" s="43"/>
      <c r="B299" s="44"/>
      <c r="C299" s="44"/>
      <c r="D299" s="44"/>
      <c r="E299" s="44"/>
      <c r="F299" s="44"/>
      <c r="G299" s="44"/>
      <c r="H299" s="44"/>
      <c r="I299" s="44"/>
      <c r="J299" s="44"/>
      <c r="K299" s="44"/>
      <c r="L299" s="44"/>
      <c r="M299" s="45"/>
    </row>
    <row r="300" spans="1:13">
      <c r="A300" s="43"/>
      <c r="B300" s="44"/>
      <c r="C300" s="44"/>
      <c r="D300" s="44"/>
      <c r="E300" s="44"/>
      <c r="F300" s="44"/>
      <c r="G300" s="44"/>
      <c r="H300" s="44"/>
      <c r="I300" s="44"/>
      <c r="J300" s="44"/>
      <c r="K300" s="44"/>
      <c r="L300" s="44"/>
      <c r="M300" s="45"/>
    </row>
    <row r="301" spans="1:13">
      <c r="A301" s="43"/>
      <c r="B301" s="44"/>
      <c r="C301" s="44"/>
      <c r="D301" s="44"/>
      <c r="E301" s="44"/>
      <c r="F301" s="44"/>
      <c r="G301" s="44"/>
      <c r="H301" s="44"/>
      <c r="I301" s="44"/>
      <c r="J301" s="44"/>
      <c r="K301" s="44"/>
      <c r="L301" s="44"/>
      <c r="M301" s="45"/>
    </row>
    <row r="302" spans="1:13">
      <c r="A302" s="43"/>
      <c r="B302" s="44"/>
      <c r="C302" s="44"/>
      <c r="D302" s="44"/>
      <c r="E302" s="44"/>
      <c r="F302" s="44"/>
      <c r="G302" s="44"/>
      <c r="H302" s="44"/>
      <c r="I302" s="44"/>
      <c r="J302" s="44"/>
      <c r="K302" s="44"/>
      <c r="L302" s="44"/>
      <c r="M302" s="45"/>
    </row>
    <row r="303" spans="1:13" ht="14">
      <c r="A303" s="735" t="s">
        <v>36</v>
      </c>
      <c r="B303" s="736"/>
      <c r="C303" s="736"/>
      <c r="D303" s="736"/>
      <c r="E303" s="736"/>
      <c r="F303" s="736"/>
      <c r="G303" s="736"/>
      <c r="H303" s="736"/>
      <c r="I303" s="736"/>
      <c r="J303" s="736"/>
      <c r="K303" s="736"/>
      <c r="L303" s="736"/>
      <c r="M303" s="737"/>
    </row>
    <row r="304" spans="1:13">
      <c r="A304" s="43"/>
      <c r="B304" s="44"/>
      <c r="C304" s="44"/>
      <c r="D304" s="44"/>
      <c r="E304" s="44"/>
      <c r="F304" s="44"/>
      <c r="G304" s="44"/>
      <c r="H304" s="44"/>
      <c r="I304" s="44"/>
      <c r="J304" s="44"/>
      <c r="K304" s="44"/>
      <c r="L304" s="44"/>
      <c r="M304" s="45"/>
    </row>
    <row r="305" spans="1:13">
      <c r="A305" s="43"/>
      <c r="B305" s="44"/>
      <c r="C305" s="44"/>
      <c r="D305" s="44"/>
      <c r="E305" s="44"/>
      <c r="F305" s="44"/>
      <c r="G305" s="44"/>
      <c r="H305" s="44"/>
      <c r="I305" s="44"/>
      <c r="J305" s="44"/>
      <c r="K305" s="44"/>
      <c r="L305" s="44"/>
      <c r="M305" s="45"/>
    </row>
    <row r="306" spans="1:13" ht="25">
      <c r="A306" s="43"/>
      <c r="B306" s="46" t="s">
        <v>37</v>
      </c>
      <c r="C306" s="46" t="s">
        <v>58</v>
      </c>
      <c r="D306" s="88" t="s">
        <v>59</v>
      </c>
      <c r="E306" s="88" t="s">
        <v>60</v>
      </c>
      <c r="I306" s="44"/>
      <c r="J306" s="44"/>
      <c r="K306" s="44"/>
      <c r="L306" s="44"/>
      <c r="M306" s="45"/>
    </row>
    <row r="307" spans="1:13">
      <c r="A307" s="43"/>
      <c r="B307" s="47" t="s">
        <v>61</v>
      </c>
      <c r="C307" s="48">
        <v>30</v>
      </c>
      <c r="D307" s="89">
        <v>2</v>
      </c>
      <c r="E307" s="48">
        <f>C307*D307</f>
        <v>60</v>
      </c>
      <c r="H307" s="44"/>
      <c r="I307" s="44"/>
      <c r="J307" s="44"/>
      <c r="K307" s="44"/>
      <c r="L307" s="44"/>
      <c r="M307" s="45"/>
    </row>
    <row r="308" spans="1:13">
      <c r="A308" s="43"/>
      <c r="B308" s="44"/>
      <c r="C308" s="44"/>
      <c r="D308" s="50" t="s">
        <v>46</v>
      </c>
      <c r="E308" s="51">
        <f>ROUND(E307,2)</f>
        <v>60</v>
      </c>
      <c r="H308" s="44"/>
      <c r="I308" s="44"/>
      <c r="J308" s="44"/>
      <c r="K308" s="44"/>
      <c r="L308" s="44"/>
      <c r="M308" s="45"/>
    </row>
    <row r="309" spans="1:13">
      <c r="A309" s="43"/>
      <c r="B309" s="44"/>
      <c r="C309" s="44"/>
      <c r="D309" s="44"/>
      <c r="E309" s="44"/>
      <c r="F309" s="44"/>
      <c r="G309" s="44"/>
      <c r="H309" s="44"/>
      <c r="I309" s="44"/>
      <c r="J309" s="44"/>
      <c r="K309" s="44"/>
      <c r="L309" s="44"/>
      <c r="M309" s="45"/>
    </row>
    <row r="310" spans="1:13">
      <c r="A310" s="43"/>
      <c r="B310" s="44"/>
      <c r="C310" s="44"/>
      <c r="D310" s="44"/>
      <c r="E310" s="44"/>
      <c r="F310" s="44"/>
      <c r="G310" s="44"/>
      <c r="H310" s="44"/>
      <c r="I310" s="44"/>
      <c r="J310" s="44"/>
      <c r="K310" s="44"/>
      <c r="L310" s="44"/>
      <c r="M310" s="45"/>
    </row>
    <row r="311" spans="1:13">
      <c r="A311" s="43"/>
      <c r="B311" s="44"/>
      <c r="C311" s="44"/>
      <c r="D311" s="44"/>
      <c r="E311" s="44"/>
      <c r="F311" s="44"/>
      <c r="G311" s="44"/>
      <c r="H311" s="44"/>
      <c r="I311" s="44"/>
      <c r="J311" s="44"/>
      <c r="K311" s="44"/>
      <c r="L311" s="44"/>
      <c r="M311" s="45"/>
    </row>
    <row r="312" spans="1:13">
      <c r="A312" s="43"/>
      <c r="B312" s="44"/>
      <c r="C312" s="44"/>
      <c r="D312" s="44"/>
      <c r="E312" s="44"/>
      <c r="F312" s="44"/>
      <c r="G312" s="44"/>
      <c r="H312" s="44"/>
      <c r="I312" s="44"/>
      <c r="J312" s="44"/>
      <c r="K312" s="44"/>
      <c r="L312" s="44"/>
      <c r="M312" s="45"/>
    </row>
    <row r="313" spans="1:13" ht="14">
      <c r="A313" s="52"/>
      <c r="B313" s="53"/>
      <c r="C313" s="53"/>
      <c r="D313" s="53"/>
      <c r="E313" s="53"/>
      <c r="F313" s="53"/>
      <c r="G313" s="53"/>
      <c r="H313" s="53"/>
      <c r="I313" s="53"/>
      <c r="J313" s="53"/>
      <c r="K313" s="53"/>
      <c r="L313" s="53"/>
      <c r="M313" s="54"/>
    </row>
    <row r="314" spans="1:13" ht="13">
      <c r="A314" s="55"/>
      <c r="B314" s="56"/>
      <c r="C314" s="56"/>
      <c r="D314" s="56"/>
      <c r="E314" s="56"/>
      <c r="F314" s="56"/>
      <c r="G314" s="56"/>
      <c r="H314" s="56"/>
      <c r="I314" s="56"/>
      <c r="J314" s="56"/>
      <c r="K314" s="56"/>
      <c r="L314" s="56"/>
      <c r="M314" s="57"/>
    </row>
    <row r="315" spans="1:13" ht="14">
      <c r="A315" s="24"/>
      <c r="B315" s="25"/>
      <c r="C315" s="25"/>
      <c r="D315" s="25"/>
      <c r="E315" s="25"/>
      <c r="F315" s="25"/>
      <c r="G315" s="25"/>
      <c r="H315" s="25"/>
      <c r="I315" s="25"/>
      <c r="J315" s="25"/>
      <c r="K315" s="25"/>
      <c r="L315" s="25"/>
      <c r="M315" s="58"/>
    </row>
    <row r="316" spans="1:13" ht="14">
      <c r="A316" s="59"/>
      <c r="B316" s="25"/>
      <c r="C316" s="25"/>
      <c r="D316" s="25"/>
      <c r="E316" s="25"/>
      <c r="F316" s="25"/>
      <c r="G316" s="25"/>
      <c r="H316" s="25"/>
      <c r="I316" s="26"/>
      <c r="J316" s="26"/>
      <c r="K316" s="25"/>
      <c r="L316" s="25"/>
      <c r="M316" s="27"/>
    </row>
    <row r="317" spans="1:13">
      <c r="A317" s="32"/>
      <c r="B317" s="60"/>
      <c r="C317" s="60"/>
      <c r="D317" s="60"/>
      <c r="E317" s="60"/>
      <c r="F317" s="60"/>
      <c r="G317" s="60"/>
      <c r="H317" s="60"/>
      <c r="I317" s="39"/>
      <c r="J317" s="61"/>
      <c r="K317" s="62"/>
      <c r="L317" s="62"/>
      <c r="M317" s="37"/>
    </row>
    <row r="318" spans="1:13">
      <c r="A318" s="32"/>
      <c r="B318" s="60"/>
      <c r="C318" s="60"/>
      <c r="D318" s="60"/>
      <c r="E318" s="60"/>
      <c r="F318" s="60"/>
      <c r="G318" s="60"/>
      <c r="H318" s="60"/>
      <c r="I318" s="39"/>
      <c r="J318" s="61"/>
      <c r="K318" s="62"/>
      <c r="L318" s="62"/>
      <c r="M318" s="37"/>
    </row>
    <row r="319" spans="1:13">
      <c r="A319" s="32"/>
      <c r="B319" s="60"/>
      <c r="C319" s="60"/>
      <c r="D319" s="60"/>
      <c r="E319" s="60"/>
      <c r="F319" s="60"/>
      <c r="G319" s="60"/>
      <c r="H319" s="60"/>
      <c r="I319" s="39"/>
      <c r="J319" s="61"/>
      <c r="K319" s="62"/>
      <c r="L319" s="62"/>
      <c r="M319" s="37"/>
    </row>
    <row r="320" spans="1:13">
      <c r="A320" s="32"/>
      <c r="B320" s="60"/>
      <c r="C320" s="60"/>
      <c r="D320" s="60"/>
      <c r="E320" s="60"/>
      <c r="F320" s="60"/>
      <c r="G320" s="60"/>
      <c r="H320" s="60"/>
      <c r="I320" s="39"/>
      <c r="J320" s="61"/>
      <c r="K320" s="62"/>
      <c r="L320" s="62"/>
      <c r="M320" s="37"/>
    </row>
    <row r="321" spans="1:13">
      <c r="A321" s="32"/>
      <c r="B321" s="60"/>
      <c r="C321" s="60"/>
      <c r="D321" s="60"/>
      <c r="E321" s="60"/>
      <c r="F321" s="60"/>
      <c r="G321" s="60"/>
      <c r="H321" s="60"/>
      <c r="I321" s="39"/>
      <c r="J321" s="61"/>
      <c r="K321" s="62"/>
      <c r="L321" s="62"/>
      <c r="M321" s="37"/>
    </row>
    <row r="322" spans="1:13">
      <c r="A322" s="32"/>
      <c r="B322" s="60"/>
      <c r="C322" s="60"/>
      <c r="D322" s="60"/>
      <c r="E322" s="60"/>
      <c r="F322" s="60"/>
      <c r="G322" s="60"/>
      <c r="H322" s="60"/>
      <c r="I322" s="39"/>
      <c r="J322" s="61"/>
      <c r="K322" s="62"/>
      <c r="L322" s="62"/>
      <c r="M322" s="37"/>
    </row>
    <row r="323" spans="1:13">
      <c r="A323" s="32"/>
      <c r="B323" s="60"/>
      <c r="C323" s="60"/>
      <c r="D323" s="60"/>
      <c r="E323" s="60"/>
      <c r="F323" s="60"/>
      <c r="G323" s="60"/>
      <c r="H323" s="60"/>
      <c r="I323" s="39"/>
      <c r="J323" s="61"/>
      <c r="K323" s="62"/>
      <c r="L323" s="62"/>
      <c r="M323" s="37"/>
    </row>
    <row r="324" spans="1:13">
      <c r="A324" s="32"/>
      <c r="B324" s="60"/>
      <c r="C324" s="60"/>
      <c r="D324" s="60"/>
      <c r="E324" s="60"/>
      <c r="F324" s="60"/>
      <c r="G324" s="60"/>
      <c r="H324" s="60"/>
      <c r="I324" s="39"/>
      <c r="J324" s="61"/>
      <c r="K324" s="62"/>
      <c r="L324" s="62"/>
      <c r="M324" s="37"/>
    </row>
    <row r="325" spans="1:13">
      <c r="A325" s="32"/>
      <c r="B325" s="60"/>
      <c r="C325" s="60"/>
      <c r="D325" s="60"/>
      <c r="E325" s="60"/>
      <c r="F325" s="60"/>
      <c r="G325" s="60"/>
      <c r="H325" s="60"/>
      <c r="I325" s="39"/>
      <c r="J325" s="61"/>
      <c r="K325" s="62"/>
      <c r="L325" s="62"/>
      <c r="M325" s="37"/>
    </row>
    <row r="326" spans="1:13">
      <c r="A326" s="32"/>
      <c r="B326" s="60"/>
      <c r="C326" s="60"/>
      <c r="D326" s="60"/>
      <c r="E326" s="60"/>
      <c r="F326" s="60"/>
      <c r="G326" s="60"/>
      <c r="H326" s="60"/>
      <c r="I326" s="39"/>
      <c r="J326" s="61"/>
      <c r="K326" s="62"/>
      <c r="L326" s="62"/>
      <c r="M326" s="37"/>
    </row>
    <row r="327" spans="1:13">
      <c r="A327" s="32"/>
      <c r="B327" s="60"/>
      <c r="C327" s="60"/>
      <c r="D327" s="60"/>
      <c r="E327" s="60"/>
      <c r="F327" s="60"/>
      <c r="G327" s="60"/>
      <c r="H327" s="60"/>
      <c r="I327" s="39"/>
      <c r="J327" s="61"/>
      <c r="K327" s="62"/>
      <c r="L327" s="62"/>
      <c r="M327" s="37"/>
    </row>
    <row r="328" spans="1:13">
      <c r="A328" s="32"/>
      <c r="B328" s="60"/>
      <c r="C328" s="60"/>
      <c r="D328" s="60"/>
      <c r="E328" s="60"/>
      <c r="F328" s="60"/>
      <c r="G328" s="60"/>
      <c r="H328" s="60"/>
      <c r="I328" s="39"/>
      <c r="J328" s="61"/>
      <c r="K328" s="62"/>
      <c r="L328" s="62"/>
      <c r="M328" s="37"/>
    </row>
    <row r="329" spans="1:13">
      <c r="A329" s="32"/>
      <c r="B329" s="60"/>
      <c r="C329" s="60"/>
      <c r="D329" s="60"/>
      <c r="E329" s="60"/>
      <c r="F329" s="60"/>
      <c r="G329" s="60"/>
      <c r="H329" s="60"/>
      <c r="I329" s="39"/>
      <c r="J329" s="61"/>
      <c r="K329" s="62"/>
      <c r="L329" s="62"/>
      <c r="M329" s="37"/>
    </row>
    <row r="330" spans="1:13">
      <c r="A330" s="32"/>
      <c r="B330" s="60"/>
      <c r="C330" s="60"/>
      <c r="D330" s="60"/>
      <c r="E330" s="60"/>
      <c r="F330" s="60"/>
      <c r="G330" s="60"/>
      <c r="H330" s="60"/>
      <c r="I330" s="39"/>
      <c r="J330" s="61"/>
      <c r="K330" s="62"/>
      <c r="L330" s="62"/>
      <c r="M330" s="37"/>
    </row>
    <row r="331" spans="1:13">
      <c r="A331" s="32"/>
      <c r="B331" s="60"/>
      <c r="C331" s="60"/>
      <c r="D331" s="60"/>
      <c r="E331" s="60"/>
      <c r="F331" s="60"/>
      <c r="G331" s="60"/>
      <c r="H331" s="60"/>
      <c r="I331" s="39"/>
      <c r="J331" s="61"/>
      <c r="K331" s="62"/>
      <c r="L331" s="62"/>
      <c r="M331" s="37"/>
    </row>
    <row r="332" spans="1:13">
      <c r="A332" s="32"/>
      <c r="B332" s="60"/>
      <c r="C332" s="60"/>
      <c r="D332" s="60"/>
      <c r="E332" s="60"/>
      <c r="F332" s="60"/>
      <c r="G332" s="60"/>
      <c r="H332" s="60"/>
      <c r="I332" s="39"/>
      <c r="J332" s="61"/>
      <c r="K332" s="62"/>
      <c r="L332" s="62"/>
      <c r="M332" s="37"/>
    </row>
    <row r="333" spans="1:13">
      <c r="A333" s="32"/>
      <c r="B333" s="60"/>
      <c r="C333" s="60"/>
      <c r="D333" s="60"/>
      <c r="E333" s="60"/>
      <c r="F333" s="60"/>
      <c r="G333" s="60"/>
      <c r="H333" s="60"/>
      <c r="I333" s="39"/>
      <c r="J333" s="61"/>
      <c r="K333" s="62"/>
      <c r="L333" s="62"/>
      <c r="M333" s="37"/>
    </row>
    <row r="334" spans="1:13">
      <c r="A334" s="32"/>
      <c r="B334" s="60"/>
      <c r="C334" s="60"/>
      <c r="D334" s="60"/>
      <c r="E334" s="60"/>
      <c r="F334" s="60"/>
      <c r="G334" s="60"/>
      <c r="H334" s="60"/>
      <c r="I334" s="39"/>
      <c r="J334" s="61"/>
      <c r="K334" s="62"/>
      <c r="L334" s="62"/>
      <c r="M334" s="37"/>
    </row>
    <row r="335" spans="1:13">
      <c r="A335" s="32"/>
      <c r="B335" s="60"/>
      <c r="C335" s="60"/>
      <c r="D335" s="60"/>
      <c r="E335" s="60"/>
      <c r="F335" s="60"/>
      <c r="G335" s="60"/>
      <c r="H335" s="60"/>
      <c r="I335" s="39"/>
      <c r="J335" s="61"/>
      <c r="K335" s="62"/>
      <c r="L335" s="62"/>
      <c r="M335" s="37"/>
    </row>
    <row r="336" spans="1:13">
      <c r="A336" s="32"/>
      <c r="B336" s="60"/>
      <c r="C336" s="60"/>
      <c r="D336" s="60"/>
      <c r="E336" s="60"/>
      <c r="F336" s="60"/>
      <c r="G336" s="60"/>
      <c r="H336" s="60"/>
      <c r="I336" s="39"/>
      <c r="J336" s="61"/>
      <c r="K336" s="62"/>
      <c r="L336" s="62"/>
      <c r="M336" s="37"/>
    </row>
    <row r="337" spans="1:13">
      <c r="A337" s="32"/>
      <c r="B337" s="60"/>
      <c r="C337" s="60"/>
      <c r="D337" s="60"/>
      <c r="E337" s="60"/>
      <c r="F337" s="60"/>
      <c r="G337" s="60"/>
      <c r="H337" s="60"/>
      <c r="I337" s="39"/>
      <c r="J337" s="61"/>
      <c r="K337" s="62"/>
      <c r="L337" s="62"/>
      <c r="M337" s="37"/>
    </row>
    <row r="338" spans="1:13">
      <c r="A338" s="32"/>
      <c r="B338" s="60"/>
      <c r="C338" s="60"/>
      <c r="D338" s="60"/>
      <c r="E338" s="60"/>
      <c r="F338" s="60"/>
      <c r="G338" s="60"/>
      <c r="H338" s="60"/>
      <c r="I338" s="39"/>
      <c r="J338" s="61"/>
      <c r="K338" s="62"/>
      <c r="L338" s="62"/>
      <c r="M338" s="37"/>
    </row>
    <row r="339" spans="1:13">
      <c r="A339" s="32"/>
      <c r="B339" s="60"/>
      <c r="C339" s="60"/>
      <c r="D339" s="60"/>
      <c r="E339" s="60"/>
      <c r="F339" s="60"/>
      <c r="G339" s="60"/>
      <c r="H339" s="60"/>
      <c r="I339" s="39"/>
      <c r="J339" s="61"/>
      <c r="K339" s="62"/>
      <c r="L339" s="62"/>
      <c r="M339" s="37"/>
    </row>
    <row r="340" spans="1:13">
      <c r="A340" s="32"/>
      <c r="B340" s="60"/>
      <c r="C340" s="60"/>
      <c r="D340" s="60"/>
      <c r="E340" s="60"/>
      <c r="F340" s="60"/>
      <c r="G340" s="60"/>
      <c r="H340" s="60"/>
      <c r="I340" s="39"/>
      <c r="J340" s="61"/>
      <c r="K340" s="62"/>
      <c r="L340" s="62"/>
      <c r="M340" s="37"/>
    </row>
    <row r="341" spans="1:13">
      <c r="A341" s="32"/>
      <c r="B341" s="60"/>
      <c r="C341" s="60"/>
      <c r="D341" s="60"/>
      <c r="E341" s="60"/>
      <c r="F341" s="60"/>
      <c r="G341" s="60"/>
      <c r="H341" s="60"/>
      <c r="I341" s="39"/>
      <c r="J341" s="61"/>
      <c r="K341" s="62"/>
      <c r="L341" s="62"/>
      <c r="M341" s="37"/>
    </row>
    <row r="342" spans="1:13">
      <c r="A342" s="32"/>
      <c r="B342" s="60"/>
      <c r="C342" s="60"/>
      <c r="D342" s="60"/>
      <c r="E342" s="60"/>
      <c r="F342" s="60"/>
      <c r="G342" s="60"/>
      <c r="H342" s="60"/>
      <c r="I342" s="39"/>
      <c r="J342" s="61"/>
      <c r="K342" s="62"/>
      <c r="L342" s="62"/>
      <c r="M342" s="37"/>
    </row>
    <row r="343" spans="1:13">
      <c r="A343" s="32"/>
      <c r="B343" s="60"/>
      <c r="C343" s="60"/>
      <c r="D343" s="60"/>
      <c r="E343" s="60"/>
      <c r="F343" s="60"/>
      <c r="G343" s="60"/>
      <c r="H343" s="60"/>
      <c r="I343" s="39"/>
      <c r="J343" s="61"/>
      <c r="K343" s="62"/>
      <c r="L343" s="62"/>
      <c r="M343" s="37"/>
    </row>
    <row r="344" spans="1:13">
      <c r="A344" s="32"/>
      <c r="B344" s="60"/>
      <c r="C344" s="60"/>
      <c r="D344" s="60"/>
      <c r="E344" s="60"/>
      <c r="F344" s="60"/>
      <c r="G344" s="60"/>
      <c r="H344" s="60"/>
      <c r="I344" s="39"/>
      <c r="J344" s="61"/>
      <c r="K344" s="62"/>
      <c r="L344" s="62"/>
      <c r="M344" s="37"/>
    </row>
    <row r="345" spans="1:13">
      <c r="A345" s="32"/>
      <c r="B345" s="60"/>
      <c r="C345" s="60"/>
      <c r="D345" s="60"/>
      <c r="E345" s="60"/>
      <c r="F345" s="60"/>
      <c r="G345" s="60"/>
      <c r="H345" s="60"/>
      <c r="I345" s="39"/>
      <c r="J345" s="61"/>
      <c r="K345" s="62"/>
      <c r="L345" s="62"/>
      <c r="M345" s="37"/>
    </row>
    <row r="346" spans="1:13">
      <c r="A346" s="32"/>
      <c r="B346" s="60"/>
      <c r="C346" s="60"/>
      <c r="D346" s="60"/>
      <c r="E346" s="60"/>
      <c r="F346" s="60"/>
      <c r="G346" s="60"/>
      <c r="H346" s="60"/>
      <c r="I346" s="39"/>
      <c r="J346" s="61"/>
      <c r="K346" s="62"/>
      <c r="L346" s="62"/>
      <c r="M346" s="37"/>
    </row>
    <row r="347" spans="1:13">
      <c r="A347" s="32"/>
      <c r="B347" s="60"/>
      <c r="C347" s="60"/>
      <c r="D347" s="60"/>
      <c r="E347" s="60"/>
      <c r="F347" s="60"/>
      <c r="G347" s="60"/>
      <c r="H347" s="60"/>
      <c r="I347" s="39"/>
      <c r="J347" s="61"/>
      <c r="K347" s="62"/>
      <c r="L347" s="62"/>
      <c r="M347" s="37"/>
    </row>
    <row r="348" spans="1:13">
      <c r="A348" s="32"/>
      <c r="B348" s="60"/>
      <c r="C348" s="60"/>
      <c r="D348" s="60"/>
      <c r="E348" s="60"/>
      <c r="F348" s="60"/>
      <c r="G348" s="60"/>
      <c r="H348" s="60"/>
      <c r="I348" s="39"/>
      <c r="J348" s="61"/>
      <c r="K348" s="62"/>
      <c r="L348" s="62"/>
      <c r="M348" s="37"/>
    </row>
    <row r="349" spans="1:13">
      <c r="A349" s="32"/>
      <c r="B349" s="60"/>
      <c r="C349" s="60"/>
      <c r="D349" s="60"/>
      <c r="E349" s="60"/>
      <c r="F349" s="60"/>
      <c r="G349" s="60"/>
      <c r="H349" s="60"/>
      <c r="I349" s="39"/>
      <c r="J349" s="61"/>
      <c r="K349" s="62"/>
      <c r="L349" s="62"/>
      <c r="M349" s="37"/>
    </row>
    <row r="350" spans="1:13">
      <c r="A350" s="32"/>
      <c r="B350" s="60"/>
      <c r="C350" s="60"/>
      <c r="D350" s="60"/>
      <c r="E350" s="60"/>
      <c r="F350" s="60"/>
      <c r="G350" s="60"/>
      <c r="H350" s="60"/>
      <c r="I350" s="39"/>
      <c r="J350" s="61"/>
      <c r="K350" s="62"/>
      <c r="L350" s="62"/>
      <c r="M350" s="37"/>
    </row>
    <row r="351" spans="1:13">
      <c r="A351" s="32"/>
      <c r="B351" s="60"/>
      <c r="C351" s="60"/>
      <c r="D351" s="60"/>
      <c r="E351" s="60"/>
      <c r="F351" s="60"/>
      <c r="G351" s="60"/>
      <c r="H351" s="60"/>
      <c r="I351" s="39"/>
      <c r="J351" s="61"/>
      <c r="K351" s="62"/>
      <c r="L351" s="62"/>
      <c r="M351" s="37"/>
    </row>
    <row r="352" spans="1:13">
      <c r="A352" s="32"/>
      <c r="B352" s="60"/>
      <c r="C352" s="60"/>
      <c r="D352" s="60"/>
      <c r="E352" s="60"/>
      <c r="F352" s="60"/>
      <c r="G352" s="60"/>
      <c r="H352" s="60"/>
      <c r="I352" s="39"/>
      <c r="J352" s="61"/>
      <c r="K352" s="62"/>
      <c r="L352" s="62"/>
      <c r="M352" s="37"/>
    </row>
    <row r="353" spans="1:13">
      <c r="A353" s="32"/>
      <c r="B353" s="60"/>
      <c r="C353" s="60"/>
      <c r="D353" s="60"/>
      <c r="E353" s="60"/>
      <c r="F353" s="60"/>
      <c r="G353" s="60"/>
      <c r="H353" s="60"/>
      <c r="I353" s="39"/>
      <c r="J353" s="61"/>
      <c r="K353" s="62"/>
      <c r="L353" s="62"/>
      <c r="M353" s="37"/>
    </row>
    <row r="354" spans="1:13">
      <c r="A354" s="32"/>
      <c r="B354" s="60"/>
      <c r="C354" s="60"/>
      <c r="D354" s="60"/>
      <c r="E354" s="60"/>
      <c r="F354" s="60"/>
      <c r="G354" s="60"/>
      <c r="H354" s="60"/>
      <c r="I354" s="39"/>
      <c r="J354" s="61"/>
      <c r="K354" s="62"/>
      <c r="L354" s="62"/>
      <c r="M354" s="37"/>
    </row>
    <row r="355" spans="1:13">
      <c r="A355" s="32"/>
      <c r="L355" s="62"/>
      <c r="M355" s="37"/>
    </row>
    <row r="356" spans="1:13">
      <c r="A356" s="32"/>
      <c r="L356" s="62"/>
      <c r="M356" s="37"/>
    </row>
    <row r="357" spans="1:13">
      <c r="A357" s="32"/>
      <c r="B357" s="60"/>
      <c r="C357" s="60"/>
      <c r="D357" s="60"/>
      <c r="E357" s="60"/>
      <c r="F357" s="60"/>
      <c r="G357" s="60"/>
      <c r="H357" s="60"/>
      <c r="I357" s="39"/>
      <c r="J357" s="61"/>
      <c r="K357" s="62"/>
      <c r="L357" s="62"/>
      <c r="M357" s="37"/>
    </row>
    <row r="358" spans="1:13">
      <c r="A358" s="32"/>
      <c r="B358" s="60"/>
      <c r="C358" s="60"/>
      <c r="D358" s="60"/>
      <c r="E358" s="60"/>
      <c r="F358" s="60"/>
      <c r="G358" s="60"/>
      <c r="H358" s="60"/>
      <c r="I358" s="39"/>
      <c r="J358" s="61"/>
      <c r="K358" s="62"/>
      <c r="L358" s="62"/>
      <c r="M358" s="37"/>
    </row>
    <row r="359" spans="1:13">
      <c r="A359" s="32"/>
      <c r="B359" s="60"/>
      <c r="C359" s="60"/>
      <c r="D359" s="60"/>
      <c r="E359" s="60"/>
      <c r="F359" s="60"/>
      <c r="G359" s="60"/>
      <c r="H359" s="60"/>
      <c r="I359" s="39"/>
      <c r="J359" s="61"/>
      <c r="K359" s="62"/>
      <c r="L359" s="62"/>
      <c r="M359" s="37"/>
    </row>
    <row r="360" spans="1:13">
      <c r="A360" s="32"/>
      <c r="B360" s="60"/>
      <c r="C360" s="60"/>
      <c r="D360" s="60"/>
      <c r="E360" s="60"/>
      <c r="F360" s="60"/>
      <c r="G360" s="60"/>
      <c r="H360" s="60"/>
      <c r="I360" s="39"/>
      <c r="J360" s="61"/>
      <c r="K360" s="62"/>
      <c r="L360" s="62"/>
      <c r="M360" s="37"/>
    </row>
    <row r="361" spans="1:13">
      <c r="A361" s="32"/>
      <c r="B361" s="60"/>
      <c r="C361" s="60"/>
      <c r="D361" s="60"/>
      <c r="E361" s="60"/>
      <c r="F361" s="60"/>
      <c r="G361" s="60"/>
      <c r="H361" s="60"/>
      <c r="I361" s="39"/>
      <c r="J361" s="61"/>
      <c r="K361" s="62"/>
      <c r="L361" s="62"/>
      <c r="M361" s="37"/>
    </row>
    <row r="362" spans="1:13">
      <c r="A362" s="32"/>
      <c r="B362" s="60"/>
      <c r="C362" s="60"/>
      <c r="D362" s="60"/>
      <c r="E362" s="60"/>
      <c r="F362" s="60"/>
      <c r="G362" s="60"/>
      <c r="H362" s="60"/>
      <c r="I362" s="39"/>
      <c r="J362" s="61"/>
      <c r="K362" s="62"/>
      <c r="L362" s="62"/>
      <c r="M362" s="37"/>
    </row>
    <row r="363" spans="1:13">
      <c r="A363" s="32"/>
      <c r="B363" s="60"/>
      <c r="C363" s="60"/>
      <c r="D363" s="60"/>
      <c r="E363" s="60"/>
      <c r="F363" s="60"/>
      <c r="G363" s="60"/>
      <c r="H363" s="60"/>
      <c r="I363" s="39"/>
      <c r="J363" s="61"/>
      <c r="K363" s="62"/>
      <c r="L363" s="62"/>
      <c r="M363" s="37"/>
    </row>
    <row r="364" spans="1:13">
      <c r="A364" s="32"/>
      <c r="B364" s="60"/>
      <c r="C364" s="60"/>
      <c r="D364" s="60"/>
      <c r="E364" s="60"/>
      <c r="F364" s="60"/>
      <c r="G364" s="60"/>
      <c r="H364" s="60"/>
      <c r="I364" s="39"/>
      <c r="J364" s="61"/>
      <c r="K364" s="62"/>
      <c r="L364" s="62"/>
      <c r="M364" s="37"/>
    </row>
    <row r="365" spans="1:13">
      <c r="A365" s="32"/>
      <c r="B365" s="60"/>
      <c r="C365" s="60"/>
      <c r="D365" s="60"/>
      <c r="E365" s="60"/>
      <c r="F365" s="60"/>
      <c r="G365" s="60"/>
      <c r="H365" s="60"/>
      <c r="I365" s="39"/>
      <c r="J365" s="61"/>
      <c r="K365" s="62"/>
      <c r="L365" s="62"/>
      <c r="M365" s="37"/>
    </row>
    <row r="366" spans="1:13">
      <c r="A366" s="32"/>
      <c r="B366" s="60"/>
      <c r="C366" s="60"/>
      <c r="D366" s="60"/>
      <c r="E366" s="60"/>
      <c r="F366" s="60"/>
      <c r="G366" s="60"/>
      <c r="H366" s="60"/>
      <c r="I366" s="39"/>
      <c r="J366" s="61"/>
      <c r="K366" s="62"/>
      <c r="L366" s="62"/>
      <c r="M366" s="37"/>
    </row>
    <row r="367" spans="1:13">
      <c r="A367" s="63"/>
      <c r="B367" s="64"/>
      <c r="C367" s="64"/>
      <c r="D367" s="64"/>
      <c r="E367" s="64"/>
      <c r="F367" s="64"/>
      <c r="G367" s="64"/>
      <c r="H367" s="64"/>
      <c r="I367" s="64"/>
      <c r="J367" s="64"/>
      <c r="K367" s="64"/>
      <c r="L367" s="64"/>
      <c r="M367" s="65"/>
    </row>
    <row r="368" spans="1:13" ht="14">
      <c r="A368" s="52"/>
      <c r="B368" s="53"/>
      <c r="C368" s="53"/>
      <c r="D368" s="53"/>
      <c r="E368" s="53"/>
      <c r="F368" s="53"/>
      <c r="G368" s="53"/>
      <c r="H368" s="53"/>
      <c r="I368" s="53"/>
      <c r="J368" s="53"/>
      <c r="K368" s="53"/>
      <c r="L368" s="53"/>
      <c r="M368" s="72"/>
    </row>
    <row r="369" spans="1:13">
      <c r="A369" s="38"/>
      <c r="L369" s="73"/>
      <c r="M369" s="74"/>
    </row>
    <row r="370" spans="1:13">
      <c r="A370" s="38"/>
      <c r="B370" s="75"/>
      <c r="C370" s="75"/>
      <c r="D370" s="75"/>
      <c r="E370" s="75"/>
      <c r="F370" s="75"/>
      <c r="G370" s="75"/>
      <c r="H370" s="75"/>
      <c r="I370" s="76"/>
      <c r="J370" s="77"/>
      <c r="K370" s="78"/>
      <c r="L370" s="78"/>
      <c r="M370" s="74"/>
    </row>
    <row r="371" spans="1:13">
      <c r="A371" s="90"/>
      <c r="M371" s="91"/>
    </row>
    <row r="372" spans="1:13" ht="13" thickBot="1">
      <c r="A372" s="92"/>
      <c r="B372" s="93"/>
      <c r="C372" s="93"/>
      <c r="D372" s="93"/>
      <c r="E372" s="93"/>
      <c r="F372" s="93"/>
      <c r="G372" s="93"/>
      <c r="H372" s="93"/>
      <c r="I372" s="93"/>
      <c r="J372" s="93"/>
      <c r="K372" s="93"/>
      <c r="L372" s="93"/>
      <c r="M372" s="94"/>
    </row>
    <row r="373" spans="1:13" ht="14">
      <c r="A373" s="714" t="s">
        <v>28</v>
      </c>
      <c r="B373" s="715"/>
      <c r="C373" s="716" t="s">
        <v>6</v>
      </c>
      <c r="D373" s="717"/>
      <c r="E373" s="717"/>
      <c r="F373" s="717"/>
      <c r="G373" s="717"/>
      <c r="H373" s="717"/>
      <c r="I373" s="717"/>
      <c r="J373" s="718"/>
      <c r="K373" s="719" t="s">
        <v>7</v>
      </c>
      <c r="L373" s="720"/>
      <c r="M373" s="19" t="s">
        <v>8</v>
      </c>
    </row>
    <row r="374" spans="1:13" ht="35.25" customHeight="1" thickBot="1">
      <c r="A374" s="721" t="str">
        <f>'1 PY-PPTO'!B10</f>
        <v>P-012</v>
      </c>
      <c r="B374" s="722"/>
      <c r="C374" s="723" t="str">
        <f>'1 PY-PPTO'!C10</f>
        <v>CONCRETO 3500 PSI GRAVA COMÚN PARA RECALCE DE 0.05M X 0.50M X 1.20M (HECHO EN OBRA, INCLUYE SUMIN., FORMALETEO Y COLOCACIÓN. NO INCL. REFUERZO, CURADO).</v>
      </c>
      <c r="D374" s="724"/>
      <c r="E374" s="724"/>
      <c r="F374" s="724"/>
      <c r="G374" s="724"/>
      <c r="H374" s="724"/>
      <c r="I374" s="724"/>
      <c r="J374" s="725"/>
      <c r="K374" s="723" t="str">
        <f>'1 PY-PPTO'!H10</f>
        <v>M3</v>
      </c>
      <c r="L374" s="725"/>
      <c r="M374" s="20">
        <f>H407</f>
        <v>1</v>
      </c>
    </row>
    <row r="375" spans="1:13" ht="14">
      <c r="A375" s="21"/>
      <c r="B375" s="22"/>
      <c r="C375" s="22"/>
      <c r="D375" s="22"/>
      <c r="E375" s="22"/>
      <c r="F375" s="22"/>
      <c r="G375" s="22"/>
      <c r="H375" s="22"/>
      <c r="I375" s="22"/>
      <c r="J375" s="22"/>
      <c r="K375" s="22"/>
      <c r="L375" s="22"/>
      <c r="M375" s="23"/>
    </row>
    <row r="376" spans="1:13" ht="14">
      <c r="A376" s="738" t="s">
        <v>29</v>
      </c>
      <c r="B376" s="739"/>
      <c r="C376" s="740" t="s">
        <v>30</v>
      </c>
      <c r="D376" s="741"/>
      <c r="E376" s="741"/>
      <c r="F376" s="742"/>
      <c r="G376" s="743" t="s">
        <v>31</v>
      </c>
      <c r="H376" s="743"/>
      <c r="I376" s="740" t="s">
        <v>32</v>
      </c>
      <c r="J376" s="741"/>
      <c r="K376" s="741"/>
      <c r="L376" s="741"/>
      <c r="M376" s="744"/>
    </row>
    <row r="377" spans="1:13" ht="14">
      <c r="A377" s="24"/>
      <c r="B377" s="25"/>
      <c r="C377" s="25"/>
      <c r="D377" s="25"/>
      <c r="E377" s="25"/>
      <c r="F377" s="25"/>
      <c r="G377" s="25"/>
      <c r="H377" s="25"/>
      <c r="I377" s="26"/>
      <c r="J377" s="26"/>
      <c r="K377" s="25"/>
      <c r="L377" s="25"/>
      <c r="M377" s="27"/>
    </row>
    <row r="378" spans="1:13">
      <c r="A378" s="32"/>
      <c r="B378" s="33"/>
      <c r="C378" s="33"/>
      <c r="D378" s="33"/>
      <c r="E378" s="33"/>
      <c r="F378" s="33"/>
      <c r="G378" s="33"/>
      <c r="H378" s="33"/>
      <c r="I378" s="34"/>
      <c r="J378" s="35"/>
      <c r="K378" s="36"/>
      <c r="L378" s="36"/>
      <c r="M378" s="37"/>
    </row>
    <row r="379" spans="1:13">
      <c r="A379" s="32"/>
      <c r="B379" s="33"/>
      <c r="C379" s="33"/>
      <c r="D379" s="33"/>
      <c r="E379" s="33"/>
      <c r="F379" s="33"/>
      <c r="G379" s="33"/>
      <c r="H379" s="33"/>
      <c r="I379" s="34"/>
      <c r="J379" s="35"/>
      <c r="K379" s="36"/>
      <c r="L379" s="36"/>
      <c r="M379" s="37"/>
    </row>
    <row r="380" spans="1:13">
      <c r="A380" s="38"/>
      <c r="B380" s="33"/>
      <c r="C380" s="33"/>
      <c r="D380" s="33"/>
      <c r="E380" s="33"/>
      <c r="F380" s="33"/>
      <c r="G380" s="33"/>
      <c r="H380" s="33"/>
      <c r="I380" s="39"/>
      <c r="J380" s="40"/>
      <c r="K380" s="41"/>
      <c r="L380" s="41"/>
      <c r="M380" s="42"/>
    </row>
    <row r="381" spans="1:13">
      <c r="A381" s="43"/>
      <c r="B381" s="44"/>
      <c r="C381" s="44"/>
      <c r="D381" s="44"/>
      <c r="E381" s="44"/>
      <c r="F381" s="44"/>
      <c r="G381" s="44"/>
      <c r="H381" s="44"/>
      <c r="I381" s="44"/>
      <c r="J381" s="44"/>
      <c r="K381" s="44"/>
      <c r="L381" s="44"/>
      <c r="M381" s="45"/>
    </row>
    <row r="382" spans="1:13">
      <c r="A382" s="43"/>
      <c r="B382" s="44"/>
      <c r="C382" s="44"/>
      <c r="D382" s="44"/>
      <c r="E382" s="44"/>
      <c r="F382" s="44"/>
      <c r="G382" s="44"/>
      <c r="H382" s="44"/>
      <c r="I382" s="44"/>
      <c r="J382" s="44"/>
      <c r="K382" s="44"/>
      <c r="L382" s="44"/>
      <c r="M382" s="45"/>
    </row>
    <row r="383" spans="1:13">
      <c r="A383" s="43"/>
      <c r="B383" s="44"/>
      <c r="C383" s="44"/>
      <c r="D383" s="44"/>
      <c r="E383" s="44"/>
      <c r="F383" s="44"/>
      <c r="G383" s="44"/>
      <c r="H383" s="44"/>
      <c r="I383" s="44"/>
      <c r="J383" s="44"/>
      <c r="K383" s="44"/>
      <c r="L383" s="44"/>
      <c r="M383" s="45"/>
    </row>
    <row r="384" spans="1:13">
      <c r="A384" s="43"/>
      <c r="B384" s="44"/>
      <c r="C384" s="44"/>
      <c r="D384" s="44"/>
      <c r="E384" s="44"/>
      <c r="F384" s="44"/>
      <c r="G384" s="44"/>
      <c r="H384" s="44"/>
      <c r="I384" s="44"/>
      <c r="J384" s="44"/>
      <c r="K384" s="44"/>
      <c r="L384" s="44"/>
      <c r="M384" s="45"/>
    </row>
    <row r="385" spans="1:13">
      <c r="A385" s="43"/>
      <c r="B385" s="44"/>
      <c r="C385" s="44"/>
      <c r="D385" s="44"/>
      <c r="E385" s="44"/>
      <c r="F385" s="44"/>
      <c r="G385" s="44"/>
      <c r="H385" s="44"/>
      <c r="I385" s="44"/>
      <c r="J385" s="44"/>
      <c r="K385" s="44"/>
      <c r="L385" s="44"/>
      <c r="M385" s="45"/>
    </row>
    <row r="386" spans="1:13">
      <c r="A386" s="43"/>
      <c r="B386" s="44"/>
      <c r="C386" s="44"/>
      <c r="D386" s="44"/>
      <c r="E386" s="44"/>
      <c r="F386" s="44"/>
      <c r="G386" s="44"/>
      <c r="H386" s="44"/>
      <c r="I386" s="44"/>
      <c r="J386" s="44"/>
      <c r="K386" s="44"/>
      <c r="L386" s="44"/>
      <c r="M386" s="45"/>
    </row>
    <row r="387" spans="1:13">
      <c r="A387" s="43"/>
      <c r="B387" s="44"/>
      <c r="C387" s="44"/>
      <c r="D387" s="44"/>
      <c r="E387" s="44"/>
      <c r="F387" s="44"/>
      <c r="G387" s="44"/>
      <c r="H387" s="44"/>
      <c r="I387" s="44"/>
      <c r="J387" s="44"/>
      <c r="K387" s="44"/>
      <c r="L387" s="44"/>
      <c r="M387" s="45"/>
    </row>
    <row r="388" spans="1:13">
      <c r="A388" s="43"/>
      <c r="B388" s="44"/>
      <c r="C388" s="44"/>
      <c r="D388" s="44"/>
      <c r="E388" s="44"/>
      <c r="F388" s="44"/>
      <c r="G388" s="44"/>
      <c r="H388" s="44"/>
      <c r="I388" s="44"/>
      <c r="J388" s="44"/>
      <c r="K388" s="44"/>
      <c r="L388" s="44"/>
      <c r="M388" s="45"/>
    </row>
    <row r="389" spans="1:13">
      <c r="A389" s="43"/>
      <c r="B389" s="44"/>
      <c r="C389" s="44"/>
      <c r="D389" s="44"/>
      <c r="E389" s="44"/>
      <c r="F389" s="44"/>
      <c r="G389" s="44"/>
      <c r="H389" s="44"/>
      <c r="I389" s="44"/>
      <c r="J389" s="44"/>
      <c r="K389" s="44"/>
      <c r="L389" s="44"/>
      <c r="M389" s="45"/>
    </row>
    <row r="390" spans="1:13">
      <c r="A390" s="43"/>
      <c r="B390" s="44"/>
      <c r="C390" s="44"/>
      <c r="D390" s="44"/>
      <c r="E390" s="44"/>
      <c r="F390" s="44"/>
      <c r="G390" s="44"/>
      <c r="H390" s="44"/>
      <c r="I390" s="44"/>
      <c r="J390" s="44"/>
      <c r="K390" s="44"/>
      <c r="L390" s="44"/>
      <c r="M390" s="45"/>
    </row>
    <row r="391" spans="1:13">
      <c r="A391" s="43"/>
      <c r="B391" s="44"/>
      <c r="C391" s="44"/>
      <c r="D391" s="44"/>
      <c r="E391" s="44"/>
      <c r="F391" s="44"/>
      <c r="G391" s="44"/>
      <c r="H391" s="44"/>
      <c r="I391" s="44"/>
      <c r="J391" s="44"/>
      <c r="K391" s="44"/>
      <c r="L391" s="44"/>
      <c r="M391" s="45"/>
    </row>
    <row r="392" spans="1:13">
      <c r="A392" s="43"/>
      <c r="B392" s="44"/>
      <c r="C392" s="44"/>
      <c r="D392" s="44"/>
      <c r="E392" s="44"/>
      <c r="F392" s="44"/>
      <c r="G392" s="44"/>
      <c r="H392" s="44"/>
      <c r="I392" s="44"/>
      <c r="J392" s="44"/>
      <c r="K392" s="44"/>
      <c r="L392" s="44"/>
      <c r="M392" s="45"/>
    </row>
    <row r="393" spans="1:13">
      <c r="A393" s="43"/>
      <c r="B393" s="44"/>
      <c r="C393" s="44"/>
      <c r="D393" s="44"/>
      <c r="E393" s="44"/>
      <c r="F393" s="44"/>
      <c r="G393" s="44"/>
      <c r="H393" s="44"/>
      <c r="I393" s="44"/>
      <c r="J393" s="44"/>
      <c r="K393" s="44"/>
      <c r="L393" s="44"/>
      <c r="M393" s="45"/>
    </row>
    <row r="394" spans="1:13">
      <c r="A394" s="43"/>
      <c r="B394" s="44"/>
      <c r="C394" s="44"/>
      <c r="D394" s="44"/>
      <c r="E394" s="44"/>
      <c r="F394" s="44"/>
      <c r="G394" s="44"/>
      <c r="H394" s="44"/>
      <c r="I394" s="44"/>
      <c r="J394" s="44"/>
      <c r="K394" s="44"/>
      <c r="L394" s="44"/>
      <c r="M394" s="45"/>
    </row>
    <row r="395" spans="1:13">
      <c r="A395" s="43"/>
      <c r="B395" s="44"/>
      <c r="C395" s="44"/>
      <c r="D395" s="44"/>
      <c r="E395" s="44"/>
      <c r="F395" s="44"/>
      <c r="G395" s="44"/>
      <c r="H395" s="44"/>
      <c r="I395" s="44"/>
      <c r="J395" s="44"/>
      <c r="K395" s="44"/>
      <c r="L395" s="44"/>
      <c r="M395" s="45"/>
    </row>
    <row r="396" spans="1:13">
      <c r="A396" s="43"/>
      <c r="B396" s="44"/>
      <c r="C396" s="44"/>
      <c r="D396" s="44"/>
      <c r="E396" s="44"/>
      <c r="F396" s="44"/>
      <c r="G396" s="44"/>
      <c r="H396" s="44"/>
      <c r="I396" s="44"/>
      <c r="J396" s="44"/>
      <c r="K396" s="44"/>
      <c r="L396" s="44"/>
      <c r="M396" s="45"/>
    </row>
    <row r="397" spans="1:13">
      <c r="A397" s="43"/>
      <c r="B397" s="44"/>
      <c r="C397" s="44"/>
      <c r="D397" s="44"/>
      <c r="E397" s="44"/>
      <c r="F397" s="44"/>
      <c r="G397" s="44"/>
      <c r="H397" s="44"/>
      <c r="I397" s="44"/>
      <c r="J397" s="44"/>
      <c r="K397" s="44"/>
      <c r="L397" s="44"/>
      <c r="M397" s="45"/>
    </row>
    <row r="398" spans="1:13">
      <c r="A398" s="43"/>
      <c r="B398" s="44"/>
      <c r="C398" s="44"/>
      <c r="D398" s="44"/>
      <c r="E398" s="44"/>
      <c r="F398" s="44"/>
      <c r="G398" s="44"/>
      <c r="H398" s="44"/>
      <c r="I398" s="44"/>
      <c r="J398" s="44"/>
      <c r="K398" s="44"/>
      <c r="L398" s="44"/>
      <c r="M398" s="45"/>
    </row>
    <row r="399" spans="1:13">
      <c r="A399" s="43"/>
      <c r="B399" s="44"/>
      <c r="C399" s="44"/>
      <c r="D399" s="44"/>
      <c r="E399" s="44"/>
      <c r="F399" s="44"/>
      <c r="G399" s="44"/>
      <c r="H399" s="44"/>
      <c r="I399" s="44"/>
      <c r="J399" s="44"/>
      <c r="K399" s="44"/>
      <c r="L399" s="44"/>
      <c r="M399" s="45"/>
    </row>
    <row r="400" spans="1:13">
      <c r="A400" s="43"/>
      <c r="B400" s="44"/>
      <c r="C400" s="44"/>
      <c r="D400" s="44"/>
      <c r="E400" s="44"/>
      <c r="F400" s="44"/>
      <c r="G400" s="44"/>
      <c r="H400" s="44"/>
      <c r="I400" s="44"/>
      <c r="J400" s="44"/>
      <c r="K400" s="44"/>
      <c r="L400" s="44"/>
      <c r="M400" s="45"/>
    </row>
    <row r="401" spans="1:13" ht="14">
      <c r="A401" s="735" t="s">
        <v>36</v>
      </c>
      <c r="B401" s="736"/>
      <c r="C401" s="736"/>
      <c r="D401" s="736"/>
      <c r="E401" s="736"/>
      <c r="F401" s="736"/>
      <c r="G401" s="736"/>
      <c r="H401" s="736"/>
      <c r="I401" s="736"/>
      <c r="J401" s="736"/>
      <c r="K401" s="736"/>
      <c r="L401" s="736"/>
      <c r="M401" s="737"/>
    </row>
    <row r="402" spans="1:13">
      <c r="A402" s="43"/>
      <c r="B402" s="44"/>
      <c r="C402" s="44"/>
      <c r="D402" s="44"/>
      <c r="E402" s="44"/>
      <c r="F402" s="44"/>
      <c r="G402" s="44"/>
      <c r="H402" s="44"/>
      <c r="I402" s="44"/>
      <c r="J402" s="44"/>
      <c r="K402" s="44"/>
      <c r="L402" s="44"/>
      <c r="M402" s="45"/>
    </row>
    <row r="403" spans="1:13">
      <c r="A403" s="43"/>
      <c r="B403" s="44"/>
      <c r="C403" s="44"/>
      <c r="D403" s="44"/>
      <c r="E403" s="44"/>
      <c r="F403" s="44"/>
      <c r="G403" s="44"/>
      <c r="H403" s="44"/>
      <c r="I403" s="44"/>
      <c r="J403" s="39"/>
      <c r="K403" s="39"/>
      <c r="L403" s="39"/>
      <c r="M403" s="45"/>
    </row>
    <row r="404" spans="1:13">
      <c r="A404" s="32"/>
      <c r="B404" s="60"/>
      <c r="C404" s="60"/>
      <c r="D404" s="60"/>
      <c r="E404" s="60"/>
      <c r="F404" s="60"/>
      <c r="G404" s="60"/>
      <c r="H404" s="60"/>
      <c r="I404" s="39"/>
      <c r="J404" s="39"/>
      <c r="K404" s="39"/>
      <c r="L404" s="39"/>
      <c r="M404" s="45"/>
    </row>
    <row r="405" spans="1:13">
      <c r="A405" s="32"/>
      <c r="B405" s="60"/>
      <c r="C405" s="46" t="s">
        <v>37</v>
      </c>
      <c r="D405" s="46" t="s">
        <v>62</v>
      </c>
      <c r="E405" s="46" t="s">
        <v>38</v>
      </c>
      <c r="F405" s="46" t="s">
        <v>39</v>
      </c>
      <c r="G405" s="46" t="s">
        <v>41</v>
      </c>
      <c r="H405" s="46" t="s">
        <v>63</v>
      </c>
      <c r="I405" s="39"/>
      <c r="J405" s="39"/>
      <c r="K405" s="39"/>
      <c r="L405" s="39"/>
      <c r="M405" s="45"/>
    </row>
    <row r="406" spans="1:13" ht="50">
      <c r="A406" s="32"/>
      <c r="B406" s="60"/>
      <c r="C406" s="47" t="s">
        <v>64</v>
      </c>
      <c r="D406" s="48">
        <v>0.05</v>
      </c>
      <c r="E406" s="48">
        <v>0.5</v>
      </c>
      <c r="F406" s="48">
        <v>4</v>
      </c>
      <c r="G406" s="49">
        <v>10</v>
      </c>
      <c r="H406" s="48">
        <f>D406*E406*F406*G406</f>
        <v>1</v>
      </c>
      <c r="I406" s="39"/>
      <c r="J406" s="39"/>
      <c r="K406" s="39"/>
      <c r="L406" s="39"/>
      <c r="M406" s="45"/>
    </row>
    <row r="407" spans="1:13">
      <c r="A407" s="32"/>
      <c r="B407" s="60"/>
      <c r="C407" s="60"/>
      <c r="D407" s="60"/>
      <c r="F407" s="746" t="s">
        <v>46</v>
      </c>
      <c r="G407" s="746"/>
      <c r="H407" s="51">
        <f>ROUND(H406,2)</f>
        <v>1</v>
      </c>
      <c r="I407" s="39"/>
      <c r="J407" s="39"/>
      <c r="K407" s="39"/>
      <c r="L407" s="39"/>
      <c r="M407" s="37"/>
    </row>
    <row r="408" spans="1:13">
      <c r="A408" s="32"/>
      <c r="B408" s="60"/>
      <c r="C408" s="60"/>
      <c r="D408" s="60"/>
      <c r="E408" s="95"/>
      <c r="F408" s="95"/>
      <c r="G408" s="96"/>
      <c r="H408" s="97"/>
      <c r="I408" s="39"/>
      <c r="J408" s="39"/>
      <c r="K408" s="39"/>
      <c r="L408" s="39"/>
      <c r="M408" s="37"/>
    </row>
    <row r="409" spans="1:13">
      <c r="A409" s="32"/>
      <c r="B409" s="60"/>
      <c r="C409" s="60"/>
      <c r="D409" s="60"/>
      <c r="H409" s="97"/>
      <c r="I409" s="39"/>
      <c r="J409" s="39"/>
      <c r="K409" s="39"/>
      <c r="L409" s="39"/>
      <c r="M409" s="37"/>
    </row>
    <row r="410" spans="1:13">
      <c r="A410" s="32"/>
      <c r="B410" s="60"/>
      <c r="C410" s="60"/>
      <c r="D410" s="60"/>
      <c r="E410" s="95"/>
      <c r="F410" s="95"/>
      <c r="G410" s="96"/>
      <c r="H410" s="97"/>
      <c r="I410" s="39"/>
      <c r="J410" s="39"/>
      <c r="K410" s="39"/>
      <c r="L410" s="39"/>
      <c r="M410" s="37"/>
    </row>
    <row r="411" spans="1:13">
      <c r="A411" s="32"/>
      <c r="B411" s="60"/>
      <c r="C411" s="60"/>
      <c r="D411" s="60"/>
      <c r="E411" s="95"/>
      <c r="F411" s="95"/>
      <c r="G411" s="96"/>
      <c r="H411" s="97"/>
      <c r="I411" s="39"/>
      <c r="J411" s="39"/>
      <c r="K411" s="39"/>
      <c r="L411" s="39"/>
      <c r="M411" s="37"/>
    </row>
    <row r="412" spans="1:13">
      <c r="A412" s="32"/>
      <c r="B412" s="60"/>
      <c r="C412" s="60"/>
      <c r="D412" s="60"/>
      <c r="E412" s="95"/>
      <c r="F412" s="95"/>
      <c r="G412" s="96"/>
      <c r="H412" s="97"/>
      <c r="I412" s="39"/>
      <c r="J412" s="39"/>
      <c r="K412" s="39"/>
      <c r="L412" s="39"/>
      <c r="M412" s="37"/>
    </row>
    <row r="413" spans="1:13">
      <c r="A413" s="32"/>
      <c r="B413" s="60"/>
      <c r="C413" s="60"/>
      <c r="D413" s="60"/>
      <c r="E413" s="95"/>
      <c r="F413" s="95"/>
      <c r="G413" s="96"/>
      <c r="H413" s="97"/>
      <c r="I413" s="39"/>
      <c r="J413" s="39"/>
      <c r="K413" s="39"/>
      <c r="L413" s="39"/>
      <c r="M413" s="37"/>
    </row>
    <row r="414" spans="1:13">
      <c r="A414" s="32"/>
      <c r="B414" s="60"/>
      <c r="C414" s="60"/>
      <c r="D414" s="60"/>
      <c r="E414" s="95"/>
      <c r="F414" s="95"/>
      <c r="G414" s="96"/>
      <c r="H414" s="97"/>
      <c r="I414" s="39"/>
      <c r="J414" s="39"/>
      <c r="K414" s="39"/>
      <c r="L414" s="39"/>
      <c r="M414" s="37"/>
    </row>
    <row r="415" spans="1:13">
      <c r="A415" s="32"/>
      <c r="B415" s="60"/>
      <c r="C415" s="60"/>
      <c r="D415" s="60"/>
      <c r="E415" s="95"/>
      <c r="F415" s="95"/>
      <c r="G415" s="96"/>
      <c r="H415" s="97"/>
      <c r="I415" s="39"/>
      <c r="J415" s="39"/>
      <c r="K415" s="39"/>
      <c r="L415" s="39"/>
      <c r="M415" s="37"/>
    </row>
    <row r="416" spans="1:13">
      <c r="A416" s="32"/>
      <c r="B416" s="60"/>
      <c r="C416" s="60"/>
      <c r="D416" s="60"/>
      <c r="E416" s="95"/>
      <c r="F416" s="95"/>
      <c r="G416" s="96"/>
      <c r="H416" s="97"/>
      <c r="I416" s="39"/>
      <c r="J416" s="39"/>
      <c r="K416" s="39"/>
      <c r="L416" s="39"/>
      <c r="M416" s="37"/>
    </row>
    <row r="417" spans="1:13">
      <c r="A417" s="32"/>
      <c r="B417" s="60"/>
      <c r="C417" s="60"/>
      <c r="D417" s="60"/>
      <c r="E417" s="95"/>
      <c r="F417" s="95"/>
      <c r="G417" s="96"/>
      <c r="H417" s="97"/>
      <c r="I417" s="39"/>
      <c r="J417" s="39"/>
      <c r="K417" s="39"/>
      <c r="L417" s="39"/>
      <c r="M417" s="37"/>
    </row>
    <row r="418" spans="1:13">
      <c r="A418" s="32"/>
      <c r="B418" s="60"/>
      <c r="C418" s="60"/>
      <c r="D418" s="60"/>
      <c r="E418" s="95"/>
      <c r="F418" s="95"/>
      <c r="G418" s="96"/>
      <c r="H418" s="97"/>
      <c r="I418" s="39"/>
      <c r="J418" s="39"/>
      <c r="K418" s="39"/>
      <c r="L418" s="39"/>
      <c r="M418" s="37"/>
    </row>
    <row r="419" spans="1:13">
      <c r="A419" s="32"/>
      <c r="B419" s="60"/>
      <c r="C419" s="60"/>
      <c r="D419" s="60"/>
      <c r="E419" s="95"/>
      <c r="F419" s="95"/>
      <c r="G419" s="96"/>
      <c r="H419" s="97"/>
      <c r="I419" s="39"/>
      <c r="J419" s="39"/>
      <c r="K419" s="39"/>
      <c r="L419" s="39"/>
      <c r="M419" s="37"/>
    </row>
    <row r="420" spans="1:13">
      <c r="A420" s="32"/>
      <c r="B420" s="60"/>
      <c r="C420" s="60"/>
      <c r="D420" s="60"/>
      <c r="E420" s="95"/>
      <c r="F420" s="95"/>
      <c r="G420" s="96"/>
      <c r="H420" s="97"/>
      <c r="I420" s="39"/>
      <c r="J420" s="39"/>
      <c r="K420" s="39"/>
      <c r="L420" s="39"/>
      <c r="M420" s="37"/>
    </row>
    <row r="421" spans="1:13">
      <c r="A421" s="32"/>
      <c r="B421" s="60"/>
      <c r="C421" s="60"/>
      <c r="D421" s="60"/>
      <c r="E421" s="95"/>
      <c r="F421" s="95"/>
      <c r="G421" s="96"/>
      <c r="H421" s="97"/>
      <c r="I421" s="39"/>
      <c r="J421" s="39"/>
      <c r="K421" s="39"/>
      <c r="L421" s="39"/>
      <c r="M421" s="37"/>
    </row>
    <row r="422" spans="1:13">
      <c r="A422" s="32"/>
      <c r="B422" s="60"/>
      <c r="C422" s="60"/>
      <c r="D422" s="60"/>
      <c r="E422" s="95"/>
      <c r="F422" s="95"/>
      <c r="G422" s="96"/>
      <c r="H422" s="97"/>
      <c r="I422" s="39"/>
      <c r="J422" s="39"/>
      <c r="K422" s="39"/>
      <c r="L422" s="39"/>
      <c r="M422" s="37"/>
    </row>
    <row r="423" spans="1:13">
      <c r="A423" s="32"/>
      <c r="B423" s="60"/>
      <c r="C423" s="60"/>
      <c r="D423" s="60"/>
      <c r="E423" s="95"/>
      <c r="F423" s="95"/>
      <c r="G423" s="96"/>
      <c r="H423" s="97"/>
      <c r="I423" s="39"/>
      <c r="J423" s="39"/>
      <c r="K423" s="39"/>
      <c r="L423" s="39"/>
      <c r="M423" s="37"/>
    </row>
    <row r="424" spans="1:13">
      <c r="A424" s="32"/>
      <c r="B424" s="60"/>
      <c r="C424" s="60"/>
      <c r="D424" s="60"/>
      <c r="E424" s="95"/>
      <c r="F424" s="95"/>
      <c r="G424" s="96"/>
      <c r="H424" s="97"/>
      <c r="I424" s="39"/>
      <c r="J424" s="39"/>
      <c r="K424" s="39"/>
      <c r="L424" s="39"/>
      <c r="M424" s="37"/>
    </row>
    <row r="425" spans="1:13">
      <c r="A425" s="32"/>
      <c r="B425" s="60"/>
      <c r="C425" s="60"/>
      <c r="D425" s="60"/>
      <c r="E425" s="95"/>
      <c r="F425" s="95"/>
      <c r="G425" s="96"/>
      <c r="H425" s="97"/>
      <c r="I425" s="39"/>
      <c r="J425" s="39"/>
      <c r="K425" s="39"/>
      <c r="L425" s="39"/>
      <c r="M425" s="37"/>
    </row>
    <row r="426" spans="1:13">
      <c r="A426" s="32"/>
      <c r="B426" s="60"/>
      <c r="C426" s="60"/>
      <c r="D426" s="60"/>
      <c r="E426" s="95"/>
      <c r="F426" s="95"/>
      <c r="G426" s="96"/>
      <c r="H426" s="97"/>
      <c r="I426" s="39"/>
      <c r="J426" s="39"/>
      <c r="K426" s="39"/>
      <c r="L426" s="39"/>
      <c r="M426" s="37"/>
    </row>
    <row r="427" spans="1:13">
      <c r="A427" s="32"/>
      <c r="B427" s="60"/>
      <c r="C427" s="60"/>
      <c r="D427" s="60"/>
      <c r="E427" s="95"/>
      <c r="F427" s="95"/>
      <c r="G427" s="96"/>
      <c r="H427" s="97"/>
      <c r="I427" s="39"/>
      <c r="J427" s="39"/>
      <c r="K427" s="39"/>
      <c r="L427" s="39"/>
      <c r="M427" s="37"/>
    </row>
    <row r="428" spans="1:13">
      <c r="A428" s="32"/>
      <c r="B428" s="60"/>
      <c r="C428" s="60"/>
      <c r="D428" s="60"/>
      <c r="E428" s="95"/>
      <c r="F428" s="95"/>
      <c r="G428" s="96"/>
      <c r="H428" s="97"/>
      <c r="I428" s="39"/>
      <c r="J428" s="39"/>
      <c r="K428" s="39"/>
      <c r="L428" s="39"/>
      <c r="M428" s="37"/>
    </row>
    <row r="429" spans="1:13">
      <c r="A429" s="32"/>
      <c r="B429" s="60"/>
      <c r="C429" s="60"/>
      <c r="D429" s="60"/>
      <c r="E429" s="95"/>
      <c r="F429" s="95"/>
      <c r="G429" s="96"/>
      <c r="H429" s="97"/>
      <c r="I429" s="39"/>
      <c r="J429" s="39"/>
      <c r="K429" s="39"/>
      <c r="L429" s="39"/>
      <c r="M429" s="37"/>
    </row>
    <row r="430" spans="1:13">
      <c r="A430" s="32"/>
      <c r="B430" s="60"/>
      <c r="C430" s="60"/>
      <c r="D430" s="60"/>
      <c r="E430" s="95"/>
      <c r="F430" s="95"/>
      <c r="G430" s="96"/>
      <c r="H430" s="97"/>
      <c r="I430" s="39"/>
      <c r="J430" s="39"/>
      <c r="K430" s="39"/>
      <c r="L430" s="39"/>
      <c r="M430" s="37"/>
    </row>
    <row r="431" spans="1:13">
      <c r="A431" s="32"/>
      <c r="B431" s="60"/>
      <c r="C431" s="60"/>
      <c r="D431" s="60"/>
      <c r="E431" s="95"/>
      <c r="F431" s="95"/>
      <c r="G431" s="96"/>
      <c r="H431" s="97"/>
      <c r="I431" s="39"/>
      <c r="J431" s="39"/>
      <c r="K431" s="39"/>
      <c r="L431" s="39"/>
      <c r="M431" s="37"/>
    </row>
    <row r="432" spans="1:13">
      <c r="A432" s="32"/>
      <c r="B432" s="60"/>
      <c r="C432" s="60"/>
      <c r="D432" s="60"/>
      <c r="E432" s="95"/>
      <c r="F432" s="95"/>
      <c r="G432" s="96"/>
      <c r="H432" s="97"/>
      <c r="I432" s="39"/>
      <c r="J432" s="39"/>
      <c r="K432" s="39"/>
      <c r="L432" s="39"/>
      <c r="M432" s="37"/>
    </row>
    <row r="433" spans="1:13">
      <c r="A433" s="32"/>
      <c r="B433" s="60"/>
      <c r="C433" s="60"/>
      <c r="D433" s="60"/>
      <c r="E433" s="95"/>
      <c r="F433" s="95"/>
      <c r="G433" s="96"/>
      <c r="H433" s="97"/>
      <c r="I433" s="39"/>
      <c r="J433" s="39"/>
      <c r="K433" s="39"/>
      <c r="L433" s="39"/>
      <c r="M433" s="37"/>
    </row>
    <row r="434" spans="1:13">
      <c r="A434" s="32"/>
      <c r="B434" s="60"/>
      <c r="C434" s="60"/>
      <c r="D434" s="60"/>
      <c r="E434" s="95"/>
      <c r="F434" s="95"/>
      <c r="G434" s="96"/>
      <c r="H434" s="97"/>
      <c r="I434" s="39"/>
      <c r="J434" s="39"/>
      <c r="K434" s="39"/>
      <c r="L434" s="39"/>
      <c r="M434" s="37"/>
    </row>
    <row r="435" spans="1:13">
      <c r="A435" s="32"/>
      <c r="B435" s="60"/>
      <c r="C435" s="60"/>
      <c r="D435" s="60"/>
      <c r="E435" s="95"/>
      <c r="F435" s="95"/>
      <c r="G435" s="96"/>
      <c r="H435" s="97"/>
      <c r="I435" s="39"/>
      <c r="J435" s="39"/>
      <c r="K435" s="39"/>
      <c r="L435" s="39"/>
      <c r="M435" s="37"/>
    </row>
    <row r="436" spans="1:13">
      <c r="A436" s="32"/>
      <c r="B436" s="60"/>
      <c r="C436" s="60"/>
      <c r="D436" s="60"/>
      <c r="E436" s="95"/>
      <c r="F436" s="95"/>
      <c r="G436" s="96"/>
      <c r="H436" s="97"/>
      <c r="I436" s="39"/>
      <c r="J436" s="39"/>
      <c r="K436" s="39"/>
      <c r="L436" s="39"/>
      <c r="M436" s="37"/>
    </row>
    <row r="437" spans="1:13">
      <c r="A437" s="32"/>
      <c r="B437" s="60"/>
      <c r="C437" s="60"/>
      <c r="D437" s="60"/>
      <c r="E437" s="95"/>
      <c r="F437" s="95"/>
      <c r="G437" s="96"/>
      <c r="H437" s="97"/>
      <c r="I437" s="39"/>
      <c r="J437" s="39"/>
      <c r="K437" s="39"/>
      <c r="L437" s="39"/>
      <c r="M437" s="37"/>
    </row>
    <row r="438" spans="1:13">
      <c r="A438" s="32"/>
      <c r="B438" s="60"/>
      <c r="C438" s="60"/>
      <c r="D438" s="60"/>
      <c r="E438" s="95"/>
      <c r="F438" s="95"/>
      <c r="G438" s="96"/>
      <c r="H438" s="97"/>
      <c r="I438" s="39"/>
      <c r="J438" s="39"/>
      <c r="K438" s="39"/>
      <c r="L438" s="39"/>
      <c r="M438" s="37"/>
    </row>
    <row r="439" spans="1:13">
      <c r="A439" s="32"/>
      <c r="B439" s="60"/>
      <c r="C439" s="60"/>
      <c r="D439" s="60"/>
      <c r="E439" s="95"/>
      <c r="F439" s="95"/>
      <c r="G439" s="96"/>
      <c r="H439" s="97"/>
      <c r="I439" s="39"/>
      <c r="J439" s="39"/>
      <c r="K439" s="39"/>
      <c r="L439" s="39"/>
      <c r="M439" s="37"/>
    </row>
    <row r="440" spans="1:13">
      <c r="A440" s="32"/>
      <c r="B440" s="60"/>
      <c r="C440" s="60"/>
      <c r="D440" s="60"/>
      <c r="E440" s="95"/>
      <c r="F440" s="95"/>
      <c r="G440" s="96"/>
      <c r="H440" s="97"/>
      <c r="I440" s="39"/>
      <c r="J440" s="39"/>
      <c r="K440" s="39"/>
      <c r="L440" s="39"/>
      <c r="M440" s="37"/>
    </row>
    <row r="441" spans="1:13">
      <c r="A441" s="32"/>
      <c r="B441" s="60"/>
      <c r="C441" s="60"/>
      <c r="D441" s="60"/>
      <c r="E441" s="95"/>
      <c r="F441" s="95"/>
      <c r="G441" s="96"/>
      <c r="H441" s="97"/>
      <c r="I441" s="39"/>
      <c r="J441" s="39"/>
      <c r="K441" s="39"/>
      <c r="L441" s="39"/>
      <c r="M441" s="37"/>
    </row>
    <row r="442" spans="1:13">
      <c r="A442" s="32"/>
      <c r="B442" s="60"/>
      <c r="C442" s="60"/>
      <c r="D442" s="60"/>
      <c r="E442" s="95"/>
      <c r="F442" s="95"/>
      <c r="G442" s="96"/>
      <c r="H442" s="97"/>
      <c r="I442" s="39"/>
      <c r="J442" s="39"/>
      <c r="K442" s="39"/>
      <c r="L442" s="39"/>
      <c r="M442" s="37"/>
    </row>
    <row r="443" spans="1:13">
      <c r="A443" s="32"/>
      <c r="B443" s="60"/>
      <c r="C443" s="60"/>
      <c r="D443" s="60"/>
      <c r="E443" s="95"/>
      <c r="F443" s="95"/>
      <c r="G443" s="96"/>
      <c r="H443" s="97"/>
      <c r="I443" s="39"/>
      <c r="J443" s="39"/>
      <c r="K443" s="39"/>
      <c r="L443" s="39"/>
      <c r="M443" s="37"/>
    </row>
    <row r="444" spans="1:13">
      <c r="A444" s="32"/>
      <c r="B444" s="60"/>
      <c r="C444" s="60"/>
      <c r="D444" s="60"/>
      <c r="E444" s="95"/>
      <c r="F444" s="95"/>
      <c r="G444" s="96"/>
      <c r="H444" s="97"/>
      <c r="I444" s="39"/>
      <c r="J444" s="39"/>
      <c r="K444" s="39"/>
      <c r="L444" s="39"/>
      <c r="M444" s="37"/>
    </row>
    <row r="445" spans="1:13">
      <c r="A445" s="32"/>
      <c r="B445" s="60"/>
      <c r="C445" s="60"/>
      <c r="D445" s="60"/>
      <c r="E445" s="95"/>
      <c r="F445" s="95"/>
      <c r="G445" s="96"/>
      <c r="H445" s="97"/>
      <c r="I445" s="39"/>
      <c r="J445" s="39"/>
      <c r="K445" s="39"/>
      <c r="L445" s="39"/>
      <c r="M445" s="37"/>
    </row>
    <row r="446" spans="1:13">
      <c r="A446" s="32"/>
      <c r="B446" s="60"/>
      <c r="C446" s="60"/>
      <c r="D446" s="60"/>
      <c r="E446" s="95"/>
      <c r="F446" s="95"/>
      <c r="G446" s="96"/>
      <c r="H446" s="97"/>
      <c r="I446" s="39"/>
      <c r="J446" s="39"/>
      <c r="K446" s="39"/>
      <c r="L446" s="39"/>
      <c r="M446" s="37"/>
    </row>
    <row r="447" spans="1:13">
      <c r="A447" s="32"/>
      <c r="B447" s="60"/>
      <c r="C447" s="60"/>
      <c r="D447" s="60"/>
      <c r="E447" s="95"/>
      <c r="F447" s="95"/>
      <c r="G447" s="96"/>
      <c r="H447" s="97"/>
      <c r="I447" s="39"/>
      <c r="J447" s="39"/>
      <c r="K447" s="39"/>
      <c r="L447" s="39"/>
      <c r="M447" s="37"/>
    </row>
    <row r="448" spans="1:13">
      <c r="A448" s="32"/>
      <c r="B448" s="60"/>
      <c r="C448" s="60"/>
      <c r="D448" s="60"/>
      <c r="E448" s="95"/>
      <c r="F448" s="95"/>
      <c r="G448" s="96"/>
      <c r="H448" s="97"/>
      <c r="I448" s="39"/>
      <c r="J448" s="39"/>
      <c r="K448" s="39"/>
      <c r="L448" s="39"/>
      <c r="M448" s="37"/>
    </row>
    <row r="449" spans="1:13">
      <c r="A449" s="32"/>
      <c r="B449" s="60"/>
      <c r="C449" s="60"/>
      <c r="D449" s="60"/>
      <c r="E449" s="95"/>
      <c r="F449" s="95"/>
      <c r="G449" s="96"/>
      <c r="H449" s="97"/>
      <c r="I449" s="39"/>
      <c r="J449" s="39"/>
      <c r="K449" s="39"/>
      <c r="L449" s="39"/>
      <c r="M449" s="37"/>
    </row>
    <row r="450" spans="1:13">
      <c r="A450" s="32"/>
      <c r="B450" s="60"/>
      <c r="C450" s="60"/>
      <c r="D450" s="60"/>
      <c r="E450" s="95"/>
      <c r="F450" s="95"/>
      <c r="G450" s="96"/>
      <c r="H450" s="97"/>
      <c r="I450" s="39"/>
      <c r="J450" s="39"/>
      <c r="K450" s="39"/>
      <c r="L450" s="39"/>
      <c r="M450" s="37"/>
    </row>
    <row r="451" spans="1:13">
      <c r="A451" s="32"/>
      <c r="B451" s="60"/>
      <c r="C451" s="60"/>
      <c r="D451" s="60"/>
      <c r="E451" s="95"/>
      <c r="F451" s="95"/>
      <c r="G451" s="96"/>
      <c r="H451" s="97"/>
      <c r="I451" s="39"/>
      <c r="J451" s="39"/>
      <c r="K451" s="39"/>
      <c r="L451" s="39"/>
      <c r="M451" s="37"/>
    </row>
    <row r="452" spans="1:13">
      <c r="A452" s="32"/>
      <c r="B452" s="60"/>
      <c r="C452" s="60"/>
      <c r="D452" s="60"/>
      <c r="E452" s="95"/>
      <c r="F452" s="95"/>
      <c r="G452" s="96"/>
      <c r="H452" s="97"/>
      <c r="I452" s="39"/>
      <c r="J452" s="39"/>
      <c r="K452" s="39"/>
      <c r="L452" s="39"/>
      <c r="M452" s="37"/>
    </row>
    <row r="453" spans="1:13">
      <c r="A453" s="32"/>
      <c r="B453" s="60"/>
      <c r="C453" s="60"/>
      <c r="D453" s="60"/>
      <c r="E453" s="95"/>
      <c r="F453" s="95"/>
      <c r="G453" s="96"/>
      <c r="H453" s="97"/>
      <c r="I453" s="39"/>
      <c r="J453" s="39"/>
      <c r="K453" s="39"/>
      <c r="L453" s="39"/>
      <c r="M453" s="37"/>
    </row>
    <row r="454" spans="1:13">
      <c r="A454" s="32"/>
      <c r="B454" s="60"/>
      <c r="C454" s="60"/>
      <c r="D454" s="60"/>
      <c r="E454" s="95"/>
      <c r="F454" s="95"/>
      <c r="G454" s="96"/>
      <c r="H454" s="97"/>
      <c r="I454" s="39"/>
      <c r="J454" s="39"/>
      <c r="K454" s="39"/>
      <c r="L454" s="39"/>
      <c r="M454" s="37"/>
    </row>
    <row r="455" spans="1:13">
      <c r="A455" s="32"/>
      <c r="B455" s="60"/>
      <c r="C455" s="60"/>
      <c r="D455" s="60"/>
      <c r="E455" s="95"/>
      <c r="F455" s="95"/>
      <c r="G455" s="96"/>
      <c r="H455" s="97"/>
      <c r="I455" s="39"/>
      <c r="J455" s="39"/>
      <c r="K455" s="39"/>
      <c r="L455" s="39"/>
      <c r="M455" s="37"/>
    </row>
    <row r="456" spans="1:13">
      <c r="A456" s="32"/>
      <c r="B456" s="60"/>
      <c r="C456" s="60"/>
      <c r="D456" s="60"/>
      <c r="E456" s="95"/>
      <c r="F456" s="95"/>
      <c r="G456" s="96"/>
      <c r="H456" s="97"/>
      <c r="I456" s="39"/>
      <c r="J456" s="39"/>
      <c r="K456" s="39"/>
      <c r="L456" s="39"/>
      <c r="M456" s="37"/>
    </row>
    <row r="457" spans="1:13">
      <c r="A457" s="32"/>
      <c r="B457" s="60"/>
      <c r="C457" s="60"/>
      <c r="D457" s="60"/>
      <c r="E457" s="95"/>
      <c r="F457" s="95"/>
      <c r="G457" s="96"/>
      <c r="H457" s="97"/>
      <c r="I457" s="39"/>
      <c r="J457" s="39"/>
      <c r="K457" s="39"/>
      <c r="L457" s="39"/>
      <c r="M457" s="37"/>
    </row>
    <row r="458" spans="1:13">
      <c r="A458" s="32"/>
      <c r="B458" s="60"/>
      <c r="C458" s="60"/>
      <c r="D458" s="60"/>
      <c r="E458" s="95"/>
      <c r="F458" s="95"/>
      <c r="G458" s="96"/>
      <c r="H458" s="97"/>
      <c r="I458" s="39"/>
      <c r="J458" s="39"/>
      <c r="K458" s="39"/>
      <c r="L458" s="39"/>
      <c r="M458" s="37"/>
    </row>
    <row r="459" spans="1:13">
      <c r="A459" s="32"/>
      <c r="B459" s="60"/>
      <c r="C459" s="60"/>
      <c r="D459" s="60"/>
      <c r="E459" s="95"/>
      <c r="F459" s="95"/>
      <c r="G459" s="96"/>
      <c r="H459" s="97"/>
      <c r="I459" s="39"/>
      <c r="J459" s="39"/>
      <c r="K459" s="39"/>
      <c r="L459" s="39"/>
      <c r="M459" s="37"/>
    </row>
    <row r="460" spans="1:13">
      <c r="A460" s="32"/>
      <c r="B460" s="60"/>
      <c r="C460" s="60"/>
      <c r="D460" s="60"/>
      <c r="E460" s="95"/>
      <c r="F460" s="95"/>
      <c r="G460" s="96"/>
      <c r="H460" s="97"/>
      <c r="I460" s="39"/>
      <c r="J460" s="39"/>
      <c r="K460" s="39"/>
      <c r="L460" s="39"/>
      <c r="M460" s="37"/>
    </row>
    <row r="461" spans="1:13">
      <c r="A461" s="32"/>
      <c r="B461" s="60"/>
      <c r="C461" s="60"/>
      <c r="D461" s="60"/>
      <c r="E461" s="95"/>
      <c r="F461" s="95"/>
      <c r="G461" s="96"/>
      <c r="H461" s="97"/>
      <c r="I461" s="39"/>
      <c r="J461" s="39"/>
      <c r="K461" s="39"/>
      <c r="L461" s="39"/>
      <c r="M461" s="37"/>
    </row>
    <row r="462" spans="1:13">
      <c r="A462" s="32"/>
      <c r="B462" s="60"/>
      <c r="C462" s="60"/>
      <c r="D462" s="60"/>
      <c r="E462" s="95"/>
      <c r="F462" s="95"/>
      <c r="G462" s="96"/>
      <c r="H462" s="97"/>
      <c r="I462" s="39"/>
      <c r="J462" s="39"/>
      <c r="K462" s="39"/>
      <c r="L462" s="39"/>
      <c r="M462" s="37"/>
    </row>
    <row r="463" spans="1:13">
      <c r="A463" s="32"/>
      <c r="B463" s="60"/>
      <c r="C463" s="60"/>
      <c r="D463" s="60"/>
      <c r="E463" s="95"/>
      <c r="F463" s="95"/>
      <c r="G463" s="96"/>
      <c r="H463" s="97"/>
      <c r="I463" s="39"/>
      <c r="J463" s="39"/>
      <c r="K463" s="39"/>
      <c r="L463" s="39"/>
      <c r="M463" s="37"/>
    </row>
    <row r="464" spans="1:13">
      <c r="A464" s="32"/>
      <c r="B464" s="60"/>
      <c r="C464" s="60"/>
      <c r="D464" s="60"/>
      <c r="E464" s="95"/>
      <c r="F464" s="95"/>
      <c r="G464" s="96"/>
      <c r="H464" s="97"/>
      <c r="I464" s="39"/>
      <c r="J464" s="39"/>
      <c r="K464" s="39"/>
      <c r="L464" s="39"/>
      <c r="M464" s="37"/>
    </row>
    <row r="465" spans="1:13">
      <c r="A465" s="32"/>
      <c r="B465" s="60"/>
      <c r="C465" s="60"/>
      <c r="D465" s="60"/>
      <c r="E465" s="95"/>
      <c r="F465" s="95"/>
      <c r="G465" s="96"/>
      <c r="H465" s="97"/>
      <c r="I465" s="39"/>
      <c r="J465" s="39"/>
      <c r="K465" s="39"/>
      <c r="L465" s="39"/>
      <c r="M465" s="37"/>
    </row>
    <row r="466" spans="1:13">
      <c r="A466" s="32"/>
      <c r="B466" s="60"/>
      <c r="C466" s="60"/>
      <c r="D466" s="60"/>
      <c r="E466" s="95"/>
      <c r="F466" s="95"/>
      <c r="G466" s="96"/>
      <c r="H466" s="97"/>
      <c r="I466" s="39"/>
      <c r="J466" s="39"/>
      <c r="K466" s="39"/>
      <c r="L466" s="39"/>
      <c r="M466" s="37"/>
    </row>
    <row r="467" spans="1:13" ht="13" thickBot="1">
      <c r="A467" s="98"/>
      <c r="B467" s="99"/>
      <c r="C467" s="99"/>
      <c r="D467" s="99"/>
      <c r="E467" s="99"/>
      <c r="F467" s="99"/>
      <c r="G467" s="99"/>
      <c r="H467" s="99"/>
      <c r="I467" s="100"/>
      <c r="J467" s="101"/>
      <c r="K467" s="102"/>
      <c r="L467" s="102"/>
      <c r="M467" s="103"/>
    </row>
    <row r="468" spans="1:13" ht="14">
      <c r="A468" s="714" t="s">
        <v>28</v>
      </c>
      <c r="B468" s="715"/>
      <c r="C468" s="716" t="s">
        <v>6</v>
      </c>
      <c r="D468" s="717"/>
      <c r="E468" s="717"/>
      <c r="F468" s="717"/>
      <c r="G468" s="717"/>
      <c r="H468" s="717"/>
      <c r="I468" s="717"/>
      <c r="J468" s="718"/>
      <c r="K468" s="719" t="s">
        <v>7</v>
      </c>
      <c r="L468" s="720"/>
      <c r="M468" s="19" t="s">
        <v>8</v>
      </c>
    </row>
    <row r="469" spans="1:13" ht="14.5" thickBot="1">
      <c r="A469" s="721">
        <f>'1 PY-PPTO'!B11</f>
        <v>7720</v>
      </c>
      <c r="B469" s="722"/>
      <c r="C469" s="723" t="str">
        <f>'1 PY-PPTO'!C11</f>
        <v>CURADO DE ELEMENTOS DE CONCRETO (SUMINISTRO Y APLICACIÓN)</v>
      </c>
      <c r="D469" s="724"/>
      <c r="E469" s="724"/>
      <c r="F469" s="724"/>
      <c r="G469" s="724"/>
      <c r="H469" s="724"/>
      <c r="I469" s="724"/>
      <c r="J469" s="725"/>
      <c r="K469" s="723" t="str">
        <f>'1 PY-PPTO'!H11</f>
        <v>M3</v>
      </c>
      <c r="L469" s="725"/>
      <c r="M469" s="20">
        <f>G503</f>
        <v>1</v>
      </c>
    </row>
    <row r="470" spans="1:13" ht="14">
      <c r="A470" s="21"/>
      <c r="B470" s="22"/>
      <c r="C470" s="22"/>
      <c r="D470" s="22"/>
      <c r="E470" s="22"/>
      <c r="F470" s="22"/>
      <c r="G470" s="22"/>
      <c r="H470" s="22"/>
      <c r="I470" s="22"/>
      <c r="J470" s="22"/>
      <c r="K470" s="22"/>
      <c r="L470" s="22"/>
      <c r="M470" s="23"/>
    </row>
    <row r="471" spans="1:13" ht="14">
      <c r="A471" s="738" t="s">
        <v>29</v>
      </c>
      <c r="B471" s="739"/>
      <c r="C471" s="740" t="s">
        <v>30</v>
      </c>
      <c r="D471" s="741"/>
      <c r="E471" s="741"/>
      <c r="F471" s="742"/>
      <c r="G471" s="743" t="s">
        <v>31</v>
      </c>
      <c r="H471" s="743"/>
      <c r="I471" s="740" t="s">
        <v>32</v>
      </c>
      <c r="J471" s="741"/>
      <c r="K471" s="741"/>
      <c r="L471" s="741"/>
      <c r="M471" s="744"/>
    </row>
    <row r="472" spans="1:13" ht="14">
      <c r="A472" s="24"/>
      <c r="B472" s="25"/>
      <c r="C472" s="25"/>
      <c r="D472" s="25"/>
      <c r="E472" s="25"/>
      <c r="F472" s="25"/>
      <c r="G472" s="25"/>
      <c r="H472" s="25"/>
      <c r="I472" s="26"/>
      <c r="J472" s="26"/>
      <c r="K472" s="25"/>
      <c r="L472" s="25"/>
      <c r="M472" s="27"/>
    </row>
    <row r="473" spans="1:13" ht="14">
      <c r="A473" s="32"/>
      <c r="B473" s="33"/>
      <c r="C473" s="745" t="s">
        <v>65</v>
      </c>
      <c r="D473" s="745"/>
      <c r="E473" s="745"/>
      <c r="F473" s="745"/>
      <c r="G473" s="745"/>
      <c r="H473" s="745"/>
      <c r="I473" s="745"/>
      <c r="J473" s="745"/>
      <c r="K473" s="745"/>
      <c r="L473" s="36"/>
      <c r="M473" s="37"/>
    </row>
    <row r="474" spans="1:13">
      <c r="A474" s="43"/>
      <c r="B474" s="44"/>
      <c r="C474" s="44"/>
      <c r="D474" s="44"/>
      <c r="E474" s="44"/>
      <c r="F474" s="44"/>
      <c r="G474" s="44"/>
      <c r="H474" s="44"/>
      <c r="I474" s="44"/>
      <c r="J474" s="44"/>
      <c r="K474" s="44"/>
      <c r="L474" s="44"/>
      <c r="M474" s="45"/>
    </row>
    <row r="475" spans="1:13">
      <c r="A475" s="43"/>
      <c r="B475" s="44"/>
      <c r="C475" s="44"/>
      <c r="D475" s="44"/>
      <c r="E475" s="44"/>
      <c r="F475" s="44"/>
      <c r="G475" s="44"/>
      <c r="H475" s="44"/>
      <c r="I475" s="44"/>
      <c r="J475" s="44"/>
      <c r="K475" s="44"/>
      <c r="L475" s="44"/>
      <c r="M475" s="45"/>
    </row>
    <row r="476" spans="1:13">
      <c r="A476" s="43"/>
      <c r="B476" s="44"/>
      <c r="C476" s="44"/>
      <c r="D476" s="44"/>
      <c r="E476" s="44"/>
      <c r="F476" s="44"/>
      <c r="G476" s="44"/>
      <c r="H476" s="44"/>
      <c r="I476" s="44"/>
      <c r="J476" s="44"/>
      <c r="K476" s="44"/>
      <c r="L476" s="44"/>
      <c r="M476" s="45"/>
    </row>
    <row r="477" spans="1:13">
      <c r="A477" s="43"/>
      <c r="B477" s="44"/>
      <c r="C477" s="44"/>
      <c r="D477" s="44"/>
      <c r="E477" s="44"/>
      <c r="F477" s="44"/>
      <c r="G477" s="44"/>
      <c r="H477" s="44"/>
      <c r="I477" s="44"/>
      <c r="J477" s="44"/>
      <c r="K477" s="44"/>
      <c r="L477" s="44"/>
      <c r="M477" s="45"/>
    </row>
    <row r="478" spans="1:13">
      <c r="A478" s="43"/>
      <c r="B478" s="44"/>
      <c r="C478" s="44"/>
      <c r="D478" s="44"/>
      <c r="E478" s="44"/>
      <c r="F478" s="44"/>
      <c r="G478" s="44"/>
      <c r="H478" s="44"/>
      <c r="I478" s="44"/>
      <c r="J478" s="44"/>
      <c r="K478" s="44"/>
      <c r="L478" s="44"/>
      <c r="M478" s="45"/>
    </row>
    <row r="479" spans="1:13">
      <c r="A479" s="43"/>
      <c r="B479" s="44"/>
      <c r="C479" s="44"/>
      <c r="D479" s="44"/>
      <c r="E479" s="44"/>
      <c r="F479" s="44"/>
      <c r="G479" s="44"/>
      <c r="H479" s="44"/>
      <c r="I479" s="44"/>
      <c r="J479" s="44"/>
      <c r="K479" s="44"/>
      <c r="L479" s="44"/>
      <c r="M479" s="45"/>
    </row>
    <row r="480" spans="1:13">
      <c r="A480" s="43"/>
      <c r="B480" s="44"/>
      <c r="C480" s="44"/>
      <c r="D480" s="44"/>
      <c r="E480" s="44"/>
      <c r="F480" s="44"/>
      <c r="G480" s="44"/>
      <c r="H480" s="44"/>
      <c r="I480" s="44"/>
      <c r="J480" s="44"/>
      <c r="K480" s="44"/>
      <c r="L480" s="44"/>
      <c r="M480" s="45"/>
    </row>
    <row r="481" spans="1:13">
      <c r="A481" s="43"/>
      <c r="B481" s="44"/>
      <c r="C481" s="44"/>
      <c r="D481" s="44"/>
      <c r="E481" s="44"/>
      <c r="F481" s="44"/>
      <c r="G481" s="44"/>
      <c r="H481" s="44"/>
      <c r="I481" s="44"/>
      <c r="J481" s="44"/>
      <c r="K481" s="44"/>
      <c r="L481" s="44"/>
      <c r="M481" s="45"/>
    </row>
    <row r="482" spans="1:13">
      <c r="A482" s="43"/>
      <c r="B482" s="44"/>
      <c r="C482" s="44"/>
      <c r="D482" s="44"/>
      <c r="E482" s="44"/>
      <c r="F482" s="44"/>
      <c r="G482" s="44"/>
      <c r="H482" s="44"/>
      <c r="I482" s="44"/>
      <c r="J482" s="44"/>
      <c r="K482" s="44"/>
      <c r="L482" s="44"/>
      <c r="M482" s="45"/>
    </row>
    <row r="483" spans="1:13">
      <c r="A483" s="43"/>
      <c r="B483" s="44"/>
      <c r="C483" s="44"/>
      <c r="D483" s="44"/>
      <c r="E483" s="44"/>
      <c r="F483" s="44"/>
      <c r="G483" s="44"/>
      <c r="H483" s="44"/>
      <c r="I483" s="44"/>
      <c r="J483" s="44"/>
      <c r="K483" s="44"/>
      <c r="L483" s="44"/>
      <c r="M483" s="45"/>
    </row>
    <row r="484" spans="1:13">
      <c r="A484" s="43"/>
      <c r="B484" s="44"/>
      <c r="C484" s="44"/>
      <c r="D484" s="44"/>
      <c r="E484" s="44"/>
      <c r="F484" s="44"/>
      <c r="G484" s="44"/>
      <c r="H484" s="44"/>
      <c r="I484" s="44"/>
      <c r="J484" s="44"/>
      <c r="K484" s="44"/>
      <c r="L484" s="44"/>
      <c r="M484" s="45"/>
    </row>
    <row r="485" spans="1:13">
      <c r="A485" s="43"/>
      <c r="B485" s="44"/>
      <c r="C485" s="44"/>
      <c r="D485" s="44"/>
      <c r="E485" s="44"/>
      <c r="F485" s="44"/>
      <c r="G485" s="44"/>
      <c r="H485" s="44"/>
      <c r="I485" s="44"/>
      <c r="J485" s="44"/>
      <c r="K485" s="44"/>
      <c r="L485" s="44"/>
      <c r="M485" s="45"/>
    </row>
    <row r="486" spans="1:13">
      <c r="A486" s="43"/>
      <c r="B486" s="44"/>
      <c r="C486" s="44"/>
      <c r="D486" s="44"/>
      <c r="E486" s="44"/>
      <c r="F486" s="44"/>
      <c r="G486" s="44"/>
      <c r="H486" s="44"/>
      <c r="I486" s="44"/>
      <c r="J486" s="44"/>
      <c r="K486" s="44"/>
      <c r="L486" s="44"/>
      <c r="M486" s="45"/>
    </row>
    <row r="487" spans="1:13">
      <c r="A487" s="43"/>
      <c r="B487" s="44"/>
      <c r="C487" s="44"/>
      <c r="D487" s="44"/>
      <c r="E487" s="44"/>
      <c r="F487" s="44"/>
      <c r="G487" s="44"/>
      <c r="H487" s="44"/>
      <c r="I487" s="44"/>
      <c r="J487" s="44"/>
      <c r="K487" s="44"/>
      <c r="L487" s="44"/>
      <c r="M487" s="45"/>
    </row>
    <row r="488" spans="1:13">
      <c r="A488" s="43"/>
      <c r="B488" s="44"/>
      <c r="C488" s="44"/>
      <c r="D488" s="44"/>
      <c r="E488" s="44"/>
      <c r="F488" s="44"/>
      <c r="G488" s="44"/>
      <c r="H488" s="44"/>
      <c r="I488" s="44"/>
      <c r="J488" s="44"/>
      <c r="K488" s="44"/>
      <c r="L488" s="44"/>
      <c r="M488" s="45"/>
    </row>
    <row r="489" spans="1:13">
      <c r="A489" s="43"/>
      <c r="B489" s="44"/>
      <c r="C489" s="44"/>
      <c r="D489" s="44"/>
      <c r="E489" s="44"/>
      <c r="F489" s="44"/>
      <c r="G489" s="44"/>
      <c r="H489" s="44"/>
      <c r="I489" s="44"/>
      <c r="J489" s="44"/>
      <c r="K489" s="44"/>
      <c r="L489" s="44"/>
      <c r="M489" s="45"/>
    </row>
    <row r="490" spans="1:13">
      <c r="A490" s="43"/>
      <c r="B490" s="44"/>
      <c r="C490" s="44"/>
      <c r="D490" s="44"/>
      <c r="E490" s="44"/>
      <c r="F490" s="44"/>
      <c r="G490" s="44"/>
      <c r="H490" s="44"/>
      <c r="I490" s="44"/>
      <c r="J490" s="44"/>
      <c r="K490" s="44"/>
      <c r="L490" s="44"/>
      <c r="M490" s="45"/>
    </row>
    <row r="491" spans="1:13">
      <c r="A491" s="43"/>
      <c r="B491" s="44"/>
      <c r="C491" s="44"/>
      <c r="D491" s="44"/>
      <c r="E491" s="44"/>
      <c r="F491" s="44"/>
      <c r="G491" s="44"/>
      <c r="H491" s="44"/>
      <c r="I491" s="44"/>
      <c r="J491" s="44"/>
      <c r="K491" s="44"/>
      <c r="L491" s="44"/>
      <c r="M491" s="45"/>
    </row>
    <row r="492" spans="1:13">
      <c r="A492" s="43"/>
      <c r="B492" s="44"/>
      <c r="C492" s="44"/>
      <c r="D492" s="44"/>
      <c r="E492" s="44"/>
      <c r="F492" s="44"/>
      <c r="G492" s="44"/>
      <c r="H492" s="44"/>
      <c r="I492" s="44"/>
      <c r="J492" s="44"/>
      <c r="K492" s="44"/>
      <c r="L492" s="44"/>
      <c r="M492" s="45"/>
    </row>
    <row r="493" spans="1:13">
      <c r="A493" s="43"/>
      <c r="B493" s="44"/>
      <c r="C493" s="44"/>
      <c r="D493" s="44"/>
      <c r="E493" s="44"/>
      <c r="F493" s="44"/>
      <c r="G493" s="44"/>
      <c r="H493" s="44"/>
      <c r="I493" s="44"/>
      <c r="J493" s="44"/>
      <c r="K493" s="44"/>
      <c r="L493" s="44"/>
      <c r="M493" s="45"/>
    </row>
    <row r="494" spans="1:13">
      <c r="A494" s="43"/>
      <c r="B494" s="44"/>
      <c r="C494" s="44"/>
      <c r="D494" s="44"/>
      <c r="E494" s="44"/>
      <c r="F494" s="44"/>
      <c r="G494" s="44"/>
      <c r="H494" s="44"/>
      <c r="I494" s="44"/>
      <c r="J494" s="44"/>
      <c r="K494" s="44"/>
      <c r="L494" s="44"/>
      <c r="M494" s="45"/>
    </row>
    <row r="495" spans="1:13">
      <c r="A495" s="43"/>
      <c r="B495" s="44"/>
      <c r="C495" s="44"/>
      <c r="D495" s="44"/>
      <c r="E495" s="44"/>
      <c r="F495" s="44"/>
      <c r="G495" s="44"/>
      <c r="H495" s="44"/>
      <c r="I495" s="44"/>
      <c r="J495" s="44"/>
      <c r="K495" s="44"/>
      <c r="L495" s="44"/>
      <c r="M495" s="45"/>
    </row>
    <row r="496" spans="1:13">
      <c r="A496" s="43"/>
      <c r="B496" s="44"/>
      <c r="C496" s="44"/>
      <c r="D496" s="44"/>
      <c r="E496" s="44"/>
      <c r="F496" s="44"/>
      <c r="G496" s="44"/>
      <c r="H496" s="44"/>
      <c r="I496" s="44"/>
      <c r="J496" s="44"/>
      <c r="K496" s="44"/>
      <c r="L496" s="44"/>
      <c r="M496" s="45"/>
    </row>
    <row r="497" spans="1:13">
      <c r="A497" s="43"/>
      <c r="B497" s="44"/>
      <c r="C497" s="44"/>
      <c r="D497" s="44"/>
      <c r="E497" s="44"/>
      <c r="F497" s="44"/>
      <c r="G497" s="44"/>
      <c r="H497" s="44"/>
      <c r="I497" s="44"/>
      <c r="J497" s="44"/>
      <c r="K497" s="44"/>
      <c r="L497" s="44"/>
      <c r="M497" s="45"/>
    </row>
    <row r="498" spans="1:13">
      <c r="A498" s="43"/>
      <c r="B498" s="44"/>
      <c r="C498" s="44"/>
      <c r="D498" s="44"/>
      <c r="E498" s="44"/>
      <c r="F498" s="44"/>
      <c r="G498" s="44"/>
      <c r="H498" s="44"/>
      <c r="I498" s="44"/>
      <c r="J498" s="44"/>
      <c r="K498" s="44"/>
      <c r="L498" s="44"/>
      <c r="M498" s="45"/>
    </row>
    <row r="499" spans="1:13" ht="14">
      <c r="A499" s="735" t="s">
        <v>36</v>
      </c>
      <c r="B499" s="736"/>
      <c r="C499" s="736"/>
      <c r="D499" s="736"/>
      <c r="E499" s="736"/>
      <c r="F499" s="736"/>
      <c r="G499" s="736"/>
      <c r="H499" s="736"/>
      <c r="I499" s="736"/>
      <c r="J499" s="736"/>
      <c r="K499" s="736"/>
      <c r="L499" s="736"/>
      <c r="M499" s="737"/>
    </row>
    <row r="500" spans="1:13">
      <c r="A500" s="43"/>
      <c r="B500" s="44"/>
      <c r="C500" s="44"/>
      <c r="D500" s="44"/>
      <c r="E500" s="44"/>
      <c r="F500" s="44"/>
      <c r="G500" s="44"/>
      <c r="H500" s="44"/>
      <c r="I500" s="44"/>
      <c r="J500" s="44"/>
      <c r="K500" s="44"/>
      <c r="L500" s="44"/>
      <c r="M500" s="45"/>
    </row>
    <row r="501" spans="1:13">
      <c r="A501" s="43"/>
      <c r="B501" s="46" t="s">
        <v>37</v>
      </c>
      <c r="C501" s="46" t="s">
        <v>62</v>
      </c>
      <c r="D501" s="46" t="s">
        <v>38</v>
      </c>
      <c r="E501" s="46" t="s">
        <v>39</v>
      </c>
      <c r="F501" s="46" t="s">
        <v>41</v>
      </c>
      <c r="G501" s="46" t="s">
        <v>63</v>
      </c>
      <c r="H501" s="44"/>
      <c r="I501" s="44"/>
      <c r="J501" s="44"/>
      <c r="K501" s="44"/>
      <c r="L501" s="44"/>
      <c r="M501" s="45"/>
    </row>
    <row r="502" spans="1:13" ht="50">
      <c r="A502" s="43"/>
      <c r="B502" s="47" t="s">
        <v>64</v>
      </c>
      <c r="C502" s="48">
        <v>0.05</v>
      </c>
      <c r="D502" s="48">
        <v>0.5</v>
      </c>
      <c r="E502" s="48">
        <v>4</v>
      </c>
      <c r="F502" s="49">
        <v>10</v>
      </c>
      <c r="G502" s="48">
        <f>C502*D502*E502*F502</f>
        <v>1</v>
      </c>
      <c r="H502" s="44"/>
      <c r="I502" s="44"/>
      <c r="J502" s="44"/>
      <c r="K502" s="44"/>
      <c r="L502" s="44"/>
      <c r="M502" s="45"/>
    </row>
    <row r="503" spans="1:13">
      <c r="A503" s="43"/>
      <c r="B503" s="44"/>
      <c r="C503" s="44"/>
      <c r="D503" s="44"/>
      <c r="F503" s="50" t="s">
        <v>46</v>
      </c>
      <c r="G503" s="51">
        <f>ROUND(SUM(G502:G502),2)</f>
        <v>1</v>
      </c>
      <c r="H503" s="44"/>
      <c r="I503" s="44"/>
      <c r="J503" s="44"/>
      <c r="K503" s="44"/>
      <c r="L503" s="44"/>
      <c r="M503" s="45"/>
    </row>
    <row r="504" spans="1:13">
      <c r="A504" s="43"/>
      <c r="B504" s="44"/>
      <c r="C504" s="44"/>
      <c r="D504" s="44"/>
      <c r="E504" s="44"/>
      <c r="F504" s="44"/>
      <c r="G504" s="44"/>
      <c r="H504" s="44"/>
      <c r="I504" s="44"/>
      <c r="J504" s="44"/>
      <c r="K504" s="44"/>
      <c r="L504" s="44"/>
      <c r="M504" s="45"/>
    </row>
    <row r="505" spans="1:13">
      <c r="A505" s="43"/>
      <c r="B505" s="44"/>
      <c r="C505" s="44"/>
      <c r="D505" s="44"/>
      <c r="E505" s="44"/>
      <c r="F505" s="44"/>
      <c r="G505" s="44"/>
      <c r="H505" s="44"/>
      <c r="I505" s="44"/>
      <c r="J505" s="44"/>
      <c r="K505" s="44"/>
      <c r="L505" s="44"/>
      <c r="M505" s="45"/>
    </row>
    <row r="506" spans="1:13">
      <c r="A506" s="43"/>
      <c r="B506" s="44"/>
      <c r="C506" s="44"/>
      <c r="D506" s="44"/>
      <c r="E506" s="44"/>
      <c r="F506" s="44"/>
      <c r="G506" s="44"/>
      <c r="H506" s="44"/>
      <c r="I506" s="44"/>
      <c r="J506" s="44"/>
      <c r="K506" s="44"/>
      <c r="L506" s="44"/>
      <c r="M506" s="45"/>
    </row>
    <row r="507" spans="1:13">
      <c r="A507" s="43"/>
      <c r="B507" s="44"/>
      <c r="C507" s="44"/>
      <c r="D507" s="44"/>
      <c r="E507" s="44"/>
      <c r="F507" s="44"/>
      <c r="G507" s="44"/>
      <c r="H507" s="44"/>
      <c r="I507" s="44"/>
      <c r="J507" s="44"/>
      <c r="K507" s="44"/>
      <c r="L507" s="44"/>
      <c r="M507" s="45"/>
    </row>
    <row r="508" spans="1:13">
      <c r="A508" s="43"/>
      <c r="B508" s="44"/>
      <c r="C508" s="44"/>
      <c r="D508" s="44"/>
      <c r="E508" s="44"/>
      <c r="F508" s="44"/>
      <c r="G508" s="44"/>
      <c r="H508" s="44"/>
      <c r="I508" s="44"/>
      <c r="J508" s="44"/>
      <c r="K508" s="44"/>
      <c r="L508" s="44"/>
      <c r="M508" s="45"/>
    </row>
    <row r="509" spans="1:13">
      <c r="A509" s="43"/>
      <c r="B509" s="44"/>
      <c r="C509" s="44"/>
      <c r="D509" s="44"/>
      <c r="E509" s="44"/>
      <c r="F509" s="44"/>
      <c r="G509" s="44"/>
      <c r="H509" s="44"/>
      <c r="I509" s="44"/>
      <c r="J509" s="44"/>
      <c r="K509" s="44"/>
      <c r="L509" s="44"/>
      <c r="M509" s="45"/>
    </row>
    <row r="510" spans="1:13">
      <c r="A510" s="43"/>
      <c r="B510" s="44"/>
      <c r="C510" s="44"/>
      <c r="D510" s="44"/>
      <c r="E510" s="44"/>
      <c r="F510" s="44"/>
      <c r="G510" s="44"/>
      <c r="H510" s="44"/>
      <c r="I510" s="44"/>
      <c r="J510" s="44"/>
      <c r="K510" s="44"/>
      <c r="L510" s="44"/>
      <c r="M510" s="45"/>
    </row>
    <row r="511" spans="1:13">
      <c r="A511" s="43"/>
      <c r="B511" s="44"/>
      <c r="C511" s="44"/>
      <c r="D511" s="44"/>
      <c r="E511" s="44"/>
      <c r="F511" s="44"/>
      <c r="G511" s="44"/>
      <c r="H511" s="44"/>
      <c r="I511" s="44"/>
      <c r="J511" s="44"/>
      <c r="K511" s="44"/>
      <c r="L511" s="44"/>
      <c r="M511" s="45"/>
    </row>
    <row r="512" spans="1:13">
      <c r="A512" s="43"/>
      <c r="B512" s="44"/>
      <c r="C512" s="44"/>
      <c r="D512" s="44"/>
      <c r="E512" s="44"/>
      <c r="F512" s="44"/>
      <c r="G512" s="44"/>
      <c r="H512" s="44"/>
      <c r="I512" s="44"/>
      <c r="J512" s="44"/>
      <c r="K512" s="44"/>
      <c r="L512" s="44"/>
      <c r="M512" s="45"/>
    </row>
    <row r="513" spans="1:13">
      <c r="A513" s="43"/>
      <c r="B513" s="44"/>
      <c r="C513" s="44"/>
      <c r="D513" s="44"/>
      <c r="E513" s="44"/>
      <c r="F513" s="44"/>
      <c r="G513" s="44"/>
      <c r="H513" s="44"/>
      <c r="I513" s="44"/>
      <c r="J513" s="44"/>
      <c r="K513" s="44"/>
      <c r="L513" s="44"/>
      <c r="M513" s="45"/>
    </row>
    <row r="514" spans="1:13">
      <c r="A514" s="43"/>
      <c r="B514" s="44"/>
      <c r="C514" s="44"/>
      <c r="D514" s="44"/>
      <c r="E514" s="44"/>
      <c r="F514" s="44"/>
      <c r="G514" s="44"/>
      <c r="H514" s="44"/>
      <c r="I514" s="44"/>
      <c r="J514" s="44"/>
      <c r="K514" s="44"/>
      <c r="L514" s="44"/>
      <c r="M514" s="45"/>
    </row>
    <row r="515" spans="1:13">
      <c r="A515" s="43"/>
      <c r="B515" s="44"/>
      <c r="C515" s="44"/>
      <c r="D515" s="44"/>
      <c r="E515" s="44"/>
      <c r="F515" s="44"/>
      <c r="G515" s="44"/>
      <c r="H515" s="44"/>
      <c r="I515" s="44"/>
      <c r="J515" s="44"/>
      <c r="K515" s="44"/>
      <c r="L515" s="44"/>
      <c r="M515" s="45"/>
    </row>
    <row r="516" spans="1:13">
      <c r="A516" s="43"/>
      <c r="B516" s="44"/>
      <c r="C516" s="44"/>
      <c r="D516" s="44"/>
      <c r="E516" s="44"/>
      <c r="F516" s="44"/>
      <c r="G516" s="44"/>
      <c r="H516" s="44"/>
      <c r="I516" s="44"/>
      <c r="J516" s="44"/>
      <c r="K516" s="44"/>
      <c r="L516" s="44"/>
      <c r="M516" s="45"/>
    </row>
    <row r="517" spans="1:13">
      <c r="A517" s="43"/>
      <c r="B517" s="44"/>
      <c r="C517" s="44"/>
      <c r="D517" s="44"/>
      <c r="E517" s="44"/>
      <c r="F517" s="44"/>
      <c r="G517" s="44"/>
      <c r="H517" s="44"/>
      <c r="I517" s="44"/>
      <c r="J517" s="44"/>
      <c r="K517" s="44"/>
      <c r="L517" s="44"/>
      <c r="M517" s="45"/>
    </row>
    <row r="518" spans="1:13">
      <c r="A518" s="43"/>
      <c r="B518" s="44"/>
      <c r="C518" s="44"/>
      <c r="D518" s="44"/>
      <c r="E518" s="44"/>
      <c r="F518" s="44"/>
      <c r="G518" s="44"/>
      <c r="H518" s="44"/>
      <c r="I518" s="44"/>
      <c r="J518" s="44"/>
      <c r="K518" s="44"/>
      <c r="L518" s="44"/>
      <c r="M518" s="45"/>
    </row>
    <row r="519" spans="1:13">
      <c r="A519" s="43"/>
      <c r="B519" s="44"/>
      <c r="C519" s="44"/>
      <c r="D519" s="44"/>
      <c r="E519" s="44"/>
      <c r="F519" s="44"/>
      <c r="G519" s="44"/>
      <c r="H519" s="44"/>
      <c r="I519" s="44"/>
      <c r="J519" s="44"/>
      <c r="K519" s="44"/>
      <c r="L519" s="44"/>
      <c r="M519" s="45"/>
    </row>
    <row r="520" spans="1:13">
      <c r="A520" s="43"/>
      <c r="B520" s="44"/>
      <c r="C520" s="44"/>
      <c r="D520" s="44"/>
      <c r="E520" s="44"/>
      <c r="F520" s="44"/>
      <c r="G520" s="44"/>
      <c r="H520" s="44"/>
      <c r="I520" s="44"/>
      <c r="J520" s="44"/>
      <c r="K520" s="44"/>
      <c r="L520" s="44"/>
      <c r="M520" s="45"/>
    </row>
    <row r="521" spans="1:13">
      <c r="A521" s="43"/>
      <c r="B521" s="44"/>
      <c r="C521" s="44"/>
      <c r="D521" s="44"/>
      <c r="E521" s="44"/>
      <c r="F521" s="44"/>
      <c r="G521" s="44"/>
      <c r="H521" s="44"/>
      <c r="I521" s="44"/>
      <c r="J521" s="44"/>
      <c r="K521" s="44"/>
      <c r="L521" s="44"/>
      <c r="M521" s="45"/>
    </row>
    <row r="522" spans="1:13">
      <c r="A522" s="43"/>
      <c r="B522" s="44"/>
      <c r="C522" s="44"/>
      <c r="D522" s="44"/>
      <c r="E522" s="44"/>
      <c r="F522" s="44"/>
      <c r="G522" s="44"/>
      <c r="H522" s="44"/>
      <c r="I522" s="44"/>
      <c r="J522" s="44"/>
      <c r="K522" s="44"/>
      <c r="L522" s="44"/>
      <c r="M522" s="45"/>
    </row>
    <row r="523" spans="1:13">
      <c r="A523" s="43"/>
      <c r="B523" s="44"/>
      <c r="C523" s="44"/>
      <c r="D523" s="44"/>
      <c r="E523" s="44"/>
      <c r="F523" s="44"/>
      <c r="G523" s="44"/>
      <c r="H523" s="44"/>
      <c r="I523" s="44"/>
      <c r="J523" s="44"/>
      <c r="K523" s="44"/>
      <c r="L523" s="44"/>
      <c r="M523" s="45"/>
    </row>
    <row r="524" spans="1:13">
      <c r="A524" s="43"/>
      <c r="B524" s="44"/>
      <c r="C524" s="44"/>
      <c r="D524" s="44"/>
      <c r="E524" s="44"/>
      <c r="F524" s="44"/>
      <c r="G524" s="44"/>
      <c r="H524" s="44"/>
      <c r="I524" s="44"/>
      <c r="J524" s="44"/>
      <c r="K524" s="44"/>
      <c r="L524" s="44"/>
      <c r="M524" s="45"/>
    </row>
    <row r="525" spans="1:13">
      <c r="A525" s="43"/>
      <c r="B525" s="44"/>
      <c r="C525" s="44"/>
      <c r="D525" s="44"/>
      <c r="E525" s="44"/>
      <c r="F525" s="44"/>
      <c r="G525" s="44"/>
      <c r="H525" s="44"/>
      <c r="I525" s="44"/>
      <c r="J525" s="44"/>
      <c r="K525" s="44"/>
      <c r="L525" s="44"/>
      <c r="M525" s="45"/>
    </row>
    <row r="526" spans="1:13">
      <c r="A526" s="43"/>
      <c r="B526" s="44"/>
      <c r="C526" s="44"/>
      <c r="D526" s="44"/>
      <c r="E526" s="44"/>
      <c r="F526" s="44"/>
      <c r="G526" s="44"/>
      <c r="H526" s="44"/>
      <c r="I526" s="44"/>
      <c r="J526" s="44"/>
      <c r="K526" s="44"/>
      <c r="L526" s="44"/>
      <c r="M526" s="45"/>
    </row>
    <row r="527" spans="1:13">
      <c r="A527" s="43"/>
      <c r="B527" s="44"/>
      <c r="C527" s="44"/>
      <c r="D527" s="44"/>
      <c r="E527" s="44"/>
      <c r="F527" s="44"/>
      <c r="G527" s="44"/>
      <c r="H527" s="44"/>
      <c r="I527" s="44"/>
      <c r="J527" s="44"/>
      <c r="K527" s="44"/>
      <c r="L527" s="44"/>
      <c r="M527" s="45"/>
    </row>
    <row r="528" spans="1:13">
      <c r="A528" s="43"/>
      <c r="B528" s="44"/>
      <c r="C528" s="44"/>
      <c r="D528" s="44"/>
      <c r="E528" s="44"/>
      <c r="F528" s="44"/>
      <c r="G528" s="44"/>
      <c r="H528" s="44"/>
      <c r="I528" s="44"/>
      <c r="J528" s="44"/>
      <c r="K528" s="44"/>
      <c r="L528" s="44"/>
      <c r="M528" s="45"/>
    </row>
    <row r="529" spans="1:13">
      <c r="A529" s="32"/>
      <c r="B529" s="60"/>
      <c r="C529" s="60"/>
      <c r="D529" s="60"/>
      <c r="E529" s="60"/>
      <c r="F529" s="60"/>
      <c r="G529" s="60"/>
      <c r="H529" s="60"/>
      <c r="I529" s="39"/>
      <c r="J529" s="61"/>
      <c r="K529" s="62"/>
      <c r="L529" s="62"/>
      <c r="M529" s="37"/>
    </row>
    <row r="530" spans="1:13">
      <c r="A530" s="32"/>
      <c r="B530" s="60"/>
      <c r="C530" s="60"/>
      <c r="D530" s="60"/>
      <c r="E530" s="60"/>
      <c r="F530" s="60"/>
      <c r="G530" s="60"/>
      <c r="H530" s="60"/>
      <c r="I530" s="39"/>
      <c r="J530" s="61"/>
      <c r="K530" s="62"/>
      <c r="L530" s="62"/>
      <c r="M530" s="37"/>
    </row>
    <row r="531" spans="1:13">
      <c r="A531" s="32"/>
      <c r="B531" s="60"/>
      <c r="C531" s="60"/>
      <c r="D531" s="60"/>
      <c r="E531" s="60"/>
      <c r="F531" s="60"/>
      <c r="G531" s="60"/>
      <c r="H531" s="60"/>
      <c r="I531" s="39"/>
      <c r="J531" s="61"/>
      <c r="K531" s="62"/>
      <c r="L531" s="62"/>
      <c r="M531" s="37"/>
    </row>
    <row r="532" spans="1:13">
      <c r="A532" s="32"/>
      <c r="B532" s="60"/>
      <c r="C532" s="60"/>
      <c r="D532" s="60"/>
      <c r="E532" s="60"/>
      <c r="F532" s="60"/>
      <c r="G532" s="60"/>
      <c r="H532" s="60"/>
      <c r="I532" s="39"/>
      <c r="J532" s="61"/>
      <c r="K532" s="62"/>
      <c r="L532" s="62"/>
      <c r="M532" s="37"/>
    </row>
    <row r="533" spans="1:13">
      <c r="A533" s="32"/>
      <c r="B533" s="60"/>
      <c r="C533" s="60"/>
      <c r="D533" s="60"/>
      <c r="E533" s="60"/>
      <c r="F533" s="60"/>
      <c r="G533" s="60"/>
      <c r="H533" s="60"/>
      <c r="I533" s="39"/>
      <c r="J533" s="61"/>
      <c r="K533" s="62"/>
      <c r="L533" s="62"/>
      <c r="M533" s="37"/>
    </row>
    <row r="534" spans="1:13">
      <c r="A534" s="32"/>
      <c r="B534" s="60"/>
      <c r="C534" s="60"/>
      <c r="D534" s="60"/>
      <c r="E534" s="60"/>
      <c r="F534" s="60"/>
      <c r="G534" s="60"/>
      <c r="H534" s="60"/>
      <c r="I534" s="39"/>
      <c r="J534" s="61"/>
      <c r="K534" s="62"/>
      <c r="L534" s="62"/>
      <c r="M534" s="37"/>
    </row>
    <row r="535" spans="1:13">
      <c r="A535" s="32"/>
      <c r="B535" s="60"/>
      <c r="C535" s="60"/>
      <c r="D535" s="60"/>
      <c r="E535" s="60"/>
      <c r="F535" s="60"/>
      <c r="G535" s="60"/>
      <c r="H535" s="60"/>
      <c r="I535" s="39"/>
      <c r="J535" s="61"/>
      <c r="K535" s="62"/>
      <c r="L535" s="62"/>
      <c r="M535" s="37"/>
    </row>
    <row r="536" spans="1:13">
      <c r="A536" s="32"/>
      <c r="B536" s="60"/>
      <c r="C536" s="60"/>
      <c r="D536" s="60"/>
      <c r="E536" s="60"/>
      <c r="F536" s="60"/>
      <c r="G536" s="60"/>
      <c r="H536" s="60"/>
      <c r="I536" s="39"/>
      <c r="J536" s="61"/>
      <c r="K536" s="62"/>
      <c r="L536" s="62"/>
      <c r="M536" s="37"/>
    </row>
    <row r="537" spans="1:13">
      <c r="A537" s="32"/>
      <c r="B537" s="60"/>
      <c r="C537" s="60"/>
      <c r="D537" s="60"/>
      <c r="E537" s="60"/>
      <c r="F537" s="60"/>
      <c r="G537" s="60"/>
      <c r="H537" s="60"/>
      <c r="I537" s="39"/>
      <c r="J537" s="61"/>
      <c r="K537" s="62"/>
      <c r="L537" s="62"/>
      <c r="M537" s="37"/>
    </row>
    <row r="538" spans="1:13">
      <c r="A538" s="32"/>
      <c r="B538" s="60"/>
      <c r="C538" s="60"/>
      <c r="D538" s="60"/>
      <c r="E538" s="60"/>
      <c r="F538" s="60"/>
      <c r="G538" s="60"/>
      <c r="H538" s="60"/>
      <c r="I538" s="39"/>
      <c r="J538" s="61"/>
      <c r="K538" s="62"/>
      <c r="L538" s="62"/>
      <c r="M538" s="37"/>
    </row>
    <row r="539" spans="1:13">
      <c r="A539" s="32"/>
      <c r="B539" s="60"/>
      <c r="C539" s="60"/>
      <c r="D539" s="60"/>
      <c r="E539" s="60"/>
      <c r="F539" s="60"/>
      <c r="G539" s="60"/>
      <c r="H539" s="60"/>
      <c r="I539" s="39"/>
      <c r="J539" s="61"/>
      <c r="K539" s="62"/>
      <c r="L539" s="62"/>
      <c r="M539" s="37"/>
    </row>
    <row r="540" spans="1:13">
      <c r="A540" s="32"/>
      <c r="B540" s="60"/>
      <c r="C540" s="60"/>
      <c r="D540" s="60"/>
      <c r="E540" s="60"/>
      <c r="F540" s="60"/>
      <c r="G540" s="60"/>
      <c r="H540" s="60"/>
      <c r="I540" s="39"/>
      <c r="J540" s="61"/>
      <c r="K540" s="62"/>
      <c r="L540" s="62"/>
      <c r="M540" s="37"/>
    </row>
    <row r="541" spans="1:13">
      <c r="A541" s="32"/>
      <c r="B541" s="60"/>
      <c r="C541" s="60"/>
      <c r="D541" s="60"/>
      <c r="E541" s="60"/>
      <c r="F541" s="60"/>
      <c r="G541" s="60"/>
      <c r="H541" s="60"/>
      <c r="I541" s="39"/>
      <c r="J541" s="61"/>
      <c r="K541" s="62"/>
      <c r="L541" s="62"/>
      <c r="M541" s="37"/>
    </row>
    <row r="542" spans="1:13">
      <c r="A542" s="32"/>
      <c r="B542" s="60"/>
      <c r="C542" s="60"/>
      <c r="D542" s="60"/>
      <c r="E542" s="60"/>
      <c r="F542" s="60"/>
      <c r="G542" s="60"/>
      <c r="H542" s="60"/>
      <c r="I542" s="39"/>
      <c r="J542" s="61"/>
      <c r="K542" s="62"/>
      <c r="L542" s="62"/>
      <c r="M542" s="37"/>
    </row>
    <row r="543" spans="1:13">
      <c r="A543" s="32"/>
      <c r="B543" s="60"/>
      <c r="C543" s="60"/>
      <c r="D543" s="60"/>
      <c r="E543" s="60"/>
      <c r="F543" s="60"/>
      <c r="G543" s="60"/>
      <c r="H543" s="60"/>
      <c r="I543" s="39"/>
      <c r="J543" s="61"/>
      <c r="K543" s="62"/>
      <c r="L543" s="62"/>
      <c r="M543" s="37"/>
    </row>
    <row r="544" spans="1:13">
      <c r="A544" s="32"/>
      <c r="B544" s="60"/>
      <c r="C544" s="60"/>
      <c r="D544" s="60"/>
      <c r="E544" s="60"/>
      <c r="F544" s="60"/>
      <c r="G544" s="60"/>
      <c r="H544" s="60"/>
      <c r="I544" s="39"/>
      <c r="J544" s="61"/>
      <c r="K544" s="62"/>
      <c r="L544" s="62"/>
      <c r="M544" s="37"/>
    </row>
    <row r="545" spans="1:13">
      <c r="A545" s="32"/>
      <c r="B545" s="60"/>
      <c r="C545" s="60"/>
      <c r="D545" s="60"/>
      <c r="E545" s="60"/>
      <c r="F545" s="60"/>
      <c r="G545" s="60"/>
      <c r="H545" s="60"/>
      <c r="I545" s="39"/>
      <c r="J545" s="61"/>
      <c r="K545" s="62"/>
      <c r="L545" s="62"/>
      <c r="M545" s="37"/>
    </row>
    <row r="546" spans="1:13">
      <c r="A546" s="32"/>
      <c r="B546" s="60"/>
      <c r="C546" s="60"/>
      <c r="D546" s="60"/>
      <c r="E546" s="60"/>
      <c r="F546" s="60"/>
      <c r="G546" s="60"/>
      <c r="H546" s="60"/>
      <c r="I546" s="39"/>
      <c r="J546" s="61"/>
      <c r="K546" s="62"/>
      <c r="L546" s="62"/>
      <c r="M546" s="37"/>
    </row>
    <row r="547" spans="1:13">
      <c r="A547" s="32"/>
      <c r="B547" s="60"/>
      <c r="C547" s="60"/>
      <c r="D547" s="60"/>
      <c r="E547" s="60"/>
      <c r="F547" s="60"/>
      <c r="G547" s="60"/>
      <c r="H547" s="60"/>
      <c r="I547" s="39"/>
      <c r="J547" s="61"/>
      <c r="K547" s="62"/>
      <c r="L547" s="62"/>
      <c r="M547" s="37"/>
    </row>
    <row r="548" spans="1:13">
      <c r="A548" s="32"/>
      <c r="B548" s="60"/>
      <c r="C548" s="60"/>
      <c r="D548" s="60"/>
      <c r="E548" s="60"/>
      <c r="F548" s="60"/>
      <c r="G548" s="60"/>
      <c r="H548" s="60"/>
      <c r="I548" s="39"/>
      <c r="J548" s="61"/>
      <c r="K548" s="62"/>
      <c r="L548" s="62"/>
      <c r="M548" s="37"/>
    </row>
    <row r="549" spans="1:13">
      <c r="A549" s="32"/>
      <c r="B549" s="60"/>
      <c r="C549" s="60"/>
      <c r="D549" s="60"/>
      <c r="E549" s="60"/>
      <c r="F549" s="60"/>
      <c r="G549" s="60"/>
      <c r="H549" s="60"/>
      <c r="I549" s="39"/>
      <c r="J549" s="61"/>
      <c r="K549" s="62"/>
      <c r="L549" s="62"/>
      <c r="M549" s="37"/>
    </row>
    <row r="550" spans="1:13">
      <c r="A550" s="32"/>
      <c r="B550" s="60"/>
      <c r="C550" s="60"/>
      <c r="D550" s="60"/>
      <c r="E550" s="60"/>
      <c r="F550" s="60"/>
      <c r="G550" s="60"/>
      <c r="H550" s="60"/>
      <c r="I550" s="39"/>
      <c r="J550" s="61"/>
      <c r="K550" s="62"/>
      <c r="L550" s="62"/>
      <c r="M550" s="37"/>
    </row>
    <row r="551" spans="1:13">
      <c r="A551" s="32"/>
      <c r="B551" s="60"/>
      <c r="C551" s="60"/>
      <c r="D551" s="60"/>
      <c r="E551" s="60"/>
      <c r="F551" s="60"/>
      <c r="G551" s="60"/>
      <c r="H551" s="60"/>
      <c r="I551" s="39"/>
      <c r="J551" s="61"/>
      <c r="K551" s="62"/>
      <c r="L551" s="62"/>
      <c r="M551" s="37"/>
    </row>
    <row r="552" spans="1:13">
      <c r="A552" s="32"/>
      <c r="B552" s="60"/>
      <c r="C552" s="60"/>
      <c r="D552" s="60"/>
      <c r="E552" s="60"/>
      <c r="F552" s="60"/>
      <c r="G552" s="60"/>
      <c r="H552" s="60"/>
      <c r="I552" s="39"/>
      <c r="J552" s="61"/>
      <c r="K552" s="62"/>
      <c r="L552" s="62"/>
      <c r="M552" s="37"/>
    </row>
    <row r="553" spans="1:13">
      <c r="A553" s="32"/>
      <c r="B553" s="60"/>
      <c r="C553" s="60"/>
      <c r="D553" s="60"/>
      <c r="E553" s="60"/>
      <c r="F553" s="60"/>
      <c r="G553" s="60"/>
      <c r="H553" s="60"/>
      <c r="I553" s="39"/>
      <c r="J553" s="61"/>
      <c r="K553" s="62"/>
      <c r="L553" s="62"/>
      <c r="M553" s="37"/>
    </row>
    <row r="554" spans="1:13">
      <c r="A554" s="32"/>
      <c r="B554" s="60"/>
      <c r="C554" s="60"/>
      <c r="D554" s="60"/>
      <c r="E554" s="60"/>
      <c r="F554" s="60"/>
      <c r="G554" s="60"/>
      <c r="H554" s="60"/>
      <c r="I554" s="39"/>
      <c r="J554" s="61"/>
      <c r="K554" s="62"/>
      <c r="L554" s="62"/>
      <c r="M554" s="37"/>
    </row>
    <row r="555" spans="1:13">
      <c r="A555" s="32"/>
      <c r="B555" s="60"/>
      <c r="C555" s="60"/>
      <c r="D555" s="60"/>
      <c r="E555" s="60"/>
      <c r="F555" s="60"/>
      <c r="G555" s="60"/>
      <c r="H555" s="60"/>
      <c r="I555" s="39"/>
      <c r="J555" s="61"/>
      <c r="K555" s="62"/>
      <c r="L555" s="62"/>
      <c r="M555" s="37"/>
    </row>
    <row r="556" spans="1:13">
      <c r="A556" s="32"/>
      <c r="B556" s="60"/>
      <c r="C556" s="60"/>
      <c r="D556" s="60"/>
      <c r="E556" s="60"/>
      <c r="F556" s="60"/>
      <c r="G556" s="60"/>
      <c r="H556" s="60"/>
      <c r="I556" s="39"/>
      <c r="J556" s="61"/>
      <c r="K556" s="62"/>
      <c r="L556" s="62"/>
      <c r="M556" s="37"/>
    </row>
    <row r="557" spans="1:13">
      <c r="A557" s="32"/>
      <c r="B557" s="60"/>
      <c r="C557" s="60"/>
      <c r="D557" s="60"/>
      <c r="E557" s="60"/>
      <c r="F557" s="60"/>
      <c r="G557" s="60"/>
      <c r="H557" s="60"/>
      <c r="I557" s="39"/>
      <c r="J557" s="61"/>
      <c r="K557" s="62"/>
      <c r="L557" s="62"/>
      <c r="M557" s="37"/>
    </row>
    <row r="558" spans="1:13">
      <c r="A558" s="32"/>
      <c r="B558" s="60"/>
      <c r="C558" s="60"/>
      <c r="D558" s="60"/>
      <c r="E558" s="60"/>
      <c r="F558" s="60"/>
      <c r="G558" s="60"/>
      <c r="H558" s="60"/>
      <c r="I558" s="39"/>
      <c r="J558" s="61"/>
      <c r="K558" s="62"/>
      <c r="L558" s="62"/>
      <c r="M558" s="37"/>
    </row>
    <row r="559" spans="1:13">
      <c r="A559" s="32"/>
      <c r="B559" s="60"/>
      <c r="C559" s="60"/>
      <c r="D559" s="60"/>
      <c r="E559" s="60"/>
      <c r="F559" s="60"/>
      <c r="G559" s="60"/>
      <c r="H559" s="60"/>
      <c r="I559" s="39"/>
      <c r="J559" s="61"/>
      <c r="K559" s="62"/>
      <c r="L559" s="62"/>
      <c r="M559" s="37"/>
    </row>
    <row r="560" spans="1:13">
      <c r="A560" s="32"/>
      <c r="B560" s="60"/>
      <c r="C560" s="60"/>
      <c r="D560" s="60"/>
      <c r="E560" s="60"/>
      <c r="F560" s="60"/>
      <c r="G560" s="60"/>
      <c r="H560" s="60"/>
      <c r="I560" s="39"/>
      <c r="J560" s="61"/>
      <c r="K560" s="62"/>
      <c r="L560" s="62"/>
      <c r="M560" s="37"/>
    </row>
    <row r="561" spans="1:13">
      <c r="A561" s="32"/>
      <c r="B561" s="60"/>
      <c r="C561" s="60"/>
      <c r="D561" s="60"/>
      <c r="E561" s="60"/>
      <c r="F561" s="60"/>
      <c r="G561" s="60"/>
      <c r="H561" s="60"/>
      <c r="I561" s="39"/>
      <c r="J561" s="61"/>
      <c r="K561" s="62"/>
      <c r="L561" s="62"/>
      <c r="M561" s="37"/>
    </row>
    <row r="562" spans="1:13">
      <c r="A562" s="32"/>
      <c r="B562" s="60"/>
      <c r="C562" s="60"/>
      <c r="D562" s="60"/>
      <c r="E562" s="60"/>
      <c r="F562" s="60"/>
      <c r="G562" s="60"/>
      <c r="H562" s="60"/>
      <c r="I562" s="39"/>
      <c r="J562" s="61"/>
      <c r="K562" s="62"/>
      <c r="L562" s="62"/>
      <c r="M562" s="37"/>
    </row>
    <row r="563" spans="1:13" ht="13" thickBot="1">
      <c r="A563" s="98"/>
      <c r="B563" s="99"/>
      <c r="C563" s="99"/>
      <c r="D563" s="99"/>
      <c r="E563" s="99"/>
      <c r="F563" s="99"/>
      <c r="G563" s="99"/>
      <c r="H563" s="99"/>
      <c r="I563" s="100"/>
      <c r="J563" s="101"/>
      <c r="K563" s="102"/>
      <c r="L563" s="102"/>
      <c r="M563" s="103"/>
    </row>
    <row r="564" spans="1:13" ht="14">
      <c r="A564" s="714" t="s">
        <v>28</v>
      </c>
      <c r="B564" s="715"/>
      <c r="C564" s="716" t="s">
        <v>6</v>
      </c>
      <c r="D564" s="717"/>
      <c r="E564" s="717"/>
      <c r="F564" s="717"/>
      <c r="G564" s="717"/>
      <c r="H564" s="717"/>
      <c r="I564" s="717"/>
      <c r="J564" s="718"/>
      <c r="K564" s="719" t="s">
        <v>7</v>
      </c>
      <c r="L564" s="720"/>
      <c r="M564" s="19" t="s">
        <v>8</v>
      </c>
    </row>
    <row r="565" spans="1:13" ht="14.5" thickBot="1">
      <c r="A565" s="721">
        <f>'1 PY-PPTO'!B12</f>
        <v>4390</v>
      </c>
      <c r="B565" s="722"/>
      <c r="C565" s="723" t="str">
        <f>'1 PY-PPTO'!C12</f>
        <v>EXCAVACIÓN MANUAL EN MATERIAL COMÚN (INCL CARGUE, TRANSPORTE Y DISPOSICION FINAL)</v>
      </c>
      <c r="D565" s="724"/>
      <c r="E565" s="724"/>
      <c r="F565" s="724"/>
      <c r="G565" s="724"/>
      <c r="H565" s="724"/>
      <c r="I565" s="724"/>
      <c r="J565" s="725"/>
      <c r="K565" s="723" t="str">
        <f>'1 PY-PPTO'!H12</f>
        <v>M3</v>
      </c>
      <c r="L565" s="725"/>
      <c r="M565" s="20">
        <f>G594</f>
        <v>12</v>
      </c>
    </row>
    <row r="566" spans="1:13" ht="14">
      <c r="A566" s="21"/>
      <c r="B566" s="22"/>
      <c r="C566" s="22"/>
      <c r="D566" s="22"/>
      <c r="E566" s="22"/>
      <c r="F566" s="22"/>
      <c r="G566" s="22"/>
      <c r="H566" s="22"/>
      <c r="I566" s="22"/>
      <c r="J566" s="22"/>
      <c r="K566" s="22"/>
      <c r="L566" s="22"/>
      <c r="M566" s="23"/>
    </row>
    <row r="567" spans="1:13" ht="14">
      <c r="A567" s="738" t="s">
        <v>29</v>
      </c>
      <c r="B567" s="739"/>
      <c r="C567" s="740" t="s">
        <v>30</v>
      </c>
      <c r="D567" s="741"/>
      <c r="E567" s="741"/>
      <c r="F567" s="742"/>
      <c r="G567" s="743" t="s">
        <v>31</v>
      </c>
      <c r="H567" s="743"/>
      <c r="I567" s="740" t="s">
        <v>32</v>
      </c>
      <c r="J567" s="741"/>
      <c r="K567" s="741"/>
      <c r="L567" s="741"/>
      <c r="M567" s="744"/>
    </row>
    <row r="568" spans="1:13" ht="14">
      <c r="A568" s="24"/>
      <c r="B568" s="25"/>
      <c r="C568" s="25"/>
      <c r="D568" s="25"/>
      <c r="E568" s="25"/>
      <c r="F568" s="25"/>
      <c r="G568" s="25"/>
      <c r="H568" s="25"/>
      <c r="I568" s="26"/>
      <c r="J568" s="26"/>
      <c r="K568" s="25"/>
      <c r="L568" s="25"/>
      <c r="M568" s="27"/>
    </row>
    <row r="569" spans="1:13" ht="14">
      <c r="A569" s="32"/>
      <c r="B569" s="33"/>
      <c r="C569" s="33"/>
      <c r="D569" s="33"/>
      <c r="E569" s="33"/>
      <c r="F569" s="745" t="s">
        <v>33</v>
      </c>
      <c r="G569" s="745"/>
      <c r="H569" s="745"/>
      <c r="I569" s="34"/>
      <c r="J569" s="35"/>
      <c r="K569" s="36"/>
      <c r="L569" s="36"/>
      <c r="M569" s="37"/>
    </row>
    <row r="570" spans="1:13">
      <c r="A570" s="38"/>
      <c r="B570" s="33"/>
      <c r="C570" s="33"/>
      <c r="D570" s="33"/>
      <c r="E570" s="33"/>
      <c r="F570" s="33"/>
      <c r="G570" s="33"/>
      <c r="H570" s="33"/>
      <c r="I570" s="39"/>
      <c r="J570" s="40"/>
      <c r="K570" s="41"/>
      <c r="L570" s="41"/>
      <c r="M570" s="42"/>
    </row>
    <row r="571" spans="1:13">
      <c r="A571" s="43"/>
      <c r="B571" s="44"/>
      <c r="C571" s="44"/>
      <c r="D571" s="44"/>
      <c r="E571" s="44"/>
      <c r="F571" s="44"/>
      <c r="G571" s="44"/>
      <c r="H571" s="44"/>
      <c r="I571" s="44"/>
      <c r="J571" s="44"/>
      <c r="K571" s="44"/>
      <c r="L571" s="44"/>
      <c r="M571" s="45"/>
    </row>
    <row r="572" spans="1:13">
      <c r="A572" s="43"/>
      <c r="B572" s="44"/>
      <c r="C572" s="44"/>
      <c r="D572" s="44"/>
      <c r="E572" s="44"/>
      <c r="F572" s="44"/>
      <c r="G572" s="44"/>
      <c r="H572" s="44"/>
      <c r="I572" s="44"/>
      <c r="J572" s="44"/>
      <c r="K572" s="44"/>
      <c r="L572" s="44"/>
      <c r="M572" s="45"/>
    </row>
    <row r="573" spans="1:13">
      <c r="A573" s="43"/>
      <c r="B573" s="44"/>
      <c r="C573" s="44"/>
      <c r="D573" s="44"/>
      <c r="E573" s="44"/>
      <c r="F573" s="44"/>
      <c r="G573" s="44"/>
      <c r="H573" s="44"/>
      <c r="I573" s="44"/>
      <c r="J573" s="44"/>
      <c r="K573" s="44"/>
      <c r="L573" s="44"/>
      <c r="M573" s="45"/>
    </row>
    <row r="574" spans="1:13">
      <c r="A574" s="43"/>
      <c r="B574" s="44"/>
      <c r="C574" s="44"/>
      <c r="D574" s="44"/>
      <c r="E574" s="44"/>
      <c r="F574" s="44"/>
      <c r="G574" s="44"/>
      <c r="H574" s="44"/>
      <c r="I574" s="44"/>
      <c r="J574" s="44"/>
      <c r="K574" s="44"/>
      <c r="L574" s="44"/>
      <c r="M574" s="45"/>
    </row>
    <row r="575" spans="1:13">
      <c r="A575" s="43"/>
      <c r="B575" s="44"/>
      <c r="C575" s="44"/>
      <c r="D575" s="44"/>
      <c r="E575" s="44"/>
      <c r="F575" s="44"/>
      <c r="G575" s="44"/>
      <c r="H575" s="44"/>
      <c r="I575" s="44"/>
      <c r="J575" s="44"/>
      <c r="K575" s="44"/>
      <c r="L575" s="44"/>
      <c r="M575" s="45"/>
    </row>
    <row r="576" spans="1:13">
      <c r="A576" s="43"/>
      <c r="B576" s="44"/>
      <c r="C576" s="44"/>
      <c r="D576" s="44"/>
      <c r="E576" s="44"/>
      <c r="F576" s="44"/>
      <c r="G576" s="44"/>
      <c r="H576" s="44"/>
      <c r="I576" s="44"/>
      <c r="J576" s="44"/>
      <c r="K576" s="44"/>
      <c r="L576" s="44"/>
      <c r="M576" s="45"/>
    </row>
    <row r="577" spans="1:13">
      <c r="A577" s="43"/>
      <c r="B577" s="44"/>
      <c r="C577" s="44"/>
      <c r="D577" s="44"/>
      <c r="E577" s="44"/>
      <c r="F577" s="44"/>
      <c r="G577" s="44"/>
      <c r="H577" s="44"/>
      <c r="I577" s="44"/>
      <c r="J577" s="44"/>
      <c r="K577" s="44"/>
      <c r="L577" s="44"/>
      <c r="M577" s="45"/>
    </row>
    <row r="578" spans="1:13">
      <c r="A578" s="43"/>
      <c r="B578" s="44"/>
      <c r="C578" s="44"/>
      <c r="D578" s="44"/>
      <c r="E578" s="44"/>
      <c r="F578" s="44"/>
      <c r="G578" s="44"/>
      <c r="H578" s="44"/>
      <c r="I578" s="44"/>
      <c r="J578" s="44"/>
      <c r="K578" s="44"/>
      <c r="L578" s="44"/>
      <c r="M578" s="45"/>
    </row>
    <row r="579" spans="1:13">
      <c r="A579" s="43"/>
      <c r="B579" s="44"/>
      <c r="C579" s="44"/>
      <c r="D579" s="44"/>
      <c r="E579" s="44"/>
      <c r="F579" s="44"/>
      <c r="G579" s="44"/>
      <c r="H579" s="44"/>
      <c r="I579" s="44"/>
      <c r="J579" s="44"/>
      <c r="K579" s="44"/>
      <c r="L579" s="44"/>
      <c r="M579" s="45"/>
    </row>
    <row r="580" spans="1:13">
      <c r="A580" s="43"/>
      <c r="B580" s="44"/>
      <c r="C580" s="44"/>
      <c r="D580" s="44"/>
      <c r="E580" s="44"/>
      <c r="F580" s="44"/>
      <c r="G580" s="44"/>
      <c r="H580" s="44"/>
      <c r="I580" s="44"/>
      <c r="J580" s="44"/>
      <c r="K580" s="44"/>
      <c r="L580" s="44"/>
      <c r="M580" s="45"/>
    </row>
    <row r="581" spans="1:13">
      <c r="A581" s="43"/>
      <c r="B581" s="44"/>
      <c r="C581" s="44"/>
      <c r="D581" s="44"/>
      <c r="E581" s="44"/>
      <c r="F581" s="44"/>
      <c r="G581" s="44"/>
      <c r="H581" s="44"/>
      <c r="I581" s="44"/>
      <c r="J581" s="44"/>
      <c r="K581" s="44"/>
      <c r="L581" s="44"/>
      <c r="M581" s="45"/>
    </row>
    <row r="582" spans="1:13">
      <c r="A582" s="43"/>
      <c r="B582" s="44"/>
      <c r="C582" s="44"/>
      <c r="D582" s="44"/>
      <c r="E582" s="44"/>
      <c r="F582" s="44"/>
      <c r="G582" s="44"/>
      <c r="H582" s="44"/>
      <c r="I582" s="44"/>
      <c r="J582" s="44"/>
      <c r="K582" s="44"/>
      <c r="L582" s="44"/>
      <c r="M582" s="45"/>
    </row>
    <row r="583" spans="1:13">
      <c r="A583" s="43"/>
      <c r="B583" s="44"/>
      <c r="C583" s="44"/>
      <c r="D583" s="44"/>
      <c r="E583" s="44"/>
      <c r="F583" s="44"/>
      <c r="G583" s="44"/>
      <c r="H583" s="44"/>
      <c r="I583" s="44"/>
      <c r="J583" s="44"/>
      <c r="K583" s="44"/>
      <c r="L583" s="44"/>
      <c r="M583" s="45"/>
    </row>
    <row r="584" spans="1:13">
      <c r="A584" s="43"/>
      <c r="B584" s="44"/>
      <c r="C584" s="44"/>
      <c r="D584" s="44"/>
      <c r="E584" s="44"/>
      <c r="F584" s="44"/>
      <c r="G584" s="44"/>
      <c r="H584" s="44"/>
      <c r="I584" s="44"/>
      <c r="J584" s="44"/>
      <c r="K584" s="44"/>
      <c r="L584" s="44"/>
      <c r="M584" s="45"/>
    </row>
    <row r="585" spans="1:13">
      <c r="A585" s="43"/>
      <c r="B585" s="44"/>
      <c r="C585" s="44"/>
      <c r="D585" s="44"/>
      <c r="E585" s="44"/>
      <c r="F585" s="44"/>
      <c r="G585" s="44"/>
      <c r="H585" s="44"/>
      <c r="I585" s="44"/>
      <c r="J585" s="44"/>
      <c r="K585" s="44"/>
      <c r="L585" s="44"/>
      <c r="M585" s="45"/>
    </row>
    <row r="586" spans="1:13">
      <c r="A586" s="43"/>
      <c r="B586" s="44"/>
      <c r="C586" s="44"/>
      <c r="D586" s="44"/>
      <c r="E586" s="44"/>
      <c r="F586" s="44"/>
      <c r="G586" s="44"/>
      <c r="H586" s="44"/>
      <c r="I586" s="44"/>
      <c r="J586" s="44"/>
      <c r="K586" s="44"/>
      <c r="L586" s="44"/>
      <c r="M586" s="45"/>
    </row>
    <row r="587" spans="1:13">
      <c r="A587" s="43"/>
      <c r="B587" s="44"/>
      <c r="C587" s="44"/>
      <c r="D587" s="44"/>
      <c r="E587" s="44"/>
      <c r="F587" s="44"/>
      <c r="G587" s="44"/>
      <c r="H587" s="44"/>
      <c r="I587" s="44"/>
      <c r="J587" s="44"/>
      <c r="K587" s="44"/>
      <c r="L587" s="44"/>
      <c r="M587" s="45"/>
    </row>
    <row r="588" spans="1:13">
      <c r="A588" s="43"/>
      <c r="B588" s="44"/>
      <c r="C588" s="44"/>
      <c r="D588" s="44"/>
      <c r="E588" s="44"/>
      <c r="F588" s="44"/>
      <c r="G588" s="44"/>
      <c r="H588" s="44"/>
      <c r="I588" s="44"/>
      <c r="J588" s="44"/>
      <c r="K588" s="44"/>
      <c r="L588" s="44"/>
      <c r="M588" s="45"/>
    </row>
    <row r="589" spans="1:13">
      <c r="A589" s="43"/>
      <c r="B589" s="44"/>
      <c r="C589" s="44"/>
      <c r="D589" s="44"/>
      <c r="E589" s="44"/>
      <c r="F589" s="44"/>
      <c r="G589" s="44"/>
      <c r="H589" s="44"/>
      <c r="I589" s="44"/>
      <c r="J589" s="44"/>
      <c r="K589" s="44"/>
      <c r="L589" s="44"/>
      <c r="M589" s="45"/>
    </row>
    <row r="590" spans="1:13" ht="14">
      <c r="A590" s="735" t="s">
        <v>36</v>
      </c>
      <c r="B590" s="736"/>
      <c r="C590" s="736"/>
      <c r="D590" s="736"/>
      <c r="E590" s="736"/>
      <c r="F590" s="736"/>
      <c r="G590" s="736"/>
      <c r="H590" s="736"/>
      <c r="I590" s="736"/>
      <c r="J590" s="736"/>
      <c r="K590" s="736"/>
      <c r="L590" s="736"/>
      <c r="M590" s="737"/>
    </row>
    <row r="591" spans="1:13">
      <c r="A591" s="43"/>
      <c r="B591" s="44"/>
      <c r="C591" s="44"/>
      <c r="D591" s="44"/>
      <c r="E591" s="44"/>
      <c r="F591" s="44"/>
      <c r="G591" s="44"/>
      <c r="H591" s="44"/>
      <c r="I591" s="44"/>
      <c r="J591" s="44"/>
      <c r="K591" s="44"/>
      <c r="L591" s="44"/>
      <c r="M591" s="45"/>
    </row>
    <row r="592" spans="1:13" ht="25">
      <c r="A592" s="43"/>
      <c r="B592" s="88" t="s">
        <v>66</v>
      </c>
      <c r="C592" s="46" t="s">
        <v>38</v>
      </c>
      <c r="D592" s="46" t="s">
        <v>39</v>
      </c>
      <c r="E592" s="46" t="s">
        <v>67</v>
      </c>
      <c r="F592" s="88" t="s">
        <v>59</v>
      </c>
      <c r="G592" s="88" t="s">
        <v>63</v>
      </c>
      <c r="H592" s="44"/>
      <c r="I592" s="44"/>
      <c r="J592" s="44"/>
      <c r="K592" s="44"/>
      <c r="L592" s="44"/>
      <c r="M592" s="45"/>
    </row>
    <row r="593" spans="1:13" ht="25">
      <c r="A593" s="43"/>
      <c r="B593" s="47" t="s">
        <v>68</v>
      </c>
      <c r="C593" s="48">
        <v>4</v>
      </c>
      <c r="D593" s="48">
        <v>30</v>
      </c>
      <c r="E593" s="48">
        <v>0.1</v>
      </c>
      <c r="F593" s="49">
        <v>1</v>
      </c>
      <c r="G593" s="48">
        <f>C593*D593*E593*F593</f>
        <v>12</v>
      </c>
      <c r="H593" s="44"/>
      <c r="I593" s="44"/>
      <c r="J593" s="44"/>
      <c r="K593" s="44"/>
      <c r="L593" s="44"/>
      <c r="M593" s="45"/>
    </row>
    <row r="594" spans="1:13">
      <c r="A594" s="43"/>
      <c r="B594" s="44"/>
      <c r="C594" s="44"/>
      <c r="D594" s="44"/>
      <c r="F594" s="50" t="s">
        <v>46</v>
      </c>
      <c r="G594" s="51">
        <f>ROUND(SUM(G593:G593),2)</f>
        <v>12</v>
      </c>
      <c r="H594" s="44"/>
      <c r="I594" s="44"/>
      <c r="J594" s="44"/>
      <c r="K594" s="44"/>
      <c r="L594" s="44"/>
      <c r="M594" s="45"/>
    </row>
    <row r="595" spans="1:13">
      <c r="A595" s="43"/>
      <c r="B595" s="44"/>
      <c r="C595" s="44"/>
      <c r="D595" s="44"/>
      <c r="E595" s="44"/>
      <c r="F595" s="44"/>
      <c r="G595" s="44"/>
      <c r="H595" s="44"/>
      <c r="I595" s="44"/>
      <c r="J595" s="44"/>
      <c r="K595" s="44"/>
      <c r="L595" s="44"/>
      <c r="M595" s="45"/>
    </row>
    <row r="596" spans="1:13">
      <c r="A596" s="43"/>
      <c r="B596" s="44"/>
      <c r="C596" s="44"/>
      <c r="D596" s="44"/>
      <c r="E596" s="44"/>
      <c r="F596" s="44"/>
      <c r="G596" s="44"/>
      <c r="H596" s="44"/>
      <c r="I596" s="44"/>
      <c r="J596" s="44"/>
      <c r="K596" s="44"/>
      <c r="L596" s="44"/>
      <c r="M596" s="45"/>
    </row>
    <row r="597" spans="1:13">
      <c r="A597" s="43"/>
      <c r="B597" s="44"/>
      <c r="C597" s="44"/>
      <c r="D597" s="44"/>
      <c r="E597" s="44"/>
      <c r="F597" s="44"/>
      <c r="G597" s="44"/>
      <c r="H597" s="44"/>
      <c r="I597" s="44"/>
      <c r="J597" s="44"/>
      <c r="K597" s="44"/>
      <c r="L597" s="44"/>
      <c r="M597" s="45"/>
    </row>
    <row r="598" spans="1:13">
      <c r="A598" s="43"/>
      <c r="B598" s="44"/>
      <c r="C598" s="44"/>
      <c r="D598" s="44"/>
      <c r="E598" s="44"/>
      <c r="F598" s="44"/>
      <c r="G598" s="44"/>
      <c r="H598" s="44"/>
      <c r="I598" s="44"/>
      <c r="J598" s="44"/>
      <c r="K598" s="44"/>
      <c r="L598" s="44"/>
      <c r="M598" s="45"/>
    </row>
    <row r="599" spans="1:13">
      <c r="A599" s="43"/>
      <c r="B599" s="44"/>
      <c r="C599" s="44"/>
      <c r="D599" s="44"/>
      <c r="E599" s="44"/>
      <c r="F599" s="44"/>
      <c r="G599" s="44"/>
      <c r="H599" s="44"/>
      <c r="I599" s="44"/>
      <c r="J599" s="44"/>
      <c r="K599" s="44"/>
      <c r="L599" s="44"/>
      <c r="M599" s="45"/>
    </row>
    <row r="600" spans="1:13">
      <c r="A600" s="43"/>
      <c r="B600" s="44"/>
      <c r="C600" s="44"/>
      <c r="D600" s="44"/>
      <c r="E600" s="44"/>
      <c r="F600" s="44"/>
      <c r="G600" s="44"/>
      <c r="H600" s="44"/>
      <c r="I600" s="44"/>
      <c r="J600" s="44"/>
      <c r="K600" s="44"/>
      <c r="L600" s="44"/>
      <c r="M600" s="45"/>
    </row>
    <row r="601" spans="1:13">
      <c r="A601" s="43"/>
      <c r="B601" s="44"/>
      <c r="C601" s="44"/>
      <c r="D601" s="44"/>
      <c r="E601" s="44"/>
      <c r="F601" s="44"/>
      <c r="G601" s="44"/>
      <c r="H601" s="44"/>
      <c r="I601" s="44"/>
      <c r="J601" s="44"/>
      <c r="K601" s="44"/>
      <c r="L601" s="44"/>
      <c r="M601" s="45"/>
    </row>
    <row r="602" spans="1:13">
      <c r="A602" s="43"/>
      <c r="B602" s="44"/>
      <c r="C602" s="44"/>
      <c r="D602" s="44"/>
      <c r="E602" s="44"/>
      <c r="F602" s="44"/>
      <c r="G602" s="44"/>
      <c r="H602" s="44"/>
      <c r="I602" s="44"/>
      <c r="J602" s="44"/>
      <c r="K602" s="44"/>
      <c r="L602" s="44"/>
      <c r="M602" s="45"/>
    </row>
    <row r="603" spans="1:13">
      <c r="A603" s="43"/>
      <c r="B603" s="44"/>
      <c r="C603" s="44"/>
      <c r="D603" s="44"/>
      <c r="E603" s="44"/>
      <c r="F603" s="44"/>
      <c r="G603" s="44"/>
      <c r="H603" s="44"/>
      <c r="I603" s="44"/>
      <c r="J603" s="44"/>
      <c r="K603" s="44"/>
      <c r="L603" s="44"/>
      <c r="M603" s="45"/>
    </row>
    <row r="604" spans="1:13">
      <c r="A604" s="43"/>
      <c r="B604" s="44"/>
      <c r="C604" s="44"/>
      <c r="D604" s="44"/>
      <c r="E604" s="44"/>
      <c r="F604" s="44"/>
      <c r="G604" s="44"/>
      <c r="H604" s="44"/>
      <c r="I604" s="44"/>
      <c r="J604" s="44"/>
      <c r="K604" s="44"/>
      <c r="L604" s="44"/>
      <c r="M604" s="45"/>
    </row>
    <row r="605" spans="1:13">
      <c r="A605" s="43"/>
      <c r="B605" s="44"/>
      <c r="C605" s="44"/>
      <c r="D605" s="44"/>
      <c r="E605" s="44"/>
      <c r="F605" s="44"/>
      <c r="G605" s="44"/>
      <c r="H605" s="44"/>
      <c r="I605" s="44"/>
      <c r="J605" s="44"/>
      <c r="K605" s="44"/>
      <c r="L605" s="44"/>
      <c r="M605" s="45"/>
    </row>
    <row r="606" spans="1:13">
      <c r="A606" s="43"/>
      <c r="B606" s="44"/>
      <c r="C606" s="44"/>
      <c r="D606" s="44"/>
      <c r="E606" s="44"/>
      <c r="F606" s="44"/>
      <c r="G606" s="44"/>
      <c r="H606" s="44"/>
      <c r="I606" s="44"/>
      <c r="J606" s="44"/>
      <c r="K606" s="44"/>
      <c r="L606" s="44"/>
      <c r="M606" s="45"/>
    </row>
    <row r="607" spans="1:13">
      <c r="A607" s="43"/>
      <c r="B607" s="44"/>
      <c r="C607" s="44"/>
      <c r="D607" s="44"/>
      <c r="E607" s="44"/>
      <c r="F607" s="44"/>
      <c r="G607" s="44"/>
      <c r="H607" s="44"/>
      <c r="I607" s="44"/>
      <c r="J607" s="44"/>
      <c r="K607" s="44"/>
      <c r="L607" s="44"/>
      <c r="M607" s="45"/>
    </row>
    <row r="608" spans="1:13">
      <c r="A608" s="43"/>
      <c r="B608" s="44"/>
      <c r="C608" s="44"/>
      <c r="D608" s="44"/>
      <c r="E608" s="44"/>
      <c r="F608" s="44"/>
      <c r="G608" s="44"/>
      <c r="H608" s="44"/>
      <c r="I608" s="44"/>
      <c r="J608" s="44"/>
      <c r="K608" s="44"/>
      <c r="L608" s="44"/>
      <c r="M608" s="45"/>
    </row>
    <row r="609" spans="1:13">
      <c r="A609" s="43"/>
      <c r="B609" s="44"/>
      <c r="C609" s="44"/>
      <c r="D609" s="44"/>
      <c r="E609" s="44"/>
      <c r="F609" s="44"/>
      <c r="G609" s="44"/>
      <c r="H609" s="44"/>
      <c r="I609" s="44"/>
      <c r="J609" s="44"/>
      <c r="K609" s="44"/>
      <c r="L609" s="44"/>
      <c r="M609" s="45"/>
    </row>
    <row r="610" spans="1:13">
      <c r="A610" s="43"/>
      <c r="B610" s="44"/>
      <c r="C610" s="44"/>
      <c r="D610" s="44"/>
      <c r="E610" s="44"/>
      <c r="F610" s="44"/>
      <c r="G610" s="44"/>
      <c r="H610" s="44"/>
      <c r="I610" s="44"/>
      <c r="J610" s="44"/>
      <c r="K610" s="44"/>
      <c r="L610" s="44"/>
      <c r="M610" s="45"/>
    </row>
    <row r="611" spans="1:13">
      <c r="A611" s="43"/>
      <c r="B611" s="44"/>
      <c r="C611" s="44"/>
      <c r="D611" s="44"/>
      <c r="E611" s="44"/>
      <c r="F611" s="44"/>
      <c r="G611" s="44"/>
      <c r="H611" s="44"/>
      <c r="I611" s="44"/>
      <c r="J611" s="44"/>
      <c r="K611" s="44"/>
      <c r="L611" s="44"/>
      <c r="M611" s="45"/>
    </row>
    <row r="612" spans="1:13">
      <c r="A612" s="43"/>
      <c r="B612" s="44"/>
      <c r="C612" s="44"/>
      <c r="D612" s="44"/>
      <c r="E612" s="44"/>
      <c r="F612" s="44"/>
      <c r="G612" s="44"/>
      <c r="H612" s="44"/>
      <c r="I612" s="44"/>
      <c r="J612" s="44"/>
      <c r="K612" s="44"/>
      <c r="L612" s="44"/>
      <c r="M612" s="45"/>
    </row>
    <row r="613" spans="1:13">
      <c r="A613" s="43"/>
      <c r="B613" s="44"/>
      <c r="C613" s="44"/>
      <c r="D613" s="44"/>
      <c r="E613" s="44"/>
      <c r="F613" s="44"/>
      <c r="G613" s="44"/>
      <c r="H613" s="44"/>
      <c r="I613" s="44"/>
      <c r="J613" s="44"/>
      <c r="K613" s="44"/>
      <c r="L613" s="44"/>
      <c r="M613" s="45"/>
    </row>
    <row r="614" spans="1:13">
      <c r="A614" s="43"/>
      <c r="B614" s="44"/>
      <c r="C614" s="44"/>
      <c r="D614" s="44"/>
      <c r="E614" s="44"/>
      <c r="F614" s="44"/>
      <c r="G614" s="44"/>
      <c r="H614" s="44"/>
      <c r="I614" s="44"/>
      <c r="J614" s="44"/>
      <c r="K614" s="44"/>
      <c r="L614" s="44"/>
      <c r="M614" s="45"/>
    </row>
    <row r="615" spans="1:13">
      <c r="A615" s="43"/>
      <c r="B615" s="44"/>
      <c r="C615" s="44"/>
      <c r="D615" s="44"/>
      <c r="E615" s="44"/>
      <c r="F615" s="44"/>
      <c r="G615" s="44"/>
      <c r="H615" s="44"/>
      <c r="I615" s="44"/>
      <c r="J615" s="44"/>
      <c r="K615" s="44"/>
      <c r="L615" s="44"/>
      <c r="M615" s="45"/>
    </row>
    <row r="616" spans="1:13">
      <c r="A616" s="43"/>
      <c r="B616" s="44"/>
      <c r="C616" s="44"/>
      <c r="D616" s="44"/>
      <c r="E616" s="44"/>
      <c r="F616" s="44"/>
      <c r="G616" s="44"/>
      <c r="H616" s="44"/>
      <c r="I616" s="44"/>
      <c r="J616" s="44"/>
      <c r="K616" s="44"/>
      <c r="L616" s="44"/>
      <c r="M616" s="45"/>
    </row>
    <row r="617" spans="1:13">
      <c r="A617" s="43"/>
      <c r="B617" s="44"/>
      <c r="C617" s="44"/>
      <c r="D617" s="44"/>
      <c r="E617" s="44"/>
      <c r="F617" s="44"/>
      <c r="G617" s="44"/>
      <c r="H617" s="44"/>
      <c r="I617" s="44"/>
      <c r="J617" s="44"/>
      <c r="K617" s="44"/>
      <c r="L617" s="44"/>
      <c r="M617" s="45"/>
    </row>
    <row r="618" spans="1:13">
      <c r="A618" s="43"/>
      <c r="B618" s="44"/>
      <c r="C618" s="44"/>
      <c r="D618" s="44"/>
      <c r="E618" s="44"/>
      <c r="F618" s="44"/>
      <c r="G618" s="44"/>
      <c r="H618" s="44"/>
      <c r="I618" s="44"/>
      <c r="J618" s="44"/>
      <c r="K618" s="44"/>
      <c r="L618" s="44"/>
      <c r="M618" s="45"/>
    </row>
    <row r="619" spans="1:13">
      <c r="A619" s="43"/>
      <c r="B619" s="44"/>
      <c r="C619" s="44"/>
      <c r="D619" s="44"/>
      <c r="E619" s="44"/>
      <c r="F619" s="44"/>
      <c r="G619" s="44"/>
      <c r="H619" s="44"/>
      <c r="I619" s="44"/>
      <c r="J619" s="44"/>
      <c r="K619" s="44"/>
      <c r="L619" s="44"/>
      <c r="M619" s="45"/>
    </row>
    <row r="620" spans="1:13">
      <c r="A620" s="32"/>
      <c r="B620" s="60"/>
      <c r="C620" s="60"/>
      <c r="D620" s="60"/>
      <c r="E620" s="60"/>
      <c r="F620" s="60"/>
      <c r="G620" s="60"/>
      <c r="H620" s="60"/>
      <c r="I620" s="39"/>
      <c r="J620" s="61"/>
      <c r="K620" s="62"/>
      <c r="L620" s="62"/>
      <c r="M620" s="37"/>
    </row>
    <row r="621" spans="1:13">
      <c r="A621" s="32"/>
      <c r="B621" s="60"/>
      <c r="C621" s="60"/>
      <c r="D621" s="60"/>
      <c r="E621" s="60"/>
      <c r="F621" s="60"/>
      <c r="G621" s="60"/>
      <c r="H621" s="60"/>
      <c r="I621" s="39"/>
      <c r="J621" s="61"/>
      <c r="K621" s="62"/>
      <c r="L621" s="62"/>
      <c r="M621" s="37"/>
    </row>
    <row r="622" spans="1:13">
      <c r="A622" s="32"/>
      <c r="B622" s="60"/>
      <c r="C622" s="60"/>
      <c r="D622" s="60"/>
      <c r="E622" s="60"/>
      <c r="F622" s="60"/>
      <c r="G622" s="60"/>
      <c r="H622" s="60"/>
      <c r="I622" s="39"/>
      <c r="J622" s="61"/>
      <c r="K622" s="62"/>
      <c r="L622" s="62"/>
      <c r="M622" s="37"/>
    </row>
    <row r="623" spans="1:13">
      <c r="A623" s="32"/>
      <c r="B623" s="60"/>
      <c r="C623" s="60"/>
      <c r="D623" s="60"/>
      <c r="E623" s="60"/>
      <c r="F623" s="60"/>
      <c r="G623" s="60"/>
      <c r="H623" s="60"/>
      <c r="I623" s="39"/>
      <c r="J623" s="61"/>
      <c r="K623" s="62"/>
      <c r="L623" s="62"/>
      <c r="M623" s="37"/>
    </row>
    <row r="624" spans="1:13">
      <c r="A624" s="32"/>
      <c r="B624" s="60"/>
      <c r="C624" s="60"/>
      <c r="D624" s="60"/>
      <c r="E624" s="60"/>
      <c r="F624" s="60"/>
      <c r="G624" s="60"/>
      <c r="H624" s="60"/>
      <c r="I624" s="39"/>
      <c r="J624" s="61"/>
      <c r="K624" s="62"/>
      <c r="L624" s="62"/>
      <c r="M624" s="37"/>
    </row>
    <row r="625" spans="1:13">
      <c r="A625" s="32"/>
      <c r="B625" s="60"/>
      <c r="C625" s="60"/>
      <c r="D625" s="60"/>
      <c r="E625" s="60"/>
      <c r="F625" s="60"/>
      <c r="G625" s="60"/>
      <c r="H625" s="60"/>
      <c r="I625" s="39"/>
      <c r="J625" s="61"/>
      <c r="K625" s="62"/>
      <c r="L625" s="62"/>
      <c r="M625" s="37"/>
    </row>
    <row r="626" spans="1:13">
      <c r="A626" s="32"/>
      <c r="B626" s="60"/>
      <c r="C626" s="60"/>
      <c r="D626" s="60"/>
      <c r="E626" s="60"/>
      <c r="F626" s="60"/>
      <c r="G626" s="60"/>
      <c r="H626" s="60"/>
      <c r="I626" s="39"/>
      <c r="J626" s="61"/>
      <c r="K626" s="62"/>
      <c r="L626" s="62"/>
      <c r="M626" s="37"/>
    </row>
    <row r="627" spans="1:13">
      <c r="A627" s="32"/>
      <c r="B627" s="60"/>
      <c r="C627" s="60"/>
      <c r="D627" s="60"/>
      <c r="E627" s="60"/>
      <c r="F627" s="60"/>
      <c r="G627" s="60"/>
      <c r="H627" s="60"/>
      <c r="I627" s="39"/>
      <c r="J627" s="61"/>
      <c r="K627" s="62"/>
      <c r="L627" s="62"/>
      <c r="M627" s="37"/>
    </row>
    <row r="628" spans="1:13">
      <c r="A628" s="32"/>
      <c r="B628" s="60"/>
      <c r="C628" s="60"/>
      <c r="D628" s="60"/>
      <c r="E628" s="60"/>
      <c r="F628" s="60"/>
      <c r="G628" s="60"/>
      <c r="H628" s="60"/>
      <c r="I628" s="39"/>
      <c r="J628" s="61"/>
      <c r="K628" s="62"/>
      <c r="L628" s="62"/>
      <c r="M628" s="37"/>
    </row>
    <row r="629" spans="1:13">
      <c r="A629" s="32"/>
      <c r="B629" s="60"/>
      <c r="C629" s="60"/>
      <c r="D629" s="60"/>
      <c r="E629" s="60"/>
      <c r="F629" s="60"/>
      <c r="G629" s="60"/>
      <c r="H629" s="60"/>
      <c r="I629" s="39"/>
      <c r="J629" s="61"/>
      <c r="K629" s="62"/>
      <c r="L629" s="62"/>
      <c r="M629" s="37"/>
    </row>
    <row r="630" spans="1:13">
      <c r="A630" s="32"/>
      <c r="B630" s="60"/>
      <c r="C630" s="60"/>
      <c r="D630" s="60"/>
      <c r="E630" s="60"/>
      <c r="F630" s="60"/>
      <c r="G630" s="60"/>
      <c r="H630" s="60"/>
      <c r="I630" s="39"/>
      <c r="J630" s="61"/>
      <c r="K630" s="62"/>
      <c r="L630" s="62"/>
      <c r="M630" s="37"/>
    </row>
    <row r="631" spans="1:13">
      <c r="A631" s="32"/>
      <c r="B631" s="60"/>
      <c r="C631" s="60"/>
      <c r="D631" s="60"/>
      <c r="E631" s="60"/>
      <c r="F631" s="60"/>
      <c r="G631" s="60"/>
      <c r="H631" s="60"/>
      <c r="I631" s="39"/>
      <c r="J631" s="61"/>
      <c r="K631" s="62"/>
      <c r="L631" s="62"/>
      <c r="M631" s="37"/>
    </row>
    <row r="632" spans="1:13">
      <c r="A632" s="32"/>
      <c r="B632" s="60"/>
      <c r="C632" s="60"/>
      <c r="D632" s="60"/>
      <c r="E632" s="60"/>
      <c r="F632" s="60"/>
      <c r="G632" s="60"/>
      <c r="H632" s="60"/>
      <c r="I632" s="39"/>
      <c r="J632" s="61"/>
      <c r="K632" s="62"/>
      <c r="L632" s="62"/>
      <c r="M632" s="37"/>
    </row>
    <row r="633" spans="1:13">
      <c r="A633" s="32"/>
      <c r="B633" s="60"/>
      <c r="C633" s="60"/>
      <c r="D633" s="60"/>
      <c r="E633" s="60"/>
      <c r="F633" s="60"/>
      <c r="G633" s="60"/>
      <c r="H633" s="60"/>
      <c r="I633" s="39"/>
      <c r="J633" s="61"/>
      <c r="K633" s="62"/>
      <c r="L633" s="62"/>
      <c r="M633" s="37"/>
    </row>
    <row r="634" spans="1:13">
      <c r="A634" s="32"/>
      <c r="B634" s="60"/>
      <c r="C634" s="60"/>
      <c r="D634" s="60"/>
      <c r="E634" s="60"/>
      <c r="F634" s="60"/>
      <c r="G634" s="60"/>
      <c r="H634" s="60"/>
      <c r="I634" s="39"/>
      <c r="J634" s="61"/>
      <c r="K634" s="62"/>
      <c r="L634" s="62"/>
      <c r="M634" s="37"/>
    </row>
    <row r="635" spans="1:13">
      <c r="A635" s="32"/>
      <c r="B635" s="60"/>
      <c r="C635" s="60"/>
      <c r="D635" s="60"/>
      <c r="E635" s="60"/>
      <c r="F635" s="60"/>
      <c r="G635" s="60"/>
      <c r="H635" s="60"/>
      <c r="I635" s="39"/>
      <c r="J635" s="61"/>
      <c r="K635" s="62"/>
      <c r="L635" s="62"/>
      <c r="M635" s="37"/>
    </row>
    <row r="636" spans="1:13">
      <c r="A636" s="32"/>
      <c r="B636" s="60"/>
      <c r="C636" s="60"/>
      <c r="D636" s="60"/>
      <c r="E636" s="60"/>
      <c r="F636" s="60"/>
      <c r="G636" s="60"/>
      <c r="H636" s="60"/>
      <c r="I636" s="39"/>
      <c r="J636" s="61"/>
      <c r="K636" s="62"/>
      <c r="L636" s="62"/>
      <c r="M636" s="37"/>
    </row>
    <row r="637" spans="1:13">
      <c r="A637" s="32"/>
      <c r="B637" s="60"/>
      <c r="C637" s="60"/>
      <c r="D637" s="60"/>
      <c r="E637" s="60"/>
      <c r="F637" s="60"/>
      <c r="G637" s="60"/>
      <c r="H637" s="60"/>
      <c r="I637" s="39"/>
      <c r="J637" s="61"/>
      <c r="K637" s="62"/>
      <c r="L637" s="62"/>
      <c r="M637" s="37"/>
    </row>
    <row r="638" spans="1:13">
      <c r="A638" s="32"/>
      <c r="B638" s="60"/>
      <c r="C638" s="60"/>
      <c r="D638" s="60"/>
      <c r="E638" s="60"/>
      <c r="F638" s="60"/>
      <c r="G638" s="60"/>
      <c r="H638" s="60"/>
      <c r="I638" s="39"/>
      <c r="J638" s="61"/>
      <c r="K638" s="62"/>
      <c r="L638" s="62"/>
      <c r="M638" s="37"/>
    </row>
    <row r="639" spans="1:13">
      <c r="A639" s="32"/>
      <c r="B639" s="60"/>
      <c r="C639" s="60"/>
      <c r="D639" s="60"/>
      <c r="E639" s="60"/>
      <c r="F639" s="60"/>
      <c r="G639" s="60"/>
      <c r="H639" s="60"/>
      <c r="I639" s="39"/>
      <c r="J639" s="61"/>
      <c r="K639" s="62"/>
      <c r="L639" s="62"/>
      <c r="M639" s="37"/>
    </row>
    <row r="640" spans="1:13">
      <c r="A640" s="32"/>
      <c r="B640" s="60"/>
      <c r="C640" s="60"/>
      <c r="D640" s="60"/>
      <c r="E640" s="60"/>
      <c r="F640" s="60"/>
      <c r="G640" s="60"/>
      <c r="H640" s="60"/>
      <c r="I640" s="39"/>
      <c r="J640" s="61"/>
      <c r="K640" s="62"/>
      <c r="L640" s="62"/>
      <c r="M640" s="37"/>
    </row>
    <row r="641" spans="1:13">
      <c r="A641" s="32"/>
      <c r="B641" s="60"/>
      <c r="C641" s="60"/>
      <c r="D641" s="60"/>
      <c r="E641" s="60"/>
      <c r="F641" s="60"/>
      <c r="G641" s="60"/>
      <c r="H641" s="60"/>
      <c r="I641" s="39"/>
      <c r="J641" s="61"/>
      <c r="K641" s="62"/>
      <c r="L641" s="62"/>
      <c r="M641" s="37"/>
    </row>
    <row r="642" spans="1:13">
      <c r="A642" s="32"/>
      <c r="B642" s="60"/>
      <c r="C642" s="60"/>
      <c r="D642" s="60"/>
      <c r="E642" s="60"/>
      <c r="F642" s="60"/>
      <c r="G642" s="60"/>
      <c r="H642" s="60"/>
      <c r="I642" s="39"/>
      <c r="J642" s="61"/>
      <c r="K642" s="62"/>
      <c r="L642" s="62"/>
      <c r="M642" s="37"/>
    </row>
    <row r="643" spans="1:13">
      <c r="A643" s="32"/>
      <c r="B643" s="60"/>
      <c r="C643" s="60"/>
      <c r="D643" s="60"/>
      <c r="E643" s="60"/>
      <c r="F643" s="60"/>
      <c r="G643" s="60"/>
      <c r="H643" s="60"/>
      <c r="I643" s="39"/>
      <c r="J643" s="61"/>
      <c r="K643" s="62"/>
      <c r="L643" s="62"/>
      <c r="M643" s="37"/>
    </row>
    <row r="644" spans="1:13">
      <c r="A644" s="32"/>
      <c r="B644" s="60"/>
      <c r="C644" s="60"/>
      <c r="D644" s="60"/>
      <c r="E644" s="60"/>
      <c r="F644" s="60"/>
      <c r="G644" s="60"/>
      <c r="H644" s="60"/>
      <c r="I644" s="39"/>
      <c r="J644" s="61"/>
      <c r="K644" s="62"/>
      <c r="L644" s="62"/>
      <c r="M644" s="37"/>
    </row>
    <row r="645" spans="1:13">
      <c r="A645" s="32"/>
      <c r="B645" s="60"/>
      <c r="C645" s="60"/>
      <c r="D645" s="60"/>
      <c r="E645" s="60"/>
      <c r="F645" s="60"/>
      <c r="G645" s="60"/>
      <c r="H645" s="60"/>
      <c r="I645" s="39"/>
      <c r="J645" s="61"/>
      <c r="K645" s="62"/>
      <c r="L645" s="62"/>
      <c r="M645" s="37"/>
    </row>
    <row r="646" spans="1:13">
      <c r="A646" s="32"/>
      <c r="B646" s="60"/>
      <c r="C646" s="60"/>
      <c r="D646" s="60"/>
      <c r="E646" s="60"/>
      <c r="F646" s="60"/>
      <c r="G646" s="60"/>
      <c r="H646" s="60"/>
      <c r="I646" s="39"/>
      <c r="J646" s="61"/>
      <c r="K646" s="62"/>
      <c r="L646" s="62"/>
      <c r="M646" s="37"/>
    </row>
    <row r="647" spans="1:13">
      <c r="A647" s="32"/>
      <c r="B647" s="60"/>
      <c r="C647" s="60"/>
      <c r="D647" s="60"/>
      <c r="E647" s="60"/>
      <c r="F647" s="60"/>
      <c r="G647" s="60"/>
      <c r="H647" s="60"/>
      <c r="I647" s="39"/>
      <c r="J647" s="61"/>
      <c r="K647" s="62"/>
      <c r="L647" s="62"/>
      <c r="M647" s="37"/>
    </row>
    <row r="648" spans="1:13">
      <c r="A648" s="32"/>
      <c r="B648" s="60"/>
      <c r="C648" s="60"/>
      <c r="D648" s="60"/>
      <c r="E648" s="60"/>
      <c r="F648" s="60"/>
      <c r="G648" s="60"/>
      <c r="H648" s="60"/>
      <c r="I648" s="39"/>
      <c r="J648" s="61"/>
      <c r="K648" s="62"/>
      <c r="L648" s="62"/>
      <c r="M648" s="37"/>
    </row>
    <row r="649" spans="1:13">
      <c r="A649" s="32"/>
      <c r="B649" s="60"/>
      <c r="C649" s="60"/>
      <c r="D649" s="60"/>
      <c r="E649" s="60"/>
      <c r="F649" s="60"/>
      <c r="G649" s="60"/>
      <c r="H649" s="60"/>
      <c r="I649" s="39"/>
      <c r="J649" s="61"/>
      <c r="K649" s="62"/>
      <c r="L649" s="62"/>
      <c r="M649" s="37"/>
    </row>
    <row r="650" spans="1:13">
      <c r="A650" s="32"/>
      <c r="B650" s="60"/>
      <c r="C650" s="60"/>
      <c r="D650" s="60"/>
      <c r="E650" s="60"/>
      <c r="F650" s="60"/>
      <c r="G650" s="60"/>
      <c r="H650" s="60"/>
      <c r="I650" s="39"/>
      <c r="J650" s="61"/>
      <c r="K650" s="62"/>
      <c r="L650" s="62"/>
      <c r="M650" s="37"/>
    </row>
    <row r="651" spans="1:13">
      <c r="A651" s="32"/>
      <c r="B651" s="60"/>
      <c r="C651" s="60"/>
      <c r="D651" s="60"/>
      <c r="E651" s="60"/>
      <c r="F651" s="60"/>
      <c r="G651" s="60"/>
      <c r="H651" s="60"/>
      <c r="I651" s="39"/>
      <c r="J651" s="61"/>
      <c r="K651" s="62"/>
      <c r="L651" s="62"/>
      <c r="M651" s="37"/>
    </row>
    <row r="652" spans="1:13">
      <c r="A652" s="32"/>
      <c r="B652" s="60"/>
      <c r="C652" s="60"/>
      <c r="D652" s="60"/>
      <c r="E652" s="60"/>
      <c r="F652" s="60"/>
      <c r="G652" s="60"/>
      <c r="H652" s="60"/>
      <c r="I652" s="39"/>
      <c r="J652" s="61"/>
      <c r="K652" s="62"/>
      <c r="L652" s="62"/>
      <c r="M652" s="37"/>
    </row>
    <row r="653" spans="1:13">
      <c r="A653" s="32"/>
      <c r="B653" s="60"/>
      <c r="C653" s="60"/>
      <c r="D653" s="60"/>
      <c r="E653" s="60"/>
      <c r="F653" s="60"/>
      <c r="G653" s="60"/>
      <c r="H653" s="60"/>
      <c r="I653" s="39"/>
      <c r="J653" s="61"/>
      <c r="K653" s="62"/>
      <c r="L653" s="62"/>
      <c r="M653" s="37"/>
    </row>
    <row r="654" spans="1:13">
      <c r="A654" s="32"/>
      <c r="B654" s="60"/>
      <c r="C654" s="60"/>
      <c r="D654" s="60"/>
      <c r="E654" s="60"/>
      <c r="F654" s="60"/>
      <c r="G654" s="60"/>
      <c r="H654" s="60"/>
      <c r="I654" s="39"/>
      <c r="J654" s="61"/>
      <c r="K654" s="62"/>
      <c r="L654" s="62"/>
      <c r="M654" s="37"/>
    </row>
    <row r="655" spans="1:13">
      <c r="A655" s="32"/>
      <c r="B655" s="60"/>
      <c r="C655" s="60"/>
      <c r="D655" s="60"/>
      <c r="E655" s="60"/>
      <c r="F655" s="60"/>
      <c r="G655" s="60"/>
      <c r="H655" s="60"/>
      <c r="I655" s="39"/>
      <c r="J655" s="61"/>
      <c r="K655" s="62"/>
      <c r="L655" s="62"/>
      <c r="M655" s="37"/>
    </row>
    <row r="656" spans="1:13">
      <c r="A656" s="32"/>
      <c r="B656" s="60"/>
      <c r="C656" s="60"/>
      <c r="D656" s="60"/>
      <c r="E656" s="60"/>
      <c r="F656" s="60"/>
      <c r="G656" s="60"/>
      <c r="H656" s="60"/>
      <c r="I656" s="39"/>
      <c r="J656" s="61"/>
      <c r="K656" s="62"/>
      <c r="L656" s="62"/>
      <c r="M656" s="37"/>
    </row>
    <row r="657" spans="1:13">
      <c r="A657" s="32"/>
      <c r="B657" s="60"/>
      <c r="C657" s="60"/>
      <c r="D657" s="60"/>
      <c r="E657" s="60"/>
      <c r="F657" s="60"/>
      <c r="G657" s="60"/>
      <c r="H657" s="60"/>
      <c r="I657" s="39"/>
      <c r="J657" s="61"/>
      <c r="K657" s="62"/>
      <c r="L657" s="62"/>
      <c r="M657" s="37"/>
    </row>
    <row r="658" spans="1:13">
      <c r="A658" s="32"/>
      <c r="B658" s="60"/>
      <c r="C658" s="60"/>
      <c r="D658" s="60"/>
      <c r="E658" s="60"/>
      <c r="F658" s="60"/>
      <c r="G658" s="60"/>
      <c r="H658" s="60"/>
      <c r="I658" s="39"/>
      <c r="J658" s="61"/>
      <c r="K658" s="62"/>
      <c r="L658" s="62"/>
      <c r="M658" s="37"/>
    </row>
    <row r="659" spans="1:13">
      <c r="A659" s="32"/>
      <c r="B659" s="60"/>
      <c r="C659" s="60"/>
      <c r="D659" s="60"/>
      <c r="E659" s="60"/>
      <c r="F659" s="60"/>
      <c r="G659" s="60"/>
      <c r="H659" s="60"/>
      <c r="I659" s="39"/>
      <c r="J659" s="61"/>
      <c r="K659" s="62"/>
      <c r="L659" s="62"/>
      <c r="M659" s="37"/>
    </row>
    <row r="660" spans="1:13">
      <c r="A660" s="32"/>
      <c r="B660" s="60"/>
      <c r="C660" s="60"/>
      <c r="D660" s="60"/>
      <c r="E660" s="60"/>
      <c r="F660" s="60"/>
      <c r="G660" s="60"/>
      <c r="H660" s="60"/>
      <c r="I660" s="39"/>
      <c r="J660" s="61"/>
      <c r="K660" s="62"/>
      <c r="L660" s="62"/>
      <c r="M660" s="37"/>
    </row>
    <row r="661" spans="1:13" ht="13" thickBot="1">
      <c r="A661" s="98"/>
      <c r="B661" s="99"/>
      <c r="C661" s="99"/>
      <c r="D661" s="99"/>
      <c r="E661" s="99"/>
      <c r="F661" s="99"/>
      <c r="G661" s="99"/>
      <c r="H661" s="99"/>
      <c r="I661" s="100"/>
      <c r="J661" s="101"/>
      <c r="K661" s="102"/>
      <c r="L661" s="102"/>
      <c r="M661" s="103"/>
    </row>
    <row r="662" spans="1:13" ht="14">
      <c r="A662" s="714" t="s">
        <v>28</v>
      </c>
      <c r="B662" s="715"/>
      <c r="C662" s="716" t="s">
        <v>6</v>
      </c>
      <c r="D662" s="717"/>
      <c r="E662" s="717"/>
      <c r="F662" s="717"/>
      <c r="G662" s="717"/>
      <c r="H662" s="717"/>
      <c r="I662" s="717"/>
      <c r="J662" s="718"/>
      <c r="K662" s="719" t="s">
        <v>7</v>
      </c>
      <c r="L662" s="720"/>
      <c r="M662" s="19" t="s">
        <v>8</v>
      </c>
    </row>
    <row r="663" spans="1:13" ht="49.5" customHeight="1" thickBot="1">
      <c r="A663" s="721">
        <f>'1 PY-PPTO'!B13</f>
        <v>4140</v>
      </c>
      <c r="B663" s="722"/>
      <c r="C663" s="723" t="str">
        <f>'1 PY-PPTO'!C13</f>
        <v>BASE GRANULAR BG-A.  (SUMINISTRO, EXTENDIDO, NIVELACIÓN Y HUMEDECIMIENTO MECÁNICO,  COMPACTACIÓN MECÁNICA CON VIBROCOMPACTADOR TÁNDEM PEQUEÑO, INCLUYE OPERARIO  Y COMBUSTIBLE).</v>
      </c>
      <c r="D663" s="724"/>
      <c r="E663" s="724"/>
      <c r="F663" s="724"/>
      <c r="G663" s="724"/>
      <c r="H663" s="724"/>
      <c r="I663" s="724"/>
      <c r="J663" s="725"/>
      <c r="K663" s="723" t="str">
        <f>'1 PY-PPTO'!H13</f>
        <v>M3</v>
      </c>
      <c r="L663" s="725"/>
      <c r="M663" s="20">
        <f>G693</f>
        <v>12</v>
      </c>
    </row>
    <row r="664" spans="1:13" ht="14">
      <c r="A664" s="21"/>
      <c r="B664" s="22"/>
      <c r="C664" s="22"/>
      <c r="D664" s="22"/>
      <c r="E664" s="22"/>
      <c r="F664" s="22"/>
      <c r="G664" s="22"/>
      <c r="H664" s="22"/>
      <c r="I664" s="22"/>
      <c r="J664" s="22"/>
      <c r="K664" s="22"/>
      <c r="L664" s="22"/>
      <c r="M664" s="23"/>
    </row>
    <row r="665" spans="1:13" ht="14">
      <c r="A665" s="738" t="s">
        <v>29</v>
      </c>
      <c r="B665" s="739"/>
      <c r="C665" s="740" t="s">
        <v>30</v>
      </c>
      <c r="D665" s="741"/>
      <c r="E665" s="741"/>
      <c r="F665" s="742"/>
      <c r="G665" s="743" t="s">
        <v>31</v>
      </c>
      <c r="H665" s="743"/>
      <c r="I665" s="740" t="s">
        <v>32</v>
      </c>
      <c r="J665" s="741"/>
      <c r="K665" s="741"/>
      <c r="L665" s="741"/>
      <c r="M665" s="744"/>
    </row>
    <row r="666" spans="1:13" ht="14">
      <c r="A666" s="24"/>
      <c r="B666" s="25"/>
      <c r="C666" s="25"/>
      <c r="D666" s="25"/>
      <c r="E666" s="25"/>
      <c r="F666" s="25"/>
      <c r="G666" s="25"/>
      <c r="H666" s="25"/>
      <c r="I666" s="26"/>
      <c r="J666" s="26"/>
      <c r="K666" s="25"/>
      <c r="L666" s="25"/>
      <c r="M666" s="27"/>
    </row>
    <row r="667" spans="1:13" ht="14">
      <c r="A667" s="32"/>
      <c r="B667" s="33"/>
      <c r="C667" s="33"/>
      <c r="D667" s="33"/>
      <c r="E667" s="33"/>
      <c r="F667" s="745" t="s">
        <v>33</v>
      </c>
      <c r="G667" s="745"/>
      <c r="H667" s="745"/>
      <c r="I667" s="34"/>
      <c r="J667" s="35"/>
      <c r="K667" s="36"/>
      <c r="L667" s="36"/>
      <c r="M667" s="37"/>
    </row>
    <row r="668" spans="1:13">
      <c r="A668" s="32"/>
      <c r="B668" s="33"/>
      <c r="C668" s="33"/>
      <c r="D668" s="33"/>
      <c r="E668" s="33"/>
      <c r="F668" s="33"/>
      <c r="G668" s="33"/>
      <c r="H668" s="33"/>
      <c r="I668" s="34"/>
      <c r="J668" s="35"/>
      <c r="K668" s="36"/>
      <c r="L668" s="36"/>
      <c r="M668" s="37"/>
    </row>
    <row r="669" spans="1:13">
      <c r="A669" s="38"/>
      <c r="B669" s="33"/>
      <c r="C669" s="33"/>
      <c r="D669" s="33"/>
      <c r="E669" s="33"/>
      <c r="F669" s="33"/>
      <c r="G669" s="33"/>
      <c r="H669" s="33"/>
      <c r="I669" s="39"/>
      <c r="J669" s="40"/>
      <c r="K669" s="41"/>
      <c r="L669" s="41"/>
      <c r="M669" s="42"/>
    </row>
    <row r="670" spans="1:13">
      <c r="A670" s="43"/>
      <c r="B670" s="44"/>
      <c r="C670" s="44"/>
      <c r="D670" s="44"/>
      <c r="E670" s="44"/>
      <c r="F670" s="44"/>
      <c r="G670" s="44"/>
      <c r="H670" s="44"/>
      <c r="I670" s="44"/>
      <c r="J670" s="44"/>
      <c r="K670" s="44"/>
      <c r="L670" s="44"/>
      <c r="M670" s="45"/>
    </row>
    <row r="671" spans="1:13">
      <c r="A671" s="43"/>
      <c r="B671" s="44"/>
      <c r="C671" s="44"/>
      <c r="D671" s="44"/>
      <c r="E671" s="44"/>
      <c r="F671" s="44"/>
      <c r="G671" s="44"/>
      <c r="H671" s="44"/>
      <c r="I671" s="44"/>
      <c r="J671" s="44"/>
      <c r="K671" s="44"/>
      <c r="L671" s="44"/>
      <c r="M671" s="45"/>
    </row>
    <row r="672" spans="1:13">
      <c r="A672" s="43"/>
      <c r="B672" s="44"/>
      <c r="C672" s="44"/>
      <c r="D672" s="44"/>
      <c r="E672" s="44"/>
      <c r="F672" s="44"/>
      <c r="G672" s="44"/>
      <c r="H672" s="44"/>
      <c r="I672" s="44"/>
      <c r="J672" s="44"/>
      <c r="K672" s="44"/>
      <c r="L672" s="44"/>
      <c r="M672" s="45"/>
    </row>
    <row r="673" spans="1:13">
      <c r="A673" s="43"/>
      <c r="B673" s="44"/>
      <c r="C673" s="44"/>
      <c r="D673" s="44"/>
      <c r="E673" s="44"/>
      <c r="F673" s="44"/>
      <c r="G673" s="44"/>
      <c r="H673" s="44"/>
      <c r="I673" s="44"/>
      <c r="J673" s="44"/>
      <c r="K673" s="44"/>
      <c r="L673" s="44"/>
      <c r="M673" s="45"/>
    </row>
    <row r="674" spans="1:13">
      <c r="A674" s="43"/>
      <c r="B674" s="44"/>
      <c r="C674" s="44"/>
      <c r="D674" s="44"/>
      <c r="E674" s="44"/>
      <c r="F674" s="44"/>
      <c r="G674" s="44"/>
      <c r="H674" s="44"/>
      <c r="I674" s="44"/>
      <c r="J674" s="44"/>
      <c r="K674" s="44"/>
      <c r="L674" s="44"/>
      <c r="M674" s="45"/>
    </row>
    <row r="675" spans="1:13">
      <c r="A675" s="43"/>
      <c r="B675" s="44"/>
      <c r="C675" s="44"/>
      <c r="D675" s="44"/>
      <c r="E675" s="44"/>
      <c r="F675" s="44"/>
      <c r="G675" s="44"/>
      <c r="H675" s="44"/>
      <c r="I675" s="44"/>
      <c r="J675" s="44"/>
      <c r="K675" s="44"/>
      <c r="L675" s="44"/>
      <c r="M675" s="45"/>
    </row>
    <row r="676" spans="1:13">
      <c r="A676" s="43"/>
      <c r="B676" s="44"/>
      <c r="C676" s="44"/>
      <c r="D676" s="44"/>
      <c r="E676" s="44"/>
      <c r="F676" s="44"/>
      <c r="G676" s="44"/>
      <c r="H676" s="44"/>
      <c r="I676" s="44"/>
      <c r="J676" s="44"/>
      <c r="K676" s="44"/>
      <c r="L676" s="44"/>
      <c r="M676" s="45"/>
    </row>
    <row r="677" spans="1:13">
      <c r="A677" s="43"/>
      <c r="B677" s="44"/>
      <c r="C677" s="44"/>
      <c r="D677" s="44"/>
      <c r="E677" s="44"/>
      <c r="F677" s="44"/>
      <c r="G677" s="44"/>
      <c r="H677" s="44"/>
      <c r="I677" s="44"/>
      <c r="J677" s="44"/>
      <c r="K677" s="44"/>
      <c r="L677" s="44"/>
      <c r="M677" s="45"/>
    </row>
    <row r="678" spans="1:13">
      <c r="A678" s="43"/>
      <c r="B678" s="44"/>
      <c r="C678" s="44"/>
      <c r="D678" s="44"/>
      <c r="E678" s="44"/>
      <c r="F678" s="44"/>
      <c r="G678" s="44"/>
      <c r="H678" s="44"/>
      <c r="I678" s="44"/>
      <c r="J678" s="44"/>
      <c r="K678" s="44"/>
      <c r="L678" s="44"/>
      <c r="M678" s="45"/>
    </row>
    <row r="679" spans="1:13">
      <c r="A679" s="43"/>
      <c r="B679" s="44"/>
      <c r="C679" s="44"/>
      <c r="D679" s="44"/>
      <c r="E679" s="44"/>
      <c r="F679" s="44"/>
      <c r="G679" s="44"/>
      <c r="H679" s="44"/>
      <c r="I679" s="44"/>
      <c r="J679" s="44"/>
      <c r="K679" s="44"/>
      <c r="L679" s="44"/>
      <c r="M679" s="45"/>
    </row>
    <row r="680" spans="1:13">
      <c r="A680" s="43"/>
      <c r="B680" s="44"/>
      <c r="C680" s="44"/>
      <c r="D680" s="44"/>
      <c r="E680" s="44"/>
      <c r="F680" s="44"/>
      <c r="G680" s="44"/>
      <c r="H680" s="44"/>
      <c r="I680" s="44"/>
      <c r="J680" s="44"/>
      <c r="K680" s="44"/>
      <c r="L680" s="44"/>
      <c r="M680" s="45"/>
    </row>
    <row r="681" spans="1:13">
      <c r="A681" s="43"/>
      <c r="B681" s="44"/>
      <c r="C681" s="44"/>
      <c r="D681" s="44"/>
      <c r="E681" s="44"/>
      <c r="F681" s="44"/>
      <c r="G681" s="44"/>
      <c r="H681" s="44"/>
      <c r="I681" s="44"/>
      <c r="J681" s="44"/>
      <c r="K681" s="44"/>
      <c r="L681" s="44"/>
      <c r="M681" s="45"/>
    </row>
    <row r="682" spans="1:13">
      <c r="A682" s="43"/>
      <c r="B682" s="44"/>
      <c r="C682" s="44"/>
      <c r="D682" s="44"/>
      <c r="E682" s="44"/>
      <c r="F682" s="44"/>
      <c r="G682" s="44"/>
      <c r="H682" s="44"/>
      <c r="I682" s="44"/>
      <c r="J682" s="44"/>
      <c r="K682" s="44"/>
      <c r="L682" s="44"/>
      <c r="M682" s="45"/>
    </row>
    <row r="683" spans="1:13">
      <c r="A683" s="43"/>
      <c r="B683" s="44"/>
      <c r="C683" s="44"/>
      <c r="D683" s="44"/>
      <c r="E683" s="44"/>
      <c r="F683" s="44"/>
      <c r="G683" s="44"/>
      <c r="H683" s="44"/>
      <c r="I683" s="44"/>
      <c r="J683" s="44"/>
      <c r="K683" s="44"/>
      <c r="L683" s="44"/>
      <c r="M683" s="45"/>
    </row>
    <row r="684" spans="1:13">
      <c r="A684" s="43"/>
      <c r="B684" s="44"/>
      <c r="C684" s="44"/>
      <c r="D684" s="44"/>
      <c r="E684" s="44"/>
      <c r="F684" s="44"/>
      <c r="G684" s="44"/>
      <c r="H684" s="44"/>
      <c r="I684" s="44"/>
      <c r="J684" s="44"/>
      <c r="K684" s="44"/>
      <c r="L684" s="44"/>
      <c r="M684" s="45"/>
    </row>
    <row r="685" spans="1:13">
      <c r="A685" s="43"/>
      <c r="B685" s="44"/>
      <c r="C685" s="44"/>
      <c r="D685" s="44"/>
      <c r="E685" s="44"/>
      <c r="F685" s="44"/>
      <c r="G685" s="44"/>
      <c r="H685" s="44"/>
      <c r="I685" s="44"/>
      <c r="J685" s="44"/>
      <c r="K685" s="44"/>
      <c r="L685" s="44"/>
      <c r="M685" s="45"/>
    </row>
    <row r="686" spans="1:13">
      <c r="A686" s="43"/>
      <c r="H686" s="44"/>
      <c r="I686" s="44"/>
      <c r="J686" s="44"/>
      <c r="K686" s="44"/>
      <c r="L686" s="44"/>
      <c r="M686" s="45"/>
    </row>
    <row r="687" spans="1:13" ht="14">
      <c r="A687" s="735" t="s">
        <v>36</v>
      </c>
      <c r="B687" s="736"/>
      <c r="C687" s="736"/>
      <c r="D687" s="736"/>
      <c r="E687" s="736"/>
      <c r="F687" s="736"/>
      <c r="G687" s="736"/>
      <c r="H687" s="736"/>
      <c r="I687" s="736"/>
      <c r="J687" s="736"/>
      <c r="K687" s="736"/>
      <c r="L687" s="736"/>
      <c r="M687" s="737"/>
    </row>
    <row r="688" spans="1:13">
      <c r="A688" s="43"/>
      <c r="B688" s="44"/>
      <c r="C688" s="44"/>
      <c r="D688" s="44"/>
      <c r="E688" s="44"/>
      <c r="F688" s="44"/>
      <c r="G688" s="44"/>
      <c r="H688" s="44"/>
      <c r="I688" s="44"/>
      <c r="J688" s="44"/>
      <c r="K688" s="44"/>
      <c r="L688" s="44"/>
      <c r="M688" s="45"/>
    </row>
    <row r="689" spans="1:13">
      <c r="A689" s="43"/>
      <c r="B689" s="44"/>
      <c r="C689" s="44"/>
      <c r="D689" s="44"/>
      <c r="E689" s="44"/>
      <c r="F689" s="44"/>
      <c r="G689" s="44"/>
      <c r="H689" s="44"/>
      <c r="I689" s="44"/>
      <c r="J689" s="44"/>
      <c r="K689" s="44"/>
      <c r="L689" s="44"/>
      <c r="M689" s="45"/>
    </row>
    <row r="690" spans="1:13">
      <c r="A690" s="43"/>
      <c r="B690" s="44"/>
      <c r="C690" s="44"/>
      <c r="D690" s="44"/>
      <c r="E690" s="44"/>
      <c r="F690" s="44"/>
      <c r="G690" s="44"/>
      <c r="H690" s="44"/>
      <c r="I690" s="44"/>
      <c r="J690" s="44"/>
      <c r="K690" s="44"/>
      <c r="L690" s="44"/>
      <c r="M690" s="45"/>
    </row>
    <row r="691" spans="1:13" ht="25">
      <c r="A691" s="43"/>
      <c r="B691" s="88" t="s">
        <v>66</v>
      </c>
      <c r="C691" s="46" t="s">
        <v>38</v>
      </c>
      <c r="D691" s="46" t="s">
        <v>39</v>
      </c>
      <c r="E691" s="46" t="s">
        <v>67</v>
      </c>
      <c r="F691" s="88" t="s">
        <v>59</v>
      </c>
      <c r="G691" s="88" t="s">
        <v>63</v>
      </c>
      <c r="H691" s="44"/>
      <c r="I691" s="44"/>
      <c r="J691" s="44"/>
      <c r="K691" s="44"/>
      <c r="L691" s="44"/>
      <c r="M691" s="45"/>
    </row>
    <row r="692" spans="1:13" ht="25">
      <c r="A692" s="43"/>
      <c r="B692" s="47" t="s">
        <v>68</v>
      </c>
      <c r="C692" s="48">
        <v>4</v>
      </c>
      <c r="D692" s="48">
        <v>30</v>
      </c>
      <c r="E692" s="48">
        <v>0.1</v>
      </c>
      <c r="F692" s="49">
        <v>1</v>
      </c>
      <c r="G692" s="48">
        <f>C692*D692*E692*F692</f>
        <v>12</v>
      </c>
      <c r="H692" s="44"/>
      <c r="I692" s="44"/>
      <c r="J692" s="44"/>
      <c r="K692" s="44"/>
      <c r="L692" s="44"/>
      <c r="M692" s="45"/>
    </row>
    <row r="693" spans="1:13">
      <c r="A693" s="43"/>
      <c r="B693" s="44"/>
      <c r="C693" s="44"/>
      <c r="D693" s="44"/>
      <c r="F693" s="50" t="s">
        <v>46</v>
      </c>
      <c r="G693" s="51">
        <f>ROUND(SUM(G692:G692),2)</f>
        <v>12</v>
      </c>
      <c r="H693" s="44"/>
      <c r="I693" s="44"/>
      <c r="J693" s="44"/>
      <c r="K693" s="44"/>
      <c r="L693" s="44"/>
      <c r="M693" s="45"/>
    </row>
    <row r="694" spans="1:13">
      <c r="A694" s="43"/>
      <c r="B694" s="44"/>
      <c r="C694" s="44"/>
      <c r="D694" s="44"/>
      <c r="E694" s="44"/>
      <c r="F694" s="44"/>
      <c r="G694" s="44"/>
      <c r="H694" s="44"/>
      <c r="I694" s="44"/>
      <c r="J694" s="44"/>
      <c r="K694" s="44"/>
      <c r="L694" s="44"/>
      <c r="M694" s="45"/>
    </row>
    <row r="695" spans="1:13">
      <c r="A695" s="43"/>
      <c r="B695" s="44"/>
      <c r="C695" s="44"/>
      <c r="D695" s="44"/>
      <c r="E695" s="44"/>
      <c r="F695" s="44"/>
      <c r="G695" s="44"/>
      <c r="H695" s="44"/>
      <c r="I695" s="44"/>
      <c r="J695" s="44"/>
      <c r="K695" s="44"/>
      <c r="L695" s="44"/>
      <c r="M695" s="45"/>
    </row>
    <row r="696" spans="1:13">
      <c r="A696" s="43"/>
      <c r="B696" s="44"/>
      <c r="C696" s="44"/>
      <c r="D696" s="44"/>
      <c r="E696" s="44"/>
      <c r="F696" s="44"/>
      <c r="G696" s="44"/>
      <c r="H696" s="44"/>
      <c r="I696" s="44"/>
      <c r="J696" s="44"/>
      <c r="K696" s="44"/>
      <c r="L696" s="44"/>
      <c r="M696" s="45"/>
    </row>
    <row r="697" spans="1:13">
      <c r="A697" s="43"/>
      <c r="B697" s="44"/>
      <c r="C697" s="44"/>
      <c r="D697" s="44"/>
      <c r="E697" s="44"/>
      <c r="F697" s="44"/>
      <c r="G697" s="44"/>
      <c r="H697" s="44"/>
      <c r="I697" s="44"/>
      <c r="J697" s="44"/>
      <c r="K697" s="44"/>
      <c r="L697" s="44"/>
      <c r="M697" s="45"/>
    </row>
    <row r="698" spans="1:13">
      <c r="A698" s="43"/>
      <c r="B698" s="44"/>
      <c r="C698" s="44"/>
      <c r="D698" s="44"/>
      <c r="E698" s="44"/>
      <c r="F698" s="44"/>
      <c r="G698" s="44"/>
      <c r="H698" s="44"/>
      <c r="I698" s="44"/>
      <c r="J698" s="44"/>
      <c r="K698" s="44"/>
      <c r="L698" s="44"/>
      <c r="M698" s="45"/>
    </row>
    <row r="699" spans="1:13">
      <c r="A699" s="43"/>
      <c r="B699" s="44"/>
      <c r="C699" s="44"/>
      <c r="D699" s="44"/>
      <c r="E699" s="44"/>
      <c r="F699" s="44"/>
      <c r="G699" s="44"/>
      <c r="H699" s="44"/>
      <c r="I699" s="44"/>
      <c r="J699" s="44"/>
      <c r="K699" s="44"/>
      <c r="L699" s="44"/>
      <c r="M699" s="45"/>
    </row>
    <row r="700" spans="1:13">
      <c r="A700" s="43"/>
      <c r="B700" s="44"/>
      <c r="C700" s="44"/>
      <c r="D700" s="44"/>
      <c r="E700" s="44"/>
      <c r="F700" s="44"/>
      <c r="G700" s="44"/>
      <c r="H700" s="44"/>
      <c r="I700" s="44"/>
      <c r="J700" s="44"/>
      <c r="K700" s="44"/>
      <c r="L700" s="44"/>
      <c r="M700" s="45"/>
    </row>
    <row r="701" spans="1:13">
      <c r="A701" s="43"/>
      <c r="B701" s="44"/>
      <c r="C701" s="44"/>
      <c r="D701" s="44"/>
      <c r="E701" s="44"/>
      <c r="F701" s="44"/>
      <c r="G701" s="44"/>
      <c r="H701" s="44"/>
      <c r="I701" s="44"/>
      <c r="J701" s="44"/>
      <c r="K701" s="44"/>
      <c r="L701" s="44"/>
      <c r="M701" s="45"/>
    </row>
    <row r="702" spans="1:13">
      <c r="A702" s="43"/>
      <c r="B702" s="44"/>
      <c r="C702" s="44"/>
      <c r="D702" s="44"/>
      <c r="E702" s="44"/>
      <c r="F702" s="44"/>
      <c r="G702" s="44"/>
      <c r="H702" s="44"/>
      <c r="I702" s="44"/>
      <c r="J702" s="44"/>
      <c r="K702" s="44"/>
      <c r="L702" s="44"/>
      <c r="M702" s="45"/>
    </row>
    <row r="703" spans="1:13">
      <c r="A703" s="43"/>
      <c r="B703" s="44"/>
      <c r="C703" s="44"/>
      <c r="D703" s="44"/>
      <c r="E703" s="44"/>
      <c r="F703" s="44"/>
      <c r="G703" s="44"/>
      <c r="H703" s="44"/>
      <c r="I703" s="44"/>
      <c r="J703" s="44"/>
      <c r="K703" s="44"/>
      <c r="L703" s="44"/>
      <c r="M703" s="45"/>
    </row>
    <row r="704" spans="1:13">
      <c r="A704" s="43"/>
      <c r="B704" s="44"/>
      <c r="C704" s="44"/>
      <c r="D704" s="44"/>
      <c r="E704" s="44"/>
      <c r="F704" s="44"/>
      <c r="G704" s="44"/>
      <c r="H704" s="44"/>
      <c r="I704" s="44"/>
      <c r="J704" s="44"/>
      <c r="K704" s="44"/>
      <c r="L704" s="44"/>
      <c r="M704" s="45"/>
    </row>
    <row r="705" spans="1:13">
      <c r="A705" s="43"/>
      <c r="B705" s="44"/>
      <c r="C705" s="44"/>
      <c r="D705" s="44"/>
      <c r="E705" s="44"/>
      <c r="F705" s="44"/>
      <c r="G705" s="44"/>
      <c r="H705" s="44"/>
      <c r="I705" s="44"/>
      <c r="J705" s="44"/>
      <c r="K705" s="44"/>
      <c r="L705" s="44"/>
      <c r="M705" s="45"/>
    </row>
    <row r="706" spans="1:13">
      <c r="A706" s="43"/>
      <c r="B706" s="44"/>
      <c r="C706" s="44"/>
      <c r="D706" s="44"/>
      <c r="E706" s="44"/>
      <c r="F706" s="44"/>
      <c r="G706" s="44"/>
      <c r="H706" s="44"/>
      <c r="I706" s="44"/>
      <c r="J706" s="44"/>
      <c r="K706" s="44"/>
      <c r="L706" s="44"/>
      <c r="M706" s="45"/>
    </row>
    <row r="707" spans="1:13">
      <c r="A707" s="43"/>
      <c r="B707" s="44"/>
      <c r="C707" s="44"/>
      <c r="D707" s="44"/>
      <c r="E707" s="44"/>
      <c r="F707" s="44"/>
      <c r="G707" s="44"/>
      <c r="H707" s="44"/>
      <c r="I707" s="44"/>
      <c r="J707" s="44"/>
      <c r="K707" s="44"/>
      <c r="L707" s="44"/>
      <c r="M707" s="45"/>
    </row>
    <row r="708" spans="1:13">
      <c r="A708" s="43"/>
      <c r="B708" s="44"/>
      <c r="C708" s="44"/>
      <c r="D708" s="44"/>
      <c r="E708" s="44"/>
      <c r="F708" s="44"/>
      <c r="G708" s="44"/>
      <c r="H708" s="44"/>
      <c r="I708" s="44"/>
      <c r="J708" s="44"/>
      <c r="K708" s="44"/>
      <c r="L708" s="44"/>
      <c r="M708" s="45"/>
    </row>
    <row r="709" spans="1:13">
      <c r="A709" s="43"/>
      <c r="B709" s="44"/>
      <c r="C709" s="44"/>
      <c r="D709" s="44"/>
      <c r="E709" s="44"/>
      <c r="F709" s="44"/>
      <c r="G709" s="44"/>
      <c r="H709" s="44"/>
      <c r="I709" s="44"/>
      <c r="J709" s="44"/>
      <c r="K709" s="44"/>
      <c r="L709" s="44"/>
      <c r="M709" s="45"/>
    </row>
    <row r="710" spans="1:13">
      <c r="A710" s="32"/>
      <c r="B710" s="60"/>
      <c r="C710" s="60"/>
      <c r="D710" s="60"/>
      <c r="E710" s="60"/>
      <c r="F710" s="60"/>
      <c r="G710" s="60"/>
      <c r="H710" s="60"/>
      <c r="I710" s="39"/>
      <c r="J710" s="61"/>
      <c r="K710" s="62"/>
      <c r="L710" s="62"/>
      <c r="M710" s="37"/>
    </row>
    <row r="711" spans="1:13">
      <c r="A711" s="32"/>
      <c r="B711" s="60"/>
      <c r="C711" s="60"/>
      <c r="D711" s="60"/>
      <c r="E711" s="60"/>
      <c r="F711" s="60"/>
      <c r="G711" s="60"/>
      <c r="H711" s="60"/>
      <c r="I711" s="39"/>
      <c r="J711" s="61"/>
      <c r="K711" s="62"/>
      <c r="L711" s="62"/>
      <c r="M711" s="37"/>
    </row>
    <row r="712" spans="1:13">
      <c r="A712" s="32"/>
      <c r="B712" s="60"/>
      <c r="C712" s="60"/>
      <c r="D712" s="60"/>
      <c r="E712" s="60"/>
      <c r="F712" s="60"/>
      <c r="G712" s="60"/>
      <c r="H712" s="60"/>
      <c r="I712" s="39"/>
      <c r="J712" s="61"/>
      <c r="K712" s="62"/>
      <c r="L712" s="62"/>
      <c r="M712" s="37"/>
    </row>
    <row r="713" spans="1:13">
      <c r="A713" s="32"/>
      <c r="B713" s="60"/>
      <c r="C713" s="60"/>
      <c r="D713" s="60"/>
      <c r="E713" s="60"/>
      <c r="F713" s="60"/>
      <c r="G713" s="60"/>
      <c r="H713" s="60"/>
      <c r="I713" s="39"/>
      <c r="J713" s="61"/>
      <c r="K713" s="62"/>
      <c r="L713" s="62"/>
      <c r="M713" s="37"/>
    </row>
    <row r="714" spans="1:13">
      <c r="A714" s="32"/>
      <c r="B714" s="60"/>
      <c r="C714" s="60"/>
      <c r="D714" s="60"/>
      <c r="E714" s="60"/>
      <c r="F714" s="60"/>
      <c r="G714" s="60"/>
      <c r="H714" s="60"/>
      <c r="I714" s="39"/>
      <c r="J714" s="61"/>
      <c r="K714" s="62"/>
      <c r="L714" s="62"/>
      <c r="M714" s="37"/>
    </row>
    <row r="715" spans="1:13">
      <c r="A715" s="32"/>
      <c r="B715" s="60"/>
      <c r="C715" s="60"/>
      <c r="D715" s="60"/>
      <c r="E715" s="60"/>
      <c r="F715" s="60"/>
      <c r="G715" s="60"/>
      <c r="H715" s="60"/>
      <c r="I715" s="39"/>
      <c r="J715" s="61"/>
      <c r="K715" s="62"/>
      <c r="L715" s="62"/>
      <c r="M715" s="37"/>
    </row>
    <row r="716" spans="1:13">
      <c r="A716" s="32"/>
      <c r="B716" s="60"/>
      <c r="C716" s="60"/>
      <c r="D716" s="60"/>
      <c r="E716" s="60"/>
      <c r="F716" s="60"/>
      <c r="G716" s="60"/>
      <c r="H716" s="60"/>
      <c r="I716" s="39"/>
      <c r="J716" s="61"/>
      <c r="K716" s="62"/>
      <c r="L716" s="62"/>
      <c r="M716" s="37"/>
    </row>
    <row r="717" spans="1:13">
      <c r="A717" s="32"/>
      <c r="B717" s="60"/>
      <c r="C717" s="60"/>
      <c r="D717" s="60"/>
      <c r="E717" s="60"/>
      <c r="F717" s="60"/>
      <c r="G717" s="60"/>
      <c r="H717" s="60"/>
      <c r="I717" s="39"/>
      <c r="J717" s="61"/>
      <c r="K717" s="62"/>
      <c r="L717" s="62"/>
      <c r="M717" s="37"/>
    </row>
    <row r="718" spans="1:13">
      <c r="A718" s="32"/>
      <c r="B718" s="60"/>
      <c r="C718" s="60"/>
      <c r="D718" s="60"/>
      <c r="E718" s="60"/>
      <c r="F718" s="60"/>
      <c r="G718" s="60"/>
      <c r="H718" s="60"/>
      <c r="I718" s="39"/>
      <c r="J718" s="61"/>
      <c r="K718" s="62"/>
      <c r="L718" s="62"/>
      <c r="M718" s="37"/>
    </row>
    <row r="719" spans="1:13">
      <c r="A719" s="32"/>
      <c r="B719" s="60"/>
      <c r="C719" s="60"/>
      <c r="D719" s="60"/>
      <c r="E719" s="60"/>
      <c r="F719" s="60"/>
      <c r="G719" s="60"/>
      <c r="H719" s="60"/>
      <c r="I719" s="39"/>
      <c r="J719" s="61"/>
      <c r="K719" s="62"/>
      <c r="L719" s="62"/>
      <c r="M719" s="37"/>
    </row>
    <row r="720" spans="1:13">
      <c r="A720" s="32"/>
      <c r="B720" s="60"/>
      <c r="C720" s="60"/>
      <c r="D720" s="60"/>
      <c r="E720" s="60"/>
      <c r="F720" s="60"/>
      <c r="G720" s="60"/>
      <c r="H720" s="60"/>
      <c r="I720" s="39"/>
      <c r="J720" s="61"/>
      <c r="K720" s="62"/>
      <c r="L720" s="62"/>
      <c r="M720" s="37"/>
    </row>
    <row r="721" spans="1:13">
      <c r="A721" s="32"/>
      <c r="B721" s="60"/>
      <c r="C721" s="60"/>
      <c r="D721" s="60"/>
      <c r="E721" s="60"/>
      <c r="F721" s="60"/>
      <c r="G721" s="60"/>
      <c r="H721" s="60"/>
      <c r="I721" s="39"/>
      <c r="J721" s="61"/>
      <c r="K721" s="62"/>
      <c r="L721" s="62"/>
      <c r="M721" s="37"/>
    </row>
    <row r="722" spans="1:13">
      <c r="A722" s="32"/>
      <c r="B722" s="60"/>
      <c r="C722" s="60"/>
      <c r="D722" s="60"/>
      <c r="E722" s="60"/>
      <c r="F722" s="60"/>
      <c r="G722" s="60"/>
      <c r="H722" s="60"/>
      <c r="I722" s="39"/>
      <c r="J722" s="61"/>
      <c r="K722" s="62"/>
      <c r="L722" s="62"/>
      <c r="M722" s="37"/>
    </row>
    <row r="723" spans="1:13">
      <c r="A723" s="32"/>
      <c r="B723" s="60"/>
      <c r="C723" s="60"/>
      <c r="D723" s="60"/>
      <c r="E723" s="60"/>
      <c r="F723" s="60"/>
      <c r="G723" s="60"/>
      <c r="H723" s="60"/>
      <c r="I723" s="39"/>
      <c r="J723" s="61"/>
      <c r="K723" s="62"/>
      <c r="L723" s="62"/>
      <c r="M723" s="37"/>
    </row>
    <row r="724" spans="1:13">
      <c r="A724" s="32"/>
      <c r="B724" s="60"/>
      <c r="C724" s="60"/>
      <c r="D724" s="60"/>
      <c r="E724" s="60"/>
      <c r="F724" s="60"/>
      <c r="G724" s="60"/>
      <c r="H724" s="60"/>
      <c r="I724" s="39"/>
      <c r="J724" s="61"/>
      <c r="K724" s="62"/>
      <c r="L724" s="62"/>
      <c r="M724" s="37"/>
    </row>
    <row r="725" spans="1:13">
      <c r="A725" s="32"/>
      <c r="B725" s="60"/>
      <c r="C725" s="60"/>
      <c r="D725" s="60"/>
      <c r="E725" s="60"/>
      <c r="F725" s="60"/>
      <c r="G725" s="60"/>
      <c r="H725" s="60"/>
      <c r="I725" s="39"/>
      <c r="J725" s="61"/>
      <c r="K725" s="62"/>
      <c r="L725" s="62"/>
      <c r="M725" s="37"/>
    </row>
    <row r="726" spans="1:13">
      <c r="A726" s="32"/>
      <c r="B726" s="60"/>
      <c r="C726" s="60"/>
      <c r="D726" s="60"/>
      <c r="E726" s="60"/>
      <c r="F726" s="60"/>
      <c r="G726" s="60"/>
      <c r="H726" s="60"/>
      <c r="I726" s="39"/>
      <c r="J726" s="61"/>
      <c r="K726" s="62"/>
      <c r="L726" s="62"/>
      <c r="M726" s="37"/>
    </row>
    <row r="727" spans="1:13">
      <c r="A727" s="32"/>
      <c r="B727" s="60"/>
      <c r="C727" s="60"/>
      <c r="D727" s="60"/>
      <c r="E727" s="60"/>
      <c r="F727" s="60"/>
      <c r="G727" s="60"/>
      <c r="H727" s="60"/>
      <c r="I727" s="39"/>
      <c r="J727" s="61"/>
      <c r="K727" s="62"/>
      <c r="L727" s="62"/>
      <c r="M727" s="37"/>
    </row>
    <row r="728" spans="1:13">
      <c r="A728" s="32"/>
      <c r="B728" s="60"/>
      <c r="C728" s="60"/>
      <c r="D728" s="60"/>
      <c r="E728" s="60"/>
      <c r="F728" s="60"/>
      <c r="G728" s="60"/>
      <c r="H728" s="60"/>
      <c r="I728" s="39"/>
      <c r="J728" s="61"/>
      <c r="K728" s="62"/>
      <c r="L728" s="62"/>
      <c r="M728" s="37"/>
    </row>
    <row r="729" spans="1:13">
      <c r="A729" s="32"/>
      <c r="B729" s="60"/>
      <c r="C729" s="60"/>
      <c r="D729" s="60"/>
      <c r="E729" s="60"/>
      <c r="F729" s="60"/>
      <c r="G729" s="60"/>
      <c r="H729" s="60"/>
      <c r="I729" s="39"/>
      <c r="J729" s="61"/>
      <c r="K729" s="62"/>
      <c r="L729" s="62"/>
      <c r="M729" s="37"/>
    </row>
    <row r="730" spans="1:13">
      <c r="A730" s="32"/>
      <c r="B730" s="60"/>
      <c r="C730" s="60"/>
      <c r="D730" s="60"/>
      <c r="E730" s="60"/>
      <c r="F730" s="60"/>
      <c r="G730" s="60"/>
      <c r="H730" s="60"/>
      <c r="I730" s="39"/>
      <c r="J730" s="61"/>
      <c r="K730" s="62"/>
      <c r="L730" s="62"/>
      <c r="M730" s="37"/>
    </row>
    <row r="731" spans="1:13">
      <c r="A731" s="32"/>
      <c r="B731" s="60"/>
      <c r="C731" s="60"/>
      <c r="D731" s="60"/>
      <c r="E731" s="60"/>
      <c r="F731" s="60"/>
      <c r="G731" s="60"/>
      <c r="H731" s="60"/>
      <c r="I731" s="39"/>
      <c r="J731" s="61"/>
      <c r="K731" s="62"/>
      <c r="L731" s="62"/>
      <c r="M731" s="37"/>
    </row>
    <row r="732" spans="1:13">
      <c r="A732" s="32"/>
      <c r="B732" s="60"/>
      <c r="C732" s="60"/>
      <c r="D732" s="60"/>
      <c r="E732" s="60"/>
      <c r="F732" s="60"/>
      <c r="G732" s="60"/>
      <c r="H732" s="60"/>
      <c r="I732" s="39"/>
      <c r="J732" s="61"/>
      <c r="K732" s="62"/>
      <c r="L732" s="62"/>
      <c r="M732" s="37"/>
    </row>
    <row r="733" spans="1:13">
      <c r="A733" s="32"/>
      <c r="B733" s="60"/>
      <c r="C733" s="60"/>
      <c r="D733" s="60"/>
      <c r="E733" s="60"/>
      <c r="F733" s="60"/>
      <c r="G733" s="60"/>
      <c r="H733" s="60"/>
      <c r="I733" s="39"/>
      <c r="J733" s="61"/>
      <c r="K733" s="62"/>
      <c r="L733" s="62"/>
      <c r="M733" s="37"/>
    </row>
    <row r="734" spans="1:13">
      <c r="A734" s="32"/>
      <c r="B734" s="60"/>
      <c r="C734" s="60"/>
      <c r="D734" s="60"/>
      <c r="E734" s="60"/>
      <c r="F734" s="60"/>
      <c r="G734" s="60"/>
      <c r="H734" s="60"/>
      <c r="I734" s="39"/>
      <c r="J734" s="61"/>
      <c r="K734" s="62"/>
      <c r="L734" s="62"/>
      <c r="M734" s="37"/>
    </row>
    <row r="735" spans="1:13">
      <c r="A735" s="32"/>
      <c r="B735" s="60"/>
      <c r="C735" s="60"/>
      <c r="D735" s="60"/>
      <c r="E735" s="60"/>
      <c r="F735" s="60"/>
      <c r="G735" s="60"/>
      <c r="H735" s="60"/>
      <c r="I735" s="39"/>
      <c r="J735" s="61"/>
      <c r="K735" s="62"/>
      <c r="L735" s="62"/>
      <c r="M735" s="37"/>
    </row>
    <row r="736" spans="1:13">
      <c r="A736" s="32"/>
      <c r="B736" s="60"/>
      <c r="C736" s="60"/>
      <c r="D736" s="60"/>
      <c r="E736" s="60"/>
      <c r="F736" s="60"/>
      <c r="G736" s="60"/>
      <c r="H736" s="60"/>
      <c r="I736" s="39"/>
      <c r="J736" s="61"/>
      <c r="K736" s="62"/>
      <c r="L736" s="62"/>
      <c r="M736" s="37"/>
    </row>
    <row r="737" spans="1:13">
      <c r="A737" s="32"/>
      <c r="B737" s="60"/>
      <c r="C737" s="60"/>
      <c r="D737" s="60"/>
      <c r="E737" s="60"/>
      <c r="F737" s="60"/>
      <c r="G737" s="60"/>
      <c r="H737" s="60"/>
      <c r="I737" s="39"/>
      <c r="J737" s="61"/>
      <c r="K737" s="62"/>
      <c r="L737" s="62"/>
      <c r="M737" s="37"/>
    </row>
    <row r="738" spans="1:13">
      <c r="A738" s="32"/>
      <c r="B738" s="60"/>
      <c r="C738" s="60"/>
      <c r="D738" s="60"/>
      <c r="E738" s="60"/>
      <c r="F738" s="60"/>
      <c r="G738" s="60"/>
      <c r="H738" s="60"/>
      <c r="I738" s="39"/>
      <c r="J738" s="61"/>
      <c r="K738" s="62"/>
      <c r="L738" s="62"/>
      <c r="M738" s="37"/>
    </row>
    <row r="739" spans="1:13">
      <c r="A739" s="32"/>
      <c r="B739" s="60"/>
      <c r="C739" s="60"/>
      <c r="D739" s="60"/>
      <c r="E739" s="60"/>
      <c r="F739" s="60"/>
      <c r="G739" s="60"/>
      <c r="H739" s="60"/>
      <c r="I739" s="39"/>
      <c r="J739" s="61"/>
      <c r="K739" s="62"/>
      <c r="L739" s="62"/>
      <c r="M739" s="37"/>
    </row>
    <row r="740" spans="1:13">
      <c r="A740" s="32"/>
      <c r="B740" s="60"/>
      <c r="C740" s="60"/>
      <c r="D740" s="60"/>
      <c r="E740" s="60"/>
      <c r="F740" s="60"/>
      <c r="G740" s="60"/>
      <c r="H740" s="60"/>
      <c r="I740" s="39"/>
      <c r="J740" s="61"/>
      <c r="K740" s="62"/>
      <c r="L740" s="62"/>
      <c r="M740" s="37"/>
    </row>
    <row r="741" spans="1:13">
      <c r="A741" s="32"/>
      <c r="B741" s="60"/>
      <c r="C741" s="60"/>
      <c r="D741" s="60"/>
      <c r="E741" s="60"/>
      <c r="F741" s="60"/>
      <c r="G741" s="60"/>
      <c r="H741" s="60"/>
      <c r="I741" s="39"/>
      <c r="J741" s="61"/>
      <c r="K741" s="62"/>
      <c r="L741" s="62"/>
      <c r="M741" s="37"/>
    </row>
    <row r="742" spans="1:13">
      <c r="A742" s="32"/>
      <c r="B742" s="60"/>
      <c r="C742" s="60"/>
      <c r="D742" s="60"/>
      <c r="E742" s="60"/>
      <c r="F742" s="60"/>
      <c r="G742" s="60"/>
      <c r="H742" s="60"/>
      <c r="I742" s="39"/>
      <c r="J742" s="61"/>
      <c r="K742" s="62"/>
      <c r="L742" s="62"/>
      <c r="M742" s="37"/>
    </row>
    <row r="743" spans="1:13">
      <c r="A743" s="32"/>
      <c r="B743" s="60"/>
      <c r="C743" s="60"/>
      <c r="D743" s="60"/>
      <c r="E743" s="60"/>
      <c r="F743" s="60"/>
      <c r="G743" s="60"/>
      <c r="H743" s="60"/>
      <c r="I743" s="39"/>
      <c r="J743" s="61"/>
      <c r="K743" s="62"/>
      <c r="L743" s="62"/>
      <c r="M743" s="37"/>
    </row>
    <row r="744" spans="1:13">
      <c r="A744" s="32"/>
      <c r="B744" s="60"/>
      <c r="C744" s="60"/>
      <c r="D744" s="60"/>
      <c r="E744" s="60"/>
      <c r="F744" s="60"/>
      <c r="G744" s="60"/>
      <c r="H744" s="60"/>
      <c r="I744" s="39"/>
      <c r="J744" s="61"/>
      <c r="K744" s="62"/>
      <c r="L744" s="62"/>
      <c r="M744" s="37"/>
    </row>
    <row r="745" spans="1:13">
      <c r="A745" s="32"/>
      <c r="B745" s="60"/>
      <c r="C745" s="60"/>
      <c r="D745" s="60"/>
      <c r="E745" s="60"/>
      <c r="F745" s="60"/>
      <c r="G745" s="60"/>
      <c r="H745" s="60"/>
      <c r="I745" s="39"/>
      <c r="J745" s="61"/>
      <c r="K745" s="62"/>
      <c r="L745" s="62"/>
      <c r="M745" s="37"/>
    </row>
    <row r="746" spans="1:13">
      <c r="A746" s="32"/>
      <c r="B746" s="60"/>
      <c r="C746" s="60"/>
      <c r="D746" s="60"/>
      <c r="E746" s="60"/>
      <c r="F746" s="60"/>
      <c r="G746" s="60"/>
      <c r="H746" s="60"/>
      <c r="I746" s="39"/>
      <c r="J746" s="61"/>
      <c r="K746" s="62"/>
      <c r="L746" s="62"/>
      <c r="M746" s="37"/>
    </row>
    <row r="747" spans="1:13">
      <c r="A747" s="32"/>
      <c r="B747" s="60"/>
      <c r="C747" s="60"/>
      <c r="D747" s="60"/>
      <c r="E747" s="60"/>
      <c r="F747" s="60"/>
      <c r="G747" s="60"/>
      <c r="H747" s="60"/>
      <c r="I747" s="39"/>
      <c r="J747" s="61"/>
      <c r="K747" s="62"/>
      <c r="L747" s="62"/>
      <c r="M747" s="37"/>
    </row>
    <row r="748" spans="1:13">
      <c r="A748" s="32"/>
      <c r="B748" s="60"/>
      <c r="C748" s="60"/>
      <c r="D748" s="60"/>
      <c r="E748" s="60"/>
      <c r="F748" s="60"/>
      <c r="G748" s="60"/>
      <c r="H748" s="60"/>
      <c r="I748" s="39"/>
      <c r="J748" s="61"/>
      <c r="K748" s="62"/>
      <c r="L748" s="62"/>
      <c r="M748" s="37"/>
    </row>
    <row r="749" spans="1:13">
      <c r="A749" s="32"/>
      <c r="B749" s="60"/>
      <c r="C749" s="60"/>
      <c r="D749" s="60"/>
      <c r="E749" s="60"/>
      <c r="F749" s="60"/>
      <c r="G749" s="60"/>
      <c r="H749" s="60"/>
      <c r="I749" s="39"/>
      <c r="J749" s="61"/>
      <c r="K749" s="62"/>
      <c r="L749" s="62"/>
      <c r="M749" s="37"/>
    </row>
    <row r="750" spans="1:13">
      <c r="A750" s="32"/>
      <c r="B750" s="60"/>
      <c r="C750" s="60"/>
      <c r="D750" s="60"/>
      <c r="E750" s="60"/>
      <c r="F750" s="60"/>
      <c r="G750" s="60"/>
      <c r="H750" s="60"/>
      <c r="I750" s="39"/>
      <c r="J750" s="61"/>
      <c r="K750" s="62"/>
      <c r="L750" s="62"/>
      <c r="M750" s="37"/>
    </row>
    <row r="751" spans="1:13">
      <c r="A751" s="32"/>
      <c r="B751" s="60"/>
      <c r="C751" s="60"/>
      <c r="D751" s="60"/>
      <c r="E751" s="60"/>
      <c r="F751" s="60"/>
      <c r="G751" s="60"/>
      <c r="H751" s="60"/>
      <c r="I751" s="39"/>
      <c r="J751" s="61"/>
      <c r="K751" s="62"/>
      <c r="L751" s="62"/>
      <c r="M751" s="37"/>
    </row>
    <row r="752" spans="1:13">
      <c r="A752" s="32"/>
      <c r="B752" s="60"/>
      <c r="C752" s="60"/>
      <c r="D752" s="60"/>
      <c r="E752" s="60"/>
      <c r="F752" s="60"/>
      <c r="G752" s="60"/>
      <c r="H752" s="60"/>
      <c r="I752" s="39"/>
      <c r="J752" s="61"/>
      <c r="K752" s="62"/>
      <c r="L752" s="62"/>
      <c r="M752" s="37"/>
    </row>
    <row r="753" spans="1:13">
      <c r="A753" s="32"/>
      <c r="B753" s="60"/>
      <c r="C753" s="60"/>
      <c r="D753" s="60"/>
      <c r="E753" s="60"/>
      <c r="F753" s="60"/>
      <c r="G753" s="60"/>
      <c r="H753" s="60"/>
      <c r="I753" s="39"/>
      <c r="J753" s="61"/>
      <c r="K753" s="62"/>
      <c r="L753" s="62"/>
      <c r="M753" s="37"/>
    </row>
    <row r="754" spans="1:13">
      <c r="A754" s="32"/>
      <c r="B754" s="60"/>
      <c r="C754" s="60"/>
      <c r="D754" s="60"/>
      <c r="E754" s="60"/>
      <c r="F754" s="60"/>
      <c r="G754" s="60"/>
      <c r="H754" s="60"/>
      <c r="I754" s="39"/>
      <c r="J754" s="61"/>
      <c r="K754" s="62"/>
      <c r="L754" s="62"/>
      <c r="M754" s="37"/>
    </row>
    <row r="755" spans="1:13">
      <c r="A755" s="32"/>
      <c r="B755" s="60"/>
      <c r="C755" s="60"/>
      <c r="D755" s="60"/>
      <c r="E755" s="60"/>
      <c r="F755" s="60"/>
      <c r="G755" s="60"/>
      <c r="H755" s="60"/>
      <c r="I755" s="39"/>
      <c r="J755" s="61"/>
      <c r="K755" s="62"/>
      <c r="L755" s="62"/>
      <c r="M755" s="37"/>
    </row>
    <row r="756" spans="1:13" ht="13" thickBot="1">
      <c r="A756" s="98"/>
      <c r="B756" s="99"/>
      <c r="C756" s="99"/>
      <c r="D756" s="99"/>
      <c r="E756" s="99"/>
      <c r="F756" s="99"/>
      <c r="G756" s="99"/>
      <c r="H756" s="99"/>
      <c r="I756" s="100"/>
      <c r="J756" s="101"/>
      <c r="K756" s="102"/>
      <c r="L756" s="102"/>
      <c r="M756" s="103"/>
    </row>
    <row r="757" spans="1:13" ht="14">
      <c r="A757" s="714" t="s">
        <v>28</v>
      </c>
      <c r="B757" s="715"/>
      <c r="C757" s="716" t="s">
        <v>6</v>
      </c>
      <c r="D757" s="717"/>
      <c r="E757" s="717"/>
      <c r="F757" s="717"/>
      <c r="G757" s="717"/>
      <c r="H757" s="717"/>
      <c r="I757" s="717"/>
      <c r="J757" s="718"/>
      <c r="K757" s="719" t="s">
        <v>7</v>
      </c>
      <c r="L757" s="720"/>
      <c r="M757" s="19" t="s">
        <v>8</v>
      </c>
    </row>
    <row r="758" spans="1:13" ht="52.5" customHeight="1" thickBot="1">
      <c r="A758" s="721" t="str">
        <f>'1 PY-PPTO'!B14</f>
        <v>P-003</v>
      </c>
      <c r="B758" s="722"/>
      <c r="C758" s="723" t="str">
        <f>'1 PY-PPTO'!C14</f>
        <v>INYECCIÓN DE FISURAS Y/O GRIETAS INACTIVAS (INCLUYE ALQUILER DE EQUIPO, SUMINISTRO DE MATERIALES Y MANO DE OBRA PARA SU INSTALACIÓN)</v>
      </c>
      <c r="D758" s="724"/>
      <c r="E758" s="724"/>
      <c r="F758" s="724"/>
      <c r="G758" s="724"/>
      <c r="H758" s="724"/>
      <c r="I758" s="724"/>
      <c r="J758" s="725"/>
      <c r="K758" s="723" t="str">
        <f>'1 PY-PPTO'!H14</f>
        <v>ML</v>
      </c>
      <c r="L758" s="725"/>
      <c r="M758" s="20">
        <f>I816</f>
        <v>232</v>
      </c>
    </row>
    <row r="759" spans="1:13" ht="14">
      <c r="A759" s="21"/>
      <c r="B759" s="22"/>
      <c r="C759" s="22"/>
      <c r="D759" s="22"/>
      <c r="E759" s="22"/>
      <c r="F759" s="22"/>
      <c r="G759" s="22"/>
      <c r="H759" s="22"/>
      <c r="I759" s="22"/>
      <c r="J759" s="22"/>
      <c r="K759" s="22"/>
      <c r="L759" s="22"/>
      <c r="M759" s="23"/>
    </row>
    <row r="760" spans="1:13" ht="14">
      <c r="A760" s="738" t="s">
        <v>29</v>
      </c>
      <c r="B760" s="739"/>
      <c r="C760" s="740" t="s">
        <v>30</v>
      </c>
      <c r="D760" s="741"/>
      <c r="E760" s="741"/>
      <c r="F760" s="742"/>
      <c r="G760" s="743" t="s">
        <v>31</v>
      </c>
      <c r="H760" s="743"/>
      <c r="I760" s="740" t="s">
        <v>32</v>
      </c>
      <c r="J760" s="741"/>
      <c r="K760" s="741"/>
      <c r="L760" s="741"/>
      <c r="M760" s="744"/>
    </row>
    <row r="761" spans="1:13" ht="14">
      <c r="A761" s="24"/>
      <c r="B761" s="25"/>
      <c r="C761" s="25"/>
      <c r="D761" s="25"/>
      <c r="E761" s="25"/>
      <c r="F761" s="25"/>
      <c r="G761" s="25"/>
      <c r="H761" s="25"/>
      <c r="I761" s="26"/>
      <c r="J761" s="26"/>
      <c r="K761" s="25"/>
      <c r="L761" s="25"/>
      <c r="M761" s="27"/>
    </row>
    <row r="762" spans="1:13" ht="15" customHeight="1">
      <c r="A762" s="747" t="s">
        <v>65</v>
      </c>
      <c r="B762" s="745"/>
      <c r="C762" s="745"/>
      <c r="D762" s="745"/>
      <c r="E762" s="745"/>
      <c r="F762" s="745"/>
      <c r="G762" s="745"/>
      <c r="H762" s="745"/>
      <c r="I762" s="745"/>
      <c r="J762" s="745"/>
      <c r="K762" s="745"/>
      <c r="L762" s="745"/>
      <c r="M762" s="748"/>
    </row>
    <row r="763" spans="1:13">
      <c r="A763" s="32"/>
      <c r="B763" s="33"/>
      <c r="C763" s="33"/>
      <c r="D763" s="33"/>
      <c r="E763" s="33"/>
      <c r="F763" s="33"/>
      <c r="G763" s="33"/>
      <c r="H763" s="33"/>
      <c r="I763" s="34"/>
      <c r="J763" s="35"/>
      <c r="K763" s="36"/>
      <c r="L763" s="36"/>
      <c r="M763" s="37"/>
    </row>
    <row r="764" spans="1:13">
      <c r="A764" s="38"/>
      <c r="B764" s="33"/>
      <c r="C764" s="33"/>
      <c r="D764" s="33"/>
      <c r="E764" s="33"/>
      <c r="F764" s="33"/>
      <c r="G764" s="33"/>
      <c r="H764" s="33"/>
      <c r="I764" s="39"/>
      <c r="J764" s="40"/>
      <c r="K764" s="41"/>
      <c r="L764" s="41"/>
      <c r="M764" s="42"/>
    </row>
    <row r="765" spans="1:13">
      <c r="A765" s="43"/>
      <c r="B765" s="44"/>
      <c r="C765" s="44"/>
      <c r="D765" s="44"/>
      <c r="E765" s="44"/>
      <c r="F765" s="44"/>
      <c r="G765" s="44"/>
      <c r="H765" s="44"/>
      <c r="I765" s="44"/>
      <c r="J765" s="44"/>
      <c r="K765" s="44"/>
      <c r="L765" s="44"/>
      <c r="M765" s="45"/>
    </row>
    <row r="766" spans="1:13">
      <c r="A766" s="43"/>
      <c r="B766" s="44"/>
      <c r="C766" s="44"/>
      <c r="D766" s="44"/>
      <c r="E766" s="44"/>
      <c r="F766" s="44"/>
      <c r="G766" s="44"/>
      <c r="H766" s="44"/>
      <c r="I766" s="44"/>
      <c r="J766" s="44"/>
      <c r="K766" s="44"/>
      <c r="L766" s="44"/>
      <c r="M766" s="45"/>
    </row>
    <row r="767" spans="1:13">
      <c r="A767" s="43"/>
      <c r="B767" s="44"/>
      <c r="C767" s="44"/>
      <c r="D767" s="44"/>
      <c r="E767" s="44"/>
      <c r="F767" s="44"/>
      <c r="G767" s="44"/>
      <c r="H767" s="44"/>
      <c r="I767" s="44"/>
      <c r="J767" s="44"/>
      <c r="K767" s="44"/>
      <c r="L767" s="44"/>
      <c r="M767" s="45"/>
    </row>
    <row r="768" spans="1:13">
      <c r="A768" s="43"/>
      <c r="B768" s="44"/>
      <c r="C768" s="44"/>
      <c r="D768" s="44"/>
      <c r="E768" s="44"/>
      <c r="F768" s="44"/>
      <c r="G768" s="44"/>
      <c r="H768" s="44"/>
      <c r="I768" s="44"/>
      <c r="J768" s="44"/>
      <c r="K768" s="44"/>
      <c r="L768" s="44"/>
      <c r="M768" s="45"/>
    </row>
    <row r="769" spans="1:13">
      <c r="A769" s="43"/>
      <c r="B769" s="44"/>
      <c r="C769" s="44"/>
      <c r="D769" s="44"/>
      <c r="E769" s="44"/>
      <c r="F769" s="44"/>
      <c r="G769" s="44"/>
      <c r="H769" s="44"/>
      <c r="I769" s="44"/>
      <c r="J769" s="44"/>
      <c r="K769" s="44"/>
      <c r="L769" s="44"/>
      <c r="M769" s="45"/>
    </row>
    <row r="770" spans="1:13">
      <c r="A770" s="43"/>
      <c r="B770" s="44"/>
      <c r="C770" s="44"/>
      <c r="D770" s="44"/>
      <c r="E770" s="44"/>
      <c r="F770" s="44"/>
      <c r="G770" s="44"/>
      <c r="H770" s="44"/>
      <c r="I770" s="44"/>
      <c r="J770" s="44"/>
      <c r="K770" s="44"/>
      <c r="L770" s="44"/>
      <c r="M770" s="45"/>
    </row>
    <row r="771" spans="1:13">
      <c r="A771" s="43"/>
      <c r="B771" s="44"/>
      <c r="C771" s="44"/>
      <c r="D771" s="44"/>
      <c r="E771" s="44"/>
      <c r="F771" s="44"/>
      <c r="G771" s="44"/>
      <c r="H771" s="44"/>
      <c r="I771" s="44"/>
      <c r="J771" s="44"/>
      <c r="K771" s="44"/>
      <c r="L771" s="44"/>
      <c r="M771" s="45"/>
    </row>
    <row r="772" spans="1:13">
      <c r="A772" s="43"/>
      <c r="B772" s="44"/>
      <c r="C772" s="44"/>
      <c r="D772" s="44"/>
      <c r="E772" s="44"/>
      <c r="F772" s="44"/>
      <c r="G772" s="44"/>
      <c r="H772" s="44"/>
      <c r="I772" s="44"/>
      <c r="J772" s="44"/>
      <c r="K772" s="44"/>
      <c r="L772" s="44"/>
      <c r="M772" s="45"/>
    </row>
    <row r="773" spans="1:13">
      <c r="A773" s="43"/>
      <c r="B773" s="44"/>
      <c r="C773" s="44"/>
      <c r="D773" s="44"/>
      <c r="E773" s="44"/>
      <c r="F773" s="44"/>
      <c r="G773" s="44"/>
      <c r="H773" s="44"/>
      <c r="I773" s="44"/>
      <c r="J773" s="44"/>
      <c r="K773" s="44"/>
      <c r="L773" s="44"/>
      <c r="M773" s="45"/>
    </row>
    <row r="774" spans="1:13">
      <c r="A774" s="43"/>
      <c r="B774" s="44"/>
      <c r="C774" s="44"/>
      <c r="D774" s="44"/>
      <c r="E774" s="44"/>
      <c r="F774" s="44"/>
      <c r="G774" s="44"/>
      <c r="H774" s="44"/>
      <c r="I774" s="44"/>
      <c r="J774" s="44"/>
      <c r="K774" s="44"/>
      <c r="L774" s="44"/>
      <c r="M774" s="45"/>
    </row>
    <row r="775" spans="1:13">
      <c r="A775" s="43"/>
      <c r="B775" s="44"/>
      <c r="C775" s="44"/>
      <c r="D775" s="44"/>
      <c r="E775" s="44"/>
      <c r="F775" s="44"/>
      <c r="G775" s="44"/>
      <c r="H775" s="44"/>
      <c r="I775" s="44"/>
      <c r="J775" s="44"/>
      <c r="K775" s="44"/>
      <c r="L775" s="44"/>
      <c r="M775" s="45"/>
    </row>
    <row r="776" spans="1:13">
      <c r="A776" s="43"/>
      <c r="B776" s="44"/>
      <c r="C776" s="44"/>
      <c r="D776" s="44"/>
      <c r="E776" s="44"/>
      <c r="F776" s="44"/>
      <c r="G776" s="44"/>
      <c r="H776" s="44"/>
      <c r="I776" s="44"/>
      <c r="J776" s="44"/>
      <c r="K776" s="44"/>
      <c r="L776" s="44"/>
      <c r="M776" s="45"/>
    </row>
    <row r="777" spans="1:13">
      <c r="A777" s="43"/>
      <c r="B777" s="44"/>
      <c r="C777" s="44"/>
      <c r="D777" s="44"/>
      <c r="E777" s="44"/>
      <c r="F777" s="44"/>
      <c r="G777" s="44"/>
      <c r="H777" s="44"/>
      <c r="I777" s="44"/>
      <c r="J777" s="44"/>
      <c r="K777" s="44"/>
      <c r="L777" s="44"/>
      <c r="M777" s="45"/>
    </row>
    <row r="778" spans="1:13">
      <c r="A778" s="43"/>
      <c r="B778" s="44"/>
      <c r="C778" s="44"/>
      <c r="D778" s="44"/>
      <c r="E778" s="44"/>
      <c r="F778" s="44"/>
      <c r="G778" s="44"/>
      <c r="H778" s="44"/>
      <c r="I778" s="44"/>
      <c r="J778" s="44"/>
      <c r="K778" s="44"/>
      <c r="L778" s="44"/>
      <c r="M778" s="45"/>
    </row>
    <row r="779" spans="1:13">
      <c r="A779" s="43"/>
      <c r="B779" s="44"/>
      <c r="C779" s="44"/>
      <c r="D779" s="44"/>
      <c r="E779" s="44"/>
      <c r="F779" s="44"/>
      <c r="G779" s="44"/>
      <c r="H779" s="44"/>
      <c r="I779" s="44"/>
      <c r="J779" s="44"/>
      <c r="K779" s="44"/>
      <c r="L779" s="44"/>
      <c r="M779" s="45"/>
    </row>
    <row r="780" spans="1:13">
      <c r="A780" s="43"/>
      <c r="B780" s="44"/>
      <c r="C780" s="44"/>
      <c r="D780" s="44"/>
      <c r="E780" s="44"/>
      <c r="F780" s="44"/>
      <c r="G780" s="44"/>
      <c r="H780" s="44"/>
      <c r="I780" s="44"/>
      <c r="J780" s="44"/>
      <c r="K780" s="44"/>
      <c r="L780" s="44"/>
      <c r="M780" s="45"/>
    </row>
    <row r="781" spans="1:13">
      <c r="A781" s="43"/>
      <c r="B781" s="44"/>
      <c r="C781" s="44"/>
      <c r="D781" s="44"/>
      <c r="E781" s="44"/>
      <c r="F781" s="44"/>
      <c r="G781" s="44"/>
      <c r="H781" s="44"/>
      <c r="I781" s="44"/>
      <c r="J781" s="44"/>
      <c r="K781" s="44"/>
      <c r="L781" s="44"/>
      <c r="M781" s="45"/>
    </row>
    <row r="782" spans="1:13">
      <c r="A782" s="43"/>
      <c r="B782" s="44"/>
      <c r="C782" s="44"/>
      <c r="D782" s="44"/>
      <c r="E782" s="44"/>
      <c r="F782" s="44"/>
      <c r="G782" s="44"/>
      <c r="H782" s="44"/>
      <c r="I782" s="44"/>
      <c r="J782" s="44"/>
      <c r="K782" s="44"/>
      <c r="L782" s="44"/>
      <c r="M782" s="45"/>
    </row>
    <row r="783" spans="1:13">
      <c r="A783" s="43"/>
      <c r="B783" s="44"/>
      <c r="C783" s="44"/>
      <c r="D783" s="44"/>
      <c r="E783" s="44"/>
      <c r="F783" s="44"/>
      <c r="G783" s="44"/>
      <c r="H783" s="44"/>
      <c r="I783" s="44"/>
      <c r="J783" s="44"/>
      <c r="K783" s="44"/>
      <c r="L783" s="44"/>
      <c r="M783" s="45"/>
    </row>
    <row r="784" spans="1:13">
      <c r="A784" s="43"/>
      <c r="B784" s="44"/>
      <c r="C784" s="44"/>
      <c r="D784" s="44"/>
      <c r="E784" s="44"/>
      <c r="F784" s="44"/>
      <c r="G784" s="44"/>
      <c r="H784" s="44"/>
      <c r="I784" s="44"/>
      <c r="J784" s="44"/>
      <c r="K784" s="44"/>
      <c r="L784" s="44"/>
      <c r="M784" s="45"/>
    </row>
    <row r="785" spans="1:13">
      <c r="A785" s="43"/>
      <c r="B785" s="44"/>
      <c r="C785" s="44"/>
      <c r="D785" s="44"/>
      <c r="E785" s="44"/>
      <c r="F785" s="44"/>
      <c r="G785" s="44"/>
      <c r="H785" s="44"/>
      <c r="I785" s="44"/>
      <c r="J785" s="44"/>
      <c r="K785" s="44"/>
      <c r="L785" s="44"/>
      <c r="M785" s="45"/>
    </row>
    <row r="786" spans="1:13">
      <c r="A786" s="43"/>
      <c r="B786" s="44"/>
      <c r="C786" s="44"/>
      <c r="D786" s="44"/>
      <c r="E786" s="44"/>
      <c r="F786" s="44"/>
      <c r="G786" s="44"/>
      <c r="H786" s="44"/>
      <c r="I786" s="44"/>
      <c r="J786" s="44"/>
      <c r="K786" s="44"/>
      <c r="L786" s="44"/>
      <c r="M786" s="45"/>
    </row>
    <row r="787" spans="1:13">
      <c r="A787" s="43"/>
      <c r="B787" s="44"/>
      <c r="C787" s="44"/>
      <c r="D787" s="44"/>
      <c r="E787" s="44"/>
      <c r="F787" s="44"/>
      <c r="G787" s="44"/>
      <c r="H787" s="44"/>
      <c r="I787" s="44"/>
      <c r="J787" s="44"/>
      <c r="K787" s="44"/>
      <c r="L787" s="44"/>
      <c r="M787" s="45"/>
    </row>
    <row r="788" spans="1:13" ht="14">
      <c r="A788" s="43"/>
      <c r="B788" s="749" t="s">
        <v>47</v>
      </c>
      <c r="C788" s="749"/>
      <c r="D788" s="749"/>
      <c r="E788" s="104"/>
      <c r="F788" s="104"/>
      <c r="G788" s="104"/>
      <c r="H788" s="749"/>
      <c r="I788" s="749"/>
      <c r="J788" s="749"/>
      <c r="K788" s="749"/>
      <c r="L788" s="44"/>
      <c r="M788" s="45"/>
    </row>
    <row r="789" spans="1:13">
      <c r="A789" s="43"/>
      <c r="B789" s="44"/>
      <c r="C789" s="44"/>
      <c r="D789" s="44"/>
      <c r="E789" s="44"/>
      <c r="F789" s="44"/>
      <c r="G789" s="44"/>
      <c r="H789" s="44"/>
      <c r="I789" s="44"/>
      <c r="J789" s="44"/>
      <c r="K789" s="44"/>
      <c r="L789" s="44"/>
      <c r="M789" s="45"/>
    </row>
    <row r="790" spans="1:13">
      <c r="A790" s="43"/>
      <c r="B790" s="44"/>
      <c r="C790" s="44"/>
      <c r="D790" s="44"/>
      <c r="E790" s="44"/>
      <c r="F790" s="44"/>
      <c r="G790" s="44"/>
      <c r="H790" s="44"/>
      <c r="I790" s="44"/>
      <c r="J790" s="44"/>
      <c r="K790" s="44"/>
      <c r="L790" s="44"/>
      <c r="M790" s="45"/>
    </row>
    <row r="791" spans="1:13">
      <c r="A791" s="43"/>
      <c r="B791" s="44"/>
      <c r="C791" s="44"/>
      <c r="D791" s="44"/>
      <c r="E791" s="44"/>
      <c r="F791" s="44"/>
      <c r="G791" s="44"/>
      <c r="H791" s="44"/>
      <c r="I791" s="44"/>
      <c r="J791" s="44"/>
      <c r="K791" s="44"/>
      <c r="L791" s="44"/>
      <c r="M791" s="45"/>
    </row>
    <row r="792" spans="1:13">
      <c r="A792" s="43"/>
      <c r="B792" s="44"/>
      <c r="C792" s="44"/>
      <c r="D792" s="44"/>
      <c r="E792" s="44"/>
      <c r="F792" s="44"/>
      <c r="G792" s="44"/>
      <c r="H792" s="44"/>
      <c r="I792" s="44"/>
      <c r="J792" s="44"/>
      <c r="K792" s="44"/>
      <c r="L792" s="44"/>
      <c r="M792" s="45"/>
    </row>
    <row r="793" spans="1:13">
      <c r="A793" s="43"/>
      <c r="B793" s="44"/>
      <c r="C793" s="44"/>
      <c r="D793" s="44"/>
      <c r="E793" s="44"/>
      <c r="F793" s="44"/>
      <c r="G793" s="44"/>
      <c r="H793" s="44"/>
      <c r="I793" s="44"/>
      <c r="J793" s="44"/>
      <c r="K793" s="44"/>
      <c r="L793" s="44"/>
      <c r="M793" s="45"/>
    </row>
    <row r="794" spans="1:13">
      <c r="A794" s="43"/>
      <c r="B794" s="44"/>
      <c r="C794" s="44"/>
      <c r="D794" s="44"/>
      <c r="E794" s="44"/>
      <c r="F794" s="44"/>
      <c r="G794" s="44"/>
      <c r="H794" s="44"/>
      <c r="I794" s="44"/>
      <c r="J794" s="44"/>
      <c r="K794" s="44"/>
      <c r="L794" s="44"/>
      <c r="M794" s="45"/>
    </row>
    <row r="795" spans="1:13">
      <c r="A795" s="43"/>
      <c r="B795" s="44"/>
      <c r="C795" s="44"/>
      <c r="D795" s="44"/>
      <c r="E795" s="44"/>
      <c r="F795" s="44"/>
      <c r="G795" s="44"/>
      <c r="H795" s="44"/>
      <c r="I795" s="44"/>
      <c r="J795" s="44"/>
      <c r="K795" s="44"/>
      <c r="L795" s="44"/>
      <c r="M795" s="45"/>
    </row>
    <row r="796" spans="1:13">
      <c r="A796" s="43"/>
      <c r="B796" s="44"/>
      <c r="C796" s="44"/>
      <c r="D796" s="44"/>
      <c r="E796" s="44"/>
      <c r="F796" s="44"/>
      <c r="G796" s="44"/>
      <c r="H796" s="44"/>
      <c r="I796" s="44"/>
      <c r="J796" s="44"/>
      <c r="K796" s="44"/>
      <c r="L796" s="44"/>
      <c r="M796" s="45"/>
    </row>
    <row r="797" spans="1:13">
      <c r="A797" s="43"/>
      <c r="B797" s="44"/>
      <c r="C797" s="44"/>
      <c r="D797" s="44"/>
      <c r="E797" s="44"/>
      <c r="F797" s="44"/>
      <c r="G797" s="44"/>
      <c r="H797" s="44"/>
      <c r="I797" s="44"/>
      <c r="J797" s="44"/>
      <c r="K797" s="44"/>
      <c r="L797" s="44"/>
      <c r="M797" s="45"/>
    </row>
    <row r="798" spans="1:13">
      <c r="A798" s="43"/>
      <c r="B798" s="44"/>
      <c r="C798" s="44"/>
      <c r="D798" s="44"/>
      <c r="E798" s="44"/>
      <c r="F798" s="44"/>
      <c r="G798" s="44"/>
      <c r="H798" s="44"/>
      <c r="I798" s="44"/>
      <c r="J798" s="44"/>
      <c r="K798" s="44"/>
      <c r="L798" s="44"/>
      <c r="M798" s="45"/>
    </row>
    <row r="799" spans="1:13">
      <c r="A799" s="43"/>
      <c r="B799" s="44"/>
      <c r="C799" s="44"/>
      <c r="D799" s="44"/>
      <c r="E799" s="44"/>
      <c r="F799" s="44"/>
      <c r="G799" s="44"/>
      <c r="H799" s="44"/>
      <c r="I799" s="44"/>
      <c r="J799" s="44"/>
      <c r="K799" s="44"/>
      <c r="L799" s="44"/>
      <c r="M799" s="45"/>
    </row>
    <row r="800" spans="1:13">
      <c r="A800" s="43"/>
      <c r="B800" s="44"/>
      <c r="C800" s="44"/>
      <c r="D800" s="44"/>
      <c r="E800" s="44"/>
      <c r="F800" s="44"/>
      <c r="G800" s="44"/>
      <c r="H800" s="44"/>
      <c r="I800" s="44"/>
      <c r="J800" s="44"/>
      <c r="K800" s="44"/>
      <c r="L800" s="44"/>
      <c r="M800" s="45"/>
    </row>
    <row r="801" spans="1:13">
      <c r="A801" s="43"/>
      <c r="B801" s="44"/>
      <c r="C801" s="44"/>
      <c r="D801" s="44"/>
      <c r="E801" s="44"/>
      <c r="F801" s="44"/>
      <c r="G801" s="44"/>
      <c r="H801" s="44"/>
      <c r="I801" s="44"/>
      <c r="J801" s="44"/>
      <c r="K801" s="44"/>
      <c r="L801" s="44"/>
      <c r="M801" s="45"/>
    </row>
    <row r="802" spans="1:13">
      <c r="A802" s="43"/>
      <c r="B802" s="44"/>
      <c r="C802" s="44"/>
      <c r="D802" s="44"/>
      <c r="E802" s="44"/>
      <c r="F802" s="44"/>
      <c r="G802" s="44"/>
      <c r="H802" s="44"/>
      <c r="I802" s="44"/>
      <c r="J802" s="44"/>
      <c r="K802" s="44"/>
      <c r="L802" s="44"/>
      <c r="M802" s="45"/>
    </row>
    <row r="803" spans="1:13">
      <c r="A803" s="43"/>
      <c r="B803" s="44"/>
      <c r="C803" s="44"/>
      <c r="D803" s="44"/>
      <c r="E803" s="44"/>
      <c r="F803" s="44"/>
      <c r="G803" s="44"/>
      <c r="H803" s="44"/>
      <c r="I803" s="44"/>
      <c r="J803" s="44"/>
      <c r="K803" s="44"/>
      <c r="L803" s="44"/>
      <c r="M803" s="45"/>
    </row>
    <row r="804" spans="1:13">
      <c r="A804" s="43"/>
      <c r="B804" s="44"/>
      <c r="C804" s="44"/>
      <c r="D804" s="44"/>
      <c r="E804" s="44"/>
      <c r="F804" s="44"/>
      <c r="G804" s="44"/>
      <c r="H804" s="44"/>
      <c r="I804" s="44"/>
      <c r="J804" s="44"/>
      <c r="K804" s="44"/>
      <c r="L804" s="44"/>
      <c r="M804" s="45"/>
    </row>
    <row r="805" spans="1:13">
      <c r="A805" s="43"/>
      <c r="B805" s="44"/>
      <c r="C805" s="44"/>
      <c r="D805" s="44"/>
      <c r="E805" s="44"/>
      <c r="F805" s="44"/>
      <c r="G805" s="44"/>
      <c r="H805" s="44"/>
      <c r="I805" s="44"/>
      <c r="J805" s="44"/>
      <c r="K805" s="44"/>
      <c r="L805" s="44"/>
      <c r="M805" s="45"/>
    </row>
    <row r="806" spans="1:13">
      <c r="A806" s="43"/>
      <c r="B806" s="44"/>
      <c r="C806" s="44"/>
      <c r="D806" s="44"/>
      <c r="E806" s="44"/>
      <c r="F806" s="44"/>
      <c r="G806" s="44"/>
      <c r="H806" s="44"/>
      <c r="I806" s="44"/>
      <c r="J806" s="44"/>
      <c r="K806" s="44"/>
      <c r="L806" s="44"/>
      <c r="M806" s="45"/>
    </row>
    <row r="807" spans="1:13">
      <c r="A807" s="43"/>
      <c r="B807" s="44"/>
      <c r="C807" s="44"/>
      <c r="D807" s="44"/>
      <c r="E807" s="44"/>
      <c r="F807" s="44"/>
      <c r="G807" s="44"/>
      <c r="H807" s="44"/>
      <c r="I807" s="44"/>
      <c r="J807" s="44"/>
      <c r="K807" s="44"/>
      <c r="L807" s="44"/>
      <c r="M807" s="45"/>
    </row>
    <row r="808" spans="1:13" ht="14">
      <c r="A808" s="735" t="s">
        <v>36</v>
      </c>
      <c r="B808" s="736"/>
      <c r="C808" s="736"/>
      <c r="D808" s="736"/>
      <c r="E808" s="736"/>
      <c r="F808" s="736"/>
      <c r="G808" s="736"/>
      <c r="H808" s="736"/>
      <c r="I808" s="736"/>
      <c r="J808" s="736"/>
      <c r="K808" s="736"/>
      <c r="L808" s="736"/>
      <c r="M808" s="737"/>
    </row>
    <row r="809" spans="1:13">
      <c r="A809" s="43"/>
      <c r="B809" s="44"/>
      <c r="C809" s="44"/>
      <c r="D809" s="44"/>
      <c r="E809" s="44"/>
      <c r="F809" s="44"/>
      <c r="G809" s="44"/>
      <c r="H809" s="44"/>
      <c r="I809" s="44"/>
      <c r="J809" s="44"/>
      <c r="K809" s="44"/>
      <c r="L809" s="44"/>
      <c r="M809" s="45"/>
    </row>
    <row r="810" spans="1:13">
      <c r="A810" s="43"/>
      <c r="B810" s="44"/>
      <c r="C810" s="44"/>
      <c r="D810" s="44"/>
      <c r="E810" s="44"/>
      <c r="F810" s="44"/>
      <c r="G810" s="44"/>
      <c r="H810" s="44"/>
      <c r="I810" s="44"/>
      <c r="J810" s="44"/>
      <c r="K810" s="44"/>
      <c r="L810" s="44"/>
      <c r="M810" s="45"/>
    </row>
    <row r="811" spans="1:13" ht="37.5">
      <c r="A811" s="43"/>
      <c r="B811" s="88" t="s">
        <v>37</v>
      </c>
      <c r="C811" s="46" t="s">
        <v>38</v>
      </c>
      <c r="D811" s="46" t="s">
        <v>39</v>
      </c>
      <c r="E811" s="46" t="s">
        <v>40</v>
      </c>
      <c r="F811" s="46" t="s">
        <v>41</v>
      </c>
      <c r="G811" s="46" t="s">
        <v>42</v>
      </c>
      <c r="H811" s="88" t="s">
        <v>69</v>
      </c>
      <c r="I811" s="46" t="s">
        <v>58</v>
      </c>
      <c r="J811" s="44"/>
      <c r="K811" s="44"/>
      <c r="L811" s="44"/>
      <c r="M811" s="45"/>
    </row>
    <row r="812" spans="1:13" ht="37.5">
      <c r="A812" s="43"/>
      <c r="B812" s="47" t="s">
        <v>70</v>
      </c>
      <c r="C812" s="48">
        <v>0.5</v>
      </c>
      <c r="D812" s="48">
        <v>4</v>
      </c>
      <c r="E812" s="105">
        <f>C812*D812</f>
        <v>2</v>
      </c>
      <c r="F812" s="49">
        <v>10</v>
      </c>
      <c r="G812" s="48">
        <f>F812*E812</f>
        <v>20</v>
      </c>
      <c r="H812" s="48">
        <v>2</v>
      </c>
      <c r="I812" s="48">
        <f>H812*G812</f>
        <v>40</v>
      </c>
      <c r="J812" s="44"/>
      <c r="K812" s="44"/>
      <c r="L812" s="44"/>
      <c r="M812" s="45"/>
    </row>
    <row r="813" spans="1:13" ht="50">
      <c r="A813" s="43"/>
      <c r="B813" s="47" t="s">
        <v>48</v>
      </c>
      <c r="C813" s="48">
        <f>0.2+0.2</f>
        <v>0.4</v>
      </c>
      <c r="D813" s="48">
        <v>30</v>
      </c>
      <c r="E813" s="48">
        <f>D813*C813</f>
        <v>12</v>
      </c>
      <c r="F813" s="49">
        <v>2</v>
      </c>
      <c r="G813" s="48">
        <f>F813*E813</f>
        <v>24</v>
      </c>
      <c r="H813" s="48">
        <v>2</v>
      </c>
      <c r="I813" s="48">
        <f>H813*G813</f>
        <v>48</v>
      </c>
      <c r="J813" s="44"/>
      <c r="K813" s="44"/>
      <c r="L813" s="44"/>
      <c r="M813" s="45"/>
    </row>
    <row r="814" spans="1:13" ht="50">
      <c r="A814" s="43"/>
      <c r="B814" s="47" t="s">
        <v>49</v>
      </c>
      <c r="C814" s="48">
        <v>4</v>
      </c>
      <c r="D814" s="48">
        <v>0.2</v>
      </c>
      <c r="E814" s="48">
        <f>D814*C814</f>
        <v>0.8</v>
      </c>
      <c r="F814" s="49">
        <v>30</v>
      </c>
      <c r="G814" s="48">
        <f>F814*E814</f>
        <v>24</v>
      </c>
      <c r="H814" s="48">
        <v>2</v>
      </c>
      <c r="I814" s="48">
        <f>H814*G814</f>
        <v>48</v>
      </c>
      <c r="J814" s="44"/>
      <c r="K814" s="44"/>
      <c r="L814" s="44"/>
      <c r="M814" s="45"/>
    </row>
    <row r="815" spans="1:13" ht="62.5">
      <c r="A815" s="43"/>
      <c r="B815" s="47" t="s">
        <v>50</v>
      </c>
      <c r="C815" s="48">
        <v>8</v>
      </c>
      <c r="D815" s="48">
        <v>0.2</v>
      </c>
      <c r="E815" s="48">
        <f>D815*C815</f>
        <v>1.6</v>
      </c>
      <c r="F815" s="49">
        <v>30</v>
      </c>
      <c r="G815" s="48">
        <f>F815*E815</f>
        <v>48</v>
      </c>
      <c r="H815" s="48">
        <v>2</v>
      </c>
      <c r="I815" s="48">
        <f>H815*G815</f>
        <v>96</v>
      </c>
      <c r="J815" s="44"/>
      <c r="K815" s="44"/>
      <c r="L815" s="44"/>
      <c r="M815" s="45"/>
    </row>
    <row r="816" spans="1:13">
      <c r="A816" s="43"/>
      <c r="H816" s="50" t="s">
        <v>46</v>
      </c>
      <c r="I816" s="51">
        <f>ROUND(SUM(I812:I815),2)</f>
        <v>232</v>
      </c>
      <c r="J816" s="44"/>
      <c r="K816" s="44"/>
      <c r="L816" s="44"/>
      <c r="M816" s="45"/>
    </row>
    <row r="817" spans="1:13">
      <c r="A817" s="43"/>
      <c r="H817" s="44"/>
      <c r="I817" s="44"/>
      <c r="J817" s="44"/>
      <c r="K817" s="44"/>
      <c r="L817" s="44"/>
      <c r="M817" s="45"/>
    </row>
    <row r="818" spans="1:13">
      <c r="A818" s="90"/>
      <c r="H818" s="106"/>
      <c r="M818" s="91"/>
    </row>
    <row r="819" spans="1:13">
      <c r="A819" s="43"/>
      <c r="B819" s="44"/>
      <c r="C819" s="44"/>
      <c r="D819" s="44"/>
      <c r="E819" s="44"/>
      <c r="F819" s="44"/>
      <c r="G819" s="44"/>
      <c r="H819" s="44"/>
      <c r="I819" s="44"/>
      <c r="J819" s="44"/>
      <c r="K819" s="44"/>
      <c r="L819" s="44"/>
      <c r="M819" s="45"/>
    </row>
    <row r="820" spans="1:13">
      <c r="A820" s="43"/>
      <c r="B820" s="44"/>
      <c r="C820" s="44"/>
      <c r="D820" s="44"/>
      <c r="E820" s="44"/>
      <c r="F820" s="44"/>
      <c r="G820" s="44"/>
      <c r="H820" s="44"/>
      <c r="I820" s="44"/>
      <c r="J820" s="44"/>
      <c r="K820" s="44"/>
      <c r="L820" s="44"/>
      <c r="M820" s="45"/>
    </row>
    <row r="821" spans="1:13">
      <c r="A821" s="43"/>
      <c r="B821" s="44"/>
      <c r="C821" s="44"/>
      <c r="D821" s="44"/>
      <c r="E821" s="44"/>
      <c r="F821" s="44"/>
      <c r="G821" s="44"/>
      <c r="H821" s="44"/>
      <c r="I821" s="44"/>
      <c r="J821" s="44"/>
      <c r="K821" s="44"/>
      <c r="L821" s="44"/>
      <c r="M821" s="45"/>
    </row>
    <row r="822" spans="1:13">
      <c r="A822" s="43"/>
      <c r="H822" s="44"/>
      <c r="I822" s="44"/>
      <c r="J822" s="44"/>
      <c r="K822" s="44"/>
      <c r="L822" s="44"/>
      <c r="M822" s="45"/>
    </row>
    <row r="823" spans="1:13">
      <c r="A823" s="43"/>
      <c r="H823" s="44"/>
      <c r="I823" s="44"/>
      <c r="J823" s="44"/>
      <c r="K823" s="44"/>
      <c r="L823" s="44"/>
      <c r="M823" s="45"/>
    </row>
    <row r="824" spans="1:13">
      <c r="A824" s="43"/>
      <c r="H824" s="44"/>
      <c r="I824" s="44"/>
      <c r="J824" s="44"/>
      <c r="K824" s="44"/>
      <c r="L824" s="44"/>
      <c r="M824" s="45"/>
    </row>
    <row r="825" spans="1:13">
      <c r="A825" s="43"/>
      <c r="H825" s="44"/>
      <c r="I825" s="44"/>
      <c r="J825" s="44"/>
      <c r="K825" s="44"/>
      <c r="L825" s="44"/>
      <c r="M825" s="45"/>
    </row>
    <row r="826" spans="1:13">
      <c r="A826" s="43"/>
      <c r="B826" s="44"/>
      <c r="C826" s="44"/>
      <c r="D826" s="44"/>
      <c r="E826" s="44"/>
      <c r="F826" s="44"/>
      <c r="G826" s="44"/>
      <c r="H826" s="44"/>
      <c r="I826" s="44"/>
      <c r="J826" s="44"/>
      <c r="K826" s="44"/>
      <c r="L826" s="44"/>
      <c r="M826" s="45"/>
    </row>
    <row r="827" spans="1:13">
      <c r="A827" s="43"/>
      <c r="B827" s="44"/>
      <c r="C827" s="44"/>
      <c r="D827" s="44"/>
      <c r="E827" s="44"/>
      <c r="F827" s="44"/>
      <c r="G827" s="44"/>
      <c r="H827" s="44"/>
      <c r="I827" s="44"/>
      <c r="J827" s="44"/>
      <c r="K827" s="44"/>
      <c r="L827" s="44"/>
      <c r="M827" s="45"/>
    </row>
    <row r="828" spans="1:13">
      <c r="A828" s="43"/>
      <c r="B828" s="44"/>
      <c r="C828" s="44"/>
      <c r="D828" s="44"/>
      <c r="E828" s="44"/>
      <c r="F828" s="44"/>
      <c r="G828" s="44"/>
      <c r="H828" s="44"/>
      <c r="I828" s="44"/>
      <c r="J828" s="44"/>
      <c r="K828" s="44"/>
      <c r="L828" s="44"/>
      <c r="M828" s="45"/>
    </row>
    <row r="829" spans="1:13">
      <c r="A829" s="43"/>
      <c r="B829" s="44"/>
      <c r="C829" s="44"/>
      <c r="D829" s="44"/>
      <c r="E829" s="44"/>
      <c r="F829" s="44"/>
      <c r="G829" s="44"/>
      <c r="H829" s="44"/>
      <c r="I829" s="44"/>
      <c r="J829" s="44"/>
      <c r="K829" s="44"/>
      <c r="L829" s="44"/>
      <c r="M829" s="45"/>
    </row>
    <row r="830" spans="1:13">
      <c r="A830" s="43"/>
      <c r="B830" s="44"/>
      <c r="C830" s="44"/>
      <c r="D830" s="44"/>
      <c r="E830" s="44"/>
      <c r="F830" s="44"/>
      <c r="G830" s="44"/>
      <c r="H830" s="44"/>
      <c r="I830" s="44"/>
      <c r="J830" s="44"/>
      <c r="K830" s="44"/>
      <c r="L830" s="44"/>
      <c r="M830" s="45"/>
    </row>
    <row r="831" spans="1:13">
      <c r="A831" s="43"/>
      <c r="B831" s="44"/>
      <c r="C831" s="44"/>
      <c r="D831" s="44"/>
      <c r="E831" s="44"/>
      <c r="F831" s="44"/>
      <c r="G831" s="44"/>
      <c r="H831" s="44"/>
      <c r="I831" s="44"/>
      <c r="J831" s="44"/>
      <c r="K831" s="44"/>
      <c r="L831" s="44"/>
      <c r="M831" s="45"/>
    </row>
    <row r="832" spans="1:13">
      <c r="A832" s="43"/>
      <c r="B832" s="44"/>
      <c r="C832" s="44"/>
      <c r="D832" s="44"/>
      <c r="E832" s="44"/>
      <c r="F832" s="44"/>
      <c r="G832" s="44"/>
      <c r="H832" s="44"/>
      <c r="I832" s="44"/>
      <c r="J832" s="44"/>
      <c r="K832" s="44"/>
      <c r="L832" s="44"/>
      <c r="M832" s="45"/>
    </row>
    <row r="833" spans="1:13">
      <c r="A833" s="43"/>
      <c r="B833" s="44"/>
      <c r="C833" s="44"/>
      <c r="D833" s="44"/>
      <c r="E833" s="44"/>
      <c r="F833" s="44"/>
      <c r="G833" s="44"/>
      <c r="H833" s="44"/>
      <c r="I833" s="44"/>
      <c r="J833" s="44"/>
      <c r="K833" s="44"/>
      <c r="L833" s="44"/>
      <c r="M833" s="45"/>
    </row>
    <row r="834" spans="1:13">
      <c r="A834" s="43"/>
      <c r="B834" s="44"/>
      <c r="C834" s="44"/>
      <c r="D834" s="44"/>
      <c r="E834" s="44"/>
      <c r="F834" s="44"/>
      <c r="G834" s="44"/>
      <c r="H834" s="44"/>
      <c r="I834" s="44"/>
      <c r="J834" s="44"/>
      <c r="K834" s="44"/>
      <c r="L834" s="44"/>
      <c r="M834" s="45"/>
    </row>
    <row r="835" spans="1:13">
      <c r="A835" s="43"/>
      <c r="B835" s="44"/>
      <c r="C835" s="44"/>
      <c r="D835" s="44"/>
      <c r="E835" s="44"/>
      <c r="F835" s="44"/>
      <c r="G835" s="44"/>
      <c r="H835" s="44"/>
      <c r="I835" s="44"/>
      <c r="J835" s="44"/>
      <c r="K835" s="44"/>
      <c r="L835" s="44"/>
      <c r="M835" s="45"/>
    </row>
    <row r="836" spans="1:13">
      <c r="A836" s="43"/>
      <c r="B836" s="44"/>
      <c r="C836" s="44"/>
      <c r="D836" s="44"/>
      <c r="E836" s="44"/>
      <c r="F836" s="44"/>
      <c r="G836" s="44"/>
      <c r="H836" s="44"/>
      <c r="I836" s="44"/>
      <c r="J836" s="44"/>
      <c r="K836" s="44"/>
      <c r="L836" s="44"/>
      <c r="M836" s="45"/>
    </row>
    <row r="837" spans="1:13" ht="13" thickBot="1">
      <c r="A837" s="43"/>
      <c r="B837" s="44"/>
      <c r="C837" s="44"/>
      <c r="D837" s="44"/>
      <c r="E837" s="44"/>
      <c r="F837" s="44"/>
      <c r="G837" s="44"/>
      <c r="H837" s="44"/>
      <c r="I837" s="44"/>
      <c r="J837" s="44"/>
      <c r="K837" s="44"/>
      <c r="L837" s="44"/>
      <c r="M837" s="45"/>
    </row>
    <row r="838" spans="1:13" ht="14">
      <c r="A838" s="714" t="s">
        <v>28</v>
      </c>
      <c r="B838" s="715"/>
      <c r="C838" s="716" t="s">
        <v>6</v>
      </c>
      <c r="D838" s="717"/>
      <c r="E838" s="717"/>
      <c r="F838" s="717"/>
      <c r="G838" s="717"/>
      <c r="H838" s="717"/>
      <c r="I838" s="717"/>
      <c r="J838" s="718"/>
      <c r="K838" s="719" t="s">
        <v>7</v>
      </c>
      <c r="L838" s="720"/>
      <c r="M838" s="19" t="s">
        <v>8</v>
      </c>
    </row>
    <row r="839" spans="1:13" ht="48" customHeight="1" thickBot="1">
      <c r="A839" s="721" t="str">
        <f>'1 PY-PPTO'!B15</f>
        <v>P-004</v>
      </c>
      <c r="B839" s="722"/>
      <c r="C839" s="723" t="str">
        <f>'1 PY-PPTO'!C15</f>
        <v xml:space="preserve">MORTERO DE REPARACIÓN PARA APLICACIÓN  EN BAJOS ESPESORES &gt; 5 MM (INCLUYE ALQUILER DE EQUIPOS MENORES Y ANDAMIO CON LÍNEA DE SEGURIDAD, SUMINISTRO DE MATERIALES Y MANO DE OBRA PARA SU INSTALACIÓN) </v>
      </c>
      <c r="D839" s="724"/>
      <c r="E839" s="724"/>
      <c r="F839" s="724"/>
      <c r="G839" s="724"/>
      <c r="H839" s="724"/>
      <c r="I839" s="724"/>
      <c r="J839" s="725"/>
      <c r="K839" s="723" t="str">
        <f>'1 PY-PPTO'!H15</f>
        <v>M2</v>
      </c>
      <c r="L839" s="725"/>
      <c r="M839" s="20">
        <f>G898</f>
        <v>236</v>
      </c>
    </row>
    <row r="840" spans="1:13" ht="14">
      <c r="A840" s="21"/>
      <c r="B840" s="22"/>
      <c r="C840" s="22"/>
      <c r="D840" s="22"/>
      <c r="E840" s="22"/>
      <c r="F840" s="22"/>
      <c r="G840" s="22"/>
      <c r="H840" s="22"/>
      <c r="I840" s="22"/>
      <c r="J840" s="22"/>
      <c r="K840" s="22"/>
      <c r="L840" s="22"/>
      <c r="M840" s="23"/>
    </row>
    <row r="841" spans="1:13" ht="14">
      <c r="A841" s="738" t="s">
        <v>29</v>
      </c>
      <c r="B841" s="739"/>
      <c r="C841" s="740" t="s">
        <v>30</v>
      </c>
      <c r="D841" s="741"/>
      <c r="E841" s="741"/>
      <c r="F841" s="742"/>
      <c r="G841" s="743" t="s">
        <v>31</v>
      </c>
      <c r="H841" s="743"/>
      <c r="I841" s="740" t="s">
        <v>32</v>
      </c>
      <c r="J841" s="741"/>
      <c r="K841" s="741"/>
      <c r="L841" s="741"/>
      <c r="M841" s="744"/>
    </row>
    <row r="842" spans="1:13" ht="14">
      <c r="A842" s="24"/>
      <c r="B842" s="25"/>
      <c r="C842" s="25"/>
      <c r="D842" s="25"/>
      <c r="E842" s="25"/>
      <c r="F842" s="25"/>
      <c r="G842" s="25"/>
      <c r="H842" s="25"/>
      <c r="I842" s="26"/>
      <c r="J842" s="26"/>
      <c r="K842" s="25"/>
      <c r="L842" s="25"/>
      <c r="M842" s="27"/>
    </row>
    <row r="843" spans="1:13" ht="15" customHeight="1">
      <c r="A843" s="747" t="s">
        <v>65</v>
      </c>
      <c r="B843" s="745"/>
      <c r="C843" s="745"/>
      <c r="D843" s="745"/>
      <c r="E843" s="745"/>
      <c r="F843" s="745"/>
      <c r="G843" s="745"/>
      <c r="H843" s="745"/>
      <c r="I843" s="745"/>
      <c r="J843" s="745"/>
      <c r="K843" s="745"/>
      <c r="L843" s="745"/>
      <c r="M843" s="748"/>
    </row>
    <row r="844" spans="1:13">
      <c r="A844" s="32"/>
      <c r="B844" s="33"/>
      <c r="C844" s="33"/>
      <c r="D844" s="33"/>
      <c r="E844" s="33"/>
      <c r="F844" s="33"/>
      <c r="G844" s="33"/>
      <c r="H844" s="33"/>
      <c r="I844" s="34"/>
      <c r="J844" s="35"/>
      <c r="K844" s="36"/>
      <c r="L844" s="36"/>
      <c r="M844" s="37"/>
    </row>
    <row r="845" spans="1:13">
      <c r="A845" s="38"/>
      <c r="B845" s="33"/>
      <c r="C845" s="33"/>
      <c r="D845" s="33"/>
      <c r="E845" s="33"/>
      <c r="F845" s="33"/>
      <c r="G845" s="33"/>
      <c r="H845" s="33"/>
      <c r="I845" s="39"/>
      <c r="J845" s="40"/>
      <c r="K845" s="41"/>
      <c r="L845" s="41"/>
      <c r="M845" s="42"/>
    </row>
    <row r="846" spans="1:13">
      <c r="A846" s="43"/>
      <c r="B846" s="44"/>
      <c r="C846" s="44"/>
      <c r="D846" s="44"/>
      <c r="E846" s="44"/>
      <c r="F846" s="44"/>
      <c r="G846" s="44"/>
      <c r="H846" s="44"/>
      <c r="I846" s="44"/>
      <c r="J846" s="44"/>
      <c r="K846" s="44"/>
      <c r="L846" s="44"/>
      <c r="M846" s="45"/>
    </row>
    <row r="847" spans="1:13">
      <c r="A847" s="43"/>
      <c r="B847" s="44"/>
      <c r="C847" s="44"/>
      <c r="D847" s="44"/>
      <c r="E847" s="44"/>
      <c r="F847" s="44"/>
      <c r="G847" s="44"/>
      <c r="H847" s="44"/>
      <c r="I847" s="44"/>
      <c r="J847" s="44"/>
      <c r="K847" s="44"/>
      <c r="L847" s="44"/>
      <c r="M847" s="45"/>
    </row>
    <row r="848" spans="1:13">
      <c r="A848" s="43"/>
      <c r="B848" s="44"/>
      <c r="C848" s="44"/>
      <c r="D848" s="44"/>
      <c r="E848" s="44"/>
      <c r="F848" s="44"/>
      <c r="G848" s="44"/>
      <c r="H848" s="44"/>
      <c r="I848" s="44"/>
      <c r="J848" s="44"/>
      <c r="K848" s="44"/>
      <c r="L848" s="44"/>
      <c r="M848" s="45"/>
    </row>
    <row r="849" spans="1:13">
      <c r="A849" s="43"/>
      <c r="B849" s="44"/>
      <c r="C849" s="44"/>
      <c r="D849" s="44"/>
      <c r="E849" s="44"/>
      <c r="F849" s="44"/>
      <c r="G849" s="44"/>
      <c r="H849" s="44"/>
      <c r="I849" s="44"/>
      <c r="J849" s="44"/>
      <c r="K849" s="44"/>
      <c r="L849" s="44"/>
      <c r="M849" s="45"/>
    </row>
    <row r="850" spans="1:13">
      <c r="A850" s="43"/>
      <c r="B850" s="44"/>
      <c r="C850" s="44"/>
      <c r="D850" s="44"/>
      <c r="E850" s="44"/>
      <c r="F850" s="44"/>
      <c r="G850" s="44"/>
      <c r="H850" s="44"/>
      <c r="I850" s="44"/>
      <c r="J850" s="44"/>
      <c r="K850" s="44"/>
      <c r="L850" s="44"/>
      <c r="M850" s="45"/>
    </row>
    <row r="851" spans="1:13">
      <c r="A851" s="43"/>
      <c r="B851" s="44"/>
      <c r="C851" s="44"/>
      <c r="D851" s="44"/>
      <c r="E851" s="44"/>
      <c r="F851" s="44"/>
      <c r="G851" s="44"/>
      <c r="H851" s="44"/>
      <c r="I851" s="44"/>
      <c r="J851" s="44"/>
      <c r="K851" s="44"/>
      <c r="L851" s="44"/>
      <c r="M851" s="45"/>
    </row>
    <row r="852" spans="1:13">
      <c r="A852" s="43"/>
      <c r="B852" s="44"/>
      <c r="C852" s="44"/>
      <c r="D852" s="44"/>
      <c r="E852" s="44"/>
      <c r="F852" s="44"/>
      <c r="G852" s="44"/>
      <c r="H852" s="44"/>
      <c r="I852" s="44"/>
      <c r="J852" s="44"/>
      <c r="K852" s="44"/>
      <c r="L852" s="44"/>
      <c r="M852" s="45"/>
    </row>
    <row r="853" spans="1:13">
      <c r="A853" s="43"/>
      <c r="B853" s="44"/>
      <c r="C853" s="44"/>
      <c r="D853" s="44"/>
      <c r="E853" s="44"/>
      <c r="F853" s="44"/>
      <c r="G853" s="44"/>
      <c r="H853" s="44"/>
      <c r="I853" s="44"/>
      <c r="J853" s="44"/>
      <c r="K853" s="44"/>
      <c r="L853" s="44"/>
      <c r="M853" s="45"/>
    </row>
    <row r="854" spans="1:13">
      <c r="A854" s="43"/>
      <c r="B854" s="44"/>
      <c r="C854" s="44"/>
      <c r="D854" s="44"/>
      <c r="E854" s="44"/>
      <c r="F854" s="44"/>
      <c r="G854" s="44"/>
      <c r="H854" s="44"/>
      <c r="I854" s="44"/>
      <c r="J854" s="44"/>
      <c r="K854" s="44"/>
      <c r="L854" s="44"/>
      <c r="M854" s="45"/>
    </row>
    <row r="855" spans="1:13">
      <c r="A855" s="43"/>
      <c r="B855" s="44"/>
      <c r="C855" s="44"/>
      <c r="D855" s="44"/>
      <c r="E855" s="44"/>
      <c r="F855" s="44"/>
      <c r="G855" s="44"/>
      <c r="H855" s="44"/>
      <c r="I855" s="44"/>
      <c r="J855" s="44"/>
      <c r="K855" s="44"/>
      <c r="L855" s="44"/>
      <c r="M855" s="45"/>
    </row>
    <row r="856" spans="1:13">
      <c r="A856" s="43"/>
      <c r="B856" s="44"/>
      <c r="C856" s="44"/>
      <c r="D856" s="44"/>
      <c r="E856" s="44"/>
      <c r="F856" s="44"/>
      <c r="G856" s="44"/>
      <c r="H856" s="44"/>
      <c r="I856" s="44"/>
      <c r="J856" s="44"/>
      <c r="K856" s="44"/>
      <c r="L856" s="44"/>
      <c r="M856" s="45"/>
    </row>
    <row r="857" spans="1:13">
      <c r="A857" s="43"/>
      <c r="B857" s="44"/>
      <c r="C857" s="44"/>
      <c r="D857" s="44"/>
      <c r="E857" s="44"/>
      <c r="F857" s="44"/>
      <c r="G857" s="44"/>
      <c r="H857" s="44"/>
      <c r="I857" s="44"/>
      <c r="J857" s="44"/>
      <c r="K857" s="44"/>
      <c r="L857" s="44"/>
      <c r="M857" s="45"/>
    </row>
    <row r="858" spans="1:13">
      <c r="A858" s="43"/>
      <c r="B858" s="44"/>
      <c r="C858" s="44"/>
      <c r="D858" s="44"/>
      <c r="E858" s="44"/>
      <c r="F858" s="44"/>
      <c r="G858" s="44"/>
      <c r="H858" s="44"/>
      <c r="I858" s="44"/>
      <c r="J858" s="44"/>
      <c r="K858" s="44"/>
      <c r="L858" s="44"/>
      <c r="M858" s="45"/>
    </row>
    <row r="859" spans="1:13">
      <c r="A859" s="43"/>
      <c r="B859" s="44"/>
      <c r="C859" s="44"/>
      <c r="D859" s="44"/>
      <c r="E859" s="44"/>
      <c r="F859" s="44"/>
      <c r="G859" s="44"/>
      <c r="H859" s="44"/>
      <c r="I859" s="44"/>
      <c r="J859" s="44"/>
      <c r="K859" s="44"/>
      <c r="L859" s="44"/>
      <c r="M859" s="45"/>
    </row>
    <row r="860" spans="1:13">
      <c r="A860" s="43"/>
      <c r="B860" s="44"/>
      <c r="C860" s="44"/>
      <c r="D860" s="44"/>
      <c r="E860" s="44"/>
      <c r="F860" s="44"/>
      <c r="G860" s="44"/>
      <c r="H860" s="44"/>
      <c r="I860" s="44"/>
      <c r="J860" s="44"/>
      <c r="K860" s="44"/>
      <c r="L860" s="44"/>
      <c r="M860" s="45"/>
    </row>
    <row r="861" spans="1:13">
      <c r="A861" s="43"/>
      <c r="B861" s="44"/>
      <c r="C861" s="44"/>
      <c r="D861" s="44"/>
      <c r="E861" s="44"/>
      <c r="F861" s="44"/>
      <c r="G861" s="44"/>
      <c r="H861" s="44"/>
      <c r="I861" s="44"/>
      <c r="J861" s="44"/>
      <c r="K861" s="44"/>
      <c r="L861" s="44"/>
      <c r="M861" s="45"/>
    </row>
    <row r="862" spans="1:13">
      <c r="A862" s="43"/>
      <c r="B862" s="44"/>
      <c r="C862" s="44"/>
      <c r="D862" s="44"/>
      <c r="E862" s="44"/>
      <c r="F862" s="44"/>
      <c r="G862" s="44"/>
      <c r="H862" s="44"/>
      <c r="I862" s="44"/>
      <c r="J862" s="44"/>
      <c r="K862" s="44"/>
      <c r="L862" s="44"/>
      <c r="M862" s="45"/>
    </row>
    <row r="863" spans="1:13">
      <c r="A863" s="43"/>
      <c r="B863" s="44"/>
      <c r="C863" s="44"/>
      <c r="D863" s="44"/>
      <c r="E863" s="44"/>
      <c r="F863" s="44"/>
      <c r="G863" s="44"/>
      <c r="H863" s="44"/>
      <c r="I863" s="44"/>
      <c r="J863" s="44"/>
      <c r="K863" s="44"/>
      <c r="L863" s="44"/>
      <c r="M863" s="45"/>
    </row>
    <row r="864" spans="1:13">
      <c r="A864" s="43"/>
      <c r="B864" s="44"/>
      <c r="C864" s="44"/>
      <c r="D864" s="44"/>
      <c r="E864" s="44"/>
      <c r="F864" s="44"/>
      <c r="G864" s="44"/>
      <c r="H864" s="44"/>
      <c r="I864" s="44"/>
      <c r="J864" s="44"/>
      <c r="K864" s="44"/>
      <c r="L864" s="44"/>
      <c r="M864" s="45"/>
    </row>
    <row r="865" spans="1:13">
      <c r="A865" s="43"/>
      <c r="B865" s="44"/>
      <c r="C865" s="44"/>
      <c r="D865" s="44"/>
      <c r="E865" s="44"/>
      <c r="F865" s="44"/>
      <c r="G865" s="44"/>
      <c r="H865" s="44"/>
      <c r="I865" s="44"/>
      <c r="J865" s="44"/>
      <c r="K865" s="44"/>
      <c r="L865" s="44"/>
      <c r="M865" s="45"/>
    </row>
    <row r="866" spans="1:13">
      <c r="A866" s="43"/>
      <c r="B866" s="44"/>
      <c r="C866" s="44"/>
      <c r="D866" s="44"/>
      <c r="E866" s="44"/>
      <c r="F866" s="44"/>
      <c r="G866" s="44"/>
      <c r="H866" s="44"/>
      <c r="I866" s="44"/>
      <c r="J866" s="44"/>
      <c r="K866" s="44"/>
      <c r="L866" s="44"/>
      <c r="M866" s="45"/>
    </row>
    <row r="867" spans="1:13">
      <c r="A867" s="43"/>
      <c r="B867" s="44"/>
      <c r="C867" s="44"/>
      <c r="D867" s="44"/>
      <c r="E867" s="44"/>
      <c r="F867" s="44"/>
      <c r="G867" s="44"/>
      <c r="H867" s="44"/>
      <c r="I867" s="44"/>
      <c r="J867" s="44"/>
      <c r="K867" s="44"/>
      <c r="L867" s="44"/>
      <c r="M867" s="45"/>
    </row>
    <row r="868" spans="1:13">
      <c r="A868" s="43"/>
      <c r="B868" s="44"/>
      <c r="C868" s="44"/>
      <c r="D868" s="44"/>
      <c r="E868" s="44"/>
      <c r="F868" s="44"/>
      <c r="G868" s="44"/>
      <c r="H868" s="44"/>
      <c r="I868" s="44"/>
      <c r="J868" s="44"/>
      <c r="K868" s="44"/>
      <c r="L868" s="44"/>
      <c r="M868" s="45"/>
    </row>
    <row r="869" spans="1:13" ht="14">
      <c r="A869" s="43"/>
      <c r="B869" s="749" t="s">
        <v>47</v>
      </c>
      <c r="C869" s="749"/>
      <c r="D869" s="749"/>
      <c r="E869" s="44"/>
      <c r="H869" s="749" t="s">
        <v>71</v>
      </c>
      <c r="I869" s="749"/>
      <c r="J869" s="749"/>
      <c r="K869" s="749"/>
      <c r="L869" s="44"/>
      <c r="M869" s="45"/>
    </row>
    <row r="870" spans="1:13">
      <c r="A870" s="43"/>
      <c r="B870" s="44"/>
      <c r="C870" s="44"/>
      <c r="D870" s="44"/>
      <c r="E870" s="44"/>
      <c r="F870" s="44"/>
      <c r="G870" s="44"/>
      <c r="H870" s="44"/>
      <c r="I870" s="44"/>
      <c r="J870" s="44"/>
      <c r="K870" s="44"/>
      <c r="L870" s="44"/>
      <c r="M870" s="45"/>
    </row>
    <row r="871" spans="1:13">
      <c r="A871" s="43"/>
      <c r="B871" s="44"/>
      <c r="C871" s="44"/>
      <c r="D871" s="44"/>
      <c r="E871" s="44"/>
      <c r="F871" s="44"/>
      <c r="G871" s="44"/>
      <c r="H871" s="44"/>
      <c r="I871" s="44"/>
      <c r="J871" s="44"/>
      <c r="K871" s="44"/>
      <c r="L871" s="44"/>
      <c r="M871" s="45"/>
    </row>
    <row r="872" spans="1:13">
      <c r="A872" s="43"/>
      <c r="B872" s="44"/>
      <c r="C872" s="44"/>
      <c r="D872" s="44"/>
      <c r="E872" s="44"/>
      <c r="F872" s="44"/>
      <c r="G872" s="44"/>
      <c r="H872" s="44"/>
      <c r="I872" s="44"/>
      <c r="J872" s="44"/>
      <c r="K872" s="44"/>
      <c r="L872" s="44"/>
      <c r="M872" s="45"/>
    </row>
    <row r="873" spans="1:13">
      <c r="A873" s="43"/>
      <c r="B873" s="44"/>
      <c r="C873" s="44"/>
      <c r="D873" s="44"/>
      <c r="E873" s="44"/>
      <c r="F873" s="44"/>
      <c r="G873" s="44"/>
      <c r="H873" s="44"/>
      <c r="I873" s="44"/>
      <c r="J873" s="44"/>
      <c r="K873" s="44"/>
      <c r="L873" s="44"/>
      <c r="M873" s="45"/>
    </row>
    <row r="874" spans="1:13">
      <c r="A874" s="43"/>
      <c r="B874" s="44"/>
      <c r="C874" s="44"/>
      <c r="D874" s="44"/>
      <c r="E874" s="44"/>
      <c r="F874" s="44"/>
      <c r="G874" s="44"/>
      <c r="H874" s="44"/>
      <c r="I874" s="44"/>
      <c r="J874" s="44"/>
      <c r="K874" s="44"/>
      <c r="L874" s="44"/>
      <c r="M874" s="45"/>
    </row>
    <row r="875" spans="1:13">
      <c r="A875" s="43"/>
      <c r="B875" s="44"/>
      <c r="C875" s="44"/>
      <c r="D875" s="44"/>
      <c r="E875" s="44"/>
      <c r="F875" s="44"/>
      <c r="G875" s="44"/>
      <c r="H875" s="44"/>
      <c r="I875" s="44"/>
      <c r="J875" s="44"/>
      <c r="K875" s="44"/>
      <c r="L875" s="44"/>
      <c r="M875" s="45"/>
    </row>
    <row r="876" spans="1:13">
      <c r="A876" s="43"/>
      <c r="B876" s="44"/>
      <c r="C876" s="44"/>
      <c r="D876" s="44"/>
      <c r="E876" s="44"/>
      <c r="F876" s="44"/>
      <c r="G876" s="44"/>
      <c r="H876" s="44"/>
      <c r="I876" s="44"/>
      <c r="J876" s="44"/>
      <c r="K876" s="44"/>
      <c r="L876" s="44"/>
      <c r="M876" s="45"/>
    </row>
    <row r="877" spans="1:13">
      <c r="A877" s="43"/>
      <c r="B877" s="44"/>
      <c r="C877" s="44"/>
      <c r="D877" s="44"/>
      <c r="E877" s="44"/>
      <c r="F877" s="44"/>
      <c r="G877" s="44"/>
      <c r="H877" s="44"/>
      <c r="I877" s="44"/>
      <c r="J877" s="44"/>
      <c r="K877" s="44"/>
      <c r="L877" s="44"/>
      <c r="M877" s="45"/>
    </row>
    <row r="878" spans="1:13">
      <c r="A878" s="43"/>
      <c r="B878" s="44"/>
      <c r="C878" s="44"/>
      <c r="D878" s="44"/>
      <c r="E878" s="44"/>
      <c r="F878" s="44"/>
      <c r="G878" s="44"/>
      <c r="H878" s="44"/>
      <c r="I878" s="44"/>
      <c r="J878" s="44"/>
      <c r="K878" s="44"/>
      <c r="L878" s="44"/>
      <c r="M878" s="45"/>
    </row>
    <row r="879" spans="1:13">
      <c r="A879" s="43"/>
      <c r="B879" s="44"/>
      <c r="C879" s="44"/>
      <c r="D879" s="44"/>
      <c r="E879" s="44"/>
      <c r="F879" s="44"/>
      <c r="G879" s="44"/>
      <c r="H879" s="44"/>
      <c r="I879" s="44"/>
      <c r="J879" s="44"/>
      <c r="K879" s="44"/>
      <c r="L879" s="44"/>
      <c r="M879" s="45"/>
    </row>
    <row r="880" spans="1:13">
      <c r="A880" s="43"/>
      <c r="B880" s="44"/>
      <c r="C880" s="44"/>
      <c r="D880" s="44"/>
      <c r="E880" s="44"/>
      <c r="F880" s="44"/>
      <c r="G880" s="44"/>
      <c r="H880" s="44"/>
      <c r="I880" s="44"/>
      <c r="J880" s="44"/>
      <c r="K880" s="44"/>
      <c r="L880" s="44"/>
      <c r="M880" s="45"/>
    </row>
    <row r="881" spans="1:13">
      <c r="A881" s="43"/>
      <c r="B881" s="44"/>
      <c r="C881" s="44"/>
      <c r="D881" s="44"/>
      <c r="E881" s="44"/>
      <c r="F881" s="44"/>
      <c r="G881" s="44"/>
      <c r="H881" s="44"/>
      <c r="I881" s="44"/>
      <c r="J881" s="44"/>
      <c r="K881" s="44"/>
      <c r="L881" s="44"/>
      <c r="M881" s="45"/>
    </row>
    <row r="882" spans="1:13">
      <c r="A882" s="43"/>
      <c r="B882" s="44"/>
      <c r="C882" s="44"/>
      <c r="D882" s="44"/>
      <c r="E882" s="44"/>
      <c r="F882" s="44"/>
      <c r="G882" s="44"/>
      <c r="H882" s="44"/>
      <c r="I882" s="44"/>
      <c r="J882" s="44"/>
      <c r="K882" s="44"/>
      <c r="L882" s="44"/>
      <c r="M882" s="45"/>
    </row>
    <row r="883" spans="1:13">
      <c r="A883" s="43"/>
      <c r="B883" s="44"/>
      <c r="C883" s="44"/>
      <c r="D883" s="44"/>
      <c r="E883" s="44"/>
      <c r="F883" s="44"/>
      <c r="G883" s="44"/>
      <c r="H883" s="44"/>
      <c r="I883" s="44"/>
      <c r="J883" s="44"/>
      <c r="K883" s="44"/>
      <c r="L883" s="44"/>
      <c r="M883" s="45"/>
    </row>
    <row r="884" spans="1:13">
      <c r="A884" s="43"/>
      <c r="B884" s="44"/>
      <c r="C884" s="44"/>
      <c r="D884" s="44"/>
      <c r="E884" s="44"/>
      <c r="F884" s="44"/>
      <c r="G884" s="44"/>
      <c r="H884" s="44"/>
      <c r="I884" s="44"/>
      <c r="J884" s="44"/>
      <c r="K884" s="44"/>
      <c r="L884" s="44"/>
      <c r="M884" s="45"/>
    </row>
    <row r="885" spans="1:13">
      <c r="A885" s="43"/>
      <c r="B885" s="44"/>
      <c r="C885" s="44"/>
      <c r="D885" s="44"/>
      <c r="E885" s="44"/>
      <c r="F885" s="44"/>
      <c r="G885" s="44"/>
      <c r="H885" s="44"/>
      <c r="I885" s="44"/>
      <c r="J885" s="44"/>
      <c r="K885" s="44"/>
      <c r="L885" s="44"/>
      <c r="M885" s="45"/>
    </row>
    <row r="886" spans="1:13">
      <c r="A886" s="43"/>
      <c r="B886" s="44"/>
      <c r="C886" s="44"/>
      <c r="D886" s="44"/>
      <c r="E886" s="44"/>
      <c r="F886" s="44"/>
      <c r="G886" s="44"/>
      <c r="H886" s="44"/>
      <c r="I886" s="44"/>
      <c r="J886" s="44"/>
      <c r="K886" s="44"/>
      <c r="L886" s="44"/>
      <c r="M886" s="45"/>
    </row>
    <row r="887" spans="1:13">
      <c r="A887" s="43"/>
      <c r="B887" s="44"/>
      <c r="C887" s="44"/>
      <c r="D887" s="44"/>
      <c r="E887" s="44"/>
      <c r="F887" s="44"/>
      <c r="G887" s="44"/>
      <c r="H887" s="44"/>
      <c r="I887" s="44"/>
      <c r="J887" s="44"/>
      <c r="K887" s="44"/>
      <c r="L887" s="44"/>
      <c r="M887" s="45"/>
    </row>
    <row r="888" spans="1:13">
      <c r="A888" s="43"/>
      <c r="B888" s="44"/>
      <c r="C888" s="44"/>
      <c r="D888" s="44"/>
      <c r="E888" s="44"/>
      <c r="F888" s="44"/>
      <c r="G888" s="44"/>
      <c r="H888" s="44"/>
      <c r="I888" s="44"/>
      <c r="J888" s="44"/>
      <c r="K888" s="44"/>
      <c r="L888" s="44"/>
      <c r="M888" s="45"/>
    </row>
    <row r="889" spans="1:13" ht="14">
      <c r="A889" s="735" t="s">
        <v>36</v>
      </c>
      <c r="B889" s="736"/>
      <c r="C889" s="736"/>
      <c r="D889" s="736"/>
      <c r="E889" s="736"/>
      <c r="F889" s="736"/>
      <c r="G889" s="736"/>
      <c r="H889" s="736"/>
      <c r="I889" s="736"/>
      <c r="J889" s="736"/>
      <c r="K889" s="736"/>
      <c r="L889" s="736"/>
      <c r="M889" s="737"/>
    </row>
    <row r="890" spans="1:13">
      <c r="A890" s="43"/>
      <c r="B890" s="44"/>
      <c r="C890" s="44"/>
      <c r="D890" s="44"/>
      <c r="E890" s="44"/>
      <c r="F890" s="44"/>
      <c r="G890" s="44"/>
      <c r="H890" s="44"/>
      <c r="I890" s="44"/>
      <c r="J890" s="44"/>
      <c r="K890" s="44"/>
      <c r="L890" s="44"/>
      <c r="M890" s="45"/>
    </row>
    <row r="891" spans="1:13">
      <c r="A891" s="43"/>
      <c r="B891" s="44"/>
      <c r="C891" s="44"/>
      <c r="D891" s="44"/>
      <c r="E891" s="44"/>
      <c r="F891" s="44"/>
      <c r="G891" s="44"/>
      <c r="H891" s="44"/>
      <c r="I891" s="44"/>
      <c r="J891" s="44"/>
      <c r="K891" s="44"/>
      <c r="L891" s="44"/>
      <c r="M891" s="45"/>
    </row>
    <row r="892" spans="1:13">
      <c r="A892" s="43"/>
      <c r="B892" s="88" t="s">
        <v>37</v>
      </c>
      <c r="C892" s="46" t="s">
        <v>38</v>
      </c>
      <c r="D892" s="46" t="s">
        <v>39</v>
      </c>
      <c r="E892" s="46" t="s">
        <v>40</v>
      </c>
      <c r="F892" s="46" t="s">
        <v>41</v>
      </c>
      <c r="G892" s="46" t="s">
        <v>42</v>
      </c>
      <c r="H892" s="44"/>
      <c r="I892" s="44"/>
      <c r="J892" s="44"/>
      <c r="K892" s="44"/>
      <c r="L892" s="44"/>
      <c r="M892" s="45"/>
    </row>
    <row r="893" spans="1:13" ht="37.5">
      <c r="A893" s="43"/>
      <c r="B893" s="47" t="s">
        <v>70</v>
      </c>
      <c r="C893" s="48">
        <v>0.5</v>
      </c>
      <c r="D893" s="48">
        <v>4</v>
      </c>
      <c r="E893" s="105">
        <f>C893*D893</f>
        <v>2</v>
      </c>
      <c r="F893" s="49">
        <v>10</v>
      </c>
      <c r="G893" s="48">
        <f>F893*E893</f>
        <v>20</v>
      </c>
      <c r="H893" s="44"/>
      <c r="I893" s="44"/>
      <c r="J893" s="44"/>
      <c r="K893" s="44"/>
      <c r="L893" s="44"/>
      <c r="M893" s="45"/>
    </row>
    <row r="894" spans="1:13" ht="50">
      <c r="A894" s="43"/>
      <c r="B894" s="47" t="s">
        <v>48</v>
      </c>
      <c r="C894" s="48">
        <f>0.2+0.2</f>
        <v>0.4</v>
      </c>
      <c r="D894" s="48">
        <v>30</v>
      </c>
      <c r="E894" s="48">
        <f>D894*C894</f>
        <v>12</v>
      </c>
      <c r="F894" s="49">
        <v>2</v>
      </c>
      <c r="G894" s="48">
        <f>F894*E894</f>
        <v>24</v>
      </c>
      <c r="H894" s="44"/>
      <c r="I894" s="44"/>
      <c r="J894" s="44"/>
      <c r="K894" s="44"/>
      <c r="L894" s="44"/>
      <c r="M894" s="45"/>
    </row>
    <row r="895" spans="1:13" ht="50">
      <c r="A895" s="43"/>
      <c r="B895" s="47" t="s">
        <v>49</v>
      </c>
      <c r="C895" s="48">
        <v>4</v>
      </c>
      <c r="D895" s="48">
        <v>0.2</v>
      </c>
      <c r="E895" s="48">
        <f>D895*C895</f>
        <v>0.8</v>
      </c>
      <c r="F895" s="49">
        <v>30</v>
      </c>
      <c r="G895" s="48">
        <f>F895*E895</f>
        <v>24</v>
      </c>
      <c r="H895" s="44"/>
      <c r="I895" s="44"/>
      <c r="J895" s="44"/>
      <c r="K895" s="44"/>
      <c r="L895" s="44"/>
      <c r="M895" s="45"/>
    </row>
    <row r="896" spans="1:13" ht="62.5">
      <c r="A896" s="43"/>
      <c r="B896" s="47" t="s">
        <v>50</v>
      </c>
      <c r="C896" s="48">
        <v>8</v>
      </c>
      <c r="D896" s="48">
        <v>0.2</v>
      </c>
      <c r="E896" s="48">
        <f>D896*C896</f>
        <v>1.6</v>
      </c>
      <c r="F896" s="49">
        <v>30</v>
      </c>
      <c r="G896" s="48">
        <f>F896*E896</f>
        <v>48</v>
      </c>
      <c r="H896" s="44"/>
      <c r="I896" s="44"/>
      <c r="J896" s="44"/>
      <c r="K896" s="44"/>
      <c r="L896" s="44"/>
      <c r="M896" s="45"/>
    </row>
    <row r="897" spans="1:13" ht="25">
      <c r="A897" s="43"/>
      <c r="B897" s="47" t="s">
        <v>72</v>
      </c>
      <c r="C897" s="48">
        <v>4</v>
      </c>
      <c r="D897" s="48">
        <v>30</v>
      </c>
      <c r="E897" s="48">
        <f>D897*C897</f>
        <v>120</v>
      </c>
      <c r="F897" s="49">
        <v>1</v>
      </c>
      <c r="G897" s="48">
        <f>F897*E897</f>
        <v>120</v>
      </c>
      <c r="H897" s="44"/>
      <c r="I897" s="44"/>
      <c r="J897" s="44"/>
      <c r="K897" s="44"/>
      <c r="L897" s="44"/>
      <c r="M897" s="45"/>
    </row>
    <row r="898" spans="1:13">
      <c r="A898" s="43"/>
      <c r="F898" s="50" t="s">
        <v>46</v>
      </c>
      <c r="G898" s="51">
        <f>ROUND(SUM(G893:G897),2)</f>
        <v>236</v>
      </c>
      <c r="H898" s="44"/>
      <c r="I898" s="44"/>
      <c r="J898" s="44"/>
      <c r="K898" s="44"/>
      <c r="L898" s="44"/>
      <c r="M898" s="45"/>
    </row>
    <row r="899" spans="1:13">
      <c r="A899" s="32"/>
      <c r="B899" s="60"/>
      <c r="C899" s="60"/>
      <c r="D899" s="60"/>
      <c r="E899" s="60"/>
      <c r="F899" s="60"/>
      <c r="G899" s="60"/>
      <c r="H899" s="60"/>
      <c r="I899" s="39"/>
      <c r="J899" s="61"/>
      <c r="K899" s="62"/>
      <c r="L899" s="62"/>
      <c r="M899" s="37"/>
    </row>
    <row r="900" spans="1:13">
      <c r="A900" s="32"/>
      <c r="B900" s="60"/>
      <c r="C900" s="60"/>
      <c r="D900" s="60"/>
      <c r="E900" s="60"/>
      <c r="F900" s="60"/>
      <c r="G900" s="60"/>
      <c r="H900" s="60"/>
      <c r="I900" s="39"/>
      <c r="J900" s="61"/>
      <c r="K900" s="62"/>
      <c r="L900" s="62"/>
      <c r="M900" s="37"/>
    </row>
    <row r="901" spans="1:13">
      <c r="A901" s="32"/>
      <c r="B901" s="60"/>
      <c r="C901" s="60"/>
      <c r="D901" s="60"/>
      <c r="E901" s="60"/>
      <c r="F901" s="60"/>
      <c r="G901" s="60"/>
      <c r="H901" s="60"/>
      <c r="I901" s="39"/>
      <c r="J901" s="61"/>
      <c r="K901" s="62"/>
      <c r="L901" s="62"/>
      <c r="M901" s="37"/>
    </row>
    <row r="902" spans="1:13">
      <c r="A902" s="32"/>
      <c r="B902" s="60"/>
      <c r="C902" s="60"/>
      <c r="D902" s="60"/>
      <c r="E902" s="60"/>
      <c r="F902" s="60"/>
      <c r="G902" s="60"/>
      <c r="H902" s="60"/>
      <c r="I902" s="39"/>
      <c r="J902" s="61"/>
      <c r="K902" s="62"/>
      <c r="L902" s="62"/>
      <c r="M902" s="37"/>
    </row>
    <row r="903" spans="1:13">
      <c r="A903" s="32"/>
      <c r="B903" s="60"/>
      <c r="C903" s="60"/>
      <c r="D903" s="60"/>
      <c r="E903" s="60"/>
      <c r="F903" s="60"/>
      <c r="G903" s="60"/>
      <c r="H903" s="60"/>
      <c r="I903" s="39"/>
      <c r="J903" s="61"/>
      <c r="K903" s="62"/>
      <c r="L903" s="62"/>
      <c r="M903" s="37"/>
    </row>
    <row r="904" spans="1:13">
      <c r="A904" s="32"/>
      <c r="B904" s="60"/>
      <c r="C904" s="60"/>
      <c r="D904" s="60"/>
      <c r="E904" s="60"/>
      <c r="F904" s="60"/>
      <c r="G904" s="60"/>
      <c r="H904" s="60"/>
      <c r="I904" s="39"/>
      <c r="J904" s="61"/>
      <c r="K904" s="62"/>
      <c r="L904" s="62"/>
      <c r="M904" s="37"/>
    </row>
    <row r="905" spans="1:13">
      <c r="A905" s="32"/>
      <c r="B905" s="60"/>
      <c r="C905" s="60"/>
      <c r="D905" s="60"/>
      <c r="E905" s="60"/>
      <c r="F905" s="60"/>
      <c r="G905" s="60"/>
      <c r="H905" s="60"/>
      <c r="I905" s="39"/>
      <c r="J905" s="61"/>
      <c r="K905" s="62"/>
      <c r="L905" s="62"/>
      <c r="M905" s="37"/>
    </row>
    <row r="906" spans="1:13">
      <c r="A906" s="32"/>
      <c r="B906" s="60"/>
      <c r="C906" s="60"/>
      <c r="D906" s="60"/>
      <c r="E906" s="60"/>
      <c r="F906" s="60"/>
      <c r="G906" s="60"/>
      <c r="H906" s="60"/>
      <c r="I906" s="39"/>
      <c r="J906" s="61"/>
      <c r="K906" s="62"/>
      <c r="L906" s="62"/>
      <c r="M906" s="37"/>
    </row>
    <row r="907" spans="1:13">
      <c r="A907" s="32"/>
      <c r="B907" s="60"/>
      <c r="C907" s="60"/>
      <c r="D907" s="60"/>
      <c r="E907" s="60"/>
      <c r="F907" s="60"/>
      <c r="G907" s="60"/>
      <c r="H907" s="60"/>
      <c r="I907" s="39"/>
      <c r="J907" s="61"/>
      <c r="K907" s="62"/>
      <c r="L907" s="62"/>
      <c r="M907" s="37"/>
    </row>
    <row r="908" spans="1:13">
      <c r="A908" s="32"/>
      <c r="B908" s="60"/>
      <c r="C908" s="60"/>
      <c r="D908" s="60"/>
      <c r="E908" s="60"/>
      <c r="F908" s="60"/>
      <c r="G908" s="60"/>
      <c r="H908" s="60"/>
      <c r="I908" s="39"/>
      <c r="J908" s="61"/>
      <c r="K908" s="62"/>
      <c r="L908" s="62"/>
      <c r="M908" s="37"/>
    </row>
    <row r="909" spans="1:13">
      <c r="A909" s="32"/>
      <c r="B909" s="60"/>
      <c r="C909" s="60"/>
      <c r="D909" s="60"/>
      <c r="E909" s="60"/>
      <c r="F909" s="60"/>
      <c r="G909" s="60"/>
      <c r="H909" s="60"/>
      <c r="I909" s="39"/>
      <c r="J909" s="61"/>
      <c r="K909" s="62"/>
      <c r="L909" s="62"/>
      <c r="M909" s="37"/>
    </row>
    <row r="910" spans="1:13">
      <c r="A910" s="32"/>
      <c r="B910" s="60"/>
      <c r="C910" s="60"/>
      <c r="D910" s="60"/>
      <c r="E910" s="60"/>
      <c r="F910" s="60"/>
      <c r="G910" s="60"/>
      <c r="H910" s="60"/>
      <c r="I910" s="39"/>
      <c r="J910" s="61"/>
      <c r="K910" s="62"/>
      <c r="L910" s="62"/>
      <c r="M910" s="37"/>
    </row>
    <row r="911" spans="1:13">
      <c r="A911" s="32"/>
      <c r="B911" s="60"/>
      <c r="C911" s="60"/>
      <c r="D911" s="60"/>
      <c r="E911" s="60"/>
      <c r="F911" s="60"/>
      <c r="G911" s="60"/>
      <c r="H911" s="60"/>
      <c r="I911" s="39"/>
      <c r="J911" s="61"/>
      <c r="K911" s="62"/>
      <c r="L911" s="62"/>
      <c r="M911" s="37"/>
    </row>
    <row r="912" spans="1:13">
      <c r="A912" s="32"/>
      <c r="B912" s="60"/>
      <c r="C912" s="60"/>
      <c r="D912" s="60"/>
      <c r="E912" s="60"/>
      <c r="F912" s="60"/>
      <c r="G912" s="60"/>
      <c r="H912" s="60"/>
      <c r="I912" s="39"/>
      <c r="J912" s="61"/>
      <c r="K912" s="62"/>
      <c r="L912" s="62"/>
      <c r="M912" s="37"/>
    </row>
    <row r="913" spans="1:13">
      <c r="A913" s="32"/>
      <c r="B913" s="60"/>
      <c r="C913" s="60"/>
      <c r="D913" s="60"/>
      <c r="E913" s="60"/>
      <c r="F913" s="60"/>
      <c r="G913" s="60"/>
      <c r="H913" s="60"/>
      <c r="I913" s="39"/>
      <c r="J913" s="61"/>
      <c r="K913" s="62"/>
      <c r="L913" s="62"/>
      <c r="M913" s="37"/>
    </row>
    <row r="914" spans="1:13">
      <c r="A914" s="32"/>
      <c r="B914" s="60"/>
      <c r="C914" s="60"/>
      <c r="D914" s="60"/>
      <c r="E914" s="60"/>
      <c r="F914" s="60"/>
      <c r="G914" s="60"/>
      <c r="H914" s="60"/>
      <c r="I914" s="39"/>
      <c r="J914" s="61"/>
      <c r="K914" s="62"/>
      <c r="L914" s="62"/>
      <c r="M914" s="37"/>
    </row>
    <row r="915" spans="1:13">
      <c r="A915" s="32"/>
      <c r="B915" s="60"/>
      <c r="C915" s="60"/>
      <c r="D915" s="60"/>
      <c r="E915" s="60"/>
      <c r="F915" s="60"/>
      <c r="G915" s="60"/>
      <c r="H915" s="60"/>
      <c r="I915" s="39"/>
      <c r="J915" s="61"/>
      <c r="K915" s="62"/>
      <c r="L915" s="62"/>
      <c r="M915" s="37"/>
    </row>
    <row r="916" spans="1:13">
      <c r="A916" s="32"/>
      <c r="B916" s="60"/>
      <c r="C916" s="60"/>
      <c r="D916" s="60"/>
      <c r="E916" s="60"/>
      <c r="F916" s="60"/>
      <c r="G916" s="60"/>
      <c r="H916" s="60"/>
      <c r="I916" s="39"/>
      <c r="J916" s="61"/>
      <c r="K916" s="62"/>
      <c r="L916" s="62"/>
      <c r="M916" s="37"/>
    </row>
    <row r="917" spans="1:13">
      <c r="A917" s="32"/>
      <c r="B917" s="60"/>
      <c r="C917" s="60"/>
      <c r="D917" s="60"/>
      <c r="E917" s="60"/>
      <c r="F917" s="60"/>
      <c r="G917" s="60"/>
      <c r="H917" s="60"/>
      <c r="I917" s="39"/>
      <c r="J917" s="61"/>
      <c r="K917" s="62"/>
      <c r="L917" s="62"/>
      <c r="M917" s="37"/>
    </row>
    <row r="918" spans="1:13">
      <c r="A918" s="32"/>
      <c r="B918" s="60"/>
      <c r="C918" s="60"/>
      <c r="D918" s="60"/>
      <c r="E918" s="60"/>
      <c r="F918" s="60"/>
      <c r="G918" s="60"/>
      <c r="H918" s="60"/>
      <c r="I918" s="39"/>
      <c r="J918" s="61"/>
      <c r="K918" s="62"/>
      <c r="L918" s="62"/>
      <c r="M918" s="37"/>
    </row>
    <row r="919" spans="1:13" ht="13" thickBot="1">
      <c r="A919" s="98"/>
      <c r="B919" s="99"/>
      <c r="C919" s="99"/>
      <c r="D919" s="99"/>
      <c r="E919" s="99"/>
      <c r="F919" s="99"/>
      <c r="G919" s="99"/>
      <c r="H919" s="99"/>
      <c r="I919" s="100"/>
      <c r="J919" s="101"/>
      <c r="K919" s="102"/>
      <c r="L919" s="102"/>
      <c r="M919" s="103"/>
    </row>
    <row r="920" spans="1:13" ht="14">
      <c r="A920" s="714" t="s">
        <v>28</v>
      </c>
      <c r="B920" s="715"/>
      <c r="C920" s="716" t="s">
        <v>6</v>
      </c>
      <c r="D920" s="717"/>
      <c r="E920" s="717"/>
      <c r="F920" s="717"/>
      <c r="G920" s="717"/>
      <c r="H920" s="717"/>
      <c r="I920" s="717"/>
      <c r="J920" s="718"/>
      <c r="K920" s="719" t="s">
        <v>7</v>
      </c>
      <c r="L920" s="720"/>
      <c r="M920" s="19" t="s">
        <v>8</v>
      </c>
    </row>
    <row r="921" spans="1:13" ht="14.5" thickBot="1">
      <c r="A921" s="721" t="str">
        <f>'1 PY-PPTO'!B16</f>
        <v>P-005</v>
      </c>
      <c r="B921" s="722"/>
      <c r="C921" s="723" t="str">
        <f>'1 PY-PPTO'!C16</f>
        <v>APLICACIÓN DE HIDROFUGOS SOBRE LA SUPERFICIE DEL CONCRETO (INCLUYE ALQUILER DE EQUIPO, SUMINISTRO DE MATERIALES Y MANO DE OBRA PARA SU INSTALACION)</v>
      </c>
      <c r="D921" s="724"/>
      <c r="E921" s="724"/>
      <c r="F921" s="724"/>
      <c r="G921" s="724"/>
      <c r="H921" s="724"/>
      <c r="I921" s="724"/>
      <c r="J921" s="725"/>
      <c r="K921" s="723" t="str">
        <f>'1 PY-PPTO'!H16</f>
        <v>M2</v>
      </c>
      <c r="L921" s="725"/>
      <c r="M921" s="20">
        <f>G978</f>
        <v>506</v>
      </c>
    </row>
    <row r="922" spans="1:13" ht="14">
      <c r="A922" s="21"/>
      <c r="B922" s="22"/>
      <c r="C922" s="22"/>
      <c r="D922" s="22"/>
      <c r="E922" s="22"/>
      <c r="F922" s="22"/>
      <c r="G922" s="22"/>
      <c r="H922" s="22"/>
      <c r="I922" s="22"/>
      <c r="J922" s="22"/>
      <c r="K922" s="22"/>
      <c r="L922" s="22"/>
      <c r="M922" s="23"/>
    </row>
    <row r="923" spans="1:13" ht="14">
      <c r="A923" s="738" t="s">
        <v>29</v>
      </c>
      <c r="B923" s="739"/>
      <c r="C923" s="740" t="s">
        <v>30</v>
      </c>
      <c r="D923" s="741"/>
      <c r="E923" s="741"/>
      <c r="F923" s="742"/>
      <c r="G923" s="743" t="s">
        <v>31</v>
      </c>
      <c r="H923" s="743"/>
      <c r="I923" s="740" t="s">
        <v>32</v>
      </c>
      <c r="J923" s="741"/>
      <c r="K923" s="741"/>
      <c r="L923" s="741"/>
      <c r="M923" s="744"/>
    </row>
    <row r="924" spans="1:13" ht="14">
      <c r="A924" s="24"/>
      <c r="B924" s="25"/>
      <c r="C924" s="25"/>
      <c r="D924" s="25"/>
      <c r="E924" s="25"/>
      <c r="F924" s="25"/>
      <c r="G924" s="25"/>
      <c r="H924" s="25"/>
      <c r="I924" s="26"/>
      <c r="J924" s="26"/>
      <c r="K924" s="25"/>
      <c r="L924" s="25"/>
      <c r="M924" s="27"/>
    </row>
    <row r="925" spans="1:13" s="31" customFormat="1" ht="15" customHeight="1">
      <c r="A925" s="28"/>
      <c r="B925" s="745" t="s">
        <v>73</v>
      </c>
      <c r="C925" s="745"/>
      <c r="D925" s="745"/>
      <c r="E925" s="29"/>
      <c r="F925" s="751" t="s">
        <v>47</v>
      </c>
      <c r="G925" s="751"/>
      <c r="H925" s="751"/>
      <c r="I925" s="751"/>
      <c r="J925" s="751"/>
      <c r="K925" s="751"/>
      <c r="L925" s="751"/>
      <c r="M925" s="30"/>
    </row>
    <row r="926" spans="1:13">
      <c r="A926" s="32"/>
      <c r="B926" s="33"/>
      <c r="C926" s="33"/>
      <c r="D926" s="33"/>
      <c r="E926" s="33"/>
      <c r="F926" s="33"/>
      <c r="G926" s="33"/>
      <c r="H926" s="33"/>
      <c r="I926" s="34"/>
      <c r="J926" s="35"/>
      <c r="K926" s="36"/>
      <c r="L926" s="36"/>
      <c r="M926" s="37"/>
    </row>
    <row r="927" spans="1:13">
      <c r="A927" s="38"/>
      <c r="B927" s="33"/>
      <c r="C927" s="33"/>
      <c r="D927" s="33"/>
      <c r="E927" s="33"/>
      <c r="F927" s="33"/>
      <c r="G927" s="33"/>
      <c r="H927" s="33"/>
      <c r="I927" s="39"/>
      <c r="J927" s="40"/>
      <c r="K927" s="41"/>
      <c r="L927" s="41"/>
      <c r="M927" s="42"/>
    </row>
    <row r="928" spans="1:13">
      <c r="A928" s="43"/>
      <c r="B928" s="44"/>
      <c r="C928" s="44"/>
      <c r="D928" s="44"/>
      <c r="E928" s="44"/>
      <c r="F928" s="44"/>
      <c r="G928" s="44"/>
      <c r="H928" s="44"/>
      <c r="I928" s="44"/>
      <c r="J928" s="44"/>
      <c r="K928" s="44"/>
      <c r="L928" s="44"/>
      <c r="M928" s="45"/>
    </row>
    <row r="929" spans="1:13">
      <c r="A929" s="43"/>
      <c r="B929" s="44"/>
      <c r="C929" s="44"/>
      <c r="D929" s="44"/>
      <c r="E929" s="44"/>
      <c r="F929" s="44"/>
      <c r="G929" s="44"/>
      <c r="H929" s="44"/>
      <c r="I929" s="44"/>
      <c r="J929" s="44"/>
      <c r="K929" s="44"/>
      <c r="L929" s="44"/>
      <c r="M929" s="45"/>
    </row>
    <row r="930" spans="1:13">
      <c r="A930" s="43"/>
      <c r="B930" s="44"/>
      <c r="C930" s="44"/>
      <c r="D930" s="44"/>
      <c r="E930" s="44"/>
      <c r="F930" s="44"/>
      <c r="G930" s="44"/>
      <c r="H930" s="44"/>
      <c r="I930" s="44"/>
      <c r="J930" s="44"/>
      <c r="K930" s="44"/>
      <c r="L930" s="44"/>
      <c r="M930" s="45"/>
    </row>
    <row r="931" spans="1:13">
      <c r="A931" s="43"/>
      <c r="B931" s="44"/>
      <c r="C931" s="44"/>
      <c r="D931" s="44"/>
      <c r="E931" s="44"/>
      <c r="F931" s="44"/>
      <c r="G931" s="44"/>
      <c r="H931" s="44"/>
      <c r="I931" s="44"/>
      <c r="J931" s="44"/>
      <c r="K931" s="44"/>
      <c r="L931" s="44"/>
      <c r="M931" s="45"/>
    </row>
    <row r="932" spans="1:13">
      <c r="A932" s="43"/>
      <c r="B932" s="44"/>
      <c r="C932" s="44"/>
      <c r="D932" s="44"/>
      <c r="E932" s="44"/>
      <c r="F932" s="44"/>
      <c r="G932" s="44"/>
      <c r="H932" s="44"/>
      <c r="I932" s="44"/>
      <c r="J932" s="44"/>
      <c r="K932" s="44"/>
      <c r="L932" s="44"/>
      <c r="M932" s="45"/>
    </row>
    <row r="933" spans="1:13">
      <c r="A933" s="43"/>
      <c r="B933" s="44"/>
      <c r="C933" s="44"/>
      <c r="D933" s="44"/>
      <c r="E933" s="44"/>
      <c r="F933" s="44"/>
      <c r="G933" s="44"/>
      <c r="H933" s="44"/>
      <c r="I933" s="44"/>
      <c r="J933" s="44"/>
      <c r="K933" s="44"/>
      <c r="L933" s="44"/>
      <c r="M933" s="45"/>
    </row>
    <row r="934" spans="1:13">
      <c r="A934" s="43"/>
      <c r="B934" s="44"/>
      <c r="C934" s="44"/>
      <c r="D934" s="44"/>
      <c r="E934" s="44"/>
      <c r="F934" s="44"/>
      <c r="G934" s="44"/>
      <c r="H934" s="44"/>
      <c r="I934" s="44"/>
      <c r="J934" s="44"/>
      <c r="K934" s="44"/>
      <c r="L934" s="44"/>
      <c r="M934" s="45"/>
    </row>
    <row r="935" spans="1:13">
      <c r="A935" s="43"/>
      <c r="B935" s="44"/>
      <c r="C935" s="44"/>
      <c r="D935" s="44"/>
      <c r="E935" s="44"/>
      <c r="F935" s="44"/>
      <c r="G935" s="44"/>
      <c r="H935" s="44"/>
      <c r="I935" s="44"/>
      <c r="J935" s="44"/>
      <c r="K935" s="44"/>
      <c r="L935" s="44"/>
      <c r="M935" s="45"/>
    </row>
    <row r="936" spans="1:13">
      <c r="A936" s="43"/>
      <c r="B936" s="44"/>
      <c r="C936" s="44"/>
      <c r="D936" s="44"/>
      <c r="E936" s="44"/>
      <c r="F936" s="44"/>
      <c r="G936" s="44"/>
      <c r="H936" s="44"/>
      <c r="I936" s="44"/>
      <c r="J936" s="44"/>
      <c r="K936" s="44"/>
      <c r="L936" s="44"/>
      <c r="M936" s="45"/>
    </row>
    <row r="937" spans="1:13">
      <c r="A937" s="43"/>
      <c r="B937" s="44"/>
      <c r="C937" s="44"/>
      <c r="D937" s="44"/>
      <c r="E937" s="44"/>
      <c r="F937" s="44"/>
      <c r="G937" s="44"/>
      <c r="H937" s="44"/>
      <c r="I937" s="44"/>
      <c r="J937" s="44"/>
      <c r="K937" s="44"/>
      <c r="L937" s="44"/>
      <c r="M937" s="45"/>
    </row>
    <row r="938" spans="1:13">
      <c r="A938" s="43"/>
      <c r="B938" s="44"/>
      <c r="C938" s="44"/>
      <c r="D938" s="44"/>
      <c r="E938" s="44"/>
      <c r="F938" s="44"/>
      <c r="G938" s="44"/>
      <c r="H938" s="44"/>
      <c r="I938" s="44"/>
      <c r="J938" s="44"/>
      <c r="K938" s="44"/>
      <c r="L938" s="44"/>
      <c r="M938" s="45"/>
    </row>
    <row r="939" spans="1:13">
      <c r="A939" s="43"/>
      <c r="B939" s="44"/>
      <c r="C939" s="44"/>
      <c r="D939" s="44"/>
      <c r="E939" s="44"/>
      <c r="F939" s="44"/>
      <c r="G939" s="44"/>
      <c r="H939" s="44"/>
      <c r="I939" s="44"/>
      <c r="J939" s="44"/>
      <c r="K939" s="44"/>
      <c r="L939" s="44"/>
      <c r="M939" s="45"/>
    </row>
    <row r="940" spans="1:13">
      <c r="A940" s="43"/>
      <c r="B940" s="44"/>
      <c r="C940" s="44"/>
      <c r="D940" s="44"/>
      <c r="E940" s="44"/>
      <c r="F940" s="44"/>
      <c r="G940" s="44"/>
      <c r="H940" s="44"/>
      <c r="I940" s="44"/>
      <c r="J940" s="44"/>
      <c r="K940" s="44"/>
      <c r="L940" s="44"/>
      <c r="M940" s="45"/>
    </row>
    <row r="941" spans="1:13">
      <c r="A941" s="43"/>
      <c r="B941" s="44"/>
      <c r="C941" s="44"/>
      <c r="D941" s="44"/>
      <c r="E941" s="44"/>
      <c r="F941" s="44"/>
      <c r="G941" s="44"/>
      <c r="H941" s="44"/>
      <c r="I941" s="44"/>
      <c r="J941" s="44"/>
      <c r="K941" s="44"/>
      <c r="L941" s="44"/>
      <c r="M941" s="45"/>
    </row>
    <row r="942" spans="1:13">
      <c r="A942" s="43"/>
      <c r="B942" s="44"/>
      <c r="C942" s="44"/>
      <c r="D942" s="44"/>
      <c r="E942" s="44"/>
      <c r="F942" s="44"/>
      <c r="G942" s="44"/>
      <c r="H942" s="44"/>
      <c r="I942" s="44"/>
      <c r="J942" s="44"/>
      <c r="K942" s="44"/>
      <c r="L942" s="44"/>
      <c r="M942" s="45"/>
    </row>
    <row r="943" spans="1:13">
      <c r="A943" s="43"/>
      <c r="B943" s="44"/>
      <c r="C943" s="44"/>
      <c r="D943" s="44"/>
      <c r="E943" s="44"/>
      <c r="F943" s="44"/>
      <c r="G943" s="44"/>
      <c r="H943" s="44"/>
      <c r="I943" s="44"/>
      <c r="J943" s="44"/>
      <c r="K943" s="44"/>
      <c r="L943" s="44"/>
      <c r="M943" s="45"/>
    </row>
    <row r="944" spans="1:13">
      <c r="A944" s="43"/>
      <c r="B944" s="44"/>
      <c r="C944" s="44"/>
      <c r="D944" s="44"/>
      <c r="E944" s="44"/>
      <c r="F944" s="44"/>
      <c r="G944" s="44"/>
      <c r="H944" s="44"/>
      <c r="I944" s="44"/>
      <c r="J944" s="44"/>
      <c r="K944" s="44"/>
      <c r="L944" s="44"/>
      <c r="M944" s="45"/>
    </row>
    <row r="945" spans="1:13" ht="14">
      <c r="A945" s="750" t="s">
        <v>74</v>
      </c>
      <c r="B945" s="749"/>
      <c r="C945" s="749"/>
      <c r="D945" s="749"/>
      <c r="E945" s="749"/>
      <c r="F945" s="44"/>
      <c r="G945" s="44"/>
      <c r="H945" s="749" t="s">
        <v>53</v>
      </c>
      <c r="I945" s="749"/>
      <c r="J945" s="749"/>
      <c r="K945" s="749"/>
      <c r="L945" s="749"/>
      <c r="M945" s="45"/>
    </row>
    <row r="946" spans="1:13">
      <c r="A946" s="43"/>
      <c r="B946" s="44"/>
      <c r="C946" s="44"/>
      <c r="D946" s="44"/>
      <c r="E946" s="44"/>
      <c r="F946" s="44"/>
      <c r="G946" s="44"/>
      <c r="H946" s="44"/>
      <c r="I946" s="44"/>
      <c r="J946" s="44"/>
      <c r="K946" s="44"/>
      <c r="L946" s="44"/>
      <c r="M946" s="45"/>
    </row>
    <row r="947" spans="1:13">
      <c r="A947" s="43"/>
      <c r="B947" s="44"/>
      <c r="C947" s="44"/>
      <c r="D947" s="44"/>
      <c r="E947" s="44"/>
      <c r="F947" s="44"/>
      <c r="G947" s="44"/>
      <c r="H947" s="44"/>
      <c r="I947" s="44"/>
      <c r="J947" s="44"/>
      <c r="K947" s="44"/>
      <c r="L947" s="44"/>
      <c r="M947" s="45"/>
    </row>
    <row r="948" spans="1:13">
      <c r="A948" s="43"/>
      <c r="B948" s="44"/>
      <c r="C948" s="44"/>
      <c r="D948" s="44"/>
      <c r="E948" s="44"/>
      <c r="F948" s="44"/>
      <c r="G948" s="44"/>
      <c r="H948" s="44"/>
      <c r="I948" s="44"/>
      <c r="J948" s="44"/>
      <c r="K948" s="44"/>
      <c r="L948" s="44"/>
      <c r="M948" s="45"/>
    </row>
    <row r="949" spans="1:13">
      <c r="A949" s="43"/>
      <c r="B949" s="44"/>
      <c r="C949" s="44"/>
      <c r="D949" s="44"/>
      <c r="E949" s="44"/>
      <c r="F949" s="44"/>
      <c r="G949" s="44"/>
      <c r="H949" s="44"/>
      <c r="I949" s="44"/>
      <c r="J949" s="44"/>
      <c r="K949" s="44"/>
      <c r="L949" s="44"/>
      <c r="M949" s="45"/>
    </row>
    <row r="950" spans="1:13">
      <c r="A950" s="43"/>
      <c r="B950" s="44"/>
      <c r="C950" s="44"/>
      <c r="D950" s="44"/>
      <c r="E950" s="44"/>
      <c r="F950" s="44"/>
      <c r="G950" s="44"/>
      <c r="H950" s="44"/>
      <c r="I950" s="44"/>
      <c r="J950" s="44"/>
      <c r="K950" s="44"/>
      <c r="L950" s="44"/>
      <c r="M950" s="45"/>
    </row>
    <row r="951" spans="1:13">
      <c r="A951" s="43"/>
      <c r="B951" s="44"/>
      <c r="C951" s="44"/>
      <c r="D951" s="44"/>
      <c r="E951" s="44"/>
      <c r="F951" s="44"/>
      <c r="G951" s="44"/>
      <c r="H951" s="44"/>
      <c r="I951" s="44"/>
      <c r="J951" s="44"/>
      <c r="K951" s="44"/>
      <c r="L951" s="44"/>
      <c r="M951" s="45"/>
    </row>
    <row r="952" spans="1:13">
      <c r="A952" s="43"/>
      <c r="B952" s="44"/>
      <c r="C952" s="44"/>
      <c r="D952" s="44"/>
      <c r="E952" s="44"/>
      <c r="F952" s="44"/>
      <c r="G952" s="44"/>
      <c r="H952" s="44"/>
      <c r="I952" s="44"/>
      <c r="J952" s="44"/>
      <c r="K952" s="44"/>
      <c r="L952" s="44"/>
      <c r="M952" s="45"/>
    </row>
    <row r="953" spans="1:13">
      <c r="A953" s="43"/>
      <c r="B953" s="44"/>
      <c r="C953" s="44"/>
      <c r="D953" s="44"/>
      <c r="E953" s="44"/>
      <c r="F953" s="44"/>
      <c r="G953" s="44"/>
      <c r="H953" s="44"/>
      <c r="I953" s="44"/>
      <c r="J953" s="44"/>
      <c r="K953" s="44"/>
      <c r="L953" s="44"/>
      <c r="M953" s="45"/>
    </row>
    <row r="954" spans="1:13">
      <c r="A954" s="43"/>
      <c r="B954" s="44"/>
      <c r="C954" s="44"/>
      <c r="D954" s="44"/>
      <c r="E954" s="44"/>
      <c r="F954" s="44"/>
      <c r="G954" s="44"/>
      <c r="H954" s="44"/>
      <c r="I954" s="44"/>
      <c r="J954" s="44"/>
      <c r="K954" s="44"/>
      <c r="L954" s="44"/>
      <c r="M954" s="45"/>
    </row>
    <row r="955" spans="1:13">
      <c r="A955" s="43"/>
      <c r="B955" s="44"/>
      <c r="C955" s="44"/>
      <c r="D955" s="44"/>
      <c r="E955" s="44"/>
      <c r="F955" s="44"/>
      <c r="G955" s="44"/>
      <c r="H955" s="44"/>
      <c r="I955" s="44"/>
      <c r="J955" s="44"/>
      <c r="K955" s="44"/>
      <c r="L955" s="44"/>
      <c r="M955" s="45"/>
    </row>
    <row r="956" spans="1:13">
      <c r="A956" s="43"/>
      <c r="B956" s="44"/>
      <c r="C956" s="44"/>
      <c r="D956" s="44"/>
      <c r="E956" s="44"/>
      <c r="F956" s="44"/>
      <c r="G956" s="44"/>
      <c r="H956" s="44"/>
      <c r="I956" s="44"/>
      <c r="J956" s="44"/>
      <c r="K956" s="44"/>
      <c r="L956" s="44"/>
      <c r="M956" s="45"/>
    </row>
    <row r="957" spans="1:13">
      <c r="A957" s="43"/>
      <c r="B957" s="44"/>
      <c r="C957" s="44"/>
      <c r="D957" s="44"/>
      <c r="E957" s="44"/>
      <c r="F957" s="44"/>
      <c r="G957" s="44"/>
      <c r="H957" s="44"/>
      <c r="I957" s="44"/>
      <c r="J957" s="44"/>
      <c r="K957" s="44"/>
      <c r="L957" s="44"/>
      <c r="M957" s="45"/>
    </row>
    <row r="958" spans="1:13">
      <c r="A958" s="43"/>
      <c r="B958" s="44"/>
      <c r="C958" s="44"/>
      <c r="D958" s="44"/>
      <c r="E958" s="44"/>
      <c r="F958" s="44"/>
      <c r="G958" s="44"/>
      <c r="H958" s="44"/>
      <c r="I958" s="44"/>
      <c r="J958" s="44"/>
      <c r="K958" s="44"/>
      <c r="L958" s="44"/>
      <c r="M958" s="45"/>
    </row>
    <row r="959" spans="1:13">
      <c r="A959" s="43"/>
      <c r="B959" s="44"/>
      <c r="C959" s="44"/>
      <c r="D959" s="44"/>
      <c r="E959" s="44"/>
      <c r="F959" s="44"/>
      <c r="G959" s="44"/>
      <c r="H959" s="44"/>
      <c r="I959" s="44"/>
      <c r="J959" s="44"/>
      <c r="K959" s="44"/>
      <c r="L959" s="44"/>
      <c r="M959" s="45"/>
    </row>
    <row r="960" spans="1:13">
      <c r="A960" s="43"/>
      <c r="B960" s="44"/>
      <c r="C960" s="44"/>
      <c r="D960" s="44"/>
      <c r="E960" s="44"/>
      <c r="F960" s="44"/>
      <c r="G960" s="44"/>
      <c r="H960" s="44"/>
      <c r="I960" s="44"/>
      <c r="J960" s="44"/>
      <c r="K960" s="44"/>
      <c r="L960" s="44"/>
      <c r="M960" s="45"/>
    </row>
    <row r="961" spans="1:13">
      <c r="A961" s="43"/>
      <c r="B961" s="44"/>
      <c r="C961" s="44"/>
      <c r="D961" s="44"/>
      <c r="E961" s="44"/>
      <c r="F961" s="44"/>
      <c r="G961" s="44"/>
      <c r="H961" s="44"/>
      <c r="I961" s="44"/>
      <c r="J961" s="44"/>
      <c r="K961" s="44"/>
      <c r="L961" s="44"/>
      <c r="M961" s="45"/>
    </row>
    <row r="962" spans="1:13">
      <c r="A962" s="43"/>
      <c r="B962" s="44"/>
      <c r="C962" s="44"/>
      <c r="D962" s="44"/>
      <c r="E962" s="44"/>
      <c r="F962" s="44"/>
      <c r="G962" s="44"/>
      <c r="H962" s="44"/>
      <c r="I962" s="44"/>
      <c r="J962" s="44"/>
      <c r="K962" s="44"/>
      <c r="L962" s="44"/>
      <c r="M962" s="45"/>
    </row>
    <row r="963" spans="1:13">
      <c r="A963" s="43"/>
      <c r="B963" s="44"/>
      <c r="C963" s="44"/>
      <c r="D963" s="44"/>
      <c r="E963" s="44"/>
      <c r="F963" s="44"/>
      <c r="G963" s="44"/>
      <c r="H963" s="44"/>
      <c r="I963" s="44"/>
      <c r="J963" s="44"/>
      <c r="K963" s="44"/>
      <c r="L963" s="44"/>
      <c r="M963" s="45"/>
    </row>
    <row r="964" spans="1:13">
      <c r="A964" s="43"/>
      <c r="B964" s="44"/>
      <c r="C964" s="44"/>
      <c r="D964" s="44"/>
      <c r="E964" s="44"/>
      <c r="F964" s="44"/>
      <c r="G964" s="44"/>
      <c r="H964" s="44"/>
      <c r="I964" s="44"/>
      <c r="J964" s="44"/>
      <c r="K964" s="44"/>
      <c r="L964" s="44"/>
      <c r="M964" s="45"/>
    </row>
    <row r="965" spans="1:13">
      <c r="A965" s="43"/>
      <c r="B965" s="44"/>
      <c r="C965" s="44"/>
      <c r="D965" s="44"/>
      <c r="E965" s="44"/>
      <c r="F965" s="44"/>
      <c r="G965" s="44"/>
      <c r="H965" s="44"/>
      <c r="I965" s="44"/>
      <c r="J965" s="44"/>
      <c r="K965" s="44"/>
      <c r="L965" s="44"/>
      <c r="M965" s="45"/>
    </row>
    <row r="966" spans="1:13" ht="14">
      <c r="A966" s="735" t="s">
        <v>36</v>
      </c>
      <c r="B966" s="736"/>
      <c r="C966" s="736"/>
      <c r="D966" s="736"/>
      <c r="E966" s="736"/>
      <c r="F966" s="736"/>
      <c r="G966" s="736"/>
      <c r="H966" s="736"/>
      <c r="I966" s="736"/>
      <c r="J966" s="736"/>
      <c r="K966" s="736"/>
      <c r="L966" s="736"/>
      <c r="M966" s="737"/>
    </row>
    <row r="967" spans="1:13">
      <c r="A967" s="43"/>
      <c r="B967" s="44"/>
      <c r="C967" s="44"/>
      <c r="D967" s="44"/>
      <c r="E967" s="44"/>
      <c r="F967" s="44"/>
      <c r="G967" s="44"/>
      <c r="H967" s="44"/>
      <c r="I967" s="44"/>
      <c r="J967" s="44"/>
      <c r="K967" s="44"/>
      <c r="L967" s="44"/>
      <c r="M967" s="45"/>
    </row>
    <row r="968" spans="1:13">
      <c r="A968" s="43"/>
      <c r="B968" s="44"/>
      <c r="C968" s="44"/>
      <c r="D968" s="44"/>
      <c r="E968" s="44"/>
      <c r="F968" s="44"/>
      <c r="G968" s="44"/>
      <c r="H968" s="44"/>
      <c r="I968" s="44"/>
      <c r="J968" s="44"/>
      <c r="K968" s="44"/>
      <c r="L968" s="44"/>
      <c r="M968" s="45"/>
    </row>
    <row r="969" spans="1:13">
      <c r="A969" s="43"/>
      <c r="B969" s="46" t="s">
        <v>37</v>
      </c>
      <c r="C969" s="46" t="s">
        <v>38</v>
      </c>
      <c r="D969" s="46" t="s">
        <v>39</v>
      </c>
      <c r="E969" s="46" t="s">
        <v>40</v>
      </c>
      <c r="F969" s="46" t="s">
        <v>41</v>
      </c>
      <c r="G969" s="46" t="s">
        <v>42</v>
      </c>
      <c r="H969" s="44"/>
      <c r="I969" s="44"/>
      <c r="J969" s="44"/>
      <c r="K969" s="44"/>
      <c r="L969" s="44"/>
      <c r="M969" s="45"/>
    </row>
    <row r="970" spans="1:13" ht="25">
      <c r="A970" s="43"/>
      <c r="B970" s="47" t="s">
        <v>54</v>
      </c>
      <c r="C970" s="48">
        <v>4</v>
      </c>
      <c r="D970" s="48">
        <v>30</v>
      </c>
      <c r="E970" s="48">
        <f t="shared" ref="E970:E977" si="0">D970*C970</f>
        <v>120</v>
      </c>
      <c r="F970" s="49">
        <v>1</v>
      </c>
      <c r="G970" s="48">
        <f t="shared" ref="G970:G977" si="1">F970*E970</f>
        <v>120</v>
      </c>
      <c r="H970" s="44"/>
      <c r="I970" s="44"/>
      <c r="J970" s="44"/>
      <c r="K970" s="44"/>
      <c r="L970" s="44"/>
      <c r="M970" s="45"/>
    </row>
    <row r="971" spans="1:13" ht="37.5">
      <c r="A971" s="43"/>
      <c r="B971" s="47" t="s">
        <v>55</v>
      </c>
      <c r="C971" s="48">
        <v>5</v>
      </c>
      <c r="D971" s="48">
        <v>2</v>
      </c>
      <c r="E971" s="48">
        <f t="shared" si="0"/>
        <v>10</v>
      </c>
      <c r="F971" s="49">
        <v>3</v>
      </c>
      <c r="G971" s="48">
        <f t="shared" si="1"/>
        <v>30</v>
      </c>
      <c r="H971" s="44"/>
      <c r="I971" s="44"/>
      <c r="J971" s="44"/>
      <c r="K971" s="44"/>
      <c r="L971" s="44"/>
      <c r="M971" s="45"/>
    </row>
    <row r="972" spans="1:13" ht="37.5">
      <c r="A972" s="43"/>
      <c r="B972" s="47" t="s">
        <v>56</v>
      </c>
      <c r="C972" s="48">
        <v>2</v>
      </c>
      <c r="D972" s="48">
        <v>30</v>
      </c>
      <c r="E972" s="48">
        <f t="shared" si="0"/>
        <v>60</v>
      </c>
      <c r="F972" s="49">
        <v>2</v>
      </c>
      <c r="G972" s="48">
        <f t="shared" si="1"/>
        <v>120</v>
      </c>
      <c r="H972" s="44"/>
      <c r="I972" s="44"/>
      <c r="J972" s="44"/>
      <c r="K972" s="44"/>
      <c r="L972" s="44"/>
      <c r="M972" s="45"/>
    </row>
    <row r="973" spans="1:13" ht="37.5">
      <c r="A973" s="43"/>
      <c r="B973" s="47" t="s">
        <v>57</v>
      </c>
      <c r="C973" s="48">
        <v>2</v>
      </c>
      <c r="D973" s="48">
        <v>30</v>
      </c>
      <c r="E973" s="48">
        <f t="shared" si="0"/>
        <v>60</v>
      </c>
      <c r="F973" s="49">
        <v>2</v>
      </c>
      <c r="G973" s="48">
        <f t="shared" si="1"/>
        <v>120</v>
      </c>
      <c r="H973" s="44"/>
      <c r="I973" s="44"/>
      <c r="J973" s="44"/>
      <c r="K973" s="44"/>
      <c r="L973" s="44"/>
      <c r="M973" s="45"/>
    </row>
    <row r="974" spans="1:13">
      <c r="A974" s="43"/>
      <c r="B974" s="47" t="s">
        <v>44</v>
      </c>
      <c r="C974" s="48">
        <v>4</v>
      </c>
      <c r="D974" s="48">
        <v>5</v>
      </c>
      <c r="E974" s="48">
        <f t="shared" si="0"/>
        <v>20</v>
      </c>
      <c r="F974" s="49">
        <v>1</v>
      </c>
      <c r="G974" s="48">
        <f t="shared" si="1"/>
        <v>20</v>
      </c>
      <c r="H974" s="44"/>
      <c r="I974" s="44"/>
      <c r="J974" s="44"/>
      <c r="K974" s="44"/>
      <c r="L974" s="44"/>
      <c r="M974" s="45"/>
    </row>
    <row r="975" spans="1:13" ht="50">
      <c r="A975" s="43"/>
      <c r="B975" s="47" t="s">
        <v>48</v>
      </c>
      <c r="C975" s="48">
        <f>0.2+0.2</f>
        <v>0.4</v>
      </c>
      <c r="D975" s="48">
        <v>30</v>
      </c>
      <c r="E975" s="48">
        <f t="shared" si="0"/>
        <v>12</v>
      </c>
      <c r="F975" s="49">
        <v>2</v>
      </c>
      <c r="G975" s="48">
        <f t="shared" si="1"/>
        <v>24</v>
      </c>
      <c r="H975" s="44"/>
      <c r="I975" s="44"/>
      <c r="J975" s="44"/>
      <c r="K975" s="44"/>
      <c r="L975" s="44"/>
      <c r="M975" s="45"/>
    </row>
    <row r="976" spans="1:13" ht="50">
      <c r="A976" s="43"/>
      <c r="B976" s="47" t="s">
        <v>49</v>
      </c>
      <c r="C976" s="48">
        <v>4</v>
      </c>
      <c r="D976" s="48">
        <v>0.2</v>
      </c>
      <c r="E976" s="48">
        <f t="shared" si="0"/>
        <v>0.8</v>
      </c>
      <c r="F976" s="49">
        <v>30</v>
      </c>
      <c r="G976" s="48">
        <f t="shared" si="1"/>
        <v>24</v>
      </c>
      <c r="H976" s="44"/>
      <c r="I976" s="44"/>
      <c r="J976" s="44"/>
      <c r="K976" s="44"/>
      <c r="L976" s="44"/>
      <c r="M976" s="45"/>
    </row>
    <row r="977" spans="1:13" ht="62.5">
      <c r="A977" s="43"/>
      <c r="B977" s="47" t="s">
        <v>50</v>
      </c>
      <c r="C977" s="48">
        <v>8</v>
      </c>
      <c r="D977" s="48">
        <v>0.2</v>
      </c>
      <c r="E977" s="48">
        <f t="shared" si="0"/>
        <v>1.6</v>
      </c>
      <c r="F977" s="49">
        <v>30</v>
      </c>
      <c r="G977" s="48">
        <f t="shared" si="1"/>
        <v>48</v>
      </c>
      <c r="H977" s="44"/>
      <c r="I977" s="44"/>
      <c r="J977" s="44"/>
      <c r="K977" s="44"/>
      <c r="L977" s="44"/>
      <c r="M977" s="45"/>
    </row>
    <row r="978" spans="1:13">
      <c r="A978" s="43"/>
      <c r="B978" s="60"/>
      <c r="C978" s="60"/>
      <c r="D978" s="60"/>
      <c r="E978" s="60"/>
      <c r="F978" s="50" t="s">
        <v>46</v>
      </c>
      <c r="G978" s="51">
        <f>ROUND(SUM(G970:G977),2)</f>
        <v>506</v>
      </c>
      <c r="H978" s="44"/>
      <c r="I978" s="44"/>
      <c r="J978" s="44"/>
      <c r="K978" s="44"/>
      <c r="L978" s="44"/>
      <c r="M978" s="45"/>
    </row>
    <row r="979" spans="1:13">
      <c r="A979" s="43"/>
      <c r="H979" s="44"/>
      <c r="I979" s="44"/>
      <c r="J979" s="44"/>
      <c r="K979" s="44"/>
      <c r="L979" s="44"/>
      <c r="M979" s="45"/>
    </row>
    <row r="980" spans="1:13">
      <c r="A980" s="43"/>
      <c r="H980" s="44"/>
      <c r="I980" s="44"/>
      <c r="J980" s="44"/>
      <c r="K980" s="44"/>
      <c r="L980" s="44"/>
      <c r="M980" s="45"/>
    </row>
    <row r="981" spans="1:13">
      <c r="A981" s="43"/>
      <c r="H981" s="44"/>
      <c r="I981" s="44"/>
      <c r="J981" s="44"/>
      <c r="K981" s="44"/>
      <c r="L981" s="44"/>
      <c r="M981" s="45"/>
    </row>
    <row r="982" spans="1:13">
      <c r="A982" s="43"/>
      <c r="H982" s="44"/>
      <c r="I982" s="44"/>
      <c r="J982" s="44"/>
      <c r="K982" s="44"/>
      <c r="L982" s="44"/>
      <c r="M982" s="45"/>
    </row>
    <row r="983" spans="1:13">
      <c r="A983" s="43"/>
      <c r="H983" s="44"/>
      <c r="I983" s="44"/>
      <c r="J983" s="44"/>
      <c r="K983" s="44"/>
      <c r="L983" s="44"/>
      <c r="M983" s="45"/>
    </row>
    <row r="984" spans="1:13">
      <c r="A984" s="90"/>
      <c r="M984" s="91"/>
    </row>
    <row r="985" spans="1:13">
      <c r="A985" s="43"/>
      <c r="B985" s="44"/>
      <c r="C985" s="44"/>
      <c r="D985" s="44"/>
      <c r="E985" s="44"/>
      <c r="F985" s="44"/>
      <c r="G985" s="44"/>
      <c r="H985" s="44"/>
      <c r="I985" s="44"/>
      <c r="J985" s="44"/>
      <c r="K985" s="44"/>
      <c r="L985" s="44"/>
      <c r="M985" s="45"/>
    </row>
    <row r="986" spans="1:13">
      <c r="A986" s="43"/>
      <c r="B986" s="44"/>
      <c r="C986" s="44"/>
      <c r="D986" s="44"/>
      <c r="E986" s="44"/>
      <c r="F986" s="44"/>
      <c r="G986" s="44"/>
      <c r="H986" s="44"/>
      <c r="I986" s="44"/>
      <c r="J986" s="44"/>
      <c r="K986" s="44"/>
      <c r="L986" s="44"/>
      <c r="M986" s="45"/>
    </row>
    <row r="987" spans="1:13">
      <c r="A987" s="43"/>
      <c r="B987" s="44"/>
      <c r="C987" s="44"/>
      <c r="D987" s="44"/>
      <c r="E987" s="44"/>
      <c r="F987" s="44"/>
      <c r="G987" s="44"/>
      <c r="H987" s="44"/>
      <c r="I987" s="44"/>
      <c r="J987" s="44"/>
      <c r="K987" s="44"/>
      <c r="L987" s="44"/>
      <c r="M987" s="45"/>
    </row>
    <row r="988" spans="1:13">
      <c r="A988" s="43"/>
      <c r="H988" s="44"/>
      <c r="I988" s="44"/>
      <c r="J988" s="44"/>
      <c r="K988" s="44"/>
      <c r="L988" s="44"/>
      <c r="M988" s="45"/>
    </row>
    <row r="989" spans="1:13">
      <c r="A989" s="43"/>
      <c r="H989" s="44"/>
      <c r="I989" s="44"/>
      <c r="J989" s="44"/>
      <c r="K989" s="44"/>
      <c r="L989" s="44"/>
      <c r="M989" s="45"/>
    </row>
    <row r="990" spans="1:13">
      <c r="A990" s="43"/>
      <c r="H990" s="44"/>
      <c r="I990" s="44"/>
      <c r="J990" s="44"/>
      <c r="K990" s="44"/>
      <c r="L990" s="44"/>
      <c r="M990" s="45"/>
    </row>
    <row r="991" spans="1:13">
      <c r="A991" s="43"/>
      <c r="H991" s="44"/>
      <c r="I991" s="44"/>
      <c r="J991" s="44"/>
      <c r="K991" s="44"/>
      <c r="L991" s="44"/>
      <c r="M991" s="45"/>
    </row>
    <row r="992" spans="1:13">
      <c r="A992" s="43"/>
      <c r="H992" s="44"/>
      <c r="I992" s="44"/>
      <c r="J992" s="44"/>
      <c r="K992" s="44"/>
      <c r="L992" s="44"/>
      <c r="M992" s="45"/>
    </row>
    <row r="993" spans="1:13">
      <c r="A993" s="43"/>
      <c r="H993" s="44"/>
      <c r="I993" s="44"/>
      <c r="J993" s="44"/>
      <c r="K993" s="44"/>
      <c r="L993" s="44"/>
      <c r="M993" s="45"/>
    </row>
    <row r="994" spans="1:13">
      <c r="A994" s="43"/>
      <c r="H994" s="44"/>
      <c r="I994" s="44"/>
      <c r="J994" s="44"/>
      <c r="K994" s="44"/>
      <c r="L994" s="44"/>
      <c r="M994" s="45"/>
    </row>
    <row r="995" spans="1:13">
      <c r="A995" s="32"/>
      <c r="B995" s="60"/>
      <c r="C995" s="60"/>
      <c r="D995" s="60"/>
      <c r="E995" s="60"/>
      <c r="F995" s="60"/>
      <c r="G995" s="60"/>
      <c r="H995" s="60"/>
      <c r="I995" s="39"/>
      <c r="J995" s="61"/>
      <c r="K995" s="62"/>
      <c r="L995" s="62"/>
      <c r="M995" s="37"/>
    </row>
    <row r="996" spans="1:13">
      <c r="A996" s="32"/>
      <c r="B996" s="60"/>
      <c r="C996" s="60"/>
      <c r="D996" s="60"/>
      <c r="E996" s="60"/>
      <c r="F996" s="60"/>
      <c r="G996" s="60"/>
      <c r="H996" s="60"/>
      <c r="I996" s="39"/>
      <c r="J996" s="61"/>
      <c r="K996" s="62"/>
      <c r="L996" s="62"/>
      <c r="M996" s="37"/>
    </row>
    <row r="997" spans="1:13">
      <c r="A997" s="32"/>
      <c r="B997" s="60"/>
      <c r="C997" s="60"/>
      <c r="D997" s="60"/>
      <c r="E997" s="60"/>
      <c r="F997" s="60"/>
      <c r="G997" s="60"/>
      <c r="H997" s="60"/>
      <c r="I997" s="39"/>
      <c r="J997" s="61"/>
      <c r="K997" s="62"/>
      <c r="L997" s="62"/>
      <c r="M997" s="37"/>
    </row>
    <row r="998" spans="1:13">
      <c r="A998" s="32"/>
      <c r="B998" s="60"/>
      <c r="C998" s="60"/>
      <c r="D998" s="60"/>
      <c r="E998" s="60"/>
      <c r="F998" s="60"/>
      <c r="G998" s="60"/>
      <c r="H998" s="60"/>
      <c r="I998" s="39"/>
      <c r="J998" s="61"/>
      <c r="K998" s="62"/>
      <c r="L998" s="62"/>
      <c r="M998" s="37"/>
    </row>
    <row r="999" spans="1:13">
      <c r="A999" s="32"/>
      <c r="B999" s="60"/>
      <c r="C999" s="60"/>
      <c r="D999" s="60"/>
      <c r="E999" s="60"/>
      <c r="F999" s="60"/>
      <c r="G999" s="60"/>
      <c r="H999" s="60"/>
      <c r="I999" s="39"/>
      <c r="J999" s="61"/>
      <c r="K999" s="62"/>
      <c r="L999" s="62"/>
      <c r="M999" s="37"/>
    </row>
    <row r="1000" spans="1:13">
      <c r="A1000" s="32"/>
      <c r="B1000" s="60"/>
      <c r="C1000" s="60"/>
      <c r="D1000" s="60"/>
      <c r="E1000" s="60"/>
      <c r="F1000" s="60"/>
      <c r="G1000" s="60"/>
      <c r="H1000" s="60"/>
      <c r="I1000" s="39"/>
      <c r="J1000" s="61"/>
      <c r="K1000" s="62"/>
      <c r="L1000" s="62"/>
      <c r="M1000" s="37"/>
    </row>
    <row r="1001" spans="1:13" ht="13" thickBot="1">
      <c r="A1001" s="98"/>
      <c r="B1001" s="99"/>
      <c r="C1001" s="99"/>
      <c r="D1001" s="99"/>
      <c r="E1001" s="99"/>
      <c r="F1001" s="99"/>
      <c r="G1001" s="99"/>
      <c r="H1001" s="99"/>
      <c r="I1001" s="100"/>
      <c r="J1001" s="101"/>
      <c r="K1001" s="102"/>
      <c r="L1001" s="102"/>
      <c r="M1001" s="103"/>
    </row>
    <row r="1002" spans="1:13" ht="14">
      <c r="A1002" s="714" t="s">
        <v>28</v>
      </c>
      <c r="B1002" s="715"/>
      <c r="C1002" s="716" t="s">
        <v>6</v>
      </c>
      <c r="D1002" s="717"/>
      <c r="E1002" s="717"/>
      <c r="F1002" s="717"/>
      <c r="G1002" s="717"/>
      <c r="H1002" s="717"/>
      <c r="I1002" s="717"/>
      <c r="J1002" s="718"/>
      <c r="K1002" s="719" t="s">
        <v>7</v>
      </c>
      <c r="L1002" s="720"/>
      <c r="M1002" s="19" t="s">
        <v>8</v>
      </c>
    </row>
    <row r="1003" spans="1:13" ht="14.5" thickBot="1">
      <c r="A1003" s="721">
        <f>'1 PY-PPTO'!B17</f>
        <v>8780</v>
      </c>
      <c r="B1003" s="722"/>
      <c r="C1003" s="723" t="str">
        <f>'1 PY-PPTO'!C17</f>
        <v>ENROCADO EN PIEDRA PARTIDA CON DIÁMETROS DE 25 A 75 MM (Suministro y colocación)</v>
      </c>
      <c r="D1003" s="724"/>
      <c r="E1003" s="724"/>
      <c r="F1003" s="724"/>
      <c r="G1003" s="724"/>
      <c r="H1003" s="724"/>
      <c r="I1003" s="724"/>
      <c r="J1003" s="725"/>
      <c r="K1003" s="723" t="str">
        <f>'1 PY-PPTO'!H17</f>
        <v>M3</v>
      </c>
      <c r="L1003" s="725"/>
      <c r="M1003" s="20">
        <f>G1044</f>
        <v>1205.5</v>
      </c>
    </row>
    <row r="1004" spans="1:13" ht="14">
      <c r="A1004" s="21"/>
      <c r="B1004" s="22"/>
      <c r="C1004" s="22"/>
      <c r="D1004" s="22"/>
      <c r="E1004" s="22"/>
      <c r="F1004" s="22"/>
      <c r="G1004" s="22"/>
      <c r="H1004" s="22"/>
      <c r="I1004" s="22"/>
      <c r="J1004" s="22"/>
      <c r="K1004" s="22"/>
      <c r="L1004" s="22"/>
      <c r="M1004" s="23"/>
    </row>
    <row r="1005" spans="1:13" ht="14">
      <c r="A1005" s="738" t="s">
        <v>29</v>
      </c>
      <c r="B1005" s="739"/>
      <c r="C1005" s="740" t="s">
        <v>75</v>
      </c>
      <c r="D1005" s="741"/>
      <c r="E1005" s="741"/>
      <c r="F1005" s="742"/>
      <c r="G1005" s="743" t="s">
        <v>31</v>
      </c>
      <c r="H1005" s="743"/>
      <c r="I1005" s="740" t="s">
        <v>76</v>
      </c>
      <c r="J1005" s="741"/>
      <c r="K1005" s="741"/>
      <c r="L1005" s="741"/>
      <c r="M1005" s="744"/>
    </row>
    <row r="1006" spans="1:13" ht="14">
      <c r="A1006" s="24"/>
      <c r="B1006" s="25"/>
      <c r="C1006" s="25"/>
      <c r="D1006" s="25"/>
      <c r="E1006" s="25"/>
      <c r="F1006" s="25"/>
      <c r="G1006" s="25"/>
      <c r="H1006" s="25"/>
      <c r="I1006" s="26"/>
      <c r="J1006" s="26"/>
      <c r="K1006" s="25"/>
      <c r="L1006" s="25"/>
      <c r="M1006" s="27"/>
    </row>
    <row r="1007" spans="1:13" ht="14">
      <c r="A1007" s="32"/>
      <c r="B1007" s="33"/>
      <c r="C1007" s="745" t="s">
        <v>77</v>
      </c>
      <c r="D1007" s="745"/>
      <c r="E1007" s="745"/>
      <c r="F1007" s="745"/>
      <c r="G1007" s="745"/>
      <c r="H1007" s="745"/>
      <c r="I1007" s="745"/>
      <c r="J1007" s="745"/>
      <c r="K1007" s="745"/>
      <c r="L1007" s="745"/>
      <c r="M1007" s="37"/>
    </row>
    <row r="1008" spans="1:13">
      <c r="A1008" s="32"/>
      <c r="B1008" s="33"/>
      <c r="C1008" s="33"/>
      <c r="D1008" s="33"/>
      <c r="E1008" s="33"/>
      <c r="F1008" s="33"/>
      <c r="G1008" s="33"/>
      <c r="H1008" s="33"/>
      <c r="I1008" s="34"/>
      <c r="J1008" s="35"/>
      <c r="K1008" s="36"/>
      <c r="L1008" s="36"/>
      <c r="M1008" s="37"/>
    </row>
    <row r="1009" spans="1:13">
      <c r="A1009" s="38"/>
      <c r="B1009" s="33"/>
      <c r="C1009" s="33"/>
      <c r="D1009" s="33"/>
      <c r="E1009" s="33"/>
      <c r="F1009" s="33"/>
      <c r="G1009" s="33"/>
      <c r="H1009" s="33"/>
      <c r="I1009" s="39"/>
      <c r="J1009" s="40"/>
      <c r="K1009" s="41"/>
      <c r="L1009" s="41"/>
      <c r="M1009" s="42"/>
    </row>
    <row r="1010" spans="1:13">
      <c r="A1010" s="43"/>
      <c r="B1010" s="44"/>
      <c r="C1010" s="44"/>
      <c r="D1010" s="44"/>
      <c r="E1010" s="44"/>
      <c r="F1010" s="44"/>
      <c r="G1010" s="44"/>
      <c r="H1010" s="44"/>
      <c r="I1010" s="44"/>
      <c r="J1010" s="44"/>
      <c r="K1010" s="44"/>
      <c r="L1010" s="44"/>
      <c r="M1010" s="45"/>
    </row>
    <row r="1011" spans="1:13">
      <c r="A1011" s="43"/>
      <c r="B1011" s="44"/>
      <c r="C1011" s="44"/>
      <c r="D1011" s="44"/>
      <c r="E1011" s="44"/>
      <c r="F1011" s="44"/>
      <c r="G1011" s="44"/>
      <c r="H1011" s="44"/>
      <c r="I1011" s="44"/>
      <c r="J1011" s="44"/>
      <c r="K1011" s="44"/>
      <c r="L1011" s="44"/>
      <c r="M1011" s="45"/>
    </row>
    <row r="1012" spans="1:13">
      <c r="A1012" s="43"/>
      <c r="B1012" s="44"/>
      <c r="C1012" s="44"/>
      <c r="D1012" s="44"/>
      <c r="E1012" s="44"/>
      <c r="F1012" s="44"/>
      <c r="G1012" s="44"/>
      <c r="H1012" s="44"/>
      <c r="I1012" s="44"/>
      <c r="J1012" s="44"/>
      <c r="K1012" s="44"/>
      <c r="L1012" s="44"/>
      <c r="M1012" s="45"/>
    </row>
    <row r="1013" spans="1:13">
      <c r="A1013" s="43"/>
      <c r="B1013" s="44"/>
      <c r="C1013" s="44"/>
      <c r="D1013" s="44"/>
      <c r="E1013" s="44"/>
      <c r="F1013" s="44"/>
      <c r="G1013" s="44"/>
      <c r="H1013" s="44"/>
      <c r="I1013" s="44"/>
      <c r="J1013" s="44"/>
      <c r="K1013" s="44"/>
      <c r="L1013" s="44"/>
      <c r="M1013" s="45"/>
    </row>
    <row r="1014" spans="1:13">
      <c r="A1014" s="43"/>
      <c r="B1014" s="44"/>
      <c r="C1014" s="44"/>
      <c r="D1014" s="44"/>
      <c r="E1014" s="44"/>
      <c r="F1014" s="44"/>
      <c r="G1014" s="44"/>
      <c r="H1014" s="44"/>
      <c r="I1014" s="44"/>
      <c r="J1014" s="44"/>
      <c r="K1014" s="44"/>
      <c r="L1014" s="44"/>
      <c r="M1014" s="45"/>
    </row>
    <row r="1015" spans="1:13">
      <c r="A1015" s="43"/>
      <c r="B1015" s="44"/>
      <c r="C1015" s="44"/>
      <c r="D1015" s="44"/>
      <c r="E1015" s="44"/>
      <c r="F1015" s="44"/>
      <c r="G1015" s="44"/>
      <c r="H1015" s="44"/>
      <c r="I1015" s="44"/>
      <c r="J1015" s="44"/>
      <c r="K1015" s="44"/>
      <c r="L1015" s="44"/>
      <c r="M1015" s="45"/>
    </row>
    <row r="1016" spans="1:13">
      <c r="A1016" s="43"/>
      <c r="B1016" s="44"/>
      <c r="C1016" s="44"/>
      <c r="D1016" s="44"/>
      <c r="E1016" s="44"/>
      <c r="F1016" s="44"/>
      <c r="G1016" s="44"/>
      <c r="H1016" s="44"/>
      <c r="I1016" s="44"/>
      <c r="J1016" s="44"/>
      <c r="K1016" s="44"/>
      <c r="L1016" s="44"/>
      <c r="M1016" s="45"/>
    </row>
    <row r="1017" spans="1:13">
      <c r="A1017" s="43"/>
      <c r="B1017" s="44"/>
      <c r="C1017" s="44"/>
      <c r="D1017" s="44"/>
      <c r="E1017" s="44"/>
      <c r="F1017" s="44"/>
      <c r="G1017" s="44"/>
      <c r="H1017" s="44"/>
      <c r="I1017" s="44"/>
      <c r="J1017" s="44"/>
      <c r="K1017" s="44"/>
      <c r="L1017" s="44"/>
      <c r="M1017" s="45"/>
    </row>
    <row r="1018" spans="1:13">
      <c r="A1018" s="43"/>
      <c r="B1018" s="44"/>
      <c r="C1018" s="44"/>
      <c r="D1018" s="44"/>
      <c r="E1018" s="44"/>
      <c r="F1018" s="44"/>
      <c r="G1018" s="44"/>
      <c r="H1018" s="44"/>
      <c r="I1018" s="44"/>
      <c r="J1018" s="44"/>
      <c r="K1018" s="44"/>
      <c r="L1018" s="44"/>
      <c r="M1018" s="45"/>
    </row>
    <row r="1019" spans="1:13">
      <c r="A1019" s="43"/>
      <c r="B1019" s="44"/>
      <c r="C1019" s="44"/>
      <c r="D1019" s="44"/>
      <c r="E1019" s="44"/>
      <c r="F1019" s="44"/>
      <c r="G1019" s="44"/>
      <c r="H1019" s="44"/>
      <c r="I1019" s="44"/>
      <c r="J1019" s="44"/>
      <c r="K1019" s="44"/>
      <c r="L1019" s="44"/>
      <c r="M1019" s="45"/>
    </row>
    <row r="1020" spans="1:13">
      <c r="A1020" s="43"/>
      <c r="B1020" s="44"/>
      <c r="C1020" s="44"/>
      <c r="D1020" s="44"/>
      <c r="E1020" s="44"/>
      <c r="F1020" s="44"/>
      <c r="G1020" s="44"/>
      <c r="H1020" s="44"/>
      <c r="I1020" s="44"/>
      <c r="J1020" s="44"/>
      <c r="K1020" s="44"/>
      <c r="L1020" s="44"/>
      <c r="M1020" s="45"/>
    </row>
    <row r="1021" spans="1:13">
      <c r="A1021" s="43"/>
      <c r="B1021" s="44"/>
      <c r="C1021" s="44"/>
      <c r="D1021" s="44"/>
      <c r="E1021" s="44"/>
      <c r="F1021" s="44"/>
      <c r="G1021" s="44"/>
      <c r="H1021" s="44"/>
      <c r="I1021" s="44"/>
      <c r="J1021" s="44"/>
      <c r="K1021" s="44"/>
      <c r="L1021" s="44"/>
      <c r="M1021" s="45"/>
    </row>
    <row r="1022" spans="1:13">
      <c r="A1022" s="43"/>
      <c r="B1022" s="44"/>
      <c r="C1022" s="44"/>
      <c r="D1022" s="44"/>
      <c r="E1022" s="44"/>
      <c r="F1022" s="44"/>
      <c r="G1022" s="44"/>
      <c r="H1022" s="44"/>
      <c r="I1022" s="44"/>
      <c r="J1022" s="44"/>
      <c r="K1022" s="44"/>
      <c r="L1022" s="44"/>
      <c r="M1022" s="45"/>
    </row>
    <row r="1023" spans="1:13">
      <c r="A1023" s="43"/>
      <c r="B1023" s="44"/>
      <c r="C1023" s="44"/>
      <c r="D1023" s="44"/>
      <c r="E1023" s="44"/>
      <c r="F1023" s="44"/>
      <c r="G1023" s="44"/>
      <c r="H1023" s="44"/>
      <c r="I1023" s="44"/>
      <c r="J1023" s="44"/>
      <c r="K1023" s="44"/>
      <c r="L1023" s="44"/>
      <c r="M1023" s="45"/>
    </row>
    <row r="1024" spans="1:13">
      <c r="A1024" s="43"/>
      <c r="B1024" s="44"/>
      <c r="C1024" s="44"/>
      <c r="D1024" s="44"/>
      <c r="E1024" s="44"/>
      <c r="F1024" s="44"/>
      <c r="G1024" s="44"/>
      <c r="H1024" s="44"/>
      <c r="I1024" s="44"/>
      <c r="J1024" s="44"/>
      <c r="K1024" s="44"/>
      <c r="L1024" s="44"/>
      <c r="M1024" s="45"/>
    </row>
    <row r="1025" spans="1:13">
      <c r="A1025" s="43"/>
      <c r="B1025" s="44"/>
      <c r="C1025" s="44"/>
      <c r="D1025" s="44"/>
      <c r="E1025" s="44"/>
      <c r="F1025" s="44"/>
      <c r="G1025" s="44"/>
      <c r="H1025" s="44"/>
      <c r="I1025" s="44"/>
      <c r="J1025" s="44"/>
      <c r="K1025" s="44"/>
      <c r="L1025" s="44"/>
      <c r="M1025" s="45"/>
    </row>
    <row r="1026" spans="1:13">
      <c r="A1026" s="43"/>
      <c r="B1026" s="44"/>
      <c r="C1026" s="44"/>
      <c r="D1026" s="44"/>
      <c r="E1026" s="44"/>
      <c r="F1026" s="44"/>
      <c r="G1026" s="44"/>
      <c r="H1026" s="44"/>
      <c r="I1026" s="44"/>
      <c r="J1026" s="44"/>
      <c r="K1026" s="44"/>
      <c r="L1026" s="44"/>
      <c r="M1026" s="45"/>
    </row>
    <row r="1027" spans="1:13">
      <c r="A1027" s="43"/>
      <c r="B1027" s="44"/>
      <c r="C1027" s="44"/>
      <c r="D1027" s="44"/>
      <c r="E1027" s="44"/>
      <c r="F1027" s="44"/>
      <c r="G1027" s="44"/>
      <c r="H1027" s="44"/>
      <c r="I1027" s="44"/>
      <c r="J1027" s="44"/>
      <c r="K1027" s="44"/>
      <c r="L1027" s="44"/>
      <c r="M1027" s="45"/>
    </row>
    <row r="1028" spans="1:13">
      <c r="A1028" s="43"/>
      <c r="B1028" s="44"/>
      <c r="C1028" s="44"/>
      <c r="D1028" s="44"/>
      <c r="E1028" s="44"/>
      <c r="F1028" s="44"/>
      <c r="G1028" s="44"/>
      <c r="H1028" s="44"/>
      <c r="I1028" s="44"/>
      <c r="J1028" s="44"/>
      <c r="K1028" s="44"/>
      <c r="L1028" s="44"/>
      <c r="M1028" s="45"/>
    </row>
    <row r="1029" spans="1:13">
      <c r="A1029" s="43"/>
      <c r="B1029" s="44"/>
      <c r="C1029" s="44"/>
      <c r="D1029" s="44"/>
      <c r="E1029" s="44"/>
      <c r="F1029" s="44"/>
      <c r="G1029" s="44"/>
      <c r="H1029" s="44"/>
      <c r="I1029" s="44"/>
      <c r="J1029" s="44"/>
      <c r="K1029" s="44"/>
      <c r="L1029" s="44"/>
      <c r="M1029" s="45"/>
    </row>
    <row r="1030" spans="1:13">
      <c r="A1030" s="43"/>
      <c r="B1030" s="44"/>
      <c r="C1030" s="44"/>
      <c r="D1030" s="44"/>
      <c r="E1030" s="44"/>
      <c r="F1030" s="44"/>
      <c r="G1030" s="44"/>
      <c r="H1030" s="44"/>
      <c r="I1030" s="44"/>
      <c r="J1030" s="44"/>
      <c r="K1030" s="44"/>
      <c r="L1030" s="44"/>
      <c r="M1030" s="45"/>
    </row>
    <row r="1031" spans="1:13">
      <c r="A1031" s="43"/>
      <c r="B1031" s="44"/>
      <c r="C1031" s="44"/>
      <c r="D1031" s="44"/>
      <c r="E1031" s="44"/>
      <c r="F1031" s="44"/>
      <c r="G1031" s="44"/>
      <c r="H1031" s="44"/>
      <c r="I1031" s="44"/>
      <c r="J1031" s="44"/>
      <c r="K1031" s="44"/>
      <c r="L1031" s="44"/>
      <c r="M1031" s="45"/>
    </row>
    <row r="1032" spans="1:13" ht="14">
      <c r="A1032" s="735" t="s">
        <v>36</v>
      </c>
      <c r="B1032" s="736"/>
      <c r="C1032" s="736"/>
      <c r="D1032" s="736"/>
      <c r="E1032" s="736"/>
      <c r="F1032" s="736"/>
      <c r="G1032" s="736"/>
      <c r="H1032" s="736"/>
      <c r="I1032" s="736"/>
      <c r="J1032" s="736"/>
      <c r="K1032" s="736"/>
      <c r="L1032" s="736"/>
      <c r="M1032" s="737"/>
    </row>
    <row r="1033" spans="1:13">
      <c r="A1033" s="43"/>
      <c r="B1033" s="44"/>
      <c r="C1033" s="44"/>
      <c r="D1033" s="44"/>
      <c r="E1033" s="44"/>
      <c r="F1033" s="44"/>
      <c r="G1033" s="44"/>
      <c r="H1033" s="44"/>
      <c r="I1033" s="44"/>
      <c r="J1033" s="44"/>
      <c r="K1033" s="44"/>
      <c r="L1033" s="44"/>
      <c r="M1033" s="45"/>
    </row>
    <row r="1034" spans="1:13">
      <c r="A1034" s="43"/>
      <c r="B1034" s="44"/>
      <c r="C1034" s="44"/>
      <c r="D1034" s="44"/>
      <c r="E1034" s="44"/>
      <c r="F1034" s="44"/>
      <c r="G1034" s="44"/>
      <c r="H1034" s="44"/>
      <c r="I1034" s="44"/>
      <c r="J1034" s="44"/>
      <c r="K1034" s="44"/>
      <c r="L1034" s="44"/>
      <c r="M1034" s="45"/>
    </row>
    <row r="1035" spans="1:13" ht="25">
      <c r="A1035" s="43"/>
      <c r="B1035" s="88" t="s">
        <v>37</v>
      </c>
      <c r="C1035" s="88" t="s">
        <v>78</v>
      </c>
      <c r="D1035" s="46" t="s">
        <v>67</v>
      </c>
      <c r="E1035" s="46" t="s">
        <v>39</v>
      </c>
      <c r="F1035" s="88" t="s">
        <v>79</v>
      </c>
      <c r="G1035" s="107" t="s">
        <v>63</v>
      </c>
      <c r="H1035" s="44"/>
      <c r="I1035" s="44"/>
      <c r="J1035" s="44"/>
      <c r="K1035" s="44"/>
      <c r="L1035" s="44"/>
      <c r="M1035" s="45"/>
    </row>
    <row r="1036" spans="1:13" ht="25">
      <c r="A1036" s="43"/>
      <c r="B1036" s="47" t="s">
        <v>80</v>
      </c>
      <c r="C1036" s="48">
        <v>8</v>
      </c>
      <c r="D1036" s="48">
        <v>12</v>
      </c>
      <c r="E1036" s="48">
        <v>8.5</v>
      </c>
      <c r="F1036" s="48">
        <v>0.5</v>
      </c>
      <c r="G1036" s="48">
        <f t="shared" ref="G1036:G1043" si="2">C1036*D1036*E1036*F1036</f>
        <v>408</v>
      </c>
      <c r="H1036" s="44"/>
      <c r="I1036" s="44"/>
      <c r="J1036" s="44"/>
      <c r="K1036" s="44"/>
      <c r="L1036" s="44"/>
      <c r="M1036" s="45"/>
    </row>
    <row r="1037" spans="1:13" ht="25">
      <c r="A1037" s="43"/>
      <c r="B1037" s="47" t="s">
        <v>81</v>
      </c>
      <c r="C1037" s="48">
        <v>8</v>
      </c>
      <c r="D1037" s="48">
        <v>12.5</v>
      </c>
      <c r="E1037" s="48">
        <v>5</v>
      </c>
      <c r="F1037" s="48">
        <v>0.5</v>
      </c>
      <c r="G1037" s="48">
        <f t="shared" si="2"/>
        <v>250</v>
      </c>
      <c r="H1037" s="44"/>
      <c r="I1037" s="44"/>
      <c r="J1037" s="44"/>
      <c r="K1037" s="44"/>
      <c r="L1037" s="44"/>
      <c r="M1037" s="45"/>
    </row>
    <row r="1038" spans="1:13" ht="25">
      <c r="A1038" s="43"/>
      <c r="B1038" s="47" t="s">
        <v>82</v>
      </c>
      <c r="C1038" s="48">
        <v>7</v>
      </c>
      <c r="D1038" s="48">
        <v>12</v>
      </c>
      <c r="E1038" s="48">
        <v>5</v>
      </c>
      <c r="F1038" s="48">
        <v>0.5</v>
      </c>
      <c r="G1038" s="48">
        <f t="shared" si="2"/>
        <v>210</v>
      </c>
      <c r="H1038" s="44"/>
      <c r="I1038" s="44"/>
      <c r="J1038" s="44"/>
      <c r="K1038" s="44"/>
      <c r="L1038" s="44"/>
      <c r="M1038" s="45"/>
    </row>
    <row r="1039" spans="1:13" ht="25">
      <c r="A1039" s="43"/>
      <c r="B1039" s="47" t="s">
        <v>83</v>
      </c>
      <c r="C1039" s="48">
        <v>6</v>
      </c>
      <c r="D1039" s="48">
        <v>11</v>
      </c>
      <c r="E1039" s="48">
        <v>5</v>
      </c>
      <c r="F1039" s="48">
        <v>0.5</v>
      </c>
      <c r="G1039" s="48">
        <f t="shared" si="2"/>
        <v>165</v>
      </c>
      <c r="H1039" s="44"/>
      <c r="I1039" s="44"/>
      <c r="J1039" s="44"/>
      <c r="K1039" s="44"/>
      <c r="L1039" s="44"/>
      <c r="M1039" s="45"/>
    </row>
    <row r="1040" spans="1:13" ht="25">
      <c r="A1040" s="43"/>
      <c r="B1040" s="47" t="s">
        <v>84</v>
      </c>
      <c r="C1040" s="48">
        <v>4.5</v>
      </c>
      <c r="D1040" s="48">
        <v>5</v>
      </c>
      <c r="E1040" s="48">
        <v>5</v>
      </c>
      <c r="F1040" s="48">
        <v>0.5</v>
      </c>
      <c r="G1040" s="48">
        <f t="shared" si="2"/>
        <v>56.25</v>
      </c>
      <c r="H1040" s="44"/>
      <c r="I1040" s="44"/>
      <c r="J1040" s="44"/>
      <c r="K1040" s="44"/>
      <c r="L1040" s="44"/>
      <c r="M1040" s="45"/>
    </row>
    <row r="1041" spans="1:13" ht="25">
      <c r="A1041" s="43"/>
      <c r="B1041" s="47" t="s">
        <v>85</v>
      </c>
      <c r="C1041" s="48">
        <v>5</v>
      </c>
      <c r="D1041" s="48">
        <v>5</v>
      </c>
      <c r="E1041" s="48">
        <v>5</v>
      </c>
      <c r="F1041" s="48">
        <v>0.5</v>
      </c>
      <c r="G1041" s="48">
        <f t="shared" si="2"/>
        <v>62.5</v>
      </c>
      <c r="H1041" s="44"/>
      <c r="I1041" s="44"/>
      <c r="J1041" s="44"/>
      <c r="K1041" s="44"/>
      <c r="L1041" s="44"/>
      <c r="M1041" s="45"/>
    </row>
    <row r="1042" spans="1:13" ht="25">
      <c r="A1042" s="43"/>
      <c r="B1042" s="47" t="s">
        <v>86</v>
      </c>
      <c r="C1042" s="48">
        <v>5</v>
      </c>
      <c r="D1042" s="48">
        <v>5</v>
      </c>
      <c r="E1042" s="48">
        <v>1.5</v>
      </c>
      <c r="F1042" s="48">
        <v>0.5</v>
      </c>
      <c r="G1042" s="48">
        <f t="shared" si="2"/>
        <v>18.75</v>
      </c>
      <c r="H1042" s="44"/>
      <c r="I1042" s="44"/>
      <c r="J1042" s="44"/>
      <c r="K1042" s="44"/>
      <c r="L1042" s="44"/>
      <c r="M1042" s="45"/>
    </row>
    <row r="1043" spans="1:13" ht="25">
      <c r="A1043" s="90"/>
      <c r="B1043" s="47" t="s">
        <v>87</v>
      </c>
      <c r="C1043" s="48">
        <v>3.5</v>
      </c>
      <c r="D1043" s="48">
        <v>5</v>
      </c>
      <c r="E1043" s="48">
        <v>4</v>
      </c>
      <c r="F1043" s="48">
        <v>0.5</v>
      </c>
      <c r="G1043" s="48">
        <f t="shared" si="2"/>
        <v>35</v>
      </c>
      <c r="M1043" s="91"/>
    </row>
    <row r="1044" spans="1:13">
      <c r="A1044" s="43"/>
      <c r="B1044" s="44"/>
      <c r="C1044" s="44"/>
      <c r="D1044" s="44"/>
      <c r="E1044" s="44"/>
      <c r="F1044" s="50" t="s">
        <v>46</v>
      </c>
      <c r="G1044" s="51">
        <f>ROUND(SUM(G1036:G1043),2)</f>
        <v>1205.5</v>
      </c>
      <c r="H1044" s="44"/>
      <c r="I1044" s="44"/>
      <c r="J1044" s="44"/>
      <c r="K1044" s="44"/>
      <c r="L1044" s="44"/>
      <c r="M1044" s="45"/>
    </row>
    <row r="1045" spans="1:13">
      <c r="A1045" s="43"/>
      <c r="H1045" s="44"/>
      <c r="I1045" s="44"/>
      <c r="J1045" s="44"/>
      <c r="K1045" s="44"/>
      <c r="L1045" s="44"/>
      <c r="M1045" s="45"/>
    </row>
    <row r="1046" spans="1:13">
      <c r="A1046" s="43"/>
      <c r="H1046" s="44"/>
      <c r="I1046" s="44"/>
      <c r="J1046" s="44"/>
      <c r="K1046" s="44"/>
      <c r="L1046" s="44"/>
      <c r="M1046" s="45"/>
    </row>
    <row r="1047" spans="1:13">
      <c r="A1047" s="43"/>
      <c r="H1047" s="44"/>
      <c r="I1047" s="44"/>
      <c r="J1047" s="44"/>
      <c r="K1047" s="44"/>
      <c r="L1047" s="44"/>
      <c r="M1047" s="45"/>
    </row>
    <row r="1048" spans="1:13">
      <c r="A1048" s="43"/>
      <c r="H1048" s="44"/>
      <c r="I1048" s="44"/>
      <c r="J1048" s="44"/>
      <c r="K1048" s="44"/>
      <c r="L1048" s="44"/>
      <c r="M1048" s="45"/>
    </row>
    <row r="1049" spans="1:13">
      <c r="A1049" s="43"/>
      <c r="B1049" s="44"/>
      <c r="C1049" s="44"/>
      <c r="D1049" s="44"/>
      <c r="E1049" s="44"/>
      <c r="F1049" s="44"/>
      <c r="G1049" s="44"/>
      <c r="H1049" s="44"/>
      <c r="I1049" s="44"/>
      <c r="J1049" s="44"/>
      <c r="K1049" s="44"/>
      <c r="L1049" s="44"/>
      <c r="M1049" s="45"/>
    </row>
    <row r="1050" spans="1:13">
      <c r="A1050" s="43"/>
      <c r="B1050" s="44"/>
      <c r="C1050" s="44"/>
      <c r="D1050" s="44"/>
      <c r="E1050" s="44"/>
      <c r="F1050" s="44"/>
      <c r="G1050" s="44"/>
      <c r="H1050" s="44"/>
      <c r="I1050" s="44"/>
      <c r="J1050" s="44"/>
      <c r="K1050" s="44"/>
      <c r="L1050" s="44"/>
      <c r="M1050" s="45"/>
    </row>
    <row r="1051" spans="1:13">
      <c r="A1051" s="43"/>
      <c r="B1051" s="44"/>
      <c r="C1051" s="44"/>
      <c r="D1051" s="44"/>
      <c r="E1051" s="44"/>
      <c r="F1051" s="44"/>
      <c r="G1051" s="44"/>
      <c r="H1051" s="44"/>
      <c r="I1051" s="44"/>
      <c r="J1051" s="44"/>
      <c r="K1051" s="44"/>
      <c r="L1051" s="44"/>
      <c r="M1051" s="45"/>
    </row>
    <row r="1052" spans="1:13">
      <c r="A1052" s="43"/>
      <c r="B1052" s="44"/>
      <c r="C1052" s="44"/>
      <c r="D1052" s="44"/>
      <c r="E1052" s="44"/>
      <c r="F1052" s="44"/>
      <c r="G1052" s="44"/>
      <c r="H1052" s="44"/>
      <c r="I1052" s="44"/>
      <c r="J1052" s="44"/>
      <c r="K1052" s="44"/>
      <c r="L1052" s="44"/>
      <c r="M1052" s="45"/>
    </row>
    <row r="1053" spans="1:13">
      <c r="A1053" s="43"/>
      <c r="B1053" s="44"/>
      <c r="C1053" s="44"/>
      <c r="D1053" s="44"/>
      <c r="E1053" s="44"/>
      <c r="F1053" s="44"/>
      <c r="G1053" s="44"/>
      <c r="H1053" s="44"/>
      <c r="I1053" s="44"/>
      <c r="J1053" s="44"/>
      <c r="K1053" s="44"/>
      <c r="L1053" s="44"/>
      <c r="M1053" s="45"/>
    </row>
    <row r="1054" spans="1:13">
      <c r="A1054" s="43"/>
      <c r="B1054" s="44"/>
      <c r="C1054" s="44"/>
      <c r="D1054" s="44"/>
      <c r="E1054" s="44"/>
      <c r="F1054" s="44"/>
      <c r="G1054" s="44"/>
      <c r="H1054" s="44"/>
      <c r="I1054" s="44"/>
      <c r="J1054" s="44"/>
      <c r="K1054" s="44"/>
      <c r="L1054" s="44"/>
      <c r="M1054" s="45"/>
    </row>
    <row r="1055" spans="1:13">
      <c r="A1055" s="43"/>
      <c r="B1055" s="44"/>
      <c r="C1055" s="44"/>
      <c r="D1055" s="44"/>
      <c r="E1055" s="44"/>
      <c r="F1055" s="44"/>
      <c r="G1055" s="44"/>
      <c r="H1055" s="44"/>
      <c r="I1055" s="44"/>
      <c r="J1055" s="44"/>
      <c r="K1055" s="44"/>
      <c r="L1055" s="44"/>
      <c r="M1055" s="45"/>
    </row>
    <row r="1056" spans="1:13">
      <c r="A1056" s="43"/>
      <c r="B1056" s="44"/>
      <c r="C1056" s="44"/>
      <c r="D1056" s="44"/>
      <c r="E1056" s="44"/>
      <c r="F1056" s="44"/>
      <c r="G1056" s="44"/>
      <c r="H1056" s="44"/>
      <c r="I1056" s="44"/>
      <c r="J1056" s="44"/>
      <c r="K1056" s="44"/>
      <c r="L1056" s="44"/>
      <c r="M1056" s="45"/>
    </row>
    <row r="1057" spans="1:13">
      <c r="A1057" s="43"/>
      <c r="B1057" s="44"/>
      <c r="C1057" s="44"/>
      <c r="D1057" s="44"/>
      <c r="E1057" s="44"/>
      <c r="F1057" s="44"/>
      <c r="G1057" s="44"/>
      <c r="H1057" s="44"/>
      <c r="I1057" s="44"/>
      <c r="J1057" s="44"/>
      <c r="K1057" s="44"/>
      <c r="L1057" s="44"/>
      <c r="M1057" s="45"/>
    </row>
    <row r="1058" spans="1:13">
      <c r="A1058" s="43"/>
      <c r="B1058" s="44"/>
      <c r="C1058" s="44"/>
      <c r="D1058" s="44"/>
      <c r="E1058" s="44"/>
      <c r="F1058" s="44"/>
      <c r="G1058" s="44"/>
      <c r="H1058" s="44"/>
      <c r="I1058" s="44"/>
      <c r="J1058" s="44"/>
      <c r="K1058" s="44"/>
      <c r="L1058" s="44"/>
      <c r="M1058" s="45"/>
    </row>
    <row r="1059" spans="1:13">
      <c r="A1059" s="43"/>
      <c r="B1059" s="44"/>
      <c r="C1059" s="44"/>
      <c r="D1059" s="44"/>
      <c r="E1059" s="44"/>
      <c r="F1059" s="44"/>
      <c r="G1059" s="44"/>
      <c r="H1059" s="44"/>
      <c r="I1059" s="44"/>
      <c r="J1059" s="44"/>
      <c r="K1059" s="44"/>
      <c r="L1059" s="44"/>
      <c r="M1059" s="45"/>
    </row>
    <row r="1060" spans="1:13">
      <c r="A1060" s="43"/>
      <c r="B1060" s="44"/>
      <c r="C1060" s="44"/>
      <c r="D1060" s="44"/>
      <c r="E1060" s="44"/>
      <c r="F1060" s="44"/>
      <c r="G1060" s="44"/>
      <c r="H1060" s="44"/>
      <c r="I1060" s="44"/>
      <c r="J1060" s="44"/>
      <c r="K1060" s="44"/>
      <c r="L1060" s="44"/>
      <c r="M1060" s="45"/>
    </row>
    <row r="1061" spans="1:13">
      <c r="A1061" s="43"/>
      <c r="B1061" s="44"/>
      <c r="C1061" s="44"/>
      <c r="D1061" s="44"/>
      <c r="E1061" s="44"/>
      <c r="F1061" s="44"/>
      <c r="G1061" s="44"/>
      <c r="H1061" s="44"/>
      <c r="I1061" s="44"/>
      <c r="J1061" s="44"/>
      <c r="K1061" s="44"/>
      <c r="L1061" s="44"/>
      <c r="M1061" s="45"/>
    </row>
    <row r="1062" spans="1:13">
      <c r="A1062" s="43"/>
      <c r="B1062" s="44"/>
      <c r="C1062" s="44"/>
      <c r="D1062" s="44"/>
      <c r="E1062" s="44"/>
      <c r="F1062" s="44"/>
      <c r="G1062" s="44"/>
      <c r="H1062" s="44"/>
      <c r="I1062" s="44"/>
      <c r="J1062" s="44"/>
      <c r="K1062" s="44"/>
      <c r="L1062" s="44"/>
      <c r="M1062" s="45"/>
    </row>
    <row r="1063" spans="1:13">
      <c r="A1063" s="43"/>
      <c r="B1063" s="44"/>
      <c r="C1063" s="44"/>
      <c r="D1063" s="44"/>
      <c r="E1063" s="44"/>
      <c r="F1063" s="44"/>
      <c r="G1063" s="44"/>
      <c r="H1063" s="44"/>
      <c r="I1063" s="44"/>
      <c r="J1063" s="44"/>
      <c r="K1063" s="44"/>
      <c r="L1063" s="44"/>
      <c r="M1063" s="45"/>
    </row>
    <row r="1064" spans="1:13">
      <c r="A1064" s="43"/>
      <c r="B1064" s="44"/>
      <c r="C1064" s="44"/>
      <c r="D1064" s="44"/>
      <c r="E1064" s="44"/>
      <c r="F1064" s="44"/>
      <c r="G1064" s="44"/>
      <c r="H1064" s="44"/>
      <c r="I1064" s="44"/>
      <c r="J1064" s="44"/>
      <c r="K1064" s="44"/>
      <c r="L1064" s="44"/>
      <c r="M1064" s="45"/>
    </row>
    <row r="1065" spans="1:13">
      <c r="A1065" s="43"/>
      <c r="B1065" s="44"/>
      <c r="C1065" s="44"/>
      <c r="D1065" s="44"/>
      <c r="E1065" s="44"/>
      <c r="F1065" s="44"/>
      <c r="G1065" s="44"/>
      <c r="H1065" s="44"/>
      <c r="I1065" s="44"/>
      <c r="J1065" s="44"/>
      <c r="K1065" s="44"/>
      <c r="L1065" s="44"/>
      <c r="M1065" s="45"/>
    </row>
    <row r="1066" spans="1:13">
      <c r="A1066" s="43"/>
      <c r="B1066" s="44"/>
      <c r="C1066" s="44"/>
      <c r="D1066" s="44"/>
      <c r="E1066" s="44"/>
      <c r="F1066" s="44"/>
      <c r="G1066" s="44"/>
      <c r="H1066" s="44"/>
      <c r="I1066" s="44"/>
      <c r="J1066" s="44"/>
      <c r="K1066" s="44"/>
      <c r="L1066" s="44"/>
      <c r="M1066" s="45"/>
    </row>
    <row r="1067" spans="1:13">
      <c r="A1067" s="43"/>
      <c r="B1067" s="44"/>
      <c r="C1067" s="44"/>
      <c r="D1067" s="44"/>
      <c r="E1067" s="44"/>
      <c r="F1067" s="44"/>
      <c r="G1067" s="44"/>
      <c r="H1067" s="44"/>
      <c r="I1067" s="44"/>
      <c r="J1067" s="44"/>
      <c r="K1067" s="44"/>
      <c r="L1067" s="44"/>
      <c r="M1067" s="45"/>
    </row>
    <row r="1068" spans="1:13">
      <c r="A1068" s="43"/>
      <c r="B1068" s="44"/>
      <c r="C1068" s="44"/>
      <c r="D1068" s="44"/>
      <c r="E1068" s="44"/>
      <c r="F1068" s="44"/>
      <c r="G1068" s="44"/>
      <c r="H1068" s="44"/>
      <c r="I1068" s="44"/>
      <c r="J1068" s="44"/>
      <c r="K1068" s="44"/>
      <c r="L1068" s="44"/>
      <c r="M1068" s="45"/>
    </row>
    <row r="1069" spans="1:13">
      <c r="A1069" s="43"/>
      <c r="B1069" s="44"/>
      <c r="C1069" s="44"/>
      <c r="D1069" s="44"/>
      <c r="E1069" s="44"/>
      <c r="F1069" s="44"/>
      <c r="G1069" s="44"/>
      <c r="H1069" s="44"/>
      <c r="I1069" s="44"/>
      <c r="J1069" s="44"/>
      <c r="K1069" s="44"/>
      <c r="L1069" s="44"/>
      <c r="M1069" s="45"/>
    </row>
    <row r="1070" spans="1:13">
      <c r="A1070" s="43"/>
      <c r="B1070" s="44"/>
      <c r="C1070" s="44"/>
      <c r="D1070" s="44"/>
      <c r="E1070" s="44"/>
      <c r="F1070" s="44"/>
      <c r="G1070" s="44"/>
      <c r="H1070" s="44"/>
      <c r="I1070" s="44"/>
      <c r="J1070" s="44"/>
      <c r="K1070" s="44"/>
      <c r="L1070" s="44"/>
      <c r="M1070" s="45"/>
    </row>
    <row r="1071" spans="1:13">
      <c r="A1071" s="43"/>
      <c r="B1071" s="44"/>
      <c r="C1071" s="44"/>
      <c r="D1071" s="44"/>
      <c r="E1071" s="44"/>
      <c r="F1071" s="44"/>
      <c r="G1071" s="44"/>
      <c r="H1071" s="44"/>
      <c r="I1071" s="44"/>
      <c r="J1071" s="44"/>
      <c r="K1071" s="44"/>
      <c r="L1071" s="44"/>
      <c r="M1071" s="45"/>
    </row>
    <row r="1072" spans="1:13">
      <c r="A1072" s="43"/>
      <c r="B1072" s="44"/>
      <c r="C1072" s="44"/>
      <c r="D1072" s="44"/>
      <c r="E1072" s="44"/>
      <c r="F1072" s="44"/>
      <c r="G1072" s="44"/>
      <c r="H1072" s="44"/>
      <c r="I1072" s="44"/>
      <c r="J1072" s="44"/>
      <c r="K1072" s="44"/>
      <c r="L1072" s="44"/>
      <c r="M1072" s="45"/>
    </row>
    <row r="1073" spans="1:13">
      <c r="A1073" s="43"/>
      <c r="B1073" s="44"/>
      <c r="C1073" s="44"/>
      <c r="D1073" s="44"/>
      <c r="E1073" s="44"/>
      <c r="F1073" s="44"/>
      <c r="G1073" s="44"/>
      <c r="H1073" s="44"/>
      <c r="I1073" s="44"/>
      <c r="J1073" s="44"/>
      <c r="K1073" s="44"/>
      <c r="L1073" s="44"/>
      <c r="M1073" s="45"/>
    </row>
    <row r="1074" spans="1:13">
      <c r="A1074" s="43"/>
      <c r="B1074" s="44"/>
      <c r="C1074" s="44"/>
      <c r="D1074" s="44"/>
      <c r="E1074" s="44"/>
      <c r="F1074" s="44"/>
      <c r="G1074" s="44"/>
      <c r="H1074" s="44"/>
      <c r="I1074" s="44"/>
      <c r="J1074" s="44"/>
      <c r="K1074" s="44"/>
      <c r="L1074" s="44"/>
      <c r="M1074" s="45"/>
    </row>
    <row r="1075" spans="1:13">
      <c r="A1075" s="43"/>
      <c r="B1075" s="44"/>
      <c r="C1075" s="44"/>
      <c r="D1075" s="44"/>
      <c r="E1075" s="44"/>
      <c r="F1075" s="44"/>
      <c r="G1075" s="44"/>
      <c r="H1075" s="44"/>
      <c r="I1075" s="44"/>
      <c r="J1075" s="44"/>
      <c r="K1075" s="44"/>
      <c r="L1075" s="44"/>
      <c r="M1075" s="45"/>
    </row>
    <row r="1076" spans="1:13">
      <c r="A1076" s="43"/>
      <c r="B1076" s="44"/>
      <c r="C1076" s="44"/>
      <c r="D1076" s="44"/>
      <c r="E1076" s="44"/>
      <c r="F1076" s="44"/>
      <c r="G1076" s="44"/>
      <c r="H1076" s="44"/>
      <c r="I1076" s="44"/>
      <c r="J1076" s="44"/>
      <c r="K1076" s="44"/>
      <c r="L1076" s="44"/>
      <c r="M1076" s="45"/>
    </row>
    <row r="1077" spans="1:13">
      <c r="A1077" s="43"/>
      <c r="B1077" s="44"/>
      <c r="C1077" s="44"/>
      <c r="D1077" s="44"/>
      <c r="E1077" s="44"/>
      <c r="F1077" s="44"/>
      <c r="G1077" s="44"/>
      <c r="H1077" s="44"/>
      <c r="I1077" s="44"/>
      <c r="J1077" s="44"/>
      <c r="K1077" s="44"/>
      <c r="L1077" s="44"/>
      <c r="M1077" s="45"/>
    </row>
    <row r="1078" spans="1:13">
      <c r="A1078" s="43"/>
      <c r="B1078" s="44"/>
      <c r="C1078" s="44"/>
      <c r="D1078" s="44"/>
      <c r="E1078" s="44"/>
      <c r="F1078" s="44"/>
      <c r="G1078" s="44"/>
      <c r="H1078" s="44"/>
      <c r="I1078" s="44"/>
      <c r="J1078" s="44"/>
      <c r="K1078" s="44"/>
      <c r="L1078" s="44"/>
      <c r="M1078" s="45"/>
    </row>
    <row r="1079" spans="1:13">
      <c r="A1079" s="43"/>
      <c r="B1079" s="44"/>
      <c r="C1079" s="44"/>
      <c r="D1079" s="44"/>
      <c r="E1079" s="44"/>
      <c r="F1079" s="44"/>
      <c r="G1079" s="44"/>
      <c r="H1079" s="44"/>
      <c r="I1079" s="44"/>
      <c r="J1079" s="44"/>
      <c r="K1079" s="44"/>
      <c r="L1079" s="44"/>
      <c r="M1079" s="45"/>
    </row>
    <row r="1080" spans="1:13">
      <c r="A1080" s="43"/>
      <c r="B1080" s="44"/>
      <c r="C1080" s="44"/>
      <c r="D1080" s="44"/>
      <c r="E1080" s="44"/>
      <c r="F1080" s="44"/>
      <c r="G1080" s="44"/>
      <c r="H1080" s="44"/>
      <c r="I1080" s="44"/>
      <c r="J1080" s="44"/>
      <c r="K1080" s="44"/>
      <c r="L1080" s="44"/>
      <c r="M1080" s="45"/>
    </row>
    <row r="1081" spans="1:13">
      <c r="A1081" s="43"/>
      <c r="B1081" s="44"/>
      <c r="C1081" s="44"/>
      <c r="D1081" s="44"/>
      <c r="E1081" s="44"/>
      <c r="F1081" s="44"/>
      <c r="G1081" s="44"/>
      <c r="H1081" s="44"/>
      <c r="I1081" s="44"/>
      <c r="J1081" s="44"/>
      <c r="K1081" s="44"/>
      <c r="L1081" s="44"/>
      <c r="M1081" s="45"/>
    </row>
    <row r="1082" spans="1:13">
      <c r="A1082" s="43"/>
      <c r="B1082" s="44"/>
      <c r="C1082" s="44"/>
      <c r="D1082" s="44"/>
      <c r="E1082" s="44"/>
      <c r="F1082" s="44"/>
      <c r="G1082" s="44"/>
      <c r="H1082" s="44"/>
      <c r="I1082" s="44"/>
      <c r="J1082" s="44"/>
      <c r="K1082" s="44"/>
      <c r="L1082" s="44"/>
      <c r="M1082" s="45"/>
    </row>
    <row r="1083" spans="1:13">
      <c r="A1083" s="43"/>
      <c r="B1083" s="44"/>
      <c r="C1083" s="44"/>
      <c r="D1083" s="44"/>
      <c r="E1083" s="44"/>
      <c r="F1083" s="44"/>
      <c r="G1083" s="44"/>
      <c r="H1083" s="44"/>
      <c r="I1083" s="44"/>
      <c r="J1083" s="44"/>
      <c r="K1083" s="44"/>
      <c r="L1083" s="44"/>
      <c r="M1083" s="45"/>
    </row>
    <row r="1084" spans="1:13">
      <c r="A1084" s="32"/>
      <c r="B1084" s="60"/>
      <c r="C1084" s="60"/>
      <c r="D1084" s="60"/>
      <c r="E1084" s="60"/>
      <c r="F1084" s="60"/>
      <c r="G1084" s="60"/>
      <c r="H1084" s="60"/>
      <c r="I1084" s="39"/>
      <c r="J1084" s="61"/>
      <c r="K1084" s="62"/>
      <c r="L1084" s="62"/>
      <c r="M1084" s="37"/>
    </row>
    <row r="1085" spans="1:13">
      <c r="A1085" s="32"/>
      <c r="B1085" s="60"/>
      <c r="C1085" s="60"/>
      <c r="D1085" s="60"/>
      <c r="E1085" s="60"/>
      <c r="F1085" s="60"/>
      <c r="G1085" s="60"/>
      <c r="H1085" s="60"/>
      <c r="I1085" s="39"/>
      <c r="J1085" s="61"/>
      <c r="K1085" s="62"/>
      <c r="L1085" s="62"/>
      <c r="M1085" s="37"/>
    </row>
    <row r="1086" spans="1:13">
      <c r="A1086" s="32"/>
      <c r="B1086" s="60"/>
      <c r="C1086" s="60"/>
      <c r="D1086" s="60"/>
      <c r="E1086" s="60"/>
      <c r="F1086" s="60"/>
      <c r="G1086" s="60"/>
      <c r="H1086" s="60"/>
      <c r="I1086" s="39"/>
      <c r="J1086" s="61"/>
      <c r="K1086" s="62"/>
      <c r="L1086" s="62"/>
      <c r="M1086" s="37"/>
    </row>
    <row r="1087" spans="1:13">
      <c r="A1087" s="32"/>
      <c r="B1087" s="60"/>
      <c r="C1087" s="60"/>
      <c r="D1087" s="60"/>
      <c r="E1087" s="60"/>
      <c r="F1087" s="60"/>
      <c r="G1087" s="60"/>
      <c r="H1087" s="60"/>
      <c r="I1087" s="39"/>
      <c r="J1087" s="61"/>
      <c r="K1087" s="62"/>
      <c r="L1087" s="62"/>
      <c r="M1087" s="37"/>
    </row>
    <row r="1088" spans="1:13">
      <c r="A1088" s="32"/>
      <c r="B1088" s="60"/>
      <c r="C1088" s="60"/>
      <c r="D1088" s="60"/>
      <c r="E1088" s="60"/>
      <c r="F1088" s="60"/>
      <c r="G1088" s="60"/>
      <c r="H1088" s="60"/>
      <c r="I1088" s="39"/>
      <c r="J1088" s="61"/>
      <c r="K1088" s="62"/>
      <c r="L1088" s="62"/>
      <c r="M1088" s="37"/>
    </row>
    <row r="1089" spans="1:13">
      <c r="A1089" s="32"/>
      <c r="B1089" s="60"/>
      <c r="C1089" s="60"/>
      <c r="D1089" s="60"/>
      <c r="E1089" s="60"/>
      <c r="F1089" s="60"/>
      <c r="G1089" s="60"/>
      <c r="H1089" s="60"/>
      <c r="I1089" s="39"/>
      <c r="J1089" s="61"/>
      <c r="K1089" s="62"/>
      <c r="L1089" s="62"/>
      <c r="M1089" s="37"/>
    </row>
    <row r="1090" spans="1:13">
      <c r="A1090" s="32"/>
      <c r="B1090" s="60"/>
      <c r="C1090" s="60"/>
      <c r="D1090" s="60"/>
      <c r="E1090" s="60"/>
      <c r="F1090" s="60"/>
      <c r="G1090" s="60"/>
      <c r="H1090" s="60"/>
      <c r="I1090" s="39"/>
      <c r="J1090" s="61"/>
      <c r="K1090" s="62"/>
      <c r="L1090" s="62"/>
      <c r="M1090" s="37"/>
    </row>
    <row r="1091" spans="1:13" ht="13" thickBot="1">
      <c r="A1091" s="98"/>
      <c r="B1091" s="99"/>
      <c r="C1091" s="99"/>
      <c r="D1091" s="99"/>
      <c r="E1091" s="99"/>
      <c r="F1091" s="99"/>
      <c r="G1091" s="99"/>
      <c r="H1091" s="99"/>
      <c r="I1091" s="100"/>
      <c r="J1091" s="101"/>
      <c r="K1091" s="102"/>
      <c r="L1091" s="102"/>
      <c r="M1091" s="103"/>
    </row>
    <row r="1092" spans="1:13" ht="14">
      <c r="A1092" s="714" t="s">
        <v>28</v>
      </c>
      <c r="B1092" s="715"/>
      <c r="C1092" s="716" t="s">
        <v>6</v>
      </c>
      <c r="D1092" s="717"/>
      <c r="E1092" s="717"/>
      <c r="F1092" s="717"/>
      <c r="G1092" s="717"/>
      <c r="H1092" s="717"/>
      <c r="I1092" s="717"/>
      <c r="J1092" s="718"/>
      <c r="K1092" s="719" t="s">
        <v>7</v>
      </c>
      <c r="L1092" s="720"/>
      <c r="M1092" s="19" t="s">
        <v>8</v>
      </c>
    </row>
    <row r="1093" spans="1:13" ht="14.5" thickBot="1">
      <c r="A1093" s="721" t="str">
        <f>[97]RESUMEN!B33</f>
        <v>P-007</v>
      </c>
      <c r="B1093" s="722"/>
      <c r="C1093" s="723" t="str">
        <f>[97]RESUMEN!C33</f>
        <v>TRANSPORTE ADICIONAL DE PETREOS DESDE ZONA SUR DE BOGOTÁ HASTA SITIO OBRA</v>
      </c>
      <c r="D1093" s="724"/>
      <c r="E1093" s="724"/>
      <c r="F1093" s="724"/>
      <c r="G1093" s="724"/>
      <c r="H1093" s="724"/>
      <c r="I1093" s="724"/>
      <c r="J1093" s="725"/>
      <c r="K1093" s="723" t="str">
        <f>[97]RESUMEN!H33</f>
        <v>M3-KM</v>
      </c>
      <c r="L1093" s="725"/>
      <c r="M1093" s="20">
        <f>H1138</f>
        <v>121750</v>
      </c>
    </row>
    <row r="1094" spans="1:13" ht="14">
      <c r="A1094" s="21"/>
      <c r="B1094" s="22"/>
      <c r="C1094" s="22"/>
      <c r="D1094" s="22"/>
      <c r="E1094" s="22"/>
      <c r="F1094" s="22"/>
      <c r="G1094" s="22"/>
      <c r="H1094" s="22"/>
      <c r="I1094" s="22"/>
      <c r="J1094" s="22"/>
      <c r="K1094" s="22"/>
      <c r="L1094" s="22"/>
      <c r="M1094" s="23"/>
    </row>
    <row r="1095" spans="1:13" ht="14">
      <c r="A1095" s="738" t="s">
        <v>29</v>
      </c>
      <c r="B1095" s="739"/>
      <c r="C1095" s="740" t="s">
        <v>88</v>
      </c>
      <c r="D1095" s="741"/>
      <c r="E1095" s="741"/>
      <c r="F1095" s="742"/>
      <c r="G1095" s="743" t="s">
        <v>31</v>
      </c>
      <c r="H1095" s="743"/>
      <c r="I1095" s="740" t="s">
        <v>89</v>
      </c>
      <c r="J1095" s="741"/>
      <c r="K1095" s="741"/>
      <c r="L1095" s="741"/>
      <c r="M1095" s="744"/>
    </row>
    <row r="1096" spans="1:13" ht="14">
      <c r="A1096" s="24"/>
      <c r="B1096" s="25"/>
      <c r="C1096" s="25"/>
      <c r="D1096" s="25"/>
      <c r="E1096" s="25"/>
      <c r="F1096" s="25"/>
      <c r="G1096" s="25"/>
      <c r="H1096" s="25"/>
      <c r="I1096" s="26"/>
      <c r="J1096" s="26"/>
      <c r="K1096" s="25"/>
      <c r="L1096" s="25"/>
      <c r="M1096" s="27"/>
    </row>
    <row r="1097" spans="1:13" ht="14">
      <c r="A1097" s="32"/>
      <c r="B1097" s="33"/>
      <c r="C1097" s="745"/>
      <c r="D1097" s="745"/>
      <c r="E1097" s="745"/>
      <c r="F1097" s="745"/>
      <c r="G1097" s="745"/>
      <c r="H1097" s="745"/>
      <c r="I1097" s="745"/>
      <c r="J1097" s="745"/>
      <c r="K1097" s="745"/>
      <c r="L1097" s="745"/>
      <c r="M1097" s="37"/>
    </row>
    <row r="1098" spans="1:13">
      <c r="A1098" s="32"/>
      <c r="B1098" s="33"/>
      <c r="C1098" s="33"/>
      <c r="D1098" s="33"/>
      <c r="E1098" s="33"/>
      <c r="F1098" s="33"/>
      <c r="G1098" s="33"/>
      <c r="H1098" s="33"/>
      <c r="I1098" s="34"/>
      <c r="J1098" s="35"/>
      <c r="K1098" s="36"/>
      <c r="L1098" s="36"/>
      <c r="M1098" s="37"/>
    </row>
    <row r="1099" spans="1:13">
      <c r="A1099" s="38"/>
      <c r="B1099" s="33"/>
      <c r="C1099" s="33"/>
      <c r="D1099" s="33"/>
      <c r="E1099" s="33"/>
      <c r="F1099" s="33"/>
      <c r="G1099" s="33"/>
      <c r="H1099" s="33"/>
      <c r="I1099" s="39"/>
      <c r="J1099" s="40"/>
      <c r="K1099" s="41"/>
      <c r="L1099" s="41"/>
      <c r="M1099" s="42"/>
    </row>
    <row r="1100" spans="1:13">
      <c r="A1100" s="43"/>
      <c r="B1100" s="44"/>
      <c r="C1100" s="44"/>
      <c r="D1100" s="44"/>
      <c r="E1100" s="44"/>
      <c r="F1100" s="44"/>
      <c r="G1100" s="44"/>
      <c r="H1100" s="44"/>
      <c r="I1100" s="44"/>
      <c r="J1100" s="44"/>
      <c r="K1100" s="44"/>
      <c r="L1100" s="44"/>
      <c r="M1100" s="45"/>
    </row>
    <row r="1101" spans="1:13">
      <c r="A1101" s="43"/>
      <c r="B1101" s="44"/>
      <c r="C1101" s="44"/>
      <c r="D1101" s="44"/>
      <c r="E1101" s="44"/>
      <c r="F1101" s="44"/>
      <c r="G1101" s="44"/>
      <c r="H1101" s="44"/>
      <c r="I1101" s="44"/>
      <c r="J1101" s="44"/>
      <c r="K1101" s="44"/>
      <c r="L1101" s="44"/>
      <c r="M1101" s="45"/>
    </row>
    <row r="1102" spans="1:13">
      <c r="A1102" s="43"/>
      <c r="B1102" s="44"/>
      <c r="C1102" s="44"/>
      <c r="D1102" s="44"/>
      <c r="E1102" s="44"/>
      <c r="F1102" s="44"/>
      <c r="G1102" s="44"/>
      <c r="H1102" s="44"/>
      <c r="I1102" s="44"/>
      <c r="J1102" s="44"/>
      <c r="K1102" s="44"/>
      <c r="L1102" s="44"/>
      <c r="M1102" s="45"/>
    </row>
    <row r="1103" spans="1:13">
      <c r="A1103" s="43"/>
      <c r="B1103" s="44"/>
      <c r="C1103" s="44"/>
      <c r="D1103" s="44"/>
      <c r="E1103" s="44"/>
      <c r="F1103" s="44"/>
      <c r="G1103" s="44"/>
      <c r="H1103" s="44"/>
      <c r="I1103" s="44"/>
      <c r="J1103" s="44"/>
      <c r="K1103" s="44"/>
      <c r="L1103" s="44"/>
      <c r="M1103" s="45"/>
    </row>
    <row r="1104" spans="1:13">
      <c r="A1104" s="43"/>
      <c r="B1104" s="44"/>
      <c r="C1104" s="44"/>
      <c r="D1104" s="44"/>
      <c r="E1104" s="44"/>
      <c r="F1104" s="44"/>
      <c r="G1104" s="44"/>
      <c r="H1104" s="44"/>
      <c r="I1104" s="44"/>
      <c r="J1104" s="44"/>
      <c r="K1104" s="44"/>
      <c r="L1104" s="44"/>
      <c r="M1104" s="45"/>
    </row>
    <row r="1105" spans="1:13">
      <c r="A1105" s="43"/>
      <c r="B1105" s="44"/>
      <c r="C1105" s="44"/>
      <c r="D1105" s="44"/>
      <c r="E1105" s="44"/>
      <c r="F1105" s="44"/>
      <c r="G1105" s="44"/>
      <c r="H1105" s="44"/>
      <c r="I1105" s="44"/>
      <c r="J1105" s="44"/>
      <c r="K1105" s="44"/>
      <c r="L1105" s="44"/>
      <c r="M1105" s="45"/>
    </row>
    <row r="1106" spans="1:13">
      <c r="A1106" s="43"/>
      <c r="B1106" s="44"/>
      <c r="C1106" s="44"/>
      <c r="D1106" s="44"/>
      <c r="E1106" s="44"/>
      <c r="F1106" s="44"/>
      <c r="G1106" s="44"/>
      <c r="H1106" s="44"/>
      <c r="I1106" s="44"/>
      <c r="J1106" s="44"/>
      <c r="K1106" s="44"/>
      <c r="L1106" s="44"/>
      <c r="M1106" s="45"/>
    </row>
    <row r="1107" spans="1:13">
      <c r="A1107" s="43"/>
      <c r="B1107" s="44"/>
      <c r="C1107" s="44"/>
      <c r="D1107" s="44"/>
      <c r="E1107" s="44"/>
      <c r="F1107" s="44"/>
      <c r="G1107" s="44"/>
      <c r="H1107" s="44"/>
      <c r="I1107" s="44"/>
      <c r="J1107" s="44"/>
      <c r="K1107" s="44"/>
      <c r="L1107" s="44"/>
      <c r="M1107" s="45"/>
    </row>
    <row r="1108" spans="1:13">
      <c r="A1108" s="43"/>
      <c r="B1108" s="44"/>
      <c r="C1108" s="44"/>
      <c r="D1108" s="44"/>
      <c r="E1108" s="44"/>
      <c r="F1108" s="44"/>
      <c r="G1108" s="44"/>
      <c r="H1108" s="44"/>
      <c r="I1108" s="44"/>
      <c r="J1108" s="44"/>
      <c r="K1108" s="44"/>
      <c r="L1108" s="44"/>
      <c r="M1108" s="45"/>
    </row>
    <row r="1109" spans="1:13">
      <c r="A1109" s="43"/>
      <c r="B1109" s="44"/>
      <c r="C1109" s="44"/>
      <c r="D1109" s="44"/>
      <c r="E1109" s="44"/>
      <c r="F1109" s="44"/>
      <c r="G1109" s="44"/>
      <c r="H1109" s="44"/>
      <c r="I1109" s="44"/>
      <c r="J1109" s="44"/>
      <c r="K1109" s="44"/>
      <c r="L1109" s="44"/>
      <c r="M1109" s="45"/>
    </row>
    <row r="1110" spans="1:13">
      <c r="A1110" s="43"/>
      <c r="B1110" s="44"/>
      <c r="C1110" s="44"/>
      <c r="D1110" s="44"/>
      <c r="E1110" s="44"/>
      <c r="F1110" s="44"/>
      <c r="G1110" s="44"/>
      <c r="H1110" s="44"/>
      <c r="I1110" s="44"/>
      <c r="J1110" s="44"/>
      <c r="K1110" s="44"/>
      <c r="L1110" s="44"/>
      <c r="M1110" s="45"/>
    </row>
    <row r="1111" spans="1:13">
      <c r="A1111" s="43"/>
      <c r="B1111" s="44"/>
      <c r="C1111" s="44"/>
      <c r="D1111" s="44"/>
      <c r="E1111" s="44"/>
      <c r="F1111" s="44"/>
      <c r="G1111" s="44"/>
      <c r="H1111" s="44"/>
      <c r="I1111" s="44"/>
      <c r="J1111" s="44"/>
      <c r="K1111" s="44"/>
      <c r="L1111" s="44"/>
      <c r="M1111" s="45"/>
    </row>
    <row r="1112" spans="1:13">
      <c r="A1112" s="43"/>
      <c r="B1112" s="44"/>
      <c r="C1112" s="44"/>
      <c r="D1112" s="44"/>
      <c r="E1112" s="44"/>
      <c r="F1112" s="44"/>
      <c r="G1112" s="44"/>
      <c r="H1112" s="44"/>
      <c r="I1112" s="44"/>
      <c r="J1112" s="44"/>
      <c r="K1112" s="44"/>
      <c r="L1112" s="44"/>
      <c r="M1112" s="45"/>
    </row>
    <row r="1113" spans="1:13">
      <c r="A1113" s="43"/>
      <c r="B1113" s="44"/>
      <c r="C1113" s="44"/>
      <c r="D1113" s="44"/>
      <c r="E1113" s="44"/>
      <c r="F1113" s="44"/>
      <c r="G1113" s="44"/>
      <c r="H1113" s="44"/>
      <c r="I1113" s="44"/>
      <c r="J1113" s="44"/>
      <c r="K1113" s="44"/>
      <c r="L1113" s="44"/>
      <c r="M1113" s="45"/>
    </row>
    <row r="1114" spans="1:13">
      <c r="A1114" s="43"/>
      <c r="B1114" s="44"/>
      <c r="C1114" s="44"/>
      <c r="D1114" s="44"/>
      <c r="E1114" s="44"/>
      <c r="F1114" s="44"/>
      <c r="G1114" s="44"/>
      <c r="H1114" s="44"/>
      <c r="I1114" s="44"/>
      <c r="J1114" s="44"/>
      <c r="K1114" s="44"/>
      <c r="L1114" s="44"/>
      <c r="M1114" s="45"/>
    </row>
    <row r="1115" spans="1:13">
      <c r="A1115" s="43"/>
      <c r="B1115" s="44"/>
      <c r="C1115" s="44"/>
      <c r="D1115" s="44"/>
      <c r="E1115" s="44"/>
      <c r="F1115" s="44"/>
      <c r="G1115" s="44"/>
      <c r="H1115" s="44"/>
      <c r="I1115" s="44"/>
      <c r="J1115" s="44"/>
      <c r="K1115" s="44"/>
      <c r="L1115" s="44"/>
      <c r="M1115" s="45"/>
    </row>
    <row r="1116" spans="1:13">
      <c r="A1116" s="43"/>
      <c r="B1116" s="44"/>
      <c r="C1116" s="44"/>
      <c r="D1116" s="44"/>
      <c r="E1116" s="44"/>
      <c r="F1116" s="44"/>
      <c r="G1116" s="44"/>
      <c r="H1116" s="44"/>
      <c r="I1116" s="44"/>
      <c r="J1116" s="44"/>
      <c r="K1116" s="44"/>
      <c r="L1116" s="44"/>
      <c r="M1116" s="45"/>
    </row>
    <row r="1117" spans="1:13">
      <c r="A1117" s="43"/>
      <c r="B1117" s="44"/>
      <c r="C1117" s="44"/>
      <c r="D1117" s="44"/>
      <c r="E1117" s="44"/>
      <c r="F1117" s="44"/>
      <c r="G1117" s="44"/>
      <c r="H1117" s="44"/>
      <c r="I1117" s="44"/>
      <c r="J1117" s="44"/>
      <c r="K1117" s="44"/>
      <c r="L1117" s="44"/>
      <c r="M1117" s="45"/>
    </row>
    <row r="1118" spans="1:13">
      <c r="A1118" s="43"/>
      <c r="B1118" s="44"/>
      <c r="C1118" s="44"/>
      <c r="D1118" s="44"/>
      <c r="E1118" s="44"/>
      <c r="F1118" s="44"/>
      <c r="G1118" s="44"/>
      <c r="H1118" s="44"/>
      <c r="I1118" s="44"/>
      <c r="J1118" s="44"/>
      <c r="K1118" s="44"/>
      <c r="L1118" s="44"/>
      <c r="M1118" s="45"/>
    </row>
    <row r="1119" spans="1:13">
      <c r="A1119" s="43"/>
      <c r="B1119" s="44"/>
      <c r="C1119" s="44"/>
      <c r="D1119" s="44"/>
      <c r="E1119" s="44"/>
      <c r="F1119" s="44"/>
      <c r="G1119" s="44"/>
      <c r="H1119" s="44"/>
      <c r="I1119" s="44"/>
      <c r="J1119" s="44"/>
      <c r="K1119" s="44"/>
      <c r="L1119" s="44"/>
      <c r="M1119" s="45"/>
    </row>
    <row r="1120" spans="1:13">
      <c r="A1120" s="43"/>
      <c r="B1120" s="44"/>
      <c r="C1120" s="44"/>
      <c r="D1120" s="44"/>
      <c r="E1120" s="44"/>
      <c r="F1120" s="44"/>
      <c r="G1120" s="44"/>
      <c r="H1120" s="44"/>
      <c r="I1120" s="44"/>
      <c r="J1120" s="44"/>
      <c r="K1120" s="44"/>
      <c r="L1120" s="44"/>
      <c r="M1120" s="45"/>
    </row>
    <row r="1121" spans="1:13">
      <c r="A1121" s="43"/>
      <c r="B1121" s="44"/>
      <c r="C1121" s="44"/>
      <c r="D1121" s="44"/>
      <c r="E1121" s="44"/>
      <c r="F1121" s="44"/>
      <c r="G1121" s="44"/>
      <c r="H1121" s="44"/>
      <c r="I1121" s="44"/>
      <c r="J1121" s="44"/>
      <c r="K1121" s="44"/>
      <c r="L1121" s="44"/>
      <c r="M1121" s="45"/>
    </row>
    <row r="1122" spans="1:13">
      <c r="A1122" s="43"/>
      <c r="B1122" s="44"/>
      <c r="C1122" s="44"/>
      <c r="D1122" s="44"/>
      <c r="E1122" s="44"/>
      <c r="F1122" s="44"/>
      <c r="G1122" s="44"/>
      <c r="H1122" s="44"/>
      <c r="I1122" s="44"/>
      <c r="J1122" s="44"/>
      <c r="K1122" s="44"/>
      <c r="L1122" s="44"/>
      <c r="M1122" s="45"/>
    </row>
    <row r="1123" spans="1:13">
      <c r="A1123" s="43"/>
      <c r="B1123" s="44"/>
      <c r="C1123" s="44"/>
      <c r="D1123" s="44"/>
      <c r="E1123" s="44"/>
      <c r="F1123" s="44"/>
      <c r="G1123" s="44"/>
      <c r="H1123" s="44"/>
      <c r="I1123" s="44"/>
      <c r="J1123" s="44"/>
      <c r="K1123" s="44"/>
      <c r="L1123" s="44"/>
      <c r="M1123" s="45"/>
    </row>
    <row r="1124" spans="1:13">
      <c r="A1124" s="43"/>
      <c r="B1124" s="44"/>
      <c r="C1124" s="44"/>
      <c r="D1124" s="44"/>
      <c r="E1124" s="44"/>
      <c r="F1124" s="44"/>
      <c r="G1124" s="44"/>
      <c r="H1124" s="44"/>
      <c r="I1124" s="44"/>
      <c r="J1124" s="44"/>
      <c r="K1124" s="44"/>
      <c r="L1124" s="44"/>
      <c r="M1124" s="45"/>
    </row>
    <row r="1125" spans="1:13">
      <c r="A1125" s="43"/>
      <c r="B1125" s="44"/>
      <c r="C1125" s="44"/>
      <c r="D1125" s="44"/>
      <c r="E1125" s="44"/>
      <c r="F1125" s="44"/>
      <c r="G1125" s="44"/>
      <c r="H1125" s="44"/>
      <c r="I1125" s="44"/>
      <c r="J1125" s="44"/>
      <c r="K1125" s="44"/>
      <c r="L1125" s="44"/>
      <c r="M1125" s="45"/>
    </row>
    <row r="1126" spans="1:13">
      <c r="A1126" s="43"/>
      <c r="B1126" s="44"/>
      <c r="C1126" s="44"/>
      <c r="D1126" s="44"/>
      <c r="E1126" s="44"/>
      <c r="F1126" s="44"/>
      <c r="G1126" s="44"/>
      <c r="H1126" s="44"/>
      <c r="I1126" s="44"/>
      <c r="J1126" s="44"/>
      <c r="K1126" s="44"/>
      <c r="L1126" s="44"/>
      <c r="M1126" s="45"/>
    </row>
    <row r="1127" spans="1:13">
      <c r="A1127" s="43"/>
      <c r="B1127" s="44"/>
      <c r="C1127" s="44"/>
      <c r="D1127" s="44"/>
      <c r="E1127" s="44"/>
      <c r="F1127" s="44"/>
      <c r="G1127" s="44"/>
      <c r="H1127" s="44"/>
      <c r="I1127" s="44"/>
      <c r="J1127" s="44"/>
      <c r="K1127" s="44"/>
      <c r="L1127" s="44"/>
      <c r="M1127" s="45"/>
    </row>
    <row r="1128" spans="1:13">
      <c r="A1128" s="43"/>
      <c r="B1128" s="44"/>
      <c r="C1128" s="44"/>
      <c r="D1128" s="44"/>
      <c r="E1128" s="44"/>
      <c r="F1128" s="44"/>
      <c r="G1128" s="44"/>
      <c r="H1128" s="44"/>
      <c r="I1128" s="44"/>
      <c r="J1128" s="44"/>
      <c r="K1128" s="44"/>
      <c r="L1128" s="44"/>
      <c r="M1128" s="45"/>
    </row>
    <row r="1129" spans="1:13">
      <c r="A1129" s="43"/>
      <c r="B1129" s="44"/>
      <c r="C1129" s="44"/>
      <c r="D1129" s="44"/>
      <c r="E1129" s="44"/>
      <c r="F1129" s="44"/>
      <c r="G1129" s="44"/>
      <c r="H1129" s="44"/>
      <c r="I1129" s="44"/>
      <c r="J1129" s="44"/>
      <c r="K1129" s="44"/>
      <c r="L1129" s="44"/>
      <c r="M1129" s="45"/>
    </row>
    <row r="1130" spans="1:13">
      <c r="A1130" s="43"/>
      <c r="B1130" s="44"/>
      <c r="C1130" s="44"/>
      <c r="D1130" s="44"/>
      <c r="E1130" s="44"/>
      <c r="F1130" s="44"/>
      <c r="G1130" s="44"/>
      <c r="H1130" s="44"/>
      <c r="I1130" s="44"/>
      <c r="J1130" s="44"/>
      <c r="K1130" s="44"/>
      <c r="L1130" s="44"/>
      <c r="M1130" s="45"/>
    </row>
    <row r="1131" spans="1:13">
      <c r="A1131" s="43"/>
      <c r="B1131" s="44"/>
      <c r="C1131" s="44"/>
      <c r="D1131" s="44"/>
      <c r="E1131" s="44"/>
      <c r="F1131" s="44"/>
      <c r="G1131" s="44"/>
      <c r="H1131" s="44"/>
      <c r="I1131" s="44"/>
      <c r="J1131" s="44"/>
      <c r="K1131" s="44"/>
      <c r="L1131" s="44"/>
      <c r="M1131" s="45"/>
    </row>
    <row r="1132" spans="1:13" ht="14">
      <c r="A1132" s="735" t="s">
        <v>36</v>
      </c>
      <c r="B1132" s="736"/>
      <c r="C1132" s="736"/>
      <c r="D1132" s="736"/>
      <c r="E1132" s="736"/>
      <c r="F1132" s="736"/>
      <c r="G1132" s="736"/>
      <c r="H1132" s="736"/>
      <c r="I1132" s="736"/>
      <c r="J1132" s="736"/>
      <c r="K1132" s="736"/>
      <c r="L1132" s="736"/>
      <c r="M1132" s="737"/>
    </row>
    <row r="1133" spans="1:13">
      <c r="A1133" s="43"/>
      <c r="B1133" s="44"/>
      <c r="C1133" s="44"/>
      <c r="D1133" s="44"/>
      <c r="E1133" s="44"/>
      <c r="F1133" s="44"/>
      <c r="G1133" s="44"/>
      <c r="H1133" s="44"/>
      <c r="I1133" s="44"/>
      <c r="J1133" s="44"/>
      <c r="K1133" s="44"/>
      <c r="L1133" s="44"/>
      <c r="M1133" s="45"/>
    </row>
    <row r="1134" spans="1:13">
      <c r="A1134" s="43"/>
      <c r="B1134" s="44"/>
      <c r="C1134" s="44"/>
      <c r="D1134" s="44"/>
      <c r="E1134" s="44"/>
      <c r="F1134" s="44"/>
      <c r="G1134" s="44"/>
      <c r="H1134" s="44"/>
      <c r="I1134" s="44"/>
      <c r="J1134" s="44"/>
      <c r="K1134" s="44"/>
      <c r="L1134" s="44"/>
      <c r="M1134" s="45"/>
    </row>
    <row r="1135" spans="1:13">
      <c r="A1135" s="43"/>
      <c r="B1135" s="752" t="s">
        <v>37</v>
      </c>
      <c r="C1135" s="753"/>
      <c r="D1135" s="753"/>
      <c r="E1135" s="754"/>
      <c r="F1135" s="107" t="s">
        <v>63</v>
      </c>
      <c r="G1135" s="107" t="s">
        <v>90</v>
      </c>
      <c r="H1135" s="107" t="s">
        <v>91</v>
      </c>
      <c r="I1135" s="44"/>
      <c r="J1135" s="44"/>
      <c r="K1135" s="44"/>
      <c r="L1135" s="44"/>
      <c r="M1135" s="45"/>
    </row>
    <row r="1136" spans="1:13" ht="51" customHeight="1">
      <c r="A1136" s="43"/>
      <c r="B1136" s="755" t="str">
        <f>'1 PY-PPTO'!C13</f>
        <v>BASE GRANULAR BG-A.  (SUMINISTRO, EXTENDIDO, NIVELACIÓN Y HUMEDECIMIENTO MECÁNICO,  COMPACTACIÓN MECÁNICA CON VIBROCOMPACTADOR TÁNDEM PEQUEÑO, INCLUYE OPERARIO  Y COMBUSTIBLE).</v>
      </c>
      <c r="C1136" s="755"/>
      <c r="D1136" s="755"/>
      <c r="E1136" s="755"/>
      <c r="F1136" s="48">
        <f>'1 PY-PPTO'!I13</f>
        <v>12</v>
      </c>
      <c r="G1136" s="48">
        <v>100</v>
      </c>
      <c r="H1136" s="108">
        <f>G1136*F1136</f>
        <v>1200</v>
      </c>
      <c r="I1136" s="44"/>
      <c r="J1136" s="44"/>
      <c r="K1136" s="44"/>
      <c r="L1136" s="44"/>
      <c r="M1136" s="45"/>
    </row>
    <row r="1137" spans="1:13" ht="51" customHeight="1">
      <c r="A1137" s="43"/>
      <c r="B1137" s="755" t="str">
        <f>'1 PY-PPTO'!C17</f>
        <v>ENROCADO EN PIEDRA PARTIDA CON DIÁMETROS DE 25 A 75 MM (Suministro y colocación)</v>
      </c>
      <c r="C1137" s="755"/>
      <c r="D1137" s="755"/>
      <c r="E1137" s="755"/>
      <c r="F1137" s="48">
        <f>'1 PY-PPTO'!I17</f>
        <v>1205.5</v>
      </c>
      <c r="G1137" s="48">
        <v>100</v>
      </c>
      <c r="H1137" s="108">
        <f>G1137*F1137</f>
        <v>120550</v>
      </c>
      <c r="I1137" s="44"/>
      <c r="J1137" s="44"/>
      <c r="K1137" s="44"/>
      <c r="L1137" s="44"/>
      <c r="M1137" s="45"/>
    </row>
    <row r="1138" spans="1:13">
      <c r="A1138" s="43"/>
      <c r="B1138" s="44"/>
      <c r="C1138" s="44"/>
      <c r="D1138" s="44"/>
      <c r="E1138" s="44"/>
      <c r="G1138" s="109" t="s">
        <v>46</v>
      </c>
      <c r="H1138" s="110">
        <f>ROUND(SUM(H1136:H1137),2)</f>
        <v>121750</v>
      </c>
      <c r="I1138" s="44"/>
      <c r="J1138" s="44"/>
      <c r="K1138" s="44"/>
      <c r="L1138" s="44"/>
      <c r="M1138" s="45"/>
    </row>
    <row r="1139" spans="1:13">
      <c r="A1139" s="43"/>
      <c r="H1139" s="44"/>
      <c r="I1139" s="44"/>
      <c r="J1139" s="44"/>
      <c r="K1139" s="44"/>
      <c r="L1139" s="44"/>
      <c r="M1139" s="45"/>
    </row>
    <row r="1140" spans="1:13">
      <c r="A1140" s="43"/>
      <c r="H1140" s="44"/>
      <c r="I1140" s="44"/>
      <c r="J1140" s="44"/>
      <c r="K1140" s="44"/>
      <c r="L1140" s="44"/>
      <c r="M1140" s="45"/>
    </row>
    <row r="1141" spans="1:13">
      <c r="A1141" s="43"/>
      <c r="H1141" s="44"/>
      <c r="I1141" s="44"/>
      <c r="J1141" s="44"/>
      <c r="K1141" s="44"/>
      <c r="L1141" s="44"/>
      <c r="M1141" s="45"/>
    </row>
    <row r="1142" spans="1:13">
      <c r="A1142" s="43"/>
      <c r="H1142" s="44"/>
      <c r="I1142" s="44"/>
      <c r="J1142" s="44"/>
      <c r="K1142" s="44"/>
      <c r="L1142" s="44"/>
      <c r="M1142" s="45"/>
    </row>
    <row r="1143" spans="1:13">
      <c r="A1143" s="43"/>
      <c r="B1143" s="44"/>
      <c r="C1143" s="44"/>
      <c r="D1143" s="44"/>
      <c r="E1143" s="44"/>
      <c r="F1143" s="44"/>
      <c r="G1143" s="44"/>
      <c r="H1143" s="44"/>
      <c r="I1143" s="44"/>
      <c r="J1143" s="44"/>
      <c r="K1143" s="44"/>
      <c r="L1143" s="44"/>
      <c r="M1143" s="45"/>
    </row>
    <row r="1144" spans="1:13">
      <c r="A1144" s="43"/>
      <c r="B1144" s="44"/>
      <c r="C1144" s="44"/>
      <c r="D1144" s="44"/>
      <c r="E1144" s="44"/>
      <c r="F1144" s="44"/>
      <c r="G1144" s="44"/>
      <c r="H1144" s="44"/>
      <c r="I1144" s="44"/>
      <c r="J1144" s="44"/>
      <c r="K1144" s="44"/>
      <c r="L1144" s="44"/>
      <c r="M1144" s="45"/>
    </row>
    <row r="1145" spans="1:13">
      <c r="A1145" s="43"/>
      <c r="B1145" s="44"/>
      <c r="C1145" s="44"/>
      <c r="D1145" s="44"/>
      <c r="E1145" s="44"/>
      <c r="F1145" s="44"/>
      <c r="G1145" s="44"/>
      <c r="H1145" s="44"/>
      <c r="I1145" s="44"/>
      <c r="J1145" s="44"/>
      <c r="K1145" s="44"/>
      <c r="L1145" s="44"/>
      <c r="M1145" s="45"/>
    </row>
    <row r="1146" spans="1:13">
      <c r="A1146" s="43"/>
      <c r="B1146" s="44"/>
      <c r="C1146" s="44"/>
      <c r="D1146" s="44"/>
      <c r="E1146" s="44"/>
      <c r="F1146" s="44"/>
      <c r="G1146" s="44"/>
      <c r="H1146" s="44"/>
      <c r="I1146" s="44"/>
      <c r="J1146" s="44"/>
      <c r="K1146" s="44"/>
      <c r="L1146" s="44"/>
      <c r="M1146" s="45"/>
    </row>
    <row r="1147" spans="1:13">
      <c r="A1147" s="43"/>
      <c r="B1147" s="44"/>
      <c r="C1147" s="44"/>
      <c r="D1147" s="44"/>
      <c r="E1147" s="44"/>
      <c r="F1147" s="44"/>
      <c r="G1147" s="44"/>
      <c r="H1147" s="44"/>
      <c r="I1147" s="44"/>
      <c r="J1147" s="44"/>
      <c r="K1147" s="44"/>
      <c r="L1147" s="44"/>
      <c r="M1147" s="45"/>
    </row>
    <row r="1148" spans="1:13">
      <c r="A1148" s="43"/>
      <c r="B1148" s="44"/>
      <c r="C1148" s="44"/>
      <c r="D1148" s="44"/>
      <c r="E1148" s="44"/>
      <c r="F1148" s="44"/>
      <c r="G1148" s="44"/>
      <c r="H1148" s="44"/>
      <c r="I1148" s="44"/>
      <c r="J1148" s="44"/>
      <c r="K1148" s="44"/>
      <c r="L1148" s="44"/>
      <c r="M1148" s="45"/>
    </row>
    <row r="1149" spans="1:13">
      <c r="A1149" s="43"/>
      <c r="B1149" s="44"/>
      <c r="C1149" s="44"/>
      <c r="D1149" s="44"/>
      <c r="E1149" s="44"/>
      <c r="F1149" s="44"/>
      <c r="G1149" s="44"/>
      <c r="H1149" s="44"/>
      <c r="I1149" s="44"/>
      <c r="J1149" s="44"/>
      <c r="K1149" s="44"/>
      <c r="L1149" s="44"/>
      <c r="M1149" s="45"/>
    </row>
    <row r="1150" spans="1:13">
      <c r="A1150" s="43"/>
      <c r="B1150" s="44"/>
      <c r="C1150" s="44"/>
      <c r="D1150" s="44"/>
      <c r="E1150" s="44"/>
      <c r="F1150" s="44"/>
      <c r="G1150" s="44"/>
      <c r="H1150" s="44"/>
      <c r="I1150" s="44"/>
      <c r="J1150" s="44"/>
      <c r="K1150" s="44"/>
      <c r="L1150" s="44"/>
      <c r="M1150" s="45"/>
    </row>
    <row r="1151" spans="1:13">
      <c r="A1151" s="43"/>
      <c r="B1151" s="44"/>
      <c r="C1151" s="44"/>
      <c r="D1151" s="44"/>
      <c r="E1151" s="44"/>
      <c r="F1151" s="44"/>
      <c r="G1151" s="44"/>
      <c r="H1151" s="44"/>
      <c r="I1151" s="44"/>
      <c r="J1151" s="44"/>
      <c r="K1151" s="44"/>
      <c r="L1151" s="44"/>
      <c r="M1151" s="45"/>
    </row>
    <row r="1152" spans="1:13">
      <c r="A1152" s="43"/>
      <c r="B1152" s="44"/>
      <c r="C1152" s="44"/>
      <c r="D1152" s="44"/>
      <c r="E1152" s="44"/>
      <c r="F1152" s="44"/>
      <c r="G1152" s="44"/>
      <c r="H1152" s="44"/>
      <c r="I1152" s="44"/>
      <c r="J1152" s="44"/>
      <c r="K1152" s="44"/>
      <c r="L1152" s="44"/>
      <c r="M1152" s="45"/>
    </row>
    <row r="1153" spans="1:13">
      <c r="A1153" s="43"/>
      <c r="B1153" s="44"/>
      <c r="C1153" s="44"/>
      <c r="D1153" s="44"/>
      <c r="E1153" s="44"/>
      <c r="F1153" s="44"/>
      <c r="G1153" s="44"/>
      <c r="H1153" s="44"/>
      <c r="I1153" s="44"/>
      <c r="J1153" s="44"/>
      <c r="K1153" s="44"/>
      <c r="L1153" s="44"/>
      <c r="M1153" s="45"/>
    </row>
    <row r="1154" spans="1:13">
      <c r="A1154" s="43"/>
      <c r="B1154" s="44"/>
      <c r="C1154" s="44"/>
      <c r="D1154" s="44"/>
      <c r="E1154" s="44"/>
      <c r="F1154" s="44"/>
      <c r="G1154" s="44"/>
      <c r="H1154" s="44"/>
      <c r="I1154" s="44"/>
      <c r="J1154" s="44"/>
      <c r="K1154" s="44"/>
      <c r="L1154" s="44"/>
      <c r="M1154" s="45"/>
    </row>
    <row r="1155" spans="1:13">
      <c r="A1155" s="43"/>
      <c r="B1155" s="44"/>
      <c r="C1155" s="44"/>
      <c r="D1155" s="44"/>
      <c r="E1155" s="44"/>
      <c r="F1155" s="44"/>
      <c r="G1155" s="44"/>
      <c r="H1155" s="44"/>
      <c r="I1155" s="44"/>
      <c r="J1155" s="44"/>
      <c r="K1155" s="44"/>
      <c r="L1155" s="44"/>
      <c r="M1155" s="45"/>
    </row>
    <row r="1156" spans="1:13">
      <c r="A1156" s="43"/>
      <c r="B1156" s="44"/>
      <c r="C1156" s="44"/>
      <c r="D1156" s="44"/>
      <c r="E1156" s="44"/>
      <c r="F1156" s="44"/>
      <c r="G1156" s="44"/>
      <c r="H1156" s="44"/>
      <c r="I1156" s="44"/>
      <c r="J1156" s="44"/>
      <c r="K1156" s="44"/>
      <c r="L1156" s="44"/>
      <c r="M1156" s="45"/>
    </row>
    <row r="1157" spans="1:13">
      <c r="A1157" s="32"/>
      <c r="B1157" s="60"/>
      <c r="C1157" s="60"/>
      <c r="D1157" s="60"/>
      <c r="E1157" s="60"/>
      <c r="F1157" s="60"/>
      <c r="G1157" s="60"/>
      <c r="H1157" s="60"/>
      <c r="I1157" s="39"/>
      <c r="J1157" s="61"/>
      <c r="K1157" s="62"/>
      <c r="L1157" s="62"/>
      <c r="M1157" s="37"/>
    </row>
    <row r="1158" spans="1:13">
      <c r="A1158" s="32"/>
      <c r="B1158" s="60"/>
      <c r="C1158" s="60"/>
      <c r="D1158" s="60"/>
      <c r="E1158" s="60"/>
      <c r="F1158" s="60"/>
      <c r="G1158" s="60"/>
      <c r="H1158" s="60"/>
      <c r="I1158" s="39"/>
      <c r="J1158" s="61"/>
      <c r="K1158" s="62"/>
      <c r="L1158" s="62"/>
      <c r="M1158" s="37"/>
    </row>
    <row r="1159" spans="1:13">
      <c r="A1159" s="32"/>
      <c r="B1159" s="60"/>
      <c r="C1159" s="60"/>
      <c r="D1159" s="60"/>
      <c r="E1159" s="60"/>
      <c r="F1159" s="60"/>
      <c r="G1159" s="60"/>
      <c r="H1159" s="60"/>
      <c r="I1159" s="39"/>
      <c r="J1159" s="61"/>
      <c r="K1159" s="62"/>
      <c r="L1159" s="62"/>
      <c r="M1159" s="37"/>
    </row>
    <row r="1160" spans="1:13">
      <c r="A1160" s="32"/>
      <c r="B1160" s="60"/>
      <c r="C1160" s="60"/>
      <c r="D1160" s="60"/>
      <c r="E1160" s="60"/>
      <c r="F1160" s="60"/>
      <c r="G1160" s="60"/>
      <c r="H1160" s="60"/>
      <c r="I1160" s="39"/>
      <c r="J1160" s="61"/>
      <c r="K1160" s="62"/>
      <c r="L1160" s="62"/>
      <c r="M1160" s="37"/>
    </row>
    <row r="1161" spans="1:13">
      <c r="A1161" s="32"/>
      <c r="B1161" s="60"/>
      <c r="C1161" s="60"/>
      <c r="D1161" s="60"/>
      <c r="E1161" s="60"/>
      <c r="F1161" s="60"/>
      <c r="G1161" s="60"/>
      <c r="H1161" s="60"/>
      <c r="I1161" s="39"/>
      <c r="J1161" s="61"/>
      <c r="K1161" s="62"/>
      <c r="L1161" s="62"/>
      <c r="M1161" s="37"/>
    </row>
    <row r="1162" spans="1:13">
      <c r="A1162" s="32"/>
      <c r="B1162" s="60"/>
      <c r="C1162" s="60"/>
      <c r="D1162" s="60"/>
      <c r="E1162" s="60"/>
      <c r="F1162" s="60"/>
      <c r="G1162" s="60"/>
      <c r="H1162" s="60"/>
      <c r="I1162" s="39"/>
      <c r="J1162" s="61"/>
      <c r="K1162" s="62"/>
      <c r="L1162" s="62"/>
      <c r="M1162" s="37"/>
    </row>
    <row r="1163" spans="1:13">
      <c r="A1163" s="32"/>
      <c r="B1163" s="60"/>
      <c r="C1163" s="60"/>
      <c r="D1163" s="60"/>
      <c r="E1163" s="60"/>
      <c r="F1163" s="60"/>
      <c r="G1163" s="60"/>
      <c r="H1163" s="60"/>
      <c r="I1163" s="39"/>
      <c r="J1163" s="61"/>
      <c r="K1163" s="62"/>
      <c r="L1163" s="62"/>
      <c r="M1163" s="37"/>
    </row>
    <row r="1164" spans="1:13">
      <c r="A1164" s="32"/>
      <c r="B1164" s="60"/>
      <c r="C1164" s="60"/>
      <c r="D1164" s="60"/>
      <c r="E1164" s="60"/>
      <c r="F1164" s="60"/>
      <c r="G1164" s="60"/>
      <c r="H1164" s="60"/>
      <c r="I1164" s="39"/>
      <c r="J1164" s="61"/>
      <c r="K1164" s="62"/>
      <c r="L1164" s="62"/>
      <c r="M1164" s="37"/>
    </row>
    <row r="1165" spans="1:13" ht="13" thickBot="1">
      <c r="A1165" s="98"/>
      <c r="B1165" s="99"/>
      <c r="C1165" s="99"/>
      <c r="D1165" s="99"/>
      <c r="E1165" s="99"/>
      <c r="F1165" s="99"/>
      <c r="G1165" s="99"/>
      <c r="H1165" s="99"/>
      <c r="I1165" s="100"/>
      <c r="J1165" s="101"/>
      <c r="K1165" s="102"/>
      <c r="L1165" s="102"/>
      <c r="M1165" s="103"/>
    </row>
  </sheetData>
  <mergeCells count="178">
    <mergeCell ref="B1135:E1135"/>
    <mergeCell ref="B1136:E1136"/>
    <mergeCell ref="B1137:E1137"/>
    <mergeCell ref="A1095:B1095"/>
    <mergeCell ref="C1095:F1095"/>
    <mergeCell ref="G1095:H1095"/>
    <mergeCell ref="I1095:M1095"/>
    <mergeCell ref="C1097:L1097"/>
    <mergeCell ref="A1132:M1132"/>
    <mergeCell ref="C1007:L1007"/>
    <mergeCell ref="A1032:M1032"/>
    <mergeCell ref="A1092:B1092"/>
    <mergeCell ref="C1092:J1092"/>
    <mergeCell ref="K1092:L1092"/>
    <mergeCell ref="A1093:B1093"/>
    <mergeCell ref="C1093:J1093"/>
    <mergeCell ref="K1093:L1093"/>
    <mergeCell ref="A1003:B1003"/>
    <mergeCell ref="C1003:J1003"/>
    <mergeCell ref="K1003:L1003"/>
    <mergeCell ref="A1005:B1005"/>
    <mergeCell ref="C1005:F1005"/>
    <mergeCell ref="G1005:H1005"/>
    <mergeCell ref="I1005:M1005"/>
    <mergeCell ref="A945:E945"/>
    <mergeCell ref="H945:L945"/>
    <mergeCell ref="A966:M966"/>
    <mergeCell ref="A1002:B1002"/>
    <mergeCell ref="C1002:J1002"/>
    <mergeCell ref="K1002:L1002"/>
    <mergeCell ref="A923:B923"/>
    <mergeCell ref="C923:F923"/>
    <mergeCell ref="G923:H923"/>
    <mergeCell ref="I923:M923"/>
    <mergeCell ref="B925:D925"/>
    <mergeCell ref="F925:L925"/>
    <mergeCell ref="A889:M889"/>
    <mergeCell ref="A920:B920"/>
    <mergeCell ref="C920:J920"/>
    <mergeCell ref="K920:L920"/>
    <mergeCell ref="A921:B921"/>
    <mergeCell ref="C921:J921"/>
    <mergeCell ref="K921:L921"/>
    <mergeCell ref="A841:B841"/>
    <mergeCell ref="C841:F841"/>
    <mergeCell ref="G841:H841"/>
    <mergeCell ref="I841:M841"/>
    <mergeCell ref="A843:M843"/>
    <mergeCell ref="B869:D869"/>
    <mergeCell ref="H869:K869"/>
    <mergeCell ref="A808:M808"/>
    <mergeCell ref="A838:B838"/>
    <mergeCell ref="C838:J838"/>
    <mergeCell ref="K838:L838"/>
    <mergeCell ref="A839:B839"/>
    <mergeCell ref="C839:J839"/>
    <mergeCell ref="K839:L839"/>
    <mergeCell ref="A760:B760"/>
    <mergeCell ref="C760:F760"/>
    <mergeCell ref="G760:H760"/>
    <mergeCell ref="I760:M760"/>
    <mergeCell ref="A762:M762"/>
    <mergeCell ref="B788:D788"/>
    <mergeCell ref="H788:K788"/>
    <mergeCell ref="A757:B757"/>
    <mergeCell ref="C757:J757"/>
    <mergeCell ref="K757:L757"/>
    <mergeCell ref="A758:B758"/>
    <mergeCell ref="C758:J758"/>
    <mergeCell ref="K758:L758"/>
    <mergeCell ref="A665:B665"/>
    <mergeCell ref="C665:F665"/>
    <mergeCell ref="G665:H665"/>
    <mergeCell ref="I665:M665"/>
    <mergeCell ref="F667:H667"/>
    <mergeCell ref="A687:M687"/>
    <mergeCell ref="A662:B662"/>
    <mergeCell ref="C662:J662"/>
    <mergeCell ref="K662:L662"/>
    <mergeCell ref="A663:B663"/>
    <mergeCell ref="C663:J663"/>
    <mergeCell ref="K663:L663"/>
    <mergeCell ref="A567:B567"/>
    <mergeCell ref="C567:F567"/>
    <mergeCell ref="G567:H567"/>
    <mergeCell ref="I567:M567"/>
    <mergeCell ref="F569:H569"/>
    <mergeCell ref="A590:M590"/>
    <mergeCell ref="A564:B564"/>
    <mergeCell ref="C564:J564"/>
    <mergeCell ref="K564:L564"/>
    <mergeCell ref="A565:B565"/>
    <mergeCell ref="C565:J565"/>
    <mergeCell ref="K565:L565"/>
    <mergeCell ref="A471:B471"/>
    <mergeCell ref="C471:F471"/>
    <mergeCell ref="G471:H471"/>
    <mergeCell ref="I471:M471"/>
    <mergeCell ref="C473:K473"/>
    <mergeCell ref="A499:M499"/>
    <mergeCell ref="A468:B468"/>
    <mergeCell ref="C468:J468"/>
    <mergeCell ref="K468:L468"/>
    <mergeCell ref="A469:B469"/>
    <mergeCell ref="C469:J469"/>
    <mergeCell ref="K469:L469"/>
    <mergeCell ref="A376:B376"/>
    <mergeCell ref="C376:F376"/>
    <mergeCell ref="G376:H376"/>
    <mergeCell ref="I376:M376"/>
    <mergeCell ref="A401:M401"/>
    <mergeCell ref="F407:G407"/>
    <mergeCell ref="A303:M303"/>
    <mergeCell ref="A373:B373"/>
    <mergeCell ref="C373:J373"/>
    <mergeCell ref="K373:L373"/>
    <mergeCell ref="A374:B374"/>
    <mergeCell ref="C374:J374"/>
    <mergeCell ref="K374:L374"/>
    <mergeCell ref="A280:B280"/>
    <mergeCell ref="C280:F280"/>
    <mergeCell ref="G280:H280"/>
    <mergeCell ref="I280:M280"/>
    <mergeCell ref="D282:F282"/>
    <mergeCell ref="H282:J282"/>
    <mergeCell ref="D212:H212"/>
    <mergeCell ref="A229:M229"/>
    <mergeCell ref="A277:B277"/>
    <mergeCell ref="C277:J277"/>
    <mergeCell ref="K277:L277"/>
    <mergeCell ref="A278:B278"/>
    <mergeCell ref="C278:J278"/>
    <mergeCell ref="K278:L278"/>
    <mergeCell ref="A190:B190"/>
    <mergeCell ref="C190:F190"/>
    <mergeCell ref="G190:H190"/>
    <mergeCell ref="I190:M190"/>
    <mergeCell ref="B192:F192"/>
    <mergeCell ref="H192:L192"/>
    <mergeCell ref="A187:B187"/>
    <mergeCell ref="C187:J187"/>
    <mergeCell ref="K187:L187"/>
    <mergeCell ref="A188:B188"/>
    <mergeCell ref="C188:J188"/>
    <mergeCell ref="K188:L188"/>
    <mergeCell ref="A104:B104"/>
    <mergeCell ref="C104:F104"/>
    <mergeCell ref="G104:H104"/>
    <mergeCell ref="I104:M104"/>
    <mergeCell ref="B106:L106"/>
    <mergeCell ref="A128:M128"/>
    <mergeCell ref="A32:M32"/>
    <mergeCell ref="A101:B101"/>
    <mergeCell ref="C101:J101"/>
    <mergeCell ref="K101:L101"/>
    <mergeCell ref="A102:B102"/>
    <mergeCell ref="C102:J102"/>
    <mergeCell ref="K102:L102"/>
    <mergeCell ref="A9:B9"/>
    <mergeCell ref="C9:F9"/>
    <mergeCell ref="G9:H9"/>
    <mergeCell ref="I9:M9"/>
    <mergeCell ref="B11:D11"/>
    <mergeCell ref="F11:H11"/>
    <mergeCell ref="I11:L11"/>
    <mergeCell ref="A4:M4"/>
    <mergeCell ref="A6:B6"/>
    <mergeCell ref="C6:J6"/>
    <mergeCell ref="K6:L6"/>
    <mergeCell ref="A7:B7"/>
    <mergeCell ref="C7:J7"/>
    <mergeCell ref="K7:L7"/>
    <mergeCell ref="A1:B3"/>
    <mergeCell ref="C1:J1"/>
    <mergeCell ref="K1:M2"/>
    <mergeCell ref="C2:J2"/>
    <mergeCell ref="C3:J3"/>
    <mergeCell ref="K3:M3"/>
  </mergeCells>
  <printOptions horizontalCentered="1"/>
  <pageMargins left="0.70866141732283472" right="0.70866141732283472" top="0.74803149606299213" bottom="0.74803149606299213" header="0.31496062992125984" footer="0.31496062992125984"/>
  <pageSetup paperSize="9" scale="53" fitToHeight="0" orientation="portrait" r:id="rId1"/>
  <rowBreaks count="4" manualBreakCount="4">
    <brk id="100" max="12" man="1"/>
    <brk id="186" max="12" man="1"/>
    <brk id="372" max="12" man="1"/>
    <brk id="467"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U70"/>
  <sheetViews>
    <sheetView topLeftCell="C1" zoomScale="108" zoomScaleNormal="85" zoomScaleSheetLayoutView="85" workbookViewId="0">
      <pane ySplit="4" topLeftCell="A56" activePane="bottomLeft" state="frozen"/>
      <selection activeCell="J15" sqref="J15"/>
      <selection pane="bottomLeft" activeCell="M70" sqref="M70"/>
    </sheetView>
  </sheetViews>
  <sheetFormatPr baseColWidth="10" defaultColWidth="11.453125" defaultRowHeight="12.5"/>
  <cols>
    <col min="3" max="3" width="14.26953125" customWidth="1"/>
    <col min="5" max="5" width="14" customWidth="1"/>
    <col min="6" max="6" width="14.453125" customWidth="1"/>
    <col min="7" max="7" width="11.7265625" bestFit="1" customWidth="1"/>
    <col min="8" max="8" width="14.453125" bestFit="1" customWidth="1"/>
    <col min="9" max="9" width="13" customWidth="1"/>
    <col min="10" max="11" width="11.26953125" customWidth="1"/>
    <col min="12" max="12" width="21.7265625" customWidth="1"/>
    <col min="14" max="14" width="15.54296875" style="213" bestFit="1" customWidth="1"/>
    <col min="15" max="15" width="17.26953125" customWidth="1"/>
    <col min="16" max="18" width="12" bestFit="1" customWidth="1"/>
  </cols>
  <sheetData>
    <row r="1" spans="1:16" ht="51" customHeight="1">
      <c r="A1" s="756"/>
      <c r="B1" s="757"/>
      <c r="C1" s="760" t="str">
        <f>'[97]4 NZ-PPTO'!$C$1</f>
        <v>DIAGNÓSTICOS, ESTUDIOS Y DISEÑOS PARA LA CONSERVACIÓN Y/O CONSTRUCCIÓN DE PUENTES VEHICULARES Y/O PEATONALES SOBRE CORRIENTES DE AGUA</v>
      </c>
      <c r="D1" s="760"/>
      <c r="E1" s="760"/>
      <c r="F1" s="760"/>
      <c r="G1" s="760"/>
      <c r="H1" s="760"/>
      <c r="I1" s="760"/>
      <c r="J1" s="681"/>
      <c r="K1" s="682"/>
      <c r="L1" s="683"/>
    </row>
    <row r="2" spans="1:16" ht="25.5" customHeight="1">
      <c r="A2" s="758"/>
      <c r="B2" s="759"/>
      <c r="C2" s="761" t="s">
        <v>1</v>
      </c>
      <c r="D2" s="762"/>
      <c r="E2" s="762"/>
      <c r="F2" s="762"/>
      <c r="G2" s="762"/>
      <c r="H2" s="762"/>
      <c r="I2" s="762"/>
      <c r="J2" s="684"/>
      <c r="K2" s="685"/>
      <c r="L2" s="686"/>
    </row>
    <row r="3" spans="1:16" ht="15.5">
      <c r="A3" s="758"/>
      <c r="B3" s="759"/>
      <c r="C3" s="762" t="s">
        <v>92</v>
      </c>
      <c r="D3" s="762"/>
      <c r="E3" s="762"/>
      <c r="F3" s="762"/>
      <c r="G3" s="762"/>
      <c r="H3" s="762"/>
      <c r="I3" s="762"/>
      <c r="J3" s="732" t="str">
        <f>[97]Datos!B1</f>
        <v>V2 del 26 de enero de 2024</v>
      </c>
      <c r="K3" s="733"/>
      <c r="L3" s="734"/>
    </row>
    <row r="4" spans="1:16" ht="15.75" customHeight="1" thickBot="1">
      <c r="A4" s="763"/>
      <c r="B4" s="764"/>
      <c r="C4" s="764"/>
      <c r="D4" s="764"/>
      <c r="E4" s="764"/>
      <c r="F4" s="764"/>
      <c r="G4" s="764"/>
      <c r="H4" s="764"/>
      <c r="I4" s="764"/>
      <c r="J4" s="764"/>
      <c r="K4" s="764"/>
      <c r="L4" s="765"/>
    </row>
    <row r="5" spans="1:16" ht="14.5" thickBot="1">
      <c r="A5" s="111"/>
      <c r="B5" s="112"/>
      <c r="C5" s="112"/>
      <c r="D5" s="112"/>
      <c r="E5" s="112"/>
      <c r="F5" s="112"/>
      <c r="G5" s="112"/>
      <c r="H5" s="112"/>
      <c r="I5" s="112"/>
      <c r="J5" s="112"/>
      <c r="K5" s="112"/>
      <c r="L5" s="113"/>
    </row>
    <row r="6" spans="1:16" ht="14.5" thickBot="1">
      <c r="A6" s="111"/>
      <c r="B6" s="114" t="s">
        <v>93</v>
      </c>
      <c r="C6" s="115"/>
      <c r="D6" s="115"/>
      <c r="E6" s="766">
        <f>'1 PY-PPTO'!K19</f>
        <v>358316636.5</v>
      </c>
      <c r="F6" s="767"/>
      <c r="G6" s="112"/>
      <c r="H6" s="768" t="s">
        <v>94</v>
      </c>
      <c r="I6" s="769"/>
      <c r="J6" s="116">
        <v>2</v>
      </c>
      <c r="K6" s="112"/>
      <c r="L6" s="113"/>
    </row>
    <row r="7" spans="1:16" ht="14">
      <c r="A7" s="111"/>
      <c r="B7" s="112"/>
      <c r="C7" s="112"/>
      <c r="D7" s="112"/>
      <c r="E7" s="112"/>
      <c r="F7" s="112"/>
      <c r="G7" s="112"/>
      <c r="H7" s="112"/>
      <c r="I7" s="112"/>
      <c r="J7" s="112"/>
      <c r="K7" s="112"/>
      <c r="L7" s="113"/>
    </row>
    <row r="8" spans="1:16" ht="14.5" thickBot="1">
      <c r="A8" s="770" t="s">
        <v>95</v>
      </c>
      <c r="B8" s="771"/>
      <c r="C8" s="771"/>
      <c r="D8" s="771"/>
      <c r="E8" s="771"/>
      <c r="F8" s="771"/>
      <c r="G8" s="771"/>
      <c r="H8" s="771"/>
      <c r="I8" s="771"/>
      <c r="J8" s="771"/>
      <c r="K8" s="771"/>
      <c r="L8" s="772"/>
    </row>
    <row r="9" spans="1:16" ht="30" customHeight="1">
      <c r="A9" s="117">
        <v>1</v>
      </c>
      <c r="B9" s="773" t="s">
        <v>96</v>
      </c>
      <c r="C9" s="774"/>
      <c r="D9" s="774"/>
      <c r="E9" s="774"/>
      <c r="F9" s="774"/>
      <c r="G9" s="118" t="s">
        <v>97</v>
      </c>
      <c r="H9" s="118" t="s">
        <v>98</v>
      </c>
      <c r="I9" s="118" t="s">
        <v>99</v>
      </c>
      <c r="J9" s="775" t="s">
        <v>100</v>
      </c>
      <c r="K9" s="775"/>
      <c r="L9" s="119" t="s">
        <v>101</v>
      </c>
    </row>
    <row r="10" spans="1:16" ht="13">
      <c r="A10" s="776" t="s">
        <v>102</v>
      </c>
      <c r="B10" s="777"/>
      <c r="C10" s="777"/>
      <c r="D10" s="777"/>
      <c r="E10" s="777"/>
      <c r="F10" s="777"/>
      <c r="G10" s="777"/>
      <c r="H10" s="777"/>
      <c r="I10" s="777"/>
      <c r="J10" s="777"/>
      <c r="K10" s="777"/>
      <c r="L10" s="778"/>
    </row>
    <row r="11" spans="1:16" ht="12.75" customHeight="1">
      <c r="A11" s="120" t="s">
        <v>103</v>
      </c>
      <c r="B11" s="779" t="s">
        <v>104</v>
      </c>
      <c r="C11" s="780"/>
      <c r="D11" s="781"/>
      <c r="E11" s="782" t="s">
        <v>105</v>
      </c>
      <c r="F11" s="783"/>
      <c r="G11" s="784"/>
      <c r="H11" s="785"/>
      <c r="I11" s="785"/>
      <c r="J11" s="785"/>
      <c r="K11" s="785"/>
      <c r="L11" s="786"/>
    </row>
    <row r="12" spans="1:16" ht="24.75" customHeight="1">
      <c r="A12" s="121">
        <v>9468</v>
      </c>
      <c r="B12" s="787" t="str">
        <f>VLOOKUP(A12,[100]Insumos!$C$4:$F$3716,2,FALSE)</f>
        <v>TARIFA MES - PROFESIONAL CATEGORÍA 4 (INCLUYE FACTOR DE PRESTACIONES)</v>
      </c>
      <c r="C12" s="787"/>
      <c r="D12" s="787"/>
      <c r="E12" s="122" t="s">
        <v>106</v>
      </c>
      <c r="F12" s="123"/>
      <c r="G12" s="124">
        <v>1</v>
      </c>
      <c r="H12" s="125">
        <v>0.25</v>
      </c>
      <c r="I12" s="126">
        <v>2</v>
      </c>
      <c r="J12" s="788">
        <f>VLOOKUP(A12,[100]Insumos!$C$4:$F$3716,4,FALSE)</f>
        <v>11440163</v>
      </c>
      <c r="K12" s="788"/>
      <c r="L12" s="127">
        <f>G12*H12*I12*J12</f>
        <v>5720081.5</v>
      </c>
      <c r="N12" s="213">
        <v>13830994</v>
      </c>
      <c r="O12" s="220">
        <f>G12*H12*I12*N12</f>
        <v>6915497</v>
      </c>
      <c r="P12" s="219"/>
    </row>
    <row r="13" spans="1:16" ht="24.75" customHeight="1">
      <c r="A13" s="121">
        <v>9471</v>
      </c>
      <c r="B13" s="787" t="str">
        <f>VLOOKUP(A13,[100]Insumos!$C$4:$F$3716,2,FALSE)</f>
        <v>TARIFA MES - PROFESIONAL CATEGORÍA 7 (INCLUYE FACTOR DE PRESTACIONES)</v>
      </c>
      <c r="C13" s="787"/>
      <c r="D13" s="787"/>
      <c r="E13" s="122" t="s">
        <v>107</v>
      </c>
      <c r="F13" s="123"/>
      <c r="G13" s="124">
        <v>1</v>
      </c>
      <c r="H13" s="125">
        <v>1</v>
      </c>
      <c r="I13" s="126">
        <v>2</v>
      </c>
      <c r="J13" s="788">
        <f>VLOOKUP(A13,[100]Insumos!$C$4:$F$3716,4,FALSE)</f>
        <v>6968945</v>
      </c>
      <c r="K13" s="788"/>
      <c r="L13" s="127">
        <f>G13*H13*I13*J13</f>
        <v>13937890</v>
      </c>
      <c r="N13" s="213">
        <v>8428754</v>
      </c>
      <c r="O13" s="220">
        <f>G13*H13*I13*N13</f>
        <v>16857508</v>
      </c>
    </row>
    <row r="14" spans="1:16" ht="24.75" customHeight="1">
      <c r="A14" s="121">
        <v>9468</v>
      </c>
      <c r="B14" s="787" t="str">
        <f>VLOOKUP(A14,[100]Insumos!$C$4:$F$3716,2,FALSE)</f>
        <v>TARIFA MES - PROFESIONAL CATEGORÍA 4 (INCLUYE FACTOR DE PRESTACIONES)</v>
      </c>
      <c r="C14" s="787"/>
      <c r="D14" s="787"/>
      <c r="E14" s="122" t="s">
        <v>108</v>
      </c>
      <c r="F14" s="123"/>
      <c r="G14" s="124">
        <v>1</v>
      </c>
      <c r="H14" s="125">
        <v>0.25</v>
      </c>
      <c r="I14" s="126">
        <v>2</v>
      </c>
      <c r="J14" s="788">
        <f>VLOOKUP(A14,[100]Insumos!$C$4:$F$3716,4,FALSE)</f>
        <v>11440163</v>
      </c>
      <c r="K14" s="788"/>
      <c r="L14" s="127">
        <f>G14*H14*I14*J14</f>
        <v>5720081.5</v>
      </c>
      <c r="N14" s="213">
        <v>13830994</v>
      </c>
      <c r="O14" s="220">
        <f>G14*H14*I14*N14</f>
        <v>6915497</v>
      </c>
    </row>
    <row r="15" spans="1:16" ht="24.75" customHeight="1">
      <c r="A15" s="121">
        <v>9468</v>
      </c>
      <c r="B15" s="787" t="str">
        <f>VLOOKUP(A15,[100]Insumos!$C$4:$F$3716,2,FALSE)</f>
        <v>TARIFA MES - PROFESIONAL CATEGORÍA 4 (INCLUYE FACTOR DE PRESTACIONES)</v>
      </c>
      <c r="C15" s="787"/>
      <c r="D15" s="787"/>
      <c r="E15" s="122" t="s">
        <v>109</v>
      </c>
      <c r="F15" s="123"/>
      <c r="G15" s="124">
        <v>1</v>
      </c>
      <c r="H15" s="125">
        <v>0.25</v>
      </c>
      <c r="I15" s="126">
        <v>2</v>
      </c>
      <c r="J15" s="788">
        <f>VLOOKUP(A15,[100]Insumos!$C$4:$F$3716,4,FALSE)</f>
        <v>11440163</v>
      </c>
      <c r="K15" s="788"/>
      <c r="L15" s="127">
        <f>G15*H15*I15*J15</f>
        <v>5720081.5</v>
      </c>
      <c r="N15" s="213">
        <v>13830994</v>
      </c>
      <c r="O15" s="220">
        <f>G15*H15*I15*N15</f>
        <v>6915497</v>
      </c>
    </row>
    <row r="16" spans="1:16" ht="27" customHeight="1">
      <c r="A16" s="121">
        <v>9471</v>
      </c>
      <c r="B16" s="787" t="str">
        <f>VLOOKUP(A16,[100]Insumos!$C$4:$F$3716,2,FALSE)</f>
        <v>TARIFA MES - PROFESIONAL CATEGORÍA 7 (INCLUYE FACTOR DE PRESTACIONES)</v>
      </c>
      <c r="C16" s="787"/>
      <c r="D16" s="787"/>
      <c r="E16" s="122" t="s">
        <v>110</v>
      </c>
      <c r="F16" s="123"/>
      <c r="G16" s="124">
        <v>1</v>
      </c>
      <c r="H16" s="125">
        <v>0.25</v>
      </c>
      <c r="I16" s="126">
        <v>2</v>
      </c>
      <c r="J16" s="788">
        <f>VLOOKUP(A16,[100]Insumos!$C$4:$F$3716,4,FALSE)</f>
        <v>6968945</v>
      </c>
      <c r="K16" s="788"/>
      <c r="L16" s="127">
        <f>G16*H16*I16*J16</f>
        <v>3484472.5</v>
      </c>
      <c r="N16" s="213">
        <v>8428754</v>
      </c>
      <c r="O16" s="220">
        <f>G16*H16*I16*N16</f>
        <v>4214377</v>
      </c>
    </row>
    <row r="17" spans="1:21" ht="13" thickBot="1">
      <c r="A17" s="789"/>
      <c r="B17" s="790"/>
      <c r="C17" s="790"/>
      <c r="D17" s="790"/>
      <c r="E17" s="790"/>
      <c r="F17" s="790"/>
      <c r="G17" s="790"/>
      <c r="H17" s="790"/>
      <c r="I17" s="790"/>
      <c r="J17" s="790"/>
      <c r="K17" s="790"/>
      <c r="L17" s="791"/>
    </row>
    <row r="18" spans="1:21" ht="13">
      <c r="A18" s="792" t="s">
        <v>10</v>
      </c>
      <c r="B18" s="793"/>
      <c r="C18" s="793"/>
      <c r="D18" s="793"/>
      <c r="E18" s="793"/>
      <c r="F18" s="793"/>
      <c r="G18" s="793"/>
      <c r="H18" s="793"/>
      <c r="I18" s="793"/>
      <c r="J18" s="793"/>
      <c r="K18" s="793"/>
      <c r="L18" s="128">
        <f>SUM(L12:L17)</f>
        <v>34582607</v>
      </c>
    </row>
    <row r="19" spans="1:21" ht="13.5" thickBot="1">
      <c r="A19" s="794" t="s">
        <v>111</v>
      </c>
      <c r="B19" s="795"/>
      <c r="C19" s="795"/>
      <c r="D19" s="795"/>
      <c r="E19" s="795"/>
      <c r="F19" s="795"/>
      <c r="G19" s="795"/>
      <c r="H19" s="795"/>
      <c r="I19" s="795"/>
      <c r="J19" s="795"/>
      <c r="K19" s="795"/>
      <c r="L19" s="129">
        <f>L18/$E$6</f>
        <v>9.6514098083190725E-2</v>
      </c>
    </row>
    <row r="20" spans="1:21" ht="13">
      <c r="A20" s="130"/>
      <c r="B20" s="131"/>
      <c r="C20" s="131"/>
      <c r="D20" s="131"/>
      <c r="E20" s="131"/>
      <c r="F20" s="131"/>
      <c r="G20" s="131"/>
      <c r="H20" s="131"/>
      <c r="I20" s="131"/>
      <c r="J20" s="131"/>
      <c r="K20" s="131"/>
      <c r="L20" s="132"/>
    </row>
    <row r="21" spans="1:21" ht="13">
      <c r="A21" s="776" t="s">
        <v>112</v>
      </c>
      <c r="B21" s="777"/>
      <c r="C21" s="777"/>
      <c r="D21" s="777"/>
      <c r="E21" s="777"/>
      <c r="F21" s="777"/>
      <c r="G21" s="777"/>
      <c r="H21" s="777"/>
      <c r="I21" s="777"/>
      <c r="J21" s="777"/>
      <c r="K21" s="777"/>
      <c r="L21" s="778"/>
    </row>
    <row r="22" spans="1:21" ht="12.75" customHeight="1">
      <c r="A22" s="120" t="s">
        <v>103</v>
      </c>
      <c r="B22" s="779" t="s">
        <v>104</v>
      </c>
      <c r="C22" s="780"/>
      <c r="D22" s="781"/>
      <c r="E22" s="782" t="s">
        <v>105</v>
      </c>
      <c r="F22" s="783"/>
      <c r="G22" s="784"/>
      <c r="H22" s="785"/>
      <c r="I22" s="785"/>
      <c r="J22" s="785"/>
      <c r="K22" s="785"/>
      <c r="L22" s="786"/>
    </row>
    <row r="23" spans="1:21" ht="36.75" customHeight="1">
      <c r="A23" s="121">
        <v>9477</v>
      </c>
      <c r="B23" s="787" t="str">
        <f>VLOOKUP(A23,[100]Insumos!$C$4:$F$3716,2,FALSE)</f>
        <v>TARIFA MES - PERSONAL TÉCNICO - TOPÓGRAFO INSPECTOR (INCLUYE FACTOR DE PRESTACIONES)</v>
      </c>
      <c r="C23" s="787"/>
      <c r="D23" s="787"/>
      <c r="E23" s="796" t="s">
        <v>113</v>
      </c>
      <c r="F23" s="797"/>
      <c r="G23" s="124">
        <v>1</v>
      </c>
      <c r="H23" s="125">
        <v>0.5</v>
      </c>
      <c r="I23" s="126">
        <v>2</v>
      </c>
      <c r="J23" s="788">
        <f>VLOOKUP(A23,[100]Insumos!$C$4:$F$3716,4,FALSE)</f>
        <v>4506009</v>
      </c>
      <c r="K23" s="788"/>
      <c r="L23" s="127">
        <f>G23*H23*I23*J23</f>
        <v>4506009</v>
      </c>
      <c r="N23" s="213">
        <v>5453251</v>
      </c>
      <c r="O23" s="214">
        <f>G23*H23*I23*N23</f>
        <v>5453251</v>
      </c>
    </row>
    <row r="24" spans="1:21" ht="39" customHeight="1">
      <c r="A24" s="121">
        <v>9489</v>
      </c>
      <c r="B24" s="787" t="str">
        <f>VLOOKUP(A24,[100]Insumos!$C$4:$F$3716,2,FALSE)</f>
        <v>TARIFA MES - PERSONAL AUXILIAR TÉCNICO - CADENERO 1 (INCLUYE FACTOR DE PRESTACIONES)</v>
      </c>
      <c r="C24" s="787"/>
      <c r="D24" s="787"/>
      <c r="E24" s="796" t="s">
        <v>114</v>
      </c>
      <c r="F24" s="797"/>
      <c r="G24" s="124">
        <v>1</v>
      </c>
      <c r="H24" s="125">
        <v>0.5</v>
      </c>
      <c r="I24" s="126">
        <v>2</v>
      </c>
      <c r="J24" s="788">
        <f>VLOOKUP(A24,[100]Insumos!$C$4:$F$3716,4,FALSE)</f>
        <v>3007737</v>
      </c>
      <c r="K24" s="788"/>
      <c r="L24" s="127">
        <f>G24*H24*I24*J24</f>
        <v>3007737</v>
      </c>
      <c r="N24" s="213">
        <v>3740609</v>
      </c>
      <c r="O24" s="214">
        <f>G24*H24*I24*N24</f>
        <v>3740609</v>
      </c>
    </row>
    <row r="25" spans="1:21" ht="13" thickBot="1">
      <c r="A25" s="798"/>
      <c r="B25" s="799"/>
      <c r="C25" s="799"/>
      <c r="D25" s="799"/>
      <c r="E25" s="799"/>
      <c r="F25" s="799"/>
      <c r="G25" s="799"/>
      <c r="H25" s="799"/>
      <c r="I25" s="799"/>
      <c r="J25" s="799"/>
      <c r="K25" s="799"/>
      <c r="L25" s="800"/>
    </row>
    <row r="26" spans="1:21" ht="13">
      <c r="A26" s="792" t="s">
        <v>10</v>
      </c>
      <c r="B26" s="793"/>
      <c r="C26" s="793"/>
      <c r="D26" s="793"/>
      <c r="E26" s="793"/>
      <c r="F26" s="793"/>
      <c r="G26" s="793"/>
      <c r="H26" s="793"/>
      <c r="I26" s="793"/>
      <c r="J26" s="793"/>
      <c r="K26" s="793"/>
      <c r="L26" s="128">
        <f>SUM(L23:L24)</f>
        <v>7513746</v>
      </c>
    </row>
    <row r="27" spans="1:21" ht="13.5" thickBot="1">
      <c r="A27" s="794" t="s">
        <v>115</v>
      </c>
      <c r="B27" s="795"/>
      <c r="C27" s="795"/>
      <c r="D27" s="795"/>
      <c r="E27" s="795"/>
      <c r="F27" s="795"/>
      <c r="G27" s="795"/>
      <c r="H27" s="795"/>
      <c r="I27" s="795"/>
      <c r="J27" s="795"/>
      <c r="K27" s="795"/>
      <c r="L27" s="129">
        <f>L26/$E$6</f>
        <v>2.0969570582581643E-2</v>
      </c>
    </row>
    <row r="28" spans="1:21" ht="13.5" thickBot="1">
      <c r="A28" s="130"/>
      <c r="B28" s="131"/>
      <c r="C28" s="131"/>
      <c r="D28" s="131"/>
      <c r="E28" s="131"/>
      <c r="F28" s="131"/>
      <c r="G28" s="131"/>
      <c r="H28" s="131"/>
      <c r="I28" s="131"/>
      <c r="J28" s="131"/>
      <c r="K28" s="131"/>
      <c r="L28" s="132"/>
    </row>
    <row r="29" spans="1:21" ht="30" customHeight="1">
      <c r="A29" s="117">
        <v>2</v>
      </c>
      <c r="B29" s="773" t="s">
        <v>116</v>
      </c>
      <c r="C29" s="774"/>
      <c r="D29" s="774"/>
      <c r="E29" s="774"/>
      <c r="F29" s="774"/>
      <c r="G29" s="802"/>
      <c r="H29" s="118" t="s">
        <v>97</v>
      </c>
      <c r="I29" s="118" t="s">
        <v>117</v>
      </c>
      <c r="J29" s="775" t="s">
        <v>118</v>
      </c>
      <c r="K29" s="775"/>
      <c r="L29" s="119" t="s">
        <v>119</v>
      </c>
    </row>
    <row r="30" spans="1:21" ht="26.65" customHeight="1">
      <c r="A30" s="120" t="s">
        <v>103</v>
      </c>
      <c r="B30" s="782" t="s">
        <v>6</v>
      </c>
      <c r="C30" s="803"/>
      <c r="D30" s="803"/>
      <c r="E30" s="803"/>
      <c r="F30" s="803"/>
      <c r="G30" s="803"/>
      <c r="H30" s="134"/>
      <c r="I30" s="134"/>
      <c r="J30" s="134"/>
      <c r="K30" s="134"/>
      <c r="L30" s="135"/>
      <c r="Q30">
        <v>2025</v>
      </c>
      <c r="R30">
        <v>2024</v>
      </c>
    </row>
    <row r="31" spans="1:21" ht="24.75" customHeight="1">
      <c r="A31" s="121">
        <v>9577</v>
      </c>
      <c r="B31" s="804" t="str">
        <f>VLOOKUP(A31,[100]Insumos!$C$4:$F$3716,2,FALSE)</f>
        <v>TARIFA MES - ALQUILER CAMPAMENTOS INCL. SERVICIOS PÚBLICOS PROVISIONALES</v>
      </c>
      <c r="C31" s="805"/>
      <c r="D31" s="805"/>
      <c r="E31" s="805"/>
      <c r="F31" s="805"/>
      <c r="G31" s="806"/>
      <c r="H31" s="124">
        <v>1</v>
      </c>
      <c r="I31" s="126">
        <v>2</v>
      </c>
      <c r="J31" s="788">
        <f>VLOOKUP(A31,[100]Insumos!$C$4:$F$3716,4,FALSE)*16</f>
        <v>493616</v>
      </c>
      <c r="K31" s="788"/>
      <c r="L31" s="127">
        <f>H31*I31*J31</f>
        <v>987232</v>
      </c>
      <c r="N31" s="213">
        <f>Q31*U31</f>
        <v>387501.31165966706</v>
      </c>
      <c r="Q31" s="213">
        <v>25982</v>
      </c>
      <c r="R31" s="213">
        <v>33097</v>
      </c>
      <c r="S31" s="220">
        <f>J31/R31</f>
        <v>14.914221832794514</v>
      </c>
      <c r="T31" s="219" t="s">
        <v>271</v>
      </c>
      <c r="U31" s="221">
        <v>14.914221832794514</v>
      </c>
    </row>
    <row r="32" spans="1:21" ht="53.25" customHeight="1">
      <c r="A32" s="121">
        <v>9456</v>
      </c>
      <c r="B32" s="804" t="str">
        <f>VLOOKUP(A32,[100]Insumos!$C$4:$F$3716,2,FALSE)</f>
        <v>TARIFA MES - ALQUILER DE VEHICULO: CAMPERO, PICK-UP, CAMIONETA, CAMION O SIMILAR DE 1300cc A 2000cc DE CILINDRADA, MODELO 2014 A 2011. 75% DE LA TARIFA ESTABLECIDA. INCLUYE TODOS LOS COSTOS DE OPERACIÓN Y MANTENIMIENTO EXCEPTO EL SALARIO DEL CONDUCTOR</v>
      </c>
      <c r="C32" s="805"/>
      <c r="D32" s="805"/>
      <c r="E32" s="805"/>
      <c r="F32" s="805"/>
      <c r="G32" s="806"/>
      <c r="H32" s="124">
        <v>0.5</v>
      </c>
      <c r="I32" s="126">
        <v>2</v>
      </c>
      <c r="J32" s="788">
        <f>VLOOKUP(A32,[100]Insumos!$C$4:$F$3716,4,FALSE)</f>
        <v>5448750</v>
      </c>
      <c r="K32" s="788"/>
      <c r="L32" s="127">
        <f>H32*I32*J32</f>
        <v>5448750</v>
      </c>
      <c r="N32" s="213">
        <v>6583500</v>
      </c>
    </row>
    <row r="33" spans="1:14" ht="24.75" customHeight="1">
      <c r="A33" s="121">
        <v>9115</v>
      </c>
      <c r="B33" s="804" t="str">
        <f>VLOOKUP(A33,[100]Insumos!$C$4:$F$3716,2,FALSE)</f>
        <v xml:space="preserve">TARIFA MES - EQUIPO DE TOPOGRAFÍA. INCLUYE TRÁNSITO, NIVEL Y ELEMENTOS COMPLEMENTARIOS </v>
      </c>
      <c r="C33" s="805"/>
      <c r="D33" s="805"/>
      <c r="E33" s="805"/>
      <c r="F33" s="805"/>
      <c r="G33" s="806"/>
      <c r="H33" s="124">
        <v>0.5</v>
      </c>
      <c r="I33" s="126">
        <v>2</v>
      </c>
      <c r="J33" s="788">
        <f>VLOOKUP(A33,[100]Insumos!$C$4:$F$3716,4,FALSE)</f>
        <v>4103000</v>
      </c>
      <c r="K33" s="788"/>
      <c r="L33" s="127">
        <f>H33*I33*J33</f>
        <v>4103000</v>
      </c>
      <c r="N33" s="213">
        <v>5988.4500000000007</v>
      </c>
    </row>
    <row r="34" spans="1:14">
      <c r="A34" s="798"/>
      <c r="B34" s="799"/>
      <c r="C34" s="799"/>
      <c r="D34" s="799"/>
      <c r="E34" s="799"/>
      <c r="F34" s="799"/>
      <c r="G34" s="799"/>
      <c r="H34" s="799"/>
      <c r="I34" s="799"/>
      <c r="J34" s="799"/>
      <c r="K34" s="799"/>
      <c r="L34" s="800"/>
    </row>
    <row r="35" spans="1:14" ht="13.5" thickBot="1">
      <c r="A35" s="807" t="s">
        <v>120</v>
      </c>
      <c r="B35" s="808"/>
      <c r="C35" s="808"/>
      <c r="D35" s="808"/>
      <c r="E35" s="808"/>
      <c r="F35" s="808"/>
      <c r="G35" s="808"/>
      <c r="H35" s="808"/>
      <c r="I35" s="808"/>
      <c r="J35" s="808"/>
      <c r="K35" s="809"/>
      <c r="L35" s="138">
        <f>SUM(L31:L34)</f>
        <v>10538982</v>
      </c>
    </row>
    <row r="36" spans="1:14" ht="13.5" thickBot="1">
      <c r="A36" s="807" t="s">
        <v>121</v>
      </c>
      <c r="B36" s="808"/>
      <c r="C36" s="808"/>
      <c r="D36" s="808"/>
      <c r="E36" s="808"/>
      <c r="F36" s="808"/>
      <c r="G36" s="808"/>
      <c r="H36" s="808"/>
      <c r="I36" s="808"/>
      <c r="J36" s="808"/>
      <c r="K36" s="809"/>
      <c r="L36" s="129">
        <f>L35/$E$6</f>
        <v>2.9412483056727955E-2</v>
      </c>
    </row>
    <row r="37" spans="1:14" ht="13.5" thickBot="1">
      <c r="A37" s="130"/>
      <c r="B37" s="131"/>
      <c r="C37" s="131"/>
      <c r="D37" s="131"/>
      <c r="E37" s="131"/>
      <c r="F37" s="131"/>
      <c r="G37" s="131"/>
      <c r="H37" s="131"/>
      <c r="I37" s="131"/>
      <c r="J37" s="131"/>
      <c r="K37" s="131"/>
      <c r="L37" s="132"/>
    </row>
    <row r="38" spans="1:14" ht="32.25" customHeight="1">
      <c r="A38" s="117">
        <v>3</v>
      </c>
      <c r="B38" s="801" t="s">
        <v>122</v>
      </c>
      <c r="C38" s="801"/>
      <c r="D38" s="801"/>
      <c r="E38" s="801"/>
      <c r="F38" s="801"/>
      <c r="G38" s="801"/>
      <c r="H38" s="801"/>
      <c r="I38" s="801"/>
      <c r="J38" s="801"/>
      <c r="K38" s="801"/>
      <c r="L38" s="119" t="s">
        <v>123</v>
      </c>
    </row>
    <row r="39" spans="1:14" ht="12.75" customHeight="1">
      <c r="A39" s="121">
        <v>3.1</v>
      </c>
      <c r="B39" s="139" t="s">
        <v>124</v>
      </c>
      <c r="C39" s="123"/>
      <c r="D39" s="123"/>
      <c r="E39" s="123"/>
      <c r="F39" s="123"/>
      <c r="G39" s="123"/>
      <c r="H39" s="123"/>
      <c r="I39" s="123"/>
      <c r="J39" s="123"/>
      <c r="K39" s="140"/>
      <c r="L39" s="141">
        <v>0.05</v>
      </c>
    </row>
    <row r="40" spans="1:14" ht="12.75" customHeight="1">
      <c r="A40" s="121">
        <v>3.2</v>
      </c>
      <c r="B40" s="139" t="s">
        <v>125</v>
      </c>
      <c r="C40" s="123"/>
      <c r="D40" s="123"/>
      <c r="E40" s="123"/>
      <c r="F40" s="123"/>
      <c r="G40" s="123"/>
      <c r="H40" s="123"/>
      <c r="I40" s="123"/>
      <c r="J40" s="123"/>
      <c r="K40" s="140"/>
      <c r="L40" s="141">
        <v>6.8999999999999999E-3</v>
      </c>
    </row>
    <row r="41" spans="1:14" ht="12.75" customHeight="1">
      <c r="A41" s="121">
        <v>3.3</v>
      </c>
      <c r="B41" s="139" t="s">
        <v>126</v>
      </c>
      <c r="C41" s="123"/>
      <c r="D41" s="123"/>
      <c r="E41" s="123"/>
      <c r="F41" s="123"/>
      <c r="G41" s="123"/>
      <c r="H41" s="123"/>
      <c r="I41" s="123"/>
      <c r="J41" s="123"/>
      <c r="K41" s="140"/>
      <c r="L41" s="141">
        <v>0.02</v>
      </c>
    </row>
    <row r="42" spans="1:14" ht="12.75" customHeight="1">
      <c r="A42" s="121">
        <v>3.4</v>
      </c>
      <c r="B42" s="139" t="s">
        <v>127</v>
      </c>
      <c r="C42" s="136"/>
      <c r="D42" s="136"/>
      <c r="E42" s="136"/>
      <c r="F42" s="136"/>
      <c r="G42" s="136"/>
      <c r="H42" s="136"/>
      <c r="I42" s="136"/>
      <c r="J42" s="136"/>
      <c r="K42" s="137"/>
      <c r="L42" s="141">
        <v>5.0000000000000001E-3</v>
      </c>
    </row>
    <row r="43" spans="1:14">
      <c r="A43" s="798"/>
      <c r="B43" s="799"/>
      <c r="C43" s="799"/>
      <c r="D43" s="799"/>
      <c r="E43" s="799"/>
      <c r="F43" s="799"/>
      <c r="G43" s="799"/>
      <c r="H43" s="799"/>
      <c r="I43" s="799"/>
      <c r="J43" s="799"/>
      <c r="K43" s="799"/>
      <c r="L43" s="800"/>
    </row>
    <row r="44" spans="1:14" ht="13.5" thickBot="1">
      <c r="A44" s="807" t="s">
        <v>128</v>
      </c>
      <c r="B44" s="808"/>
      <c r="C44" s="808"/>
      <c r="D44" s="808"/>
      <c r="E44" s="808"/>
      <c r="F44" s="808"/>
      <c r="G44" s="808"/>
      <c r="H44" s="808"/>
      <c r="I44" s="808"/>
      <c r="J44" s="808"/>
      <c r="K44" s="809"/>
      <c r="L44" s="142">
        <f>SUM(L39:L43)</f>
        <v>8.1900000000000014E-2</v>
      </c>
    </row>
    <row r="45" spans="1:14" ht="13.5" thickBot="1">
      <c r="A45" s="130"/>
      <c r="B45" s="131"/>
      <c r="C45" s="131"/>
      <c r="D45" s="131"/>
      <c r="E45" s="131"/>
      <c r="F45" s="131"/>
      <c r="G45" s="131"/>
      <c r="H45" s="131"/>
      <c r="I45" s="131"/>
      <c r="J45" s="131"/>
      <c r="K45" s="131"/>
      <c r="L45" s="132"/>
    </row>
    <row r="46" spans="1:14" ht="32.25" customHeight="1">
      <c r="A46" s="117">
        <v>4</v>
      </c>
      <c r="B46" s="773" t="s">
        <v>129</v>
      </c>
      <c r="C46" s="774"/>
      <c r="D46" s="774"/>
      <c r="E46" s="774"/>
      <c r="F46" s="802"/>
      <c r="G46" s="810" t="s">
        <v>130</v>
      </c>
      <c r="H46" s="811"/>
      <c r="I46" s="118" t="s">
        <v>131</v>
      </c>
      <c r="J46" s="118" t="s">
        <v>132</v>
      </c>
      <c r="K46" s="118" t="s">
        <v>133</v>
      </c>
      <c r="L46" s="119" t="s">
        <v>134</v>
      </c>
    </row>
    <row r="47" spans="1:14" ht="12.75" customHeight="1">
      <c r="A47" s="121">
        <v>4.0999999999999996</v>
      </c>
      <c r="B47" s="812" t="s">
        <v>135</v>
      </c>
      <c r="C47" s="812"/>
      <c r="D47" s="812"/>
      <c r="E47" s="813" t="s">
        <v>136</v>
      </c>
      <c r="F47" s="813"/>
      <c r="G47" s="814">
        <f>E6*(1+M70)</f>
        <v>465560805.80445004</v>
      </c>
      <c r="H47" s="815"/>
      <c r="I47" s="143">
        <v>0.3</v>
      </c>
      <c r="J47" s="133">
        <v>14</v>
      </c>
      <c r="K47" s="144">
        <v>2E-3</v>
      </c>
      <c r="L47" s="145">
        <f t="shared" ref="L47:L52" si="0">ROUND((((((G47*I47)*J47)/12)*K47)+2500)*1.19,2)</f>
        <v>390787.15</v>
      </c>
    </row>
    <row r="48" spans="1:14" ht="12.75" customHeight="1">
      <c r="A48" s="121">
        <v>4.2</v>
      </c>
      <c r="B48" s="812" t="s">
        <v>137</v>
      </c>
      <c r="C48" s="812"/>
      <c r="D48" s="812"/>
      <c r="E48" s="813"/>
      <c r="F48" s="813"/>
      <c r="G48" s="816">
        <f>G47*0.2</f>
        <v>93112161.160890013</v>
      </c>
      <c r="H48" s="817"/>
      <c r="I48" s="143">
        <v>1</v>
      </c>
      <c r="J48" s="133">
        <v>14</v>
      </c>
      <c r="K48" s="144">
        <v>2E-3</v>
      </c>
      <c r="L48" s="145">
        <f t="shared" si="0"/>
        <v>261516.43</v>
      </c>
    </row>
    <row r="49" spans="1:12" ht="12.75" customHeight="1">
      <c r="A49" s="121">
        <v>4.2</v>
      </c>
      <c r="B49" s="812" t="s">
        <v>138</v>
      </c>
      <c r="C49" s="812"/>
      <c r="D49" s="812"/>
      <c r="E49" s="813"/>
      <c r="F49" s="813"/>
      <c r="G49" s="816">
        <f>G47</f>
        <v>465560805.80445004</v>
      </c>
      <c r="H49" s="817"/>
      <c r="I49" s="143">
        <v>0.1</v>
      </c>
      <c r="J49" s="133">
        <v>42</v>
      </c>
      <c r="K49" s="144">
        <v>2E-3</v>
      </c>
      <c r="L49" s="145">
        <f t="shared" si="0"/>
        <v>390787.15</v>
      </c>
    </row>
    <row r="50" spans="1:12" ht="12.75" customHeight="1">
      <c r="A50" s="121">
        <v>4.3</v>
      </c>
      <c r="B50" s="812" t="s">
        <v>139</v>
      </c>
      <c r="C50" s="812"/>
      <c r="D50" s="812"/>
      <c r="E50" s="813"/>
      <c r="F50" s="813"/>
      <c r="G50" s="814">
        <f>G47</f>
        <v>465560805.80445004</v>
      </c>
      <c r="H50" s="815"/>
      <c r="I50" s="143">
        <v>0.3</v>
      </c>
      <c r="J50" s="133">
        <v>60</v>
      </c>
      <c r="K50" s="144">
        <v>2E-3</v>
      </c>
      <c r="L50" s="145">
        <f t="shared" si="0"/>
        <v>1665027.08</v>
      </c>
    </row>
    <row r="51" spans="1:12" ht="12.75" customHeight="1">
      <c r="A51" s="121">
        <v>4.4000000000000004</v>
      </c>
      <c r="B51" s="812" t="s">
        <v>140</v>
      </c>
      <c r="C51" s="812"/>
      <c r="D51" s="812"/>
      <c r="E51" s="813"/>
      <c r="F51" s="813"/>
      <c r="G51" s="814">
        <f>G50</f>
        <v>465560805.80445004</v>
      </c>
      <c r="H51" s="815"/>
      <c r="I51" s="146">
        <v>0.1</v>
      </c>
      <c r="J51" s="133">
        <v>60</v>
      </c>
      <c r="K51" s="144">
        <v>2E-3</v>
      </c>
      <c r="L51" s="145">
        <f t="shared" si="0"/>
        <v>556992.36</v>
      </c>
    </row>
    <row r="52" spans="1:12" ht="24.75" customHeight="1">
      <c r="A52" s="121">
        <v>4.5</v>
      </c>
      <c r="B52" s="812" t="s">
        <v>141</v>
      </c>
      <c r="C52" s="812"/>
      <c r="D52" s="812"/>
      <c r="E52" s="813" t="s">
        <v>142</v>
      </c>
      <c r="F52" s="813"/>
      <c r="G52" s="816">
        <f>G51</f>
        <v>465560805.80445004</v>
      </c>
      <c r="H52" s="815"/>
      <c r="I52" s="143">
        <v>0.05</v>
      </c>
      <c r="J52" s="133">
        <v>6</v>
      </c>
      <c r="K52" s="144">
        <v>3.0000000000000001E-3</v>
      </c>
      <c r="L52" s="145">
        <f t="shared" si="0"/>
        <v>44526.3</v>
      </c>
    </row>
    <row r="53" spans="1:12" ht="24.75" customHeight="1">
      <c r="A53" s="121">
        <v>4.5999999999999996</v>
      </c>
      <c r="B53" s="812" t="s">
        <v>143</v>
      </c>
      <c r="C53" s="812"/>
      <c r="D53" s="812"/>
      <c r="E53" s="813"/>
      <c r="F53" s="813"/>
      <c r="G53" s="816">
        <f>1300000*200</f>
        <v>260000000</v>
      </c>
      <c r="H53" s="815"/>
      <c r="I53" s="143" t="s">
        <v>144</v>
      </c>
      <c r="J53" s="133">
        <v>6</v>
      </c>
      <c r="K53" s="144">
        <v>3.0000000000000001E-3</v>
      </c>
      <c r="L53" s="145">
        <f>ROUND((((((G53)*J53)/12)*K53)+2500)*1.19,2)</f>
        <v>467075</v>
      </c>
    </row>
    <row r="54" spans="1:12" ht="12.75" customHeight="1">
      <c r="A54" s="798"/>
      <c r="B54" s="799"/>
      <c r="C54" s="799"/>
      <c r="D54" s="799"/>
      <c r="E54" s="799"/>
      <c r="F54" s="799"/>
      <c r="G54" s="799"/>
      <c r="H54" s="799"/>
      <c r="I54" s="799"/>
      <c r="J54" s="799"/>
      <c r="K54" s="799"/>
      <c r="L54" s="800"/>
    </row>
    <row r="55" spans="1:12" ht="13">
      <c r="A55" s="819" t="s">
        <v>145</v>
      </c>
      <c r="B55" s="820"/>
      <c r="C55" s="820"/>
      <c r="D55" s="820"/>
      <c r="E55" s="820"/>
      <c r="F55" s="820"/>
      <c r="G55" s="820"/>
      <c r="H55" s="820"/>
      <c r="I55" s="820"/>
      <c r="J55" s="820"/>
      <c r="K55" s="820"/>
      <c r="L55" s="147">
        <f>SUM(L47:L53)</f>
        <v>3776711.4699999997</v>
      </c>
    </row>
    <row r="56" spans="1:12" ht="13.5" thickBot="1">
      <c r="A56" s="794" t="s">
        <v>146</v>
      </c>
      <c r="B56" s="795"/>
      <c r="C56" s="795"/>
      <c r="D56" s="795"/>
      <c r="E56" s="795"/>
      <c r="F56" s="795"/>
      <c r="G56" s="795"/>
      <c r="H56" s="795"/>
      <c r="I56" s="795"/>
      <c r="J56" s="795"/>
      <c r="K56" s="795"/>
      <c r="L56" s="129">
        <f>L55/E6</f>
        <v>1.054015104319612E-2</v>
      </c>
    </row>
    <row r="57" spans="1:12" ht="13">
      <c r="A57" s="148"/>
      <c r="B57" s="149"/>
      <c r="C57" s="149"/>
      <c r="D57" s="149"/>
      <c r="E57" s="149"/>
      <c r="F57" s="149"/>
      <c r="G57" s="149"/>
      <c r="H57" s="149"/>
      <c r="I57" s="149"/>
      <c r="J57" s="149"/>
      <c r="K57" s="149"/>
      <c r="L57" s="150"/>
    </row>
    <row r="58" spans="1:12" ht="14">
      <c r="A58" s="148"/>
      <c r="B58" s="149"/>
      <c r="C58" s="149"/>
      <c r="D58" s="149"/>
      <c r="E58" s="149"/>
      <c r="F58" s="149"/>
      <c r="G58" s="149"/>
      <c r="H58" s="821" t="s">
        <v>147</v>
      </c>
      <c r="I58" s="821"/>
      <c r="J58" s="821"/>
      <c r="K58" s="821"/>
      <c r="L58" s="151" t="s">
        <v>148</v>
      </c>
    </row>
    <row r="59" spans="1:12" ht="13">
      <c r="A59" s="148"/>
      <c r="B59" s="149"/>
      <c r="C59" s="149"/>
      <c r="D59" s="149"/>
      <c r="E59" s="149"/>
      <c r="F59" s="149"/>
      <c r="G59" s="149"/>
      <c r="H59" s="818" t="s">
        <v>149</v>
      </c>
      <c r="I59" s="818"/>
      <c r="J59" s="818"/>
      <c r="K59" s="818"/>
      <c r="L59" s="152">
        <f>ROUND(L19+L27,4)</f>
        <v>0.11749999999999999</v>
      </c>
    </row>
    <row r="60" spans="1:12" ht="13">
      <c r="A60" s="148"/>
      <c r="B60" s="149"/>
      <c r="C60" s="149"/>
      <c r="D60" s="149"/>
      <c r="E60" s="149"/>
      <c r="F60" s="149"/>
      <c r="G60" s="149"/>
      <c r="H60" s="818" t="s">
        <v>150</v>
      </c>
      <c r="I60" s="818"/>
      <c r="J60" s="818"/>
      <c r="K60" s="818"/>
      <c r="L60" s="152">
        <f>ROUND(L36,4)</f>
        <v>2.9399999999999999E-2</v>
      </c>
    </row>
    <row r="61" spans="1:12" ht="13">
      <c r="A61" s="148"/>
      <c r="B61" s="149"/>
      <c r="C61" s="149"/>
      <c r="D61" s="149"/>
      <c r="E61" s="149"/>
      <c r="F61" s="149"/>
      <c r="G61" s="149"/>
      <c r="H61" s="818" t="s">
        <v>151</v>
      </c>
      <c r="I61" s="818"/>
      <c r="J61" s="818"/>
      <c r="K61" s="818"/>
      <c r="L61" s="152">
        <f>ROUND(L44,4)</f>
        <v>8.1900000000000001E-2</v>
      </c>
    </row>
    <row r="62" spans="1:12" ht="13">
      <c r="A62" s="148"/>
      <c r="B62" s="149"/>
      <c r="C62" s="149"/>
      <c r="D62" s="149"/>
      <c r="E62" s="149"/>
      <c r="F62" s="149"/>
      <c r="G62" s="149"/>
      <c r="H62" s="818" t="s">
        <v>152</v>
      </c>
      <c r="I62" s="818"/>
      <c r="J62" s="818"/>
      <c r="K62" s="818"/>
      <c r="L62" s="152">
        <f>ROUND(L56,4)</f>
        <v>1.0500000000000001E-2</v>
      </c>
    </row>
    <row r="63" spans="1:12" ht="13">
      <c r="A63" s="148"/>
      <c r="B63" s="149"/>
      <c r="C63" s="149"/>
      <c r="D63" s="149"/>
      <c r="E63" s="149"/>
      <c r="F63" s="149"/>
      <c r="G63" s="149"/>
      <c r="H63" s="149"/>
      <c r="I63" s="149"/>
      <c r="J63" s="149"/>
      <c r="K63" s="149"/>
      <c r="L63" s="150"/>
    </row>
    <row r="64" spans="1:12" ht="14.5" thickBot="1">
      <c r="A64" s="824" t="s">
        <v>95</v>
      </c>
      <c r="B64" s="825"/>
      <c r="C64" s="825"/>
      <c r="D64" s="825"/>
      <c r="E64" s="825"/>
      <c r="F64" s="825"/>
      <c r="G64" s="825"/>
      <c r="H64" s="825"/>
      <c r="I64" s="825"/>
      <c r="J64" s="825"/>
      <c r="K64" s="825"/>
      <c r="L64" s="153">
        <f>ROUND(SUM(L59:L62),4)</f>
        <v>0.23930000000000001</v>
      </c>
    </row>
    <row r="65" spans="1:13" ht="13">
      <c r="A65" s="148"/>
      <c r="B65" s="149"/>
      <c r="C65" s="149"/>
      <c r="D65" s="149"/>
      <c r="E65" s="149"/>
      <c r="F65" s="149"/>
      <c r="G65" s="149"/>
      <c r="H65" s="149"/>
      <c r="I65" s="149"/>
      <c r="J65" s="149"/>
      <c r="K65" s="149"/>
      <c r="L65" s="154"/>
    </row>
    <row r="66" spans="1:13" ht="14.5" thickBot="1">
      <c r="A66" s="824" t="s">
        <v>153</v>
      </c>
      <c r="B66" s="825"/>
      <c r="C66" s="825"/>
      <c r="D66" s="825"/>
      <c r="E66" s="825"/>
      <c r="F66" s="825"/>
      <c r="G66" s="825"/>
      <c r="H66" s="825"/>
      <c r="I66" s="825"/>
      <c r="J66" s="825"/>
      <c r="K66" s="825"/>
      <c r="L66" s="155">
        <v>0.01</v>
      </c>
    </row>
    <row r="67" spans="1:13" ht="13">
      <c r="A67" s="148"/>
      <c r="B67" s="149"/>
      <c r="C67" s="149"/>
      <c r="D67" s="149"/>
      <c r="E67" s="149"/>
      <c r="F67" s="149"/>
      <c r="G67" s="149"/>
      <c r="H67" s="149"/>
      <c r="I67" s="149"/>
      <c r="J67" s="149"/>
      <c r="K67" s="149"/>
      <c r="L67" s="154"/>
    </row>
    <row r="68" spans="1:13" ht="14.5" thickBot="1">
      <c r="A68" s="824" t="s">
        <v>154</v>
      </c>
      <c r="B68" s="825"/>
      <c r="C68" s="825"/>
      <c r="D68" s="825"/>
      <c r="E68" s="825"/>
      <c r="F68" s="825"/>
      <c r="G68" s="825"/>
      <c r="H68" s="825"/>
      <c r="I68" s="825"/>
      <c r="J68" s="825"/>
      <c r="K68" s="825"/>
      <c r="L68" s="155">
        <v>0.05</v>
      </c>
    </row>
    <row r="69" spans="1:13">
      <c r="A69" s="826"/>
      <c r="B69" s="827"/>
      <c r="C69" s="827"/>
      <c r="D69" s="827"/>
      <c r="E69" s="827"/>
      <c r="F69" s="827"/>
      <c r="G69" s="827"/>
      <c r="H69" s="827"/>
      <c r="I69" s="827"/>
      <c r="J69" s="827"/>
      <c r="K69" s="827"/>
      <c r="L69" s="828"/>
    </row>
    <row r="70" spans="1:13" ht="14.5" thickBot="1">
      <c r="A70" s="822" t="s">
        <v>155</v>
      </c>
      <c r="B70" s="823"/>
      <c r="C70" s="823"/>
      <c r="D70" s="823"/>
      <c r="E70" s="823"/>
      <c r="F70" s="823"/>
      <c r="G70" s="823"/>
      <c r="H70" s="823"/>
      <c r="I70" s="823"/>
      <c r="J70" s="823"/>
      <c r="K70" s="823"/>
      <c r="L70" s="156">
        <f>L64+L66+L68</f>
        <v>0.29930000000000001</v>
      </c>
      <c r="M70" s="157">
        <v>0.29930000000000001</v>
      </c>
    </row>
  </sheetData>
  <mergeCells count="88">
    <mergeCell ref="A70:K70"/>
    <mergeCell ref="H61:K61"/>
    <mergeCell ref="H62:K62"/>
    <mergeCell ref="A64:K64"/>
    <mergeCell ref="A66:K66"/>
    <mergeCell ref="A68:K68"/>
    <mergeCell ref="A69:L69"/>
    <mergeCell ref="H60:K60"/>
    <mergeCell ref="G49:H49"/>
    <mergeCell ref="B50:D50"/>
    <mergeCell ref="G50:H50"/>
    <mergeCell ref="B51:D51"/>
    <mergeCell ref="G51:H51"/>
    <mergeCell ref="B52:D52"/>
    <mergeCell ref="E52:F53"/>
    <mergeCell ref="G52:H52"/>
    <mergeCell ref="B53:D53"/>
    <mergeCell ref="G53:H53"/>
    <mergeCell ref="A54:L54"/>
    <mergeCell ref="A55:K55"/>
    <mergeCell ref="A56:K56"/>
    <mergeCell ref="H58:K58"/>
    <mergeCell ref="H59:K59"/>
    <mergeCell ref="A43:L43"/>
    <mergeCell ref="A44:K44"/>
    <mergeCell ref="B46:F46"/>
    <mergeCell ref="G46:H46"/>
    <mergeCell ref="B47:D47"/>
    <mergeCell ref="E47:F51"/>
    <mergeCell ref="G47:H47"/>
    <mergeCell ref="B48:D48"/>
    <mergeCell ref="G48:H48"/>
    <mergeCell ref="B49:D49"/>
    <mergeCell ref="B38:K38"/>
    <mergeCell ref="B29:G29"/>
    <mergeCell ref="J29:K29"/>
    <mergeCell ref="B30:G30"/>
    <mergeCell ref="B31:G31"/>
    <mergeCell ref="J31:K31"/>
    <mergeCell ref="B32:G32"/>
    <mergeCell ref="J32:K32"/>
    <mergeCell ref="B33:G33"/>
    <mergeCell ref="J33:K33"/>
    <mergeCell ref="A34:L34"/>
    <mergeCell ref="A35:K35"/>
    <mergeCell ref="A36:K36"/>
    <mergeCell ref="A27:K27"/>
    <mergeCell ref="B22:D22"/>
    <mergeCell ref="E22:F22"/>
    <mergeCell ref="G22:L22"/>
    <mergeCell ref="B23:D23"/>
    <mergeCell ref="E23:F23"/>
    <mergeCell ref="J23:K23"/>
    <mergeCell ref="B24:D24"/>
    <mergeCell ref="E24:F24"/>
    <mergeCell ref="J24:K24"/>
    <mergeCell ref="A25:L25"/>
    <mergeCell ref="A26:K26"/>
    <mergeCell ref="A21:L21"/>
    <mergeCell ref="B13:D13"/>
    <mergeCell ref="J13:K13"/>
    <mergeCell ref="B14:D14"/>
    <mergeCell ref="J14:K14"/>
    <mergeCell ref="B15:D15"/>
    <mergeCell ref="J15:K15"/>
    <mergeCell ref="B16:D16"/>
    <mergeCell ref="J16:K16"/>
    <mergeCell ref="A17:L17"/>
    <mergeCell ref="A18:K18"/>
    <mergeCell ref="A19:K19"/>
    <mergeCell ref="A10:L10"/>
    <mergeCell ref="B11:D11"/>
    <mergeCell ref="E11:F11"/>
    <mergeCell ref="G11:L11"/>
    <mergeCell ref="B12:D12"/>
    <mergeCell ref="J12:K12"/>
    <mergeCell ref="A4:L4"/>
    <mergeCell ref="E6:F6"/>
    <mergeCell ref="H6:I6"/>
    <mergeCell ref="A8:L8"/>
    <mergeCell ref="B9:F9"/>
    <mergeCell ref="J9:K9"/>
    <mergeCell ref="A1:B3"/>
    <mergeCell ref="C1:I1"/>
    <mergeCell ref="J1:L2"/>
    <mergeCell ref="C2:I2"/>
    <mergeCell ref="C3:I3"/>
    <mergeCell ref="J3:L3"/>
  </mergeCells>
  <pageMargins left="0.70866141732283472" right="0.70866141732283472" top="0.74803149606299213" bottom="0.74803149606299213" header="0.31496062992125984" footer="0.31496062992125984"/>
  <pageSetup paperSize="9" scale="5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A1:O33"/>
  <sheetViews>
    <sheetView topLeftCell="A16" zoomScaleNormal="100" zoomScaleSheetLayoutView="85" workbookViewId="0">
      <selection activeCell="F33" sqref="F33"/>
    </sheetView>
  </sheetViews>
  <sheetFormatPr baseColWidth="10" defaultColWidth="11.453125" defaultRowHeight="12.5"/>
  <cols>
    <col min="1" max="1" width="5.26953125" customWidth="1"/>
    <col min="2" max="2" width="13.7265625" style="15" customWidth="1"/>
    <col min="3" max="3" width="9.7265625" customWidth="1"/>
    <col min="4" max="4" width="21.7265625" customWidth="1"/>
    <col min="5" max="5" width="15.54296875" customWidth="1"/>
    <col min="6" max="6" width="17" customWidth="1"/>
    <col min="7" max="7" width="14.54296875" customWidth="1"/>
    <col min="8" max="8" width="8" style="15" bestFit="1" customWidth="1"/>
    <col min="9" max="9" width="10.453125" style="15" customWidth="1"/>
    <col min="10" max="10" width="16.7265625" customWidth="1"/>
    <col min="11" max="11" width="17.7265625" customWidth="1"/>
    <col min="12" max="12" width="11" bestFit="1" customWidth="1"/>
    <col min="13" max="13" width="31.7265625" hidden="1" customWidth="1"/>
  </cols>
  <sheetData>
    <row r="1" spans="1:15" ht="51" customHeight="1">
      <c r="A1" s="674"/>
      <c r="B1" s="675"/>
      <c r="C1" s="678"/>
      <c r="D1" s="679"/>
      <c r="E1" s="679"/>
      <c r="F1" s="679"/>
      <c r="G1" s="679"/>
      <c r="H1" s="680"/>
      <c r="I1" s="681"/>
      <c r="J1" s="682"/>
      <c r="K1" s="683"/>
    </row>
    <row r="2" spans="1:15" ht="25.5" customHeight="1">
      <c r="A2" s="676"/>
      <c r="B2" s="677"/>
      <c r="C2" s="687" t="s">
        <v>1</v>
      </c>
      <c r="D2" s="688"/>
      <c r="E2" s="688"/>
      <c r="F2" s="688"/>
      <c r="G2" s="688"/>
      <c r="H2" s="689"/>
      <c r="I2" s="684"/>
      <c r="J2" s="685"/>
      <c r="K2" s="686"/>
    </row>
    <row r="3" spans="1:15" ht="15.5">
      <c r="A3" s="676"/>
      <c r="B3" s="677"/>
      <c r="C3" s="690" t="s">
        <v>2</v>
      </c>
      <c r="D3" s="688"/>
      <c r="E3" s="688"/>
      <c r="F3" s="688"/>
      <c r="G3" s="688"/>
      <c r="H3" s="689"/>
      <c r="I3" s="1"/>
      <c r="J3" s="691"/>
      <c r="K3" s="692"/>
    </row>
    <row r="4" spans="1:15" ht="15.75" customHeight="1">
      <c r="A4" s="693"/>
      <c r="B4" s="694"/>
      <c r="C4" s="694"/>
      <c r="D4" s="694"/>
      <c r="E4" s="694"/>
      <c r="F4" s="694"/>
      <c r="G4" s="694"/>
      <c r="H4" s="694"/>
      <c r="I4" s="694"/>
      <c r="J4" s="694"/>
      <c r="K4" s="695"/>
    </row>
    <row r="5" spans="1:15" ht="39">
      <c r="A5" s="2" t="s">
        <v>4</v>
      </c>
      <c r="B5" s="3" t="s">
        <v>5</v>
      </c>
      <c r="C5" s="696" t="s">
        <v>6</v>
      </c>
      <c r="D5" s="697"/>
      <c r="E5" s="697"/>
      <c r="F5" s="697"/>
      <c r="G5" s="698"/>
      <c r="H5" s="4" t="s">
        <v>7</v>
      </c>
      <c r="I5" s="4" t="s">
        <v>8</v>
      </c>
      <c r="J5" s="4" t="s">
        <v>9</v>
      </c>
      <c r="K5" s="4" t="s">
        <v>10</v>
      </c>
      <c r="M5" s="212" t="s">
        <v>269</v>
      </c>
    </row>
    <row r="6" spans="1:15">
      <c r="A6" s="5">
        <v>1</v>
      </c>
      <c r="B6" s="6">
        <v>3378</v>
      </c>
      <c r="C6" s="699" t="str">
        <f>VLOOKUP(B6,[98]APUs!$D$4:$G$4130,2,FALSE)</f>
        <v>DESCAPOTE A MANO EN MATERIAL COMUN (E=0.1M. INCLUYE CARGUE)</v>
      </c>
      <c r="D6" s="700"/>
      <c r="E6" s="700"/>
      <c r="F6" s="700"/>
      <c r="G6" s="701"/>
      <c r="H6" s="6" t="str">
        <f>VLOOKUP(B6,[98]APUs!$D$4:$G$4130,3,FALSE)</f>
        <v>M2</v>
      </c>
      <c r="I6" s="7">
        <f>'1 PY-CANT'!M7</f>
        <v>40</v>
      </c>
      <c r="J6" s="215">
        <v>4872</v>
      </c>
      <c r="K6" s="8">
        <f>I6*J6</f>
        <v>194880</v>
      </c>
      <c r="L6" s="9"/>
      <c r="M6" s="215">
        <v>4872</v>
      </c>
    </row>
    <row r="7" spans="1:15" s="11" customFormat="1" ht="52.5" customHeight="1">
      <c r="A7" s="10">
        <v>2</v>
      </c>
      <c r="B7" s="6">
        <v>4947</v>
      </c>
      <c r="C7" s="673" t="str">
        <f>VLOOKUP(B7,[98]APUs!$D$4:$G$4130,2,FALSE)</f>
        <v>LAVADO DE ESTRUCTURA EN CONCRETO Y/O METÁLICAS. INCLUYE ALQUILER DE HIDROLAVADORA 1300W MOTOR A GASOLINA PRESIÓN 3200 PSI. INCLUYE IMPLEMENTOS DE ASEO (DETERGENTE INDUSTRIAL), AGUA, COMBUSTIBLE Y MANO DE OBRA.</v>
      </c>
      <c r="D7" s="673"/>
      <c r="E7" s="673"/>
      <c r="F7" s="673"/>
      <c r="G7" s="673"/>
      <c r="H7" s="6" t="str">
        <f>VLOOKUP(B7,[98]APUs!$D$4:$G$4130,3,FALSE)</f>
        <v>M2</v>
      </c>
      <c r="I7" s="7">
        <f>'1 PY-CANT'!M102</f>
        <v>96</v>
      </c>
      <c r="J7" s="215">
        <v>5988.4500000000007</v>
      </c>
      <c r="K7" s="8">
        <f t="shared" ref="K7:K16" si="0">I7*J7</f>
        <v>574891.20000000007</v>
      </c>
      <c r="M7" s="215">
        <v>5988.4500000000007</v>
      </c>
      <c r="O7" s="218" t="s">
        <v>270</v>
      </c>
    </row>
    <row r="8" spans="1:15" s="11" customFormat="1" ht="42" customHeight="1">
      <c r="A8" s="5">
        <v>3</v>
      </c>
      <c r="B8" s="6">
        <v>7864</v>
      </c>
      <c r="C8" s="673" t="str">
        <f>VLOOKUP(B8,[98]APUs!$D$4:$G$4130,2,FALSE)</f>
        <v>LAVADO DE ESTRUCTURA EN CONCRETO Y/O METÁLICAS CON ANDAMIO CERTIFICADO. INCLUYE ALQUILER DE HIDROLAVADORA A GASOLINA PRESIÓN 3200 PSI. INCLUYE PLANTA ELÉCTRICA, AGUA Y MANO DE OBRA.</v>
      </c>
      <c r="D8" s="673"/>
      <c r="E8" s="673"/>
      <c r="F8" s="673"/>
      <c r="G8" s="673"/>
      <c r="H8" s="6" t="str">
        <f>VLOOKUP(B8,[98]APUs!$D$4:$G$4130,3,FALSE)</f>
        <v>M2</v>
      </c>
      <c r="I8" s="7">
        <f>'1 PY-CANT'!M188</f>
        <v>410</v>
      </c>
      <c r="J8" s="215">
        <v>9951</v>
      </c>
      <c r="K8" s="8">
        <f t="shared" si="0"/>
        <v>4079910</v>
      </c>
      <c r="L8" s="12"/>
      <c r="M8" s="215">
        <v>9951</v>
      </c>
    </row>
    <row r="9" spans="1:15" s="11" customFormat="1" ht="43.5" customHeight="1">
      <c r="A9" s="10">
        <v>4</v>
      </c>
      <c r="B9" s="6">
        <v>6294</v>
      </c>
      <c r="C9" s="673" t="str">
        <f>VLOOKUP(B9,[98]APUs!$D$4:$G$4130,2,FALSE)</f>
        <v>REPARACIÓN DE BARANDAS EXISTENTES. INCLUYE LIMPIEZA, MORTERO DE REPARACIÓN, INHIBIDOR DE CORROSIÓN, PINTURA ANTICARBONATACIÓN, SUMINISTRO DE MANO DE OBRA, EQUIPOS Y MANEJO DE DESPERDICIOS.</v>
      </c>
      <c r="D9" s="673"/>
      <c r="E9" s="673"/>
      <c r="F9" s="673"/>
      <c r="G9" s="673"/>
      <c r="H9" s="6" t="str">
        <f>VLOOKUP(B9,[98]APUs!$D$4:$G$4130,3,FALSE)</f>
        <v>ML</v>
      </c>
      <c r="I9" s="7">
        <f>'1 PY-CANT'!M278</f>
        <v>60</v>
      </c>
      <c r="J9" s="216">
        <v>45256</v>
      </c>
      <c r="K9" s="8">
        <f t="shared" si="0"/>
        <v>2715360</v>
      </c>
      <c r="L9" s="12"/>
      <c r="M9" s="216">
        <v>45256</v>
      </c>
    </row>
    <row r="10" spans="1:15" s="11" customFormat="1" ht="40.5" customHeight="1">
      <c r="A10" s="5">
        <v>5</v>
      </c>
      <c r="B10" s="6" t="s">
        <v>11</v>
      </c>
      <c r="C10" s="699" t="str">
        <f>[97]RESUMEN!C17</f>
        <v>CONCRETO 3500 PSI GRAVA COMÚN PARA RECALCE DE 0.05M X 0.50M X 1.20M (HECHO EN OBRA, INCLUYE SUMIN., FORMALETEO Y COLOCACIÓN. NO INCL. REFUERZO, CURADO).</v>
      </c>
      <c r="D10" s="700"/>
      <c r="E10" s="700"/>
      <c r="F10" s="700"/>
      <c r="G10" s="701"/>
      <c r="H10" s="6" t="str">
        <f>[97]RESUMEN!H15</f>
        <v>M3</v>
      </c>
      <c r="I10" s="7">
        <f>'1 PY-CANT'!H407</f>
        <v>1</v>
      </c>
      <c r="J10" s="216">
        <v>1032864.8799999999</v>
      </c>
      <c r="K10" s="8">
        <f t="shared" si="0"/>
        <v>1032864.8799999999</v>
      </c>
      <c r="L10" s="12"/>
      <c r="M10" s="216">
        <v>1032864.8799999999</v>
      </c>
    </row>
    <row r="11" spans="1:15" s="11" customFormat="1" ht="24.75" customHeight="1">
      <c r="A11" s="10">
        <v>6</v>
      </c>
      <c r="B11" s="6">
        <v>7720</v>
      </c>
      <c r="C11" s="673" t="str">
        <f>VLOOKUP(B11,[98]APUs!$D$4:$G$4130,2,FALSE)</f>
        <v>CURADO DE ELEMENTOS DE CONCRETO (SUMINISTRO Y APLICACIÓN)</v>
      </c>
      <c r="D11" s="673"/>
      <c r="E11" s="673"/>
      <c r="F11" s="673"/>
      <c r="G11" s="673"/>
      <c r="H11" s="6" t="str">
        <f>VLOOKUP(B11,[98]APUs!$D$4:$G$4130,3,FALSE)</f>
        <v>M3</v>
      </c>
      <c r="I11" s="7">
        <f>'1 PY-CANT'!M469</f>
        <v>1</v>
      </c>
      <c r="J11" s="217">
        <v>14056</v>
      </c>
      <c r="K11" s="8">
        <f t="shared" si="0"/>
        <v>14056</v>
      </c>
      <c r="L11" s="12"/>
      <c r="M11" s="217">
        <v>14056</v>
      </c>
    </row>
    <row r="12" spans="1:15" s="11" customFormat="1" ht="25.5" customHeight="1">
      <c r="A12" s="5">
        <v>7</v>
      </c>
      <c r="B12" s="6">
        <v>4390</v>
      </c>
      <c r="C12" s="673" t="str">
        <f>VLOOKUP(B12,[98]APUs!$D$4:$G$4130,2,FALSE)</f>
        <v>EXCAVACIÓN MANUAL EN MATERIAL COMÚN (INCL CARGUE, TRANSPORTE Y DISPOSICION FINAL)</v>
      </c>
      <c r="D12" s="673"/>
      <c r="E12" s="673"/>
      <c r="F12" s="673"/>
      <c r="G12" s="673"/>
      <c r="H12" s="6" t="str">
        <f>VLOOKUP(B12,[98]APUs!$D$4:$G$4130,3,FALSE)</f>
        <v>M3</v>
      </c>
      <c r="I12" s="7">
        <f>'1 PY-CANT'!M565</f>
        <v>12</v>
      </c>
      <c r="J12" s="217">
        <v>115136</v>
      </c>
      <c r="K12" s="8">
        <f t="shared" si="0"/>
        <v>1381632</v>
      </c>
      <c r="M12" s="217">
        <v>115136</v>
      </c>
    </row>
    <row r="13" spans="1:15" s="11" customFormat="1" ht="25.5" customHeight="1">
      <c r="A13" s="10">
        <v>8</v>
      </c>
      <c r="B13" s="6">
        <v>4140</v>
      </c>
      <c r="C13" s="673" t="str">
        <f>VLOOKUP(B13,[98]APUs!$D$4:$G$4130,2,FALSE)</f>
        <v>BASE GRANULAR BG-A.  (SUMINISTRO, EXTENDIDO, NIVELACIÓN Y HUMEDECIMIENTO MECÁNICO,  COMPACTACIÓN MECÁNICA CON VIBROCOMPACTADOR TÁNDEM PEQUEÑO, INCLUYE OPERARIO  Y COMBUSTIBLE).</v>
      </c>
      <c r="D13" s="673"/>
      <c r="E13" s="673"/>
      <c r="F13" s="673"/>
      <c r="G13" s="673"/>
      <c r="H13" s="6" t="str">
        <f>VLOOKUP(B13,[98]APUs!$D$4:$G$4130,3,FALSE)</f>
        <v>M3</v>
      </c>
      <c r="I13" s="7">
        <f>'1 PY-CANT'!M663</f>
        <v>12</v>
      </c>
      <c r="J13" s="216">
        <v>210725</v>
      </c>
      <c r="K13" s="8">
        <f t="shared" si="0"/>
        <v>2528700</v>
      </c>
      <c r="M13" s="216">
        <v>210725</v>
      </c>
    </row>
    <row r="14" spans="1:15" s="11" customFormat="1" ht="28.5" customHeight="1">
      <c r="A14" s="5">
        <v>9</v>
      </c>
      <c r="B14" s="6" t="s">
        <v>12</v>
      </c>
      <c r="C14" s="673" t="s">
        <v>13</v>
      </c>
      <c r="D14" s="673"/>
      <c r="E14" s="673"/>
      <c r="F14" s="673"/>
      <c r="G14" s="673"/>
      <c r="H14" s="6" t="s">
        <v>14</v>
      </c>
      <c r="I14" s="7">
        <f>'1 PY-CANT'!M758</f>
        <v>232</v>
      </c>
      <c r="J14" s="216">
        <v>29426.58</v>
      </c>
      <c r="K14" s="8">
        <f t="shared" si="0"/>
        <v>6826966.5600000005</v>
      </c>
      <c r="M14" s="216">
        <v>26701.575000000004</v>
      </c>
    </row>
    <row r="15" spans="1:15" s="11" customFormat="1" ht="37.5" customHeight="1">
      <c r="A15" s="10">
        <v>10</v>
      </c>
      <c r="B15" s="6" t="s">
        <v>15</v>
      </c>
      <c r="C15" s="673" t="s">
        <v>16</v>
      </c>
      <c r="D15" s="673"/>
      <c r="E15" s="673"/>
      <c r="F15" s="673"/>
      <c r="G15" s="673"/>
      <c r="H15" s="6" t="s">
        <v>17</v>
      </c>
      <c r="I15" s="7">
        <f>'1 PY-CANT'!M839</f>
        <v>236</v>
      </c>
      <c r="J15" s="216">
        <v>64552.472999999998</v>
      </c>
      <c r="K15" s="8">
        <f t="shared" si="0"/>
        <v>15234383.627999999</v>
      </c>
      <c r="M15" s="216">
        <v>64552.472999999998</v>
      </c>
    </row>
    <row r="16" spans="1:15" s="11" customFormat="1" ht="37.5" customHeight="1">
      <c r="A16" s="5">
        <v>11</v>
      </c>
      <c r="B16" s="6" t="s">
        <v>18</v>
      </c>
      <c r="C16" s="673" t="s">
        <v>19</v>
      </c>
      <c r="D16" s="673"/>
      <c r="E16" s="673"/>
      <c r="F16" s="673"/>
      <c r="G16" s="673"/>
      <c r="H16" s="6" t="s">
        <v>17</v>
      </c>
      <c r="I16" s="7">
        <f>'1 PY-CANT'!M921</f>
        <v>506</v>
      </c>
      <c r="J16" s="216">
        <v>15570.475</v>
      </c>
      <c r="K16" s="8">
        <f t="shared" si="0"/>
        <v>7878660.3500000006</v>
      </c>
      <c r="M16" s="216">
        <v>15570.475</v>
      </c>
    </row>
    <row r="17" spans="1:13" s="11" customFormat="1" ht="38.65" customHeight="1">
      <c r="A17" s="10">
        <v>12</v>
      </c>
      <c r="B17" s="6">
        <v>8780</v>
      </c>
      <c r="C17" s="673" t="str">
        <f>VLOOKUP(B17,[98]APUs!$D$4:$G$4130,2,FALSE)</f>
        <v>ENROCADO EN PIEDRA PARTIDA CON DIÁMETROS DE 25 A 75 MM (Suministro y colocación)</v>
      </c>
      <c r="D17" s="673"/>
      <c r="E17" s="673"/>
      <c r="F17" s="673"/>
      <c r="G17" s="673"/>
      <c r="H17" s="6" t="str">
        <f>VLOOKUP(B17,[98]APUs!$D$4:$G$4130,3,FALSE)</f>
        <v>M3</v>
      </c>
      <c r="I17" s="7">
        <f>'1 PY-CANT'!M1003</f>
        <v>1205.5</v>
      </c>
      <c r="J17" s="216">
        <v>103996</v>
      </c>
      <c r="K17" s="8">
        <f>I17*J17</f>
        <v>125367178</v>
      </c>
      <c r="M17" s="216">
        <v>103996</v>
      </c>
    </row>
    <row r="18" spans="1:13" s="11" customFormat="1" ht="33.65" customHeight="1">
      <c r="A18" s="5">
        <v>13</v>
      </c>
      <c r="B18" s="6" t="str">
        <f>[97]RESUMEN!B33</f>
        <v>P-007</v>
      </c>
      <c r="C18" s="673" t="str">
        <f>[97]RESUMEN!C33</f>
        <v>TRANSPORTE ADICIONAL DE PETREOS DESDE ZONA SUR DE BOGOTÁ HASTA SITIO OBRA</v>
      </c>
      <c r="D18" s="673"/>
      <c r="E18" s="673"/>
      <c r="F18" s="673"/>
      <c r="G18" s="673"/>
      <c r="H18" s="6" t="str">
        <f>[97]RESUMEN!H33</f>
        <v>M3-KM</v>
      </c>
      <c r="I18" s="7">
        <f>'1 PY-CANT'!M1093</f>
        <v>121750</v>
      </c>
      <c r="J18" s="216">
        <v>1800</v>
      </c>
      <c r="K18" s="8">
        <f>I18*J18</f>
        <v>219150000</v>
      </c>
      <c r="M18" s="216">
        <v>1800</v>
      </c>
    </row>
    <row r="19" spans="1:13" ht="13">
      <c r="A19" s="704"/>
      <c r="B19" s="705"/>
      <c r="C19" s="706" t="s">
        <v>20</v>
      </c>
      <c r="D19" s="706"/>
      <c r="E19" s="706"/>
      <c r="F19" s="706"/>
      <c r="G19" s="706"/>
      <c r="H19" s="706"/>
      <c r="I19" s="706"/>
      <c r="J19" s="706"/>
      <c r="K19" s="13">
        <f>SUM(K6:K18)</f>
        <v>386979482.61800003</v>
      </c>
      <c r="M19" s="213"/>
    </row>
    <row r="20" spans="1:13" ht="13">
      <c r="A20" s="702" t="s">
        <v>21</v>
      </c>
      <c r="B20" s="703"/>
      <c r="C20" s="703"/>
      <c r="D20" s="703"/>
      <c r="E20" s="703"/>
      <c r="F20" s="703"/>
      <c r="G20" s="703"/>
      <c r="H20" s="703"/>
      <c r="I20" s="703"/>
      <c r="J20" s="703"/>
      <c r="K20" s="14">
        <f>ROUND(K19*(1+'AIU puentes 2026'!M85),2)</f>
        <v>527878712.24000001</v>
      </c>
      <c r="M20" s="213"/>
    </row>
    <row r="21" spans="1:13" ht="13">
      <c r="A21" s="702" t="s">
        <v>22</v>
      </c>
      <c r="B21" s="703"/>
      <c r="C21" s="703"/>
      <c r="D21" s="703"/>
      <c r="E21" s="703"/>
      <c r="F21" s="703"/>
      <c r="G21" s="703"/>
      <c r="H21" s="703"/>
      <c r="I21" s="703"/>
      <c r="J21" s="703"/>
      <c r="K21" s="14">
        <f>ROUND(K19*'AIU puentes 2026'!M83*0.19,2)</f>
        <v>3676305.08</v>
      </c>
      <c r="M21" s="213"/>
    </row>
    <row r="22" spans="1:13" ht="13">
      <c r="A22" s="707" t="s">
        <v>23</v>
      </c>
      <c r="B22" s="706"/>
      <c r="C22" s="706"/>
      <c r="D22" s="706"/>
      <c r="E22" s="706"/>
      <c r="F22" s="706"/>
      <c r="G22" s="706"/>
      <c r="H22" s="706"/>
      <c r="I22" s="706"/>
      <c r="J22" s="706"/>
      <c r="K22" s="13">
        <f>K20+K21</f>
        <v>531555017.31999999</v>
      </c>
      <c r="M22" s="213"/>
    </row>
    <row r="23" spans="1:13" ht="13">
      <c r="A23" s="702" t="s">
        <v>24</v>
      </c>
      <c r="B23" s="703"/>
      <c r="C23" s="703"/>
      <c r="D23" s="703"/>
      <c r="E23" s="703"/>
      <c r="F23" s="703"/>
      <c r="G23" s="703"/>
      <c r="H23" s="703"/>
      <c r="I23" s="703"/>
      <c r="J23" s="703"/>
      <c r="K23" s="14" t="e">
        <f>#REF!</f>
        <v>#REF!</v>
      </c>
      <c r="M23" s="213"/>
    </row>
    <row r="24" spans="1:13" ht="13">
      <c r="A24" s="708" t="s">
        <v>25</v>
      </c>
      <c r="B24" s="709"/>
      <c r="C24" s="709"/>
      <c r="D24" s="709"/>
      <c r="E24" s="709"/>
      <c r="F24" s="709"/>
      <c r="G24" s="709"/>
      <c r="H24" s="709"/>
      <c r="I24" s="709"/>
      <c r="J24" s="710"/>
      <c r="K24" s="14">
        <f>K19*0.03</f>
        <v>11609384.47854</v>
      </c>
      <c r="M24" s="213"/>
    </row>
    <row r="25" spans="1:13" ht="14">
      <c r="A25" s="708" t="s">
        <v>381</v>
      </c>
      <c r="B25" s="709"/>
      <c r="C25" s="709"/>
      <c r="D25" s="709"/>
      <c r="E25" s="709"/>
      <c r="F25" s="709"/>
      <c r="G25" s="709"/>
      <c r="H25" s="709"/>
      <c r="I25" s="709"/>
      <c r="J25" s="710"/>
      <c r="K25" s="297">
        <v>3296620</v>
      </c>
      <c r="M25" s="213"/>
    </row>
    <row r="26" spans="1:13" ht="13">
      <c r="A26" s="707" t="s">
        <v>26</v>
      </c>
      <c r="B26" s="706"/>
      <c r="C26" s="706"/>
      <c r="D26" s="706"/>
      <c r="E26" s="706"/>
      <c r="F26" s="706"/>
      <c r="G26" s="706"/>
      <c r="H26" s="706"/>
      <c r="I26" s="706"/>
      <c r="J26" s="706"/>
      <c r="K26" s="13" t="e">
        <f>K22+K23+K24+K25</f>
        <v>#REF!</v>
      </c>
      <c r="M26" s="213"/>
    </row>
    <row r="28" spans="1:13">
      <c r="K28" s="214"/>
    </row>
    <row r="29" spans="1:13">
      <c r="K29" s="214"/>
    </row>
    <row r="30" spans="1:13">
      <c r="J30" t="s">
        <v>273</v>
      </c>
      <c r="K30" s="214">
        <v>1750905</v>
      </c>
      <c r="L30" s="221" t="e">
        <f>K26/K30</f>
        <v>#REF!</v>
      </c>
      <c r="M30" s="221" t="e">
        <f>L26/L30</f>
        <v>#REF!</v>
      </c>
    </row>
    <row r="31" spans="1:13">
      <c r="J31" t="s">
        <v>274</v>
      </c>
      <c r="K31" s="214" t="e">
        <f>K26*0.6</f>
        <v>#REF!</v>
      </c>
    </row>
    <row r="33" spans="12:13">
      <c r="L33" s="214"/>
      <c r="M33">
        <f>K20/K19</f>
        <v>1.3641000000020316</v>
      </c>
    </row>
  </sheetData>
  <mergeCells count="30">
    <mergeCell ref="C9:G9"/>
    <mergeCell ref="A1:B3"/>
    <mergeCell ref="C1:H1"/>
    <mergeCell ref="I1:K2"/>
    <mergeCell ref="C2:H2"/>
    <mergeCell ref="C3:H3"/>
    <mergeCell ref="J3:K3"/>
    <mergeCell ref="A4:K4"/>
    <mergeCell ref="C5:G5"/>
    <mergeCell ref="C6:G6"/>
    <mergeCell ref="C7:G7"/>
    <mergeCell ref="C8:G8"/>
    <mergeCell ref="A20:J20"/>
    <mergeCell ref="C10:G10"/>
    <mergeCell ref="C11:G11"/>
    <mergeCell ref="C12:G12"/>
    <mergeCell ref="C13:G13"/>
    <mergeCell ref="C14:G14"/>
    <mergeCell ref="C15:G15"/>
    <mergeCell ref="C16:G16"/>
    <mergeCell ref="C17:G17"/>
    <mergeCell ref="C18:G18"/>
    <mergeCell ref="A19:B19"/>
    <mergeCell ref="C19:J19"/>
    <mergeCell ref="A21:J21"/>
    <mergeCell ref="A22:J22"/>
    <mergeCell ref="A23:J23"/>
    <mergeCell ref="A24:J24"/>
    <mergeCell ref="A26:J26"/>
    <mergeCell ref="A25:J25"/>
  </mergeCells>
  <printOptions horizontalCentered="1" verticalCentered="1"/>
  <pageMargins left="0.70866141732283472" right="0.70866141732283472" top="0.74803149606299213" bottom="0.74803149606299213" header="0.31496062992125984" footer="0.31496062992125984"/>
  <pageSetup scale="6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sheetPr>
  <dimension ref="A1:R69"/>
  <sheetViews>
    <sheetView showGridLines="0" tabSelected="1" view="pageBreakPreview" topLeftCell="G41" zoomScale="40" zoomScaleNormal="40" zoomScaleSheetLayoutView="40" workbookViewId="0">
      <selection activeCell="K55" sqref="K55:K58"/>
    </sheetView>
  </sheetViews>
  <sheetFormatPr baseColWidth="10" defaultColWidth="11.453125" defaultRowHeight="14"/>
  <cols>
    <col min="1" max="2" width="3.453125" style="431" customWidth="1"/>
    <col min="3" max="3" width="7.7265625" style="431" customWidth="1"/>
    <col min="4" max="4" width="15.453125" style="431" customWidth="1"/>
    <col min="5" max="5" width="16.26953125" style="549" customWidth="1"/>
    <col min="6" max="6" width="17.54296875" style="431" customWidth="1"/>
    <col min="7" max="7" width="73.453125" style="431" customWidth="1"/>
    <col min="8" max="8" width="8.54296875" style="431" customWidth="1"/>
    <col min="9" max="9" width="18.7265625" style="431" customWidth="1"/>
    <col min="10" max="10" width="23.7265625" style="431" customWidth="1"/>
    <col min="11" max="13" width="30" style="431" customWidth="1"/>
    <col min="14" max="14" width="3.453125" style="431" customWidth="1"/>
    <col min="15" max="15" width="2.54296875" style="431" customWidth="1"/>
    <col min="16" max="16" width="29.54296875" style="431" customWidth="1"/>
    <col min="17" max="17" width="17.7265625" style="431" bestFit="1" customWidth="1"/>
    <col min="18" max="16384" width="11.453125" style="431"/>
  </cols>
  <sheetData>
    <row r="1" spans="1:16" ht="16" thickBot="1">
      <c r="A1" s="429"/>
      <c r="B1" s="429"/>
      <c r="C1" s="429"/>
      <c r="D1" s="429"/>
      <c r="E1" s="430"/>
      <c r="F1" s="429"/>
      <c r="G1" s="429"/>
      <c r="H1" s="429"/>
      <c r="I1" s="429"/>
      <c r="J1" s="429"/>
      <c r="K1" s="429"/>
      <c r="L1" s="429"/>
      <c r="M1" s="429"/>
      <c r="N1" s="429"/>
      <c r="O1" s="429"/>
    </row>
    <row r="2" spans="1:16" ht="16.5" thickTop="1" thickBot="1">
      <c r="A2" s="429"/>
      <c r="B2" s="432"/>
      <c r="C2" s="433"/>
      <c r="D2" s="433"/>
      <c r="E2" s="434"/>
      <c r="F2" s="433"/>
      <c r="G2" s="433"/>
      <c r="H2" s="433"/>
      <c r="I2" s="433"/>
      <c r="J2" s="433"/>
      <c r="K2" s="433"/>
      <c r="L2" s="433"/>
      <c r="M2" s="433"/>
      <c r="N2" s="435"/>
      <c r="O2" s="429"/>
    </row>
    <row r="3" spans="1:16" ht="26.25" customHeight="1" thickTop="1">
      <c r="A3" s="429"/>
      <c r="B3" s="436"/>
      <c r="C3" s="658" t="s">
        <v>416</v>
      </c>
      <c r="D3" s="659"/>
      <c r="E3" s="659"/>
      <c r="F3" s="659"/>
      <c r="G3" s="433"/>
      <c r="H3" s="433"/>
      <c r="I3" s="433"/>
      <c r="J3" s="433"/>
      <c r="K3" s="433"/>
      <c r="L3" s="433"/>
      <c r="M3" s="433"/>
      <c r="N3" s="435"/>
      <c r="O3" s="429"/>
    </row>
    <row r="4" spans="1:16" ht="15.5">
      <c r="A4" s="429"/>
      <c r="B4" s="436"/>
      <c r="C4" s="437" t="s">
        <v>417</v>
      </c>
      <c r="D4" s="438" t="s">
        <v>418</v>
      </c>
      <c r="E4" s="439" t="s">
        <v>419</v>
      </c>
      <c r="F4" s="438">
        <v>4</v>
      </c>
      <c r="G4" s="429"/>
      <c r="H4" s="429"/>
      <c r="I4" s="429"/>
      <c r="J4" s="429"/>
      <c r="K4" s="429"/>
      <c r="L4" s="429"/>
      <c r="M4" s="429"/>
      <c r="N4" s="440"/>
      <c r="O4" s="429"/>
    </row>
    <row r="5" spans="1:16" ht="15.5">
      <c r="A5" s="429"/>
      <c r="B5" s="436"/>
      <c r="C5" s="660" t="s">
        <v>420</v>
      </c>
      <c r="D5" s="661"/>
      <c r="E5" s="661"/>
      <c r="F5" s="661"/>
      <c r="G5" s="661"/>
      <c r="H5" s="661"/>
      <c r="I5" s="661"/>
      <c r="J5" s="661"/>
      <c r="K5" s="661"/>
      <c r="L5" s="441"/>
      <c r="M5" s="441"/>
      <c r="N5" s="440"/>
      <c r="O5" s="429"/>
    </row>
    <row r="6" spans="1:16" ht="16" thickBot="1">
      <c r="A6" s="429"/>
      <c r="B6" s="436"/>
      <c r="C6" s="662" t="s">
        <v>421</v>
      </c>
      <c r="D6" s="663"/>
      <c r="E6" s="663"/>
      <c r="F6" s="663"/>
      <c r="G6" s="663"/>
      <c r="H6" s="663"/>
      <c r="I6" s="663"/>
      <c r="J6" s="663"/>
      <c r="K6" s="663"/>
      <c r="L6" s="442"/>
      <c r="M6" s="442"/>
      <c r="N6" s="440"/>
      <c r="O6" s="429"/>
    </row>
    <row r="7" spans="1:16" s="446" customFormat="1" ht="16.5" customHeight="1">
      <c r="A7" s="443"/>
      <c r="B7" s="444"/>
      <c r="C7" s="664" t="s">
        <v>422</v>
      </c>
      <c r="D7" s="665"/>
      <c r="E7" s="665"/>
      <c r="F7" s="665"/>
      <c r="G7" s="665"/>
      <c r="H7" s="665"/>
      <c r="I7" s="665"/>
      <c r="J7" s="665"/>
      <c r="K7" s="665"/>
      <c r="L7" s="665"/>
      <c r="M7" s="666"/>
      <c r="N7" s="445"/>
      <c r="O7" s="443"/>
    </row>
    <row r="8" spans="1:16" ht="33.75" customHeight="1">
      <c r="A8" s="429"/>
      <c r="B8" s="436"/>
      <c r="C8" s="667"/>
      <c r="D8" s="668"/>
      <c r="E8" s="668"/>
      <c r="F8" s="668"/>
      <c r="G8" s="668"/>
      <c r="H8" s="668"/>
      <c r="I8" s="668"/>
      <c r="J8" s="668"/>
      <c r="K8" s="668"/>
      <c r="L8" s="668"/>
      <c r="M8" s="669"/>
      <c r="N8" s="440"/>
      <c r="O8" s="429"/>
    </row>
    <row r="9" spans="1:16" ht="34.5" customHeight="1">
      <c r="A9" s="429"/>
      <c r="B9" s="436"/>
      <c r="C9" s="670" t="s">
        <v>423</v>
      </c>
      <c r="D9" s="671"/>
      <c r="E9" s="671"/>
      <c r="F9" s="671"/>
      <c r="G9" s="671"/>
      <c r="H9" s="671"/>
      <c r="I9" s="671"/>
      <c r="J9" s="671"/>
      <c r="K9" s="671"/>
      <c r="L9" s="671"/>
      <c r="M9" s="672"/>
      <c r="N9" s="440"/>
      <c r="O9" s="429"/>
    </row>
    <row r="10" spans="1:16" ht="30" customHeight="1" thickBot="1">
      <c r="A10" s="429"/>
      <c r="B10" s="436"/>
      <c r="C10" s="656"/>
      <c r="D10" s="657"/>
      <c r="E10" s="657"/>
      <c r="F10" s="657"/>
      <c r="G10" s="657"/>
      <c r="H10" s="657"/>
      <c r="I10" s="657"/>
      <c r="J10" s="657"/>
      <c r="K10" s="657"/>
      <c r="L10" s="447"/>
      <c r="M10" s="448"/>
      <c r="N10" s="440"/>
      <c r="O10" s="429"/>
    </row>
    <row r="11" spans="1:16" ht="30" customHeight="1">
      <c r="A11" s="429"/>
      <c r="B11" s="436"/>
      <c r="C11" s="649" t="s">
        <v>424</v>
      </c>
      <c r="D11" s="651" t="s">
        <v>425</v>
      </c>
      <c r="E11" s="653" t="s">
        <v>426</v>
      </c>
      <c r="F11" s="653"/>
      <c r="G11" s="654" t="s">
        <v>6</v>
      </c>
      <c r="H11" s="651" t="s">
        <v>427</v>
      </c>
      <c r="I11" s="651" t="s">
        <v>8</v>
      </c>
      <c r="J11" s="631" t="s">
        <v>9</v>
      </c>
      <c r="K11" s="633" t="s">
        <v>428</v>
      </c>
      <c r="L11" s="631" t="s">
        <v>429</v>
      </c>
      <c r="M11" s="642" t="s">
        <v>430</v>
      </c>
      <c r="N11" s="440"/>
      <c r="O11" s="429"/>
    </row>
    <row r="12" spans="1:16" ht="30" customHeight="1" thickBot="1">
      <c r="A12" s="429"/>
      <c r="B12" s="436"/>
      <c r="C12" s="650"/>
      <c r="D12" s="652"/>
      <c r="E12" s="449" t="s">
        <v>431</v>
      </c>
      <c r="F12" s="449" t="s">
        <v>432</v>
      </c>
      <c r="G12" s="655"/>
      <c r="H12" s="652"/>
      <c r="I12" s="652"/>
      <c r="J12" s="632"/>
      <c r="K12" s="634"/>
      <c r="L12" s="632"/>
      <c r="M12" s="643"/>
      <c r="N12" s="440"/>
      <c r="O12" s="429"/>
    </row>
    <row r="13" spans="1:16" ht="30" customHeight="1" thickBot="1">
      <c r="A13" s="429"/>
      <c r="B13" s="436"/>
      <c r="C13" s="450"/>
      <c r="D13" s="451"/>
      <c r="E13" s="451"/>
      <c r="F13" s="451"/>
      <c r="G13" s="451" t="s">
        <v>433</v>
      </c>
      <c r="H13" s="451"/>
      <c r="I13" s="451"/>
      <c r="J13" s="451"/>
      <c r="K13" s="451"/>
      <c r="L13" s="452"/>
      <c r="M13" s="453"/>
      <c r="N13" s="440"/>
      <c r="O13" s="429"/>
    </row>
    <row r="14" spans="1:16" ht="30" customHeight="1">
      <c r="A14" s="429"/>
      <c r="B14" s="436"/>
      <c r="C14" s="454">
        <v>1</v>
      </c>
      <c r="D14" s="455">
        <v>1.1000000000000001</v>
      </c>
      <c r="E14" s="455" t="s">
        <v>434</v>
      </c>
      <c r="F14" s="455">
        <v>3378</v>
      </c>
      <c r="G14" s="456" t="s">
        <v>435</v>
      </c>
      <c r="H14" s="455" t="s">
        <v>17</v>
      </c>
      <c r="I14" s="457">
        <v>40</v>
      </c>
      <c r="J14" s="570">
        <v>5099</v>
      </c>
      <c r="K14" s="459">
        <f>ROUND(I14*J14,0)</f>
        <v>203960</v>
      </c>
      <c r="L14" s="460">
        <f>ROUND(J14*(1+K$65),0)</f>
        <v>6956</v>
      </c>
      <c r="M14" s="461">
        <f>+ROUND(K14*(1+$K$65),0)</f>
        <v>278222</v>
      </c>
      <c r="N14" s="440"/>
      <c r="O14" s="429"/>
      <c r="P14" s="462"/>
    </row>
    <row r="15" spans="1:16" ht="30" customHeight="1" thickBot="1">
      <c r="A15" s="429"/>
      <c r="B15" s="436"/>
      <c r="C15" s="463" t="s">
        <v>436</v>
      </c>
      <c r="D15" s="464"/>
      <c r="E15" s="464"/>
      <c r="F15" s="464"/>
      <c r="G15" s="465"/>
      <c r="H15" s="464"/>
      <c r="I15" s="457"/>
      <c r="J15" s="466"/>
      <c r="K15" s="467">
        <f>ROUND(SUM(K14),2)</f>
        <v>203960</v>
      </c>
      <c r="L15" s="468"/>
      <c r="M15" s="469">
        <f>SUM(M14)</f>
        <v>278222</v>
      </c>
      <c r="N15" s="440"/>
      <c r="O15" s="429"/>
      <c r="P15" s="462"/>
    </row>
    <row r="16" spans="1:16" ht="30" customHeight="1" thickBot="1">
      <c r="A16" s="429"/>
      <c r="B16" s="436"/>
      <c r="C16" s="450"/>
      <c r="D16" s="451"/>
      <c r="E16" s="451"/>
      <c r="F16" s="451"/>
      <c r="G16" s="451" t="s">
        <v>437</v>
      </c>
      <c r="H16" s="451"/>
      <c r="I16" s="451"/>
      <c r="J16" s="470"/>
      <c r="K16" s="451"/>
      <c r="L16" s="452"/>
      <c r="M16" s="453"/>
      <c r="N16" s="440"/>
      <c r="O16" s="429"/>
      <c r="P16" s="462"/>
    </row>
    <row r="17" spans="1:16" ht="65.650000000000006" customHeight="1">
      <c r="A17" s="429"/>
      <c r="B17" s="436"/>
      <c r="C17" s="454">
        <v>2</v>
      </c>
      <c r="D17" s="455" t="s">
        <v>438</v>
      </c>
      <c r="E17" s="455" t="s">
        <v>434</v>
      </c>
      <c r="F17" s="455">
        <v>4947</v>
      </c>
      <c r="G17" s="456" t="s">
        <v>270</v>
      </c>
      <c r="H17" s="455" t="s">
        <v>17</v>
      </c>
      <c r="I17" s="457">
        <v>96</v>
      </c>
      <c r="J17" s="570">
        <v>5988</v>
      </c>
      <c r="K17" s="459">
        <f>ROUND(I17*J17,0)</f>
        <v>574848</v>
      </c>
      <c r="L17" s="460">
        <f>ROUND(J17*(1+K$65),0)</f>
        <v>8168</v>
      </c>
      <c r="M17" s="461">
        <f>+ROUND(K17*(1+$K$65),0)</f>
        <v>784150</v>
      </c>
      <c r="N17" s="440"/>
      <c r="O17" s="429"/>
      <c r="P17" s="551"/>
    </row>
    <row r="18" spans="1:16" ht="57.65" customHeight="1">
      <c r="A18" s="429"/>
      <c r="B18" s="436"/>
      <c r="C18" s="454">
        <v>3</v>
      </c>
      <c r="D18" s="455" t="s">
        <v>439</v>
      </c>
      <c r="E18" s="455" t="s">
        <v>434</v>
      </c>
      <c r="F18" s="455">
        <v>7864</v>
      </c>
      <c r="G18" s="456" t="s">
        <v>440</v>
      </c>
      <c r="H18" s="455" t="s">
        <v>17</v>
      </c>
      <c r="I18" s="457">
        <v>410</v>
      </c>
      <c r="J18" s="570">
        <v>10166</v>
      </c>
      <c r="K18" s="459">
        <f>ROUND(I18*J18,0)</f>
        <v>4168060</v>
      </c>
      <c r="L18" s="460">
        <f>ROUND(J18*(1+K$65),0)</f>
        <v>13867</v>
      </c>
      <c r="M18" s="461">
        <f>+ROUND(K18*(1+$K$65),0)</f>
        <v>5685651</v>
      </c>
      <c r="N18" s="440"/>
      <c r="O18" s="429"/>
      <c r="P18" s="551"/>
    </row>
    <row r="19" spans="1:16" ht="30" customHeight="1" thickBot="1">
      <c r="A19" s="429"/>
      <c r="B19" s="436"/>
      <c r="C19" s="463" t="s">
        <v>436</v>
      </c>
      <c r="D19" s="464"/>
      <c r="E19" s="464"/>
      <c r="F19" s="464"/>
      <c r="G19" s="465"/>
      <c r="H19" s="464"/>
      <c r="I19" s="457"/>
      <c r="J19" s="466"/>
      <c r="K19" s="467">
        <f>ROUND(SUM(K17:K18),2)</f>
        <v>4742908</v>
      </c>
      <c r="L19" s="468"/>
      <c r="M19" s="469">
        <f>SUM(M17:M18)</f>
        <v>6469801</v>
      </c>
      <c r="N19" s="440"/>
      <c r="O19" s="429"/>
      <c r="P19" s="551"/>
    </row>
    <row r="20" spans="1:16" ht="30" customHeight="1" thickBot="1">
      <c r="A20" s="429"/>
      <c r="B20" s="436"/>
      <c r="C20" s="450"/>
      <c r="D20" s="451"/>
      <c r="E20" s="451"/>
      <c r="F20" s="451"/>
      <c r="G20" s="451" t="s">
        <v>441</v>
      </c>
      <c r="H20" s="451"/>
      <c r="I20" s="451"/>
      <c r="J20" s="470"/>
      <c r="K20" s="451"/>
      <c r="L20" s="452"/>
      <c r="M20" s="453"/>
      <c r="N20" s="440"/>
      <c r="O20" s="429"/>
      <c r="P20" s="551"/>
    </row>
    <row r="21" spans="1:16" ht="30" customHeight="1">
      <c r="A21" s="429"/>
      <c r="B21" s="436"/>
      <c r="C21" s="454">
        <v>4</v>
      </c>
      <c r="D21" s="455" t="s">
        <v>442</v>
      </c>
      <c r="E21" s="455" t="s">
        <v>434</v>
      </c>
      <c r="F21" s="455">
        <v>4390</v>
      </c>
      <c r="G21" s="456" t="s">
        <v>443</v>
      </c>
      <c r="H21" s="455" t="s">
        <v>202</v>
      </c>
      <c r="I21" s="457">
        <v>12</v>
      </c>
      <c r="J21" s="570">
        <v>117926</v>
      </c>
      <c r="K21" s="459">
        <f>ROUND(I21*J21,0)</f>
        <v>1415112</v>
      </c>
      <c r="L21" s="460">
        <f>ROUND(J21*(1+K$65),0)</f>
        <v>160863</v>
      </c>
      <c r="M21" s="461">
        <f>+ROUND(K21*(1+$K$65),0)</f>
        <v>1930354</v>
      </c>
      <c r="N21" s="440"/>
      <c r="O21" s="429"/>
      <c r="P21" s="551"/>
    </row>
    <row r="22" spans="1:16" ht="30" customHeight="1" thickBot="1">
      <c r="A22" s="429"/>
      <c r="B22" s="436"/>
      <c r="C22" s="463" t="s">
        <v>436</v>
      </c>
      <c r="D22" s="464"/>
      <c r="E22" s="464"/>
      <c r="F22" s="464"/>
      <c r="G22" s="465"/>
      <c r="H22" s="464"/>
      <c r="I22" s="457"/>
      <c r="J22" s="466"/>
      <c r="K22" s="467">
        <f>ROUND(SUM(K21),2)</f>
        <v>1415112</v>
      </c>
      <c r="L22" s="468"/>
      <c r="M22" s="469">
        <f>SUM(M21)</f>
        <v>1930354</v>
      </c>
      <c r="N22" s="440"/>
      <c r="O22" s="429"/>
      <c r="P22" s="551"/>
    </row>
    <row r="23" spans="1:16" ht="30" customHeight="1" thickBot="1">
      <c r="A23" s="429"/>
      <c r="B23" s="436"/>
      <c r="C23" s="450"/>
      <c r="D23" s="451"/>
      <c r="E23" s="451"/>
      <c r="F23" s="451"/>
      <c r="G23" s="451" t="s">
        <v>444</v>
      </c>
      <c r="H23" s="451"/>
      <c r="I23" s="451"/>
      <c r="J23" s="470"/>
      <c r="K23" s="451"/>
      <c r="L23" s="452"/>
      <c r="M23" s="453"/>
      <c r="N23" s="440"/>
      <c r="O23" s="429"/>
      <c r="P23" s="551"/>
    </row>
    <row r="24" spans="1:16" ht="44.15" customHeight="1">
      <c r="A24" s="429"/>
      <c r="B24" s="436"/>
      <c r="C24" s="454">
        <v>5</v>
      </c>
      <c r="D24" s="455" t="s">
        <v>445</v>
      </c>
      <c r="E24" s="559" t="s">
        <v>487</v>
      </c>
      <c r="F24" s="455" t="s">
        <v>11</v>
      </c>
      <c r="G24" s="456" t="s">
        <v>446</v>
      </c>
      <c r="H24" s="455" t="s">
        <v>202</v>
      </c>
      <c r="I24" s="457">
        <v>1</v>
      </c>
      <c r="J24" s="458">
        <f>+ROUND('P-012'!G35,0)</f>
        <v>1045687</v>
      </c>
      <c r="K24" s="459">
        <f>ROUND(I24*J24,0)</f>
        <v>1045687</v>
      </c>
      <c r="L24" s="460">
        <f>ROUND(J24*(1+K$65),0)</f>
        <v>1426422</v>
      </c>
      <c r="M24" s="461">
        <f>+ROUND(K24*(1+$K$65),0)</f>
        <v>1426422</v>
      </c>
      <c r="N24" s="440"/>
      <c r="O24" s="429"/>
      <c r="P24" s="551"/>
    </row>
    <row r="25" spans="1:16" ht="30" customHeight="1">
      <c r="A25" s="429"/>
      <c r="B25" s="436"/>
      <c r="C25" s="454">
        <v>6</v>
      </c>
      <c r="D25" s="455" t="s">
        <v>447</v>
      </c>
      <c r="E25" s="455" t="s">
        <v>434</v>
      </c>
      <c r="F25" s="455">
        <v>7720</v>
      </c>
      <c r="G25" s="456" t="s">
        <v>448</v>
      </c>
      <c r="H25" s="455" t="s">
        <v>202</v>
      </c>
      <c r="I25" s="457">
        <v>1</v>
      </c>
      <c r="J25" s="570">
        <v>17441</v>
      </c>
      <c r="K25" s="459">
        <f>ROUND(I25*J25,0)</f>
        <v>17441</v>
      </c>
      <c r="L25" s="460">
        <f>ROUND(J25*(1+K$65),0)</f>
        <v>23791</v>
      </c>
      <c r="M25" s="461">
        <f>+ROUND(K25*(1+$K$65),0)</f>
        <v>23791</v>
      </c>
      <c r="N25" s="440"/>
      <c r="O25" s="429"/>
      <c r="P25" s="551"/>
    </row>
    <row r="26" spans="1:16" ht="30" customHeight="1" thickBot="1">
      <c r="A26" s="429"/>
      <c r="B26" s="436"/>
      <c r="C26" s="463" t="s">
        <v>436</v>
      </c>
      <c r="D26" s="464"/>
      <c r="E26" s="464"/>
      <c r="F26" s="464"/>
      <c r="G26" s="465"/>
      <c r="H26" s="464"/>
      <c r="I26" s="457"/>
      <c r="J26" s="466"/>
      <c r="K26" s="467">
        <f>ROUND(SUM(K24:K25),2)</f>
        <v>1063128</v>
      </c>
      <c r="L26" s="468"/>
      <c r="M26" s="469">
        <f>SUM(M24:M25)</f>
        <v>1450213</v>
      </c>
      <c r="N26" s="440"/>
      <c r="O26" s="429"/>
      <c r="P26" s="462"/>
    </row>
    <row r="27" spans="1:16" ht="30" customHeight="1" thickBot="1">
      <c r="A27" s="429"/>
      <c r="B27" s="436"/>
      <c r="C27" s="450"/>
      <c r="D27" s="451"/>
      <c r="E27" s="451"/>
      <c r="F27" s="451"/>
      <c r="G27" s="451" t="s">
        <v>449</v>
      </c>
      <c r="H27" s="451"/>
      <c r="I27" s="451"/>
      <c r="J27" s="470"/>
      <c r="K27" s="451"/>
      <c r="L27" s="452"/>
      <c r="M27" s="453"/>
      <c r="N27" s="440"/>
      <c r="O27" s="429"/>
      <c r="P27" s="462"/>
    </row>
    <row r="28" spans="1:16" ht="52.4" customHeight="1">
      <c r="A28" s="429"/>
      <c r="B28" s="436"/>
      <c r="C28" s="454">
        <v>7</v>
      </c>
      <c r="D28" s="455" t="s">
        <v>450</v>
      </c>
      <c r="E28" s="559" t="s">
        <v>487</v>
      </c>
      <c r="F28" s="455" t="s">
        <v>12</v>
      </c>
      <c r="G28" s="456" t="s">
        <v>13</v>
      </c>
      <c r="H28" s="455" t="s">
        <v>14</v>
      </c>
      <c r="I28" s="457">
        <v>232</v>
      </c>
      <c r="J28" s="458">
        <f>+ROUND('P-003'!G32,0)</f>
        <v>29576</v>
      </c>
      <c r="K28" s="459">
        <f>ROUND(I28*J28,0)</f>
        <v>6861632</v>
      </c>
      <c r="L28" s="460">
        <f>ROUND(J28*(1+K$65),0)</f>
        <v>40345</v>
      </c>
      <c r="M28" s="461">
        <f>+ROUND(K28*(1+$K$65),0)</f>
        <v>9359952</v>
      </c>
      <c r="N28" s="440"/>
      <c r="O28" s="429"/>
      <c r="P28" s="462"/>
    </row>
    <row r="29" spans="1:16" ht="62.65" customHeight="1">
      <c r="A29" s="429"/>
      <c r="B29" s="436"/>
      <c r="C29" s="454">
        <v>8</v>
      </c>
      <c r="D29" s="455" t="s">
        <v>451</v>
      </c>
      <c r="E29" s="559" t="s">
        <v>487</v>
      </c>
      <c r="F29" s="455" t="s">
        <v>15</v>
      </c>
      <c r="G29" s="456" t="s">
        <v>16</v>
      </c>
      <c r="H29" s="455" t="s">
        <v>17</v>
      </c>
      <c r="I29" s="457">
        <v>236</v>
      </c>
      <c r="J29" s="458">
        <f>+ROUND('P-004'!G34,0)</f>
        <v>65582</v>
      </c>
      <c r="K29" s="459">
        <f>ROUND(I29*J29,0)</f>
        <v>15477352</v>
      </c>
      <c r="L29" s="460">
        <f>ROUND(J29*(1+K$65),0)</f>
        <v>89460</v>
      </c>
      <c r="M29" s="461">
        <f>+ROUND(K29*(1+$K$65),0)</f>
        <v>21112656</v>
      </c>
      <c r="N29" s="440"/>
      <c r="O29" s="429"/>
      <c r="P29" s="462"/>
    </row>
    <row r="30" spans="1:16" ht="67.400000000000006" customHeight="1">
      <c r="A30" s="429"/>
      <c r="B30" s="436"/>
      <c r="C30" s="454">
        <v>9</v>
      </c>
      <c r="D30" s="455" t="s">
        <v>452</v>
      </c>
      <c r="E30" s="559" t="s">
        <v>487</v>
      </c>
      <c r="F30" s="455" t="s">
        <v>18</v>
      </c>
      <c r="G30" s="456" t="s">
        <v>19</v>
      </c>
      <c r="H30" s="455" t="s">
        <v>17</v>
      </c>
      <c r="I30" s="457">
        <v>506</v>
      </c>
      <c r="J30" s="458">
        <f>+ROUND('P-005'!G30,0)</f>
        <v>17220</v>
      </c>
      <c r="K30" s="459">
        <f>ROUND(I30*J30,0)</f>
        <v>8713320</v>
      </c>
      <c r="L30" s="460">
        <f>ROUND(J30*(1+K$65),0)</f>
        <v>23490</v>
      </c>
      <c r="M30" s="461">
        <f>+ROUND(K30*(1+$K$65),0)</f>
        <v>11885840</v>
      </c>
      <c r="N30" s="440"/>
      <c r="O30" s="429"/>
      <c r="P30" s="462"/>
    </row>
    <row r="31" spans="1:16" ht="30" customHeight="1" thickBot="1">
      <c r="A31" s="429"/>
      <c r="B31" s="436"/>
      <c r="C31" s="463" t="s">
        <v>436</v>
      </c>
      <c r="D31" s="464"/>
      <c r="E31" s="464"/>
      <c r="F31" s="464"/>
      <c r="G31" s="465"/>
      <c r="H31" s="464"/>
      <c r="I31" s="457"/>
      <c r="J31" s="466"/>
      <c r="K31" s="467">
        <f>ROUND(SUM(K28:K30),2)</f>
        <v>31052304</v>
      </c>
      <c r="L31" s="468"/>
      <c r="M31" s="469">
        <f>SUM(M28:M30)</f>
        <v>42358448</v>
      </c>
      <c r="N31" s="440"/>
      <c r="O31" s="429"/>
      <c r="P31" s="462"/>
    </row>
    <row r="32" spans="1:16" s="429" customFormat="1" ht="30" customHeight="1" thickBot="1">
      <c r="B32" s="436"/>
      <c r="C32" s="450"/>
      <c r="D32" s="451"/>
      <c r="E32" s="451"/>
      <c r="F32" s="451"/>
      <c r="G32" s="451" t="s">
        <v>453</v>
      </c>
      <c r="H32" s="451"/>
      <c r="I32" s="451"/>
      <c r="J32" s="470"/>
      <c r="K32" s="451"/>
      <c r="L32" s="452"/>
      <c r="M32" s="453"/>
      <c r="N32" s="440"/>
      <c r="P32" s="462"/>
    </row>
    <row r="33" spans="1:16" ht="67.5" customHeight="1">
      <c r="A33" s="429"/>
      <c r="B33" s="436"/>
      <c r="C33" s="454">
        <v>10</v>
      </c>
      <c r="D33" s="455" t="s">
        <v>454</v>
      </c>
      <c r="E33" s="455" t="s">
        <v>434</v>
      </c>
      <c r="F33" s="455">
        <v>6294</v>
      </c>
      <c r="G33" s="456" t="s">
        <v>455</v>
      </c>
      <c r="H33" s="455" t="s">
        <v>14</v>
      </c>
      <c r="I33" s="457">
        <v>60</v>
      </c>
      <c r="J33" s="570">
        <v>44832</v>
      </c>
      <c r="K33" s="459">
        <f>ROUND(I33*J33,0)</f>
        <v>2689920</v>
      </c>
      <c r="L33" s="460">
        <f>ROUND(J33*(1+K$65),0)</f>
        <v>61155</v>
      </c>
      <c r="M33" s="461">
        <f>+ROUND(K33*(1+$K$65),0)</f>
        <v>3669320</v>
      </c>
      <c r="N33" s="440"/>
      <c r="O33" s="429"/>
      <c r="P33" s="462"/>
    </row>
    <row r="34" spans="1:16" ht="30" customHeight="1" thickBot="1">
      <c r="A34" s="429"/>
      <c r="B34" s="436"/>
      <c r="C34" s="463" t="s">
        <v>436</v>
      </c>
      <c r="D34" s="471"/>
      <c r="E34" s="472"/>
      <c r="F34" s="471"/>
      <c r="G34" s="471"/>
      <c r="H34" s="471"/>
      <c r="I34" s="457"/>
      <c r="J34" s="471"/>
      <c r="K34" s="467">
        <f>ROUND(SUM(K33),2)</f>
        <v>2689920</v>
      </c>
      <c r="L34" s="473"/>
      <c r="M34" s="469">
        <f>SUM(M33)</f>
        <v>3669320</v>
      </c>
      <c r="N34" s="440"/>
      <c r="O34" s="429"/>
      <c r="P34" s="462"/>
    </row>
    <row r="35" spans="1:16" ht="30" customHeight="1" thickBot="1">
      <c r="A35" s="429"/>
      <c r="B35" s="436"/>
      <c r="C35" s="450"/>
      <c r="D35" s="451"/>
      <c r="E35" s="451"/>
      <c r="F35" s="451"/>
      <c r="G35" s="451" t="s">
        <v>456</v>
      </c>
      <c r="H35" s="451"/>
      <c r="I35" s="451"/>
      <c r="J35" s="470"/>
      <c r="K35" s="451"/>
      <c r="L35" s="452"/>
      <c r="M35" s="453"/>
      <c r="N35" s="440"/>
      <c r="O35" s="429"/>
      <c r="P35" s="462"/>
    </row>
    <row r="36" spans="1:16" s="477" customFormat="1" ht="83.25" customHeight="1">
      <c r="A36" s="474"/>
      <c r="B36" s="475"/>
      <c r="C36" s="454">
        <v>11</v>
      </c>
      <c r="D36" s="455" t="s">
        <v>457</v>
      </c>
      <c r="E36" s="455" t="s">
        <v>434</v>
      </c>
      <c r="F36" s="455">
        <v>4140</v>
      </c>
      <c r="G36" s="456" t="s">
        <v>458</v>
      </c>
      <c r="H36" s="455" t="s">
        <v>202</v>
      </c>
      <c r="I36" s="457">
        <v>12</v>
      </c>
      <c r="J36" s="570">
        <v>262698</v>
      </c>
      <c r="K36" s="459">
        <f>ROUND(I36*J36,0)</f>
        <v>3152376</v>
      </c>
      <c r="L36" s="460">
        <f>ROUND(J36*(1+K$65),0)</f>
        <v>358346</v>
      </c>
      <c r="M36" s="461">
        <f>+ROUND(K36*(1+$K$65),0)</f>
        <v>4300156</v>
      </c>
      <c r="N36" s="476"/>
      <c r="O36" s="474"/>
      <c r="P36" s="462"/>
    </row>
    <row r="37" spans="1:16" s="477" customFormat="1" ht="30" customHeight="1" thickBot="1">
      <c r="A37" s="474"/>
      <c r="B37" s="475"/>
      <c r="C37" s="463" t="s">
        <v>436</v>
      </c>
      <c r="D37" s="478"/>
      <c r="E37" s="478"/>
      <c r="F37" s="478"/>
      <c r="G37" s="479"/>
      <c r="H37" s="464"/>
      <c r="I37" s="457"/>
      <c r="J37" s="466"/>
      <c r="K37" s="467">
        <f>SUM(K36)</f>
        <v>3152376</v>
      </c>
      <c r="L37" s="468"/>
      <c r="M37" s="469">
        <f>SUM(M36)</f>
        <v>4300156</v>
      </c>
      <c r="N37" s="476"/>
      <c r="O37" s="474"/>
      <c r="P37" s="462"/>
    </row>
    <row r="38" spans="1:16" s="477" customFormat="1" ht="30" customHeight="1" thickBot="1">
      <c r="A38" s="474"/>
      <c r="B38" s="475"/>
      <c r="C38" s="450"/>
      <c r="D38" s="451"/>
      <c r="E38" s="451"/>
      <c r="F38" s="451"/>
      <c r="G38" s="451" t="s">
        <v>459</v>
      </c>
      <c r="H38" s="451"/>
      <c r="I38" s="451"/>
      <c r="J38" s="470"/>
      <c r="K38" s="451"/>
      <c r="L38" s="452"/>
      <c r="M38" s="453"/>
      <c r="N38" s="476"/>
      <c r="O38" s="474"/>
      <c r="P38" s="462"/>
    </row>
    <row r="39" spans="1:16" s="477" customFormat="1" ht="45" customHeight="1">
      <c r="A39" s="474"/>
      <c r="B39" s="475"/>
      <c r="C39" s="454">
        <v>12</v>
      </c>
      <c r="D39" s="455" t="s">
        <v>460</v>
      </c>
      <c r="E39" s="455" t="s">
        <v>434</v>
      </c>
      <c r="F39" s="455">
        <v>8780</v>
      </c>
      <c r="G39" s="456" t="s">
        <v>461</v>
      </c>
      <c r="H39" s="455" t="s">
        <v>202</v>
      </c>
      <c r="I39" s="457">
        <v>1205.5</v>
      </c>
      <c r="J39" s="621">
        <v>109359</v>
      </c>
      <c r="K39" s="459">
        <f>ROUND(I39*J39,0)</f>
        <v>131832275</v>
      </c>
      <c r="L39" s="460">
        <f>ROUND(J39*(1+K$65),0)</f>
        <v>149177</v>
      </c>
      <c r="M39" s="461">
        <f>+ROUND(K39*(1+$K$65),0)</f>
        <v>179832406</v>
      </c>
      <c r="N39" s="476"/>
      <c r="O39" s="474"/>
      <c r="P39" s="462"/>
    </row>
    <row r="40" spans="1:16" s="477" customFormat="1" ht="16" thickBot="1">
      <c r="A40" s="474"/>
      <c r="B40" s="475"/>
      <c r="C40" s="480" t="s">
        <v>436</v>
      </c>
      <c r="D40" s="481"/>
      <c r="E40" s="481"/>
      <c r="F40" s="481"/>
      <c r="G40" s="482"/>
      <c r="H40" s="481"/>
      <c r="I40" s="457"/>
      <c r="J40" s="483"/>
      <c r="K40" s="484">
        <f>SUM(K39)</f>
        <v>131832275</v>
      </c>
      <c r="L40" s="485"/>
      <c r="M40" s="486">
        <f>SUM(M39)</f>
        <v>179832406</v>
      </c>
      <c r="N40" s="487"/>
      <c r="O40" s="474"/>
      <c r="P40" s="462"/>
    </row>
    <row r="41" spans="1:16" s="477" customFormat="1" ht="46.5" customHeight="1" thickBot="1">
      <c r="A41" s="474"/>
      <c r="B41" s="475"/>
      <c r="C41" s="450"/>
      <c r="D41" s="451"/>
      <c r="E41" s="451"/>
      <c r="F41" s="451"/>
      <c r="G41" s="451" t="s">
        <v>462</v>
      </c>
      <c r="H41" s="451"/>
      <c r="I41" s="451"/>
      <c r="J41" s="470"/>
      <c r="K41" s="451"/>
      <c r="L41" s="452"/>
      <c r="M41" s="453"/>
      <c r="N41" s="488"/>
      <c r="O41" s="474"/>
      <c r="P41" s="462"/>
    </row>
    <row r="42" spans="1:16" s="477" customFormat="1" ht="45.4" customHeight="1">
      <c r="A42" s="474"/>
      <c r="B42" s="475"/>
      <c r="C42" s="454">
        <v>13</v>
      </c>
      <c r="D42" s="455" t="s">
        <v>463</v>
      </c>
      <c r="E42" s="559" t="s">
        <v>487</v>
      </c>
      <c r="F42" s="455" t="s">
        <v>464</v>
      </c>
      <c r="G42" s="456" t="s">
        <v>465</v>
      </c>
      <c r="H42" s="455" t="s">
        <v>466</v>
      </c>
      <c r="I42" s="457">
        <v>121750</v>
      </c>
      <c r="J42" s="458">
        <f>+ROUND('P-007'!G27,0)</f>
        <v>1800</v>
      </c>
      <c r="K42" s="459">
        <f>ROUND(I42*J42,0)</f>
        <v>219150000</v>
      </c>
      <c r="L42" s="460">
        <f>ROUND(J42*(1+K$65),0)</f>
        <v>2455</v>
      </c>
      <c r="M42" s="461">
        <f>+ROUND(K42*(1+$K$65),0)</f>
        <v>298942515</v>
      </c>
      <c r="N42" s="489"/>
      <c r="O42" s="474"/>
      <c r="P42" s="462"/>
    </row>
    <row r="43" spans="1:16" s="477" customFormat="1" ht="30" customHeight="1" thickBot="1">
      <c r="A43" s="474"/>
      <c r="B43" s="475"/>
      <c r="C43" s="463" t="s">
        <v>436</v>
      </c>
      <c r="D43" s="464"/>
      <c r="E43" s="464"/>
      <c r="F43" s="464"/>
      <c r="G43" s="465"/>
      <c r="H43" s="464"/>
      <c r="I43" s="466"/>
      <c r="K43" s="467">
        <f>SUM(K42)</f>
        <v>219150000</v>
      </c>
      <c r="L43" s="468"/>
      <c r="M43" s="469">
        <f>SUM(M42)</f>
        <v>298942515</v>
      </c>
      <c r="N43" s="488"/>
      <c r="O43" s="474"/>
      <c r="P43" s="462"/>
    </row>
    <row r="44" spans="1:16" s="477" customFormat="1" ht="30" customHeight="1" thickBot="1">
      <c r="A44" s="474"/>
      <c r="B44" s="474"/>
      <c r="C44" s="644" t="s">
        <v>20</v>
      </c>
      <c r="D44" s="645"/>
      <c r="E44" s="645"/>
      <c r="F44" s="645"/>
      <c r="G44" s="645"/>
      <c r="H44" s="645"/>
      <c r="I44" s="645"/>
      <c r="J44" s="646"/>
      <c r="K44" s="490">
        <f>K15+K19+K22+K26+K31+K34+K37+K40+K43</f>
        <v>395301983</v>
      </c>
      <c r="L44" s="491"/>
      <c r="M44" s="492">
        <f>ROUND(M15+M19+M22+M26+M31+M34+M37+M40+M43,0)</f>
        <v>539231435</v>
      </c>
      <c r="N44" s="488"/>
      <c r="O44" s="474"/>
      <c r="P44" s="462"/>
    </row>
    <row r="45" spans="1:16" ht="58.5" customHeight="1">
      <c r="A45" s="474"/>
      <c r="C45" s="493"/>
      <c r="D45" s="494"/>
      <c r="E45" s="494"/>
      <c r="F45" s="494"/>
      <c r="G45" s="494"/>
      <c r="H45" s="494"/>
      <c r="I45" s="494"/>
      <c r="J45" s="494"/>
      <c r="K45" s="495"/>
      <c r="L45" s="495"/>
      <c r="M45" s="495"/>
      <c r="N45" s="496"/>
      <c r="P45" s="462"/>
    </row>
    <row r="46" spans="1:16" ht="15.5">
      <c r="A46" s="474"/>
      <c r="C46" s="497"/>
      <c r="D46" s="498"/>
      <c r="E46" s="499"/>
      <c r="F46" s="499"/>
      <c r="G46" s="500"/>
      <c r="H46" s="501"/>
      <c r="I46" s="502"/>
      <c r="J46" s="503"/>
      <c r="K46" s="297"/>
      <c r="L46" s="504"/>
      <c r="M46" s="504"/>
      <c r="N46" s="496"/>
    </row>
    <row r="47" spans="1:16" ht="15.5">
      <c r="A47" s="474"/>
      <c r="C47" s="497"/>
      <c r="D47" s="498"/>
      <c r="E47" s="499"/>
      <c r="F47" s="499"/>
      <c r="G47" s="500" t="s">
        <v>467</v>
      </c>
      <c r="H47" s="501"/>
      <c r="I47" s="647">
        <f>+K62</f>
        <v>0.30409999999999998</v>
      </c>
      <c r="J47" s="648"/>
      <c r="K47" s="297">
        <f>ROUND($K$44*I47,0)</f>
        <v>120211333</v>
      </c>
      <c r="L47" s="504"/>
      <c r="M47" s="504"/>
      <c r="N47" s="496"/>
    </row>
    <row r="48" spans="1:16" ht="15.5">
      <c r="A48" s="474"/>
      <c r="C48" s="497"/>
      <c r="D48" s="498"/>
      <c r="E48" s="499"/>
      <c r="F48" s="499"/>
      <c r="G48" s="500" t="s">
        <v>468</v>
      </c>
      <c r="H48" s="501"/>
      <c r="I48" s="635">
        <f>+K63</f>
        <v>0.01</v>
      </c>
      <c r="J48" s="636"/>
      <c r="K48" s="297">
        <f>ROUND($K$44*I48,0)</f>
        <v>3953020</v>
      </c>
      <c r="L48" s="504"/>
      <c r="M48" s="504"/>
      <c r="N48" s="496"/>
    </row>
    <row r="49" spans="1:18" ht="15.5">
      <c r="A49" s="474"/>
      <c r="C49" s="497"/>
      <c r="D49" s="498"/>
      <c r="E49" s="499"/>
      <c r="F49" s="499"/>
      <c r="G49" s="500" t="s">
        <v>469</v>
      </c>
      <c r="H49" s="501"/>
      <c r="I49" s="635">
        <f>+K64</f>
        <v>0.05</v>
      </c>
      <c r="J49" s="636"/>
      <c r="K49" s="297">
        <f>ROUND($K$44*I49,0)</f>
        <v>19765099</v>
      </c>
      <c r="L49" s="504"/>
      <c r="M49" s="504"/>
      <c r="N49" s="496"/>
    </row>
    <row r="50" spans="1:18" ht="15.5">
      <c r="A50" s="474"/>
      <c r="C50" s="497"/>
      <c r="D50" s="498"/>
      <c r="E50" s="499"/>
      <c r="F50" s="499"/>
      <c r="G50" s="500" t="s">
        <v>22</v>
      </c>
      <c r="H50" s="505"/>
      <c r="I50" s="635"/>
      <c r="J50" s="636"/>
      <c r="K50" s="297">
        <f>ROUND(K49*0.19,0)</f>
        <v>3755369</v>
      </c>
      <c r="L50" s="504"/>
      <c r="M50" s="504"/>
      <c r="N50" s="496"/>
      <c r="P50" s="560"/>
      <c r="Q50" s="560"/>
      <c r="R50" s="560"/>
    </row>
    <row r="51" spans="1:18" ht="15.5">
      <c r="A51" s="474"/>
      <c r="C51" s="497"/>
      <c r="D51" s="498"/>
      <c r="E51" s="499"/>
      <c r="F51" s="499"/>
      <c r="G51" s="506" t="s">
        <v>470</v>
      </c>
      <c r="H51" s="501"/>
      <c r="I51" s="502"/>
      <c r="J51" s="503"/>
      <c r="K51" s="297">
        <f>ROUND(SUM(K47:K50),2)</f>
        <v>147684821</v>
      </c>
      <c r="L51" s="504"/>
      <c r="M51" s="504"/>
      <c r="N51" s="496"/>
      <c r="P51" s="560"/>
      <c r="Q51" s="560"/>
      <c r="R51" s="560"/>
    </row>
    <row r="52" spans="1:18" ht="15.5">
      <c r="A52" s="474"/>
      <c r="C52" s="497"/>
      <c r="D52" s="507"/>
      <c r="E52" s="507"/>
      <c r="F52" s="507"/>
      <c r="G52" s="506" t="s">
        <v>471</v>
      </c>
      <c r="H52" s="505"/>
      <c r="I52" s="508"/>
      <c r="J52" s="509"/>
      <c r="K52" s="510">
        <f>ROUND(K44+K51,0)</f>
        <v>542986804</v>
      </c>
      <c r="L52" s="504"/>
      <c r="M52" s="504"/>
      <c r="N52" s="496"/>
      <c r="P52" s="561">
        <f>K44*3%</f>
        <v>11859059.49</v>
      </c>
      <c r="Q52" s="560"/>
      <c r="R52" s="560"/>
    </row>
    <row r="53" spans="1:18" ht="15.5">
      <c r="A53" s="474"/>
      <c r="C53" s="497"/>
      <c r="D53" s="507"/>
      <c r="E53" s="507"/>
      <c r="F53" s="507"/>
      <c r="L53" s="504"/>
      <c r="M53" s="504"/>
      <c r="N53" s="496"/>
      <c r="P53" s="562">
        <f>K59*3%</f>
        <v>17804434.59</v>
      </c>
      <c r="Q53" s="560"/>
      <c r="R53" s="560"/>
    </row>
    <row r="54" spans="1:18" ht="15.5">
      <c r="A54" s="474"/>
      <c r="C54" s="497"/>
      <c r="D54" s="498"/>
      <c r="E54" s="499"/>
      <c r="F54" s="499"/>
      <c r="L54" s="512"/>
      <c r="M54" s="512"/>
      <c r="N54" s="496"/>
      <c r="P54" s="561">
        <f>M44*3%</f>
        <v>16176943.049999999</v>
      </c>
      <c r="Q54" s="560"/>
      <c r="R54" s="560"/>
    </row>
    <row r="55" spans="1:18" ht="15.5">
      <c r="A55" s="474"/>
      <c r="C55" s="497"/>
      <c r="D55" s="498"/>
      <c r="E55" s="499"/>
      <c r="F55" s="499"/>
      <c r="G55" s="513" t="s">
        <v>24</v>
      </c>
      <c r="H55" s="505"/>
      <c r="I55" s="508"/>
      <c r="J55" s="514"/>
      <c r="K55" s="297">
        <f>ROUND('1 PY-PMA mod'!Q69,0)</f>
        <v>27188902</v>
      </c>
      <c r="L55" s="617"/>
      <c r="M55" s="504"/>
      <c r="N55" s="496"/>
      <c r="P55" s="561">
        <f>K59-K57+K58</f>
        <v>582616228</v>
      </c>
      <c r="Q55" s="561">
        <f>P55*3%</f>
        <v>17478486.84</v>
      </c>
      <c r="R55" s="560"/>
    </row>
    <row r="56" spans="1:18" ht="15.5">
      <c r="A56" s="474"/>
      <c r="C56" s="497"/>
      <c r="D56" s="498"/>
      <c r="E56" s="499"/>
      <c r="F56" s="499"/>
      <c r="G56" s="500" t="s">
        <v>381</v>
      </c>
      <c r="H56" s="505"/>
      <c r="I56" s="508"/>
      <c r="J56" s="514"/>
      <c r="K56" s="297">
        <f>+ROUND(PMT!M33,0)</f>
        <v>7343396</v>
      </c>
      <c r="L56" s="616"/>
      <c r="M56" s="504"/>
      <c r="N56" s="496"/>
      <c r="P56" s="560"/>
      <c r="Q56" s="560"/>
      <c r="R56" s="560"/>
    </row>
    <row r="57" spans="1:18" ht="35.25" customHeight="1">
      <c r="A57" s="474"/>
      <c r="C57" s="497"/>
      <c r="D57" s="498"/>
      <c r="E57" s="499"/>
      <c r="F57" s="499"/>
      <c r="G57" s="513" t="s">
        <v>495</v>
      </c>
      <c r="H57" s="505"/>
      <c r="I57" s="508"/>
      <c r="J57" s="514"/>
      <c r="K57" s="297">
        <f>+ROUND(13413487.77,0)</f>
        <v>13413488</v>
      </c>
      <c r="L57" s="618"/>
      <c r="M57" s="504"/>
      <c r="N57" s="496"/>
    </row>
    <row r="58" spans="1:18" ht="16" thickBot="1">
      <c r="A58" s="474"/>
      <c r="C58" s="497"/>
      <c r="D58" s="498"/>
      <c r="E58" s="499"/>
      <c r="F58" s="499"/>
      <c r="G58" s="637" t="s">
        <v>472</v>
      </c>
      <c r="H58" s="638"/>
      <c r="I58" s="638"/>
      <c r="J58" s="639"/>
      <c r="K58" s="515">
        <f>ROUND(K57*0.19,0)</f>
        <v>2548563</v>
      </c>
      <c r="L58" s="504"/>
      <c r="M58" s="504"/>
      <c r="N58" s="496"/>
    </row>
    <row r="59" spans="1:18" ht="16" thickBot="1">
      <c r="A59" s="474"/>
      <c r="C59" s="497"/>
      <c r="D59" s="498"/>
      <c r="E59" s="498"/>
      <c r="F59" s="498"/>
      <c r="G59" s="516" t="s">
        <v>306</v>
      </c>
      <c r="H59" s="517"/>
      <c r="I59" s="518"/>
      <c r="J59" s="519"/>
      <c r="K59" s="492">
        <f>ROUND(SUM(K52:K58),0)</f>
        <v>593481153</v>
      </c>
      <c r="N59" s="496"/>
      <c r="P59" s="520">
        <v>588130085</v>
      </c>
      <c r="Q59" s="521">
        <f>+K59-P59</f>
        <v>5351068</v>
      </c>
    </row>
    <row r="60" spans="1:18" ht="15.5">
      <c r="A60" s="474"/>
      <c r="C60" s="522"/>
      <c r="D60" s="640"/>
      <c r="E60" s="640"/>
      <c r="F60" s="640"/>
      <c r="G60" s="640"/>
      <c r="H60" s="640"/>
      <c r="I60" s="640"/>
      <c r="J60" s="640"/>
      <c r="K60" s="641"/>
      <c r="L60" s="523"/>
      <c r="M60" s="523"/>
      <c r="N60" s="496"/>
    </row>
    <row r="61" spans="1:18" ht="14.15" customHeight="1">
      <c r="A61" s="474"/>
      <c r="C61" s="624" t="s">
        <v>473</v>
      </c>
      <c r="D61" s="625"/>
      <c r="E61" s="625"/>
      <c r="F61" s="625"/>
      <c r="G61" s="625"/>
      <c r="H61" s="630" t="s">
        <v>6</v>
      </c>
      <c r="I61" s="630"/>
      <c r="J61" s="630"/>
      <c r="K61" s="524" t="s">
        <v>474</v>
      </c>
      <c r="L61" s="525"/>
      <c r="M61" s="525"/>
      <c r="N61" s="496"/>
    </row>
    <row r="62" spans="1:18" ht="64.400000000000006" customHeight="1">
      <c r="A62" s="474"/>
      <c r="C62" s="624" t="s">
        <v>475</v>
      </c>
      <c r="D62" s="625"/>
      <c r="E62" s="625"/>
      <c r="F62" s="625"/>
      <c r="G62" s="625"/>
      <c r="H62" s="626" t="s">
        <v>467</v>
      </c>
      <c r="I62" s="626"/>
      <c r="J62" s="526" t="s">
        <v>476</v>
      </c>
      <c r="K62" s="569">
        <f>+'AIU puentes 2026'!M79</f>
        <v>0.30409999999999998</v>
      </c>
      <c r="L62" s="527"/>
      <c r="M62" s="620"/>
      <c r="N62" s="496"/>
      <c r="P62" s="511"/>
    </row>
    <row r="63" spans="1:18" ht="30" customHeight="1">
      <c r="A63" s="474"/>
      <c r="C63" s="624" t="s">
        <v>477</v>
      </c>
      <c r="D63" s="625"/>
      <c r="E63" s="625"/>
      <c r="F63" s="625"/>
      <c r="G63" s="625"/>
      <c r="H63" s="627" t="s">
        <v>478</v>
      </c>
      <c r="I63" s="628"/>
      <c r="J63" s="526" t="s">
        <v>479</v>
      </c>
      <c r="K63" s="528">
        <v>0.01</v>
      </c>
      <c r="L63" s="529"/>
      <c r="M63" s="529"/>
      <c r="N63" s="496"/>
      <c r="P63" s="511"/>
    </row>
    <row r="64" spans="1:18" ht="32.15" customHeight="1">
      <c r="A64" s="475"/>
      <c r="C64" s="530"/>
      <c r="D64" s="531"/>
      <c r="E64" s="531"/>
      <c r="F64" s="531"/>
      <c r="G64" s="532"/>
      <c r="H64" s="629" t="s">
        <v>480</v>
      </c>
      <c r="I64" s="626"/>
      <c r="J64" s="526" t="s">
        <v>481</v>
      </c>
      <c r="K64" s="528">
        <v>0.05</v>
      </c>
      <c r="L64" s="529"/>
      <c r="M64" s="529"/>
      <c r="N64" s="496"/>
      <c r="P64" s="511"/>
    </row>
    <row r="65" spans="1:16" ht="15.5">
      <c r="A65" s="474"/>
      <c r="C65" s="533"/>
      <c r="D65" s="534"/>
      <c r="E65" s="534"/>
      <c r="F65" s="534"/>
      <c r="G65" s="535"/>
      <c r="H65" s="626" t="s">
        <v>482</v>
      </c>
      <c r="I65" s="626"/>
      <c r="J65" s="526" t="s">
        <v>483</v>
      </c>
      <c r="K65" s="569">
        <f>+K62+K63+K64</f>
        <v>0.36409999999999998</v>
      </c>
      <c r="L65" s="527"/>
      <c r="M65" s="527"/>
      <c r="N65" s="536"/>
      <c r="O65" s="537"/>
      <c r="P65" s="537"/>
    </row>
    <row r="66" spans="1:16" ht="16" thickBot="1">
      <c r="A66" s="474"/>
      <c r="C66" s="533"/>
      <c r="D66" s="538"/>
      <c r="E66" s="538"/>
      <c r="F66" s="534"/>
      <c r="G66" s="539"/>
      <c r="H66" s="622"/>
      <c r="I66" s="622"/>
      <c r="J66" s="622"/>
      <c r="K66" s="623"/>
      <c r="L66" s="540"/>
      <c r="M66" s="540"/>
      <c r="N66" s="496"/>
    </row>
    <row r="67" spans="1:16" ht="15.5">
      <c r="A67" s="474"/>
      <c r="C67" s="541"/>
      <c r="D67" s="542"/>
      <c r="E67" s="542"/>
      <c r="F67" s="543"/>
      <c r="G67" s="542"/>
      <c r="H67" s="542"/>
      <c r="I67" s="542"/>
      <c r="J67" s="542"/>
      <c r="K67" s="542"/>
      <c r="L67" s="540"/>
      <c r="M67" s="540"/>
      <c r="N67" s="496"/>
    </row>
    <row r="68" spans="1:16" ht="16" thickBot="1">
      <c r="A68" s="474"/>
      <c r="C68" s="544"/>
      <c r="D68" s="545"/>
      <c r="E68" s="546"/>
      <c r="F68" s="545"/>
      <c r="G68" s="547"/>
      <c r="H68" s="545"/>
      <c r="I68" s="545"/>
      <c r="J68" s="545"/>
      <c r="K68" s="545"/>
      <c r="L68" s="545"/>
      <c r="M68" s="545"/>
      <c r="N68" s="548"/>
    </row>
    <row r="69" spans="1:16" ht="14.5" thickTop="1">
      <c r="K69" s="550"/>
      <c r="L69" s="550"/>
      <c r="M69" s="550"/>
    </row>
  </sheetData>
  <mergeCells count="32">
    <mergeCell ref="C10:K10"/>
    <mergeCell ref="C3:F3"/>
    <mergeCell ref="C5:K5"/>
    <mergeCell ref="C6:K6"/>
    <mergeCell ref="C7:M8"/>
    <mergeCell ref="C9:M9"/>
    <mergeCell ref="M11:M12"/>
    <mergeCell ref="C44:J44"/>
    <mergeCell ref="I47:J47"/>
    <mergeCell ref="C11:C12"/>
    <mergeCell ref="D11:D12"/>
    <mergeCell ref="E11:F11"/>
    <mergeCell ref="G11:G12"/>
    <mergeCell ref="H11:H12"/>
    <mergeCell ref="I11:I12"/>
    <mergeCell ref="C61:G61"/>
    <mergeCell ref="H61:J61"/>
    <mergeCell ref="J11:J12"/>
    <mergeCell ref="K11:K12"/>
    <mergeCell ref="L11:L12"/>
    <mergeCell ref="I48:J48"/>
    <mergeCell ref="I49:J49"/>
    <mergeCell ref="I50:J50"/>
    <mergeCell ref="G58:J58"/>
    <mergeCell ref="D60:K60"/>
    <mergeCell ref="H66:K66"/>
    <mergeCell ref="C62:G62"/>
    <mergeCell ref="H62:I62"/>
    <mergeCell ref="C63:G63"/>
    <mergeCell ref="H63:I63"/>
    <mergeCell ref="H64:I64"/>
    <mergeCell ref="H65:I65"/>
  </mergeCells>
  <pageMargins left="0.7" right="0.7" top="0.75" bottom="0.75" header="0.3" footer="0.3"/>
  <pageSetup scale="3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sheetPr>
  <dimension ref="A2:Z85"/>
  <sheetViews>
    <sheetView showGridLines="0" topLeftCell="A45" zoomScale="70" zoomScaleNormal="70" zoomScaleSheetLayoutView="85" workbookViewId="0">
      <selection activeCell="M61" sqref="M61"/>
    </sheetView>
  </sheetViews>
  <sheetFormatPr baseColWidth="10" defaultColWidth="11.453125" defaultRowHeight="12.5"/>
  <cols>
    <col min="4" max="4" width="49.453125" customWidth="1"/>
    <col min="5" max="5" width="25.7265625" customWidth="1"/>
    <col min="6" max="6" width="21.26953125" hidden="1" customWidth="1"/>
    <col min="7" max="7" width="19.453125" customWidth="1"/>
    <col min="8" max="8" width="20.26953125" customWidth="1"/>
    <col min="9" max="9" width="14.453125" bestFit="1" customWidth="1"/>
    <col min="10" max="10" width="15.26953125" customWidth="1"/>
    <col min="11" max="12" width="17.26953125" customWidth="1"/>
    <col min="13" max="13" width="21.7265625" customWidth="1"/>
    <col min="14" max="14" width="29.7265625" customWidth="1"/>
    <col min="15" max="15" width="21.7265625" customWidth="1"/>
    <col min="17" max="17" width="16" style="213" bestFit="1" customWidth="1"/>
    <col min="18" max="18" width="17.26953125" customWidth="1"/>
    <col min="19" max="21" width="12" bestFit="1" customWidth="1"/>
    <col min="23" max="23" width="22.54296875" customWidth="1"/>
  </cols>
  <sheetData>
    <row r="2" spans="2:20" ht="1.5" customHeight="1"/>
    <row r="3" spans="2:20" hidden="1"/>
    <row r="4" spans="2:20" hidden="1"/>
    <row r="5" spans="2:20" ht="33" customHeight="1">
      <c r="B5" s="919" t="s">
        <v>410</v>
      </c>
      <c r="C5" s="920"/>
      <c r="D5" s="920"/>
      <c r="E5" s="920"/>
      <c r="F5" s="920"/>
      <c r="G5" s="920"/>
      <c r="H5" s="920"/>
      <c r="I5" s="920"/>
      <c r="J5" s="921"/>
    </row>
    <row r="7" spans="2:20" ht="111" customHeight="1">
      <c r="B7" s="926"/>
      <c r="C7" s="927"/>
      <c r="D7" s="927"/>
      <c r="E7" s="927"/>
      <c r="F7" s="927"/>
      <c r="G7" s="927"/>
      <c r="H7" s="927"/>
      <c r="I7" s="927"/>
      <c r="J7" s="928"/>
      <c r="K7" s="684"/>
      <c r="L7" s="685"/>
      <c r="M7" s="686"/>
      <c r="N7" s="224"/>
      <c r="O7" s="224"/>
      <c r="P7" s="219"/>
    </row>
    <row r="8" spans="2:20" ht="55.5" customHeight="1">
      <c r="B8" s="929" t="s">
        <v>488</v>
      </c>
      <c r="C8" s="930"/>
      <c r="D8" s="930"/>
      <c r="E8" s="930"/>
      <c r="F8" s="930"/>
      <c r="G8" s="930"/>
      <c r="H8" s="930"/>
      <c r="I8" s="930"/>
      <c r="J8" s="931"/>
      <c r="K8" s="732"/>
      <c r="L8" s="733"/>
      <c r="M8" s="734"/>
      <c r="N8" s="225"/>
      <c r="O8" s="225"/>
      <c r="P8" s="219"/>
    </row>
    <row r="9" spans="2:20" ht="15.75" customHeight="1" thickBot="1">
      <c r="B9" s="763"/>
      <c r="C9" s="764"/>
      <c r="D9" s="764"/>
      <c r="E9" s="764"/>
      <c r="F9" s="764"/>
      <c r="G9" s="764"/>
      <c r="H9" s="764"/>
      <c r="I9" s="764"/>
      <c r="J9" s="764"/>
      <c r="K9" s="764"/>
      <c r="L9" s="764"/>
      <c r="M9" s="765"/>
      <c r="N9" s="226"/>
      <c r="O9" s="226"/>
      <c r="P9" s="219"/>
      <c r="T9" s="219"/>
    </row>
    <row r="10" spans="2:20" ht="15.75" customHeight="1">
      <c r="B10" s="391"/>
      <c r="C10" s="226"/>
      <c r="D10" s="226"/>
      <c r="E10" s="226"/>
      <c r="F10" s="226"/>
      <c r="G10" s="226"/>
      <c r="H10" s="226"/>
      <c r="I10" s="226"/>
      <c r="J10" s="226"/>
      <c r="K10" s="226"/>
      <c r="L10" s="226"/>
      <c r="M10" s="392"/>
      <c r="N10" s="226"/>
      <c r="O10" s="226"/>
      <c r="P10" s="219"/>
      <c r="T10" s="219"/>
    </row>
    <row r="11" spans="2:20" ht="15.75" customHeight="1" thickBot="1">
      <c r="B11" s="391"/>
      <c r="C11" s="226"/>
      <c r="D11" s="226"/>
      <c r="E11" s="226"/>
      <c r="F11" s="226"/>
      <c r="G11" s="226"/>
      <c r="H11" s="226"/>
      <c r="I11" s="226"/>
      <c r="J11" s="226"/>
      <c r="K11" s="226"/>
      <c r="L11" s="226"/>
      <c r="M11" s="392"/>
      <c r="N11" s="226"/>
      <c r="O11" s="226"/>
      <c r="P11" s="219"/>
      <c r="T11" s="219"/>
    </row>
    <row r="12" spans="2:20" ht="15.75" customHeight="1">
      <c r="B12" s="391"/>
      <c r="C12" s="848" t="s">
        <v>411</v>
      </c>
      <c r="D12" s="849"/>
      <c r="E12" s="401">
        <f>+CONSOLIDADO!K44</f>
        <v>395301983</v>
      </c>
      <c r="F12" s="553"/>
      <c r="G12" s="397" t="s">
        <v>408</v>
      </c>
      <c r="H12" s="398"/>
      <c r="I12" s="398"/>
      <c r="J12" s="398"/>
      <c r="K12" s="398"/>
      <c r="L12" s="226"/>
      <c r="M12" s="392"/>
      <c r="N12" s="226"/>
      <c r="O12" s="226"/>
      <c r="P12" s="219"/>
      <c r="T12" s="219"/>
    </row>
    <row r="13" spans="2:20" ht="15.75" customHeight="1">
      <c r="B13" s="391"/>
      <c r="C13" s="850" t="s">
        <v>412</v>
      </c>
      <c r="D13" s="851"/>
      <c r="E13" s="401">
        <f>+E12*M85</f>
        <v>143929452.01029998</v>
      </c>
      <c r="F13" s="226"/>
      <c r="G13" s="397" t="s">
        <v>409</v>
      </c>
      <c r="H13" s="924"/>
      <c r="I13" s="924"/>
      <c r="J13" s="924"/>
      <c r="K13" s="924"/>
      <c r="L13" s="226"/>
      <c r="M13" s="392"/>
      <c r="N13" s="226"/>
      <c r="O13" s="226"/>
      <c r="P13" s="219"/>
      <c r="T13" s="219"/>
    </row>
    <row r="14" spans="2:20" ht="15.75" customHeight="1">
      <c r="B14" s="391"/>
      <c r="C14" s="932" t="s">
        <v>415</v>
      </c>
      <c r="D14" s="933"/>
      <c r="E14" s="401">
        <f>SUM(E12:E13)</f>
        <v>539231435.01029992</v>
      </c>
      <c r="F14" s="226"/>
      <c r="G14" s="397"/>
      <c r="H14" s="421"/>
      <c r="I14" s="421"/>
      <c r="J14" s="421"/>
      <c r="K14" s="421"/>
      <c r="L14" s="226"/>
      <c r="M14" s="392"/>
      <c r="N14" s="226"/>
      <c r="O14" s="226"/>
      <c r="P14" s="219"/>
      <c r="T14" s="219"/>
    </row>
    <row r="15" spans="2:20" ht="15.75" customHeight="1">
      <c r="B15" s="391"/>
      <c r="C15" s="850" t="s">
        <v>494</v>
      </c>
      <c r="D15" s="851"/>
      <c r="E15" s="401">
        <f>+'1 PY-PMA mod'!Q69</f>
        <v>27188901.713399999</v>
      </c>
      <c r="F15" s="555"/>
      <c r="G15" s="399"/>
      <c r="H15" s="400"/>
      <c r="I15" s="400"/>
      <c r="J15" s="400"/>
      <c r="K15" s="400"/>
      <c r="L15" s="226"/>
      <c r="M15" s="392"/>
      <c r="N15" s="226"/>
      <c r="O15" s="226"/>
      <c r="P15" s="219"/>
      <c r="T15" s="219"/>
    </row>
    <row r="16" spans="2:20" ht="15.75" customHeight="1">
      <c r="B16" s="391"/>
      <c r="C16" s="850" t="s">
        <v>493</v>
      </c>
      <c r="D16" s="851"/>
      <c r="E16" s="401">
        <f>+PMT!M33</f>
        <v>7343396</v>
      </c>
      <c r="F16" s="396"/>
      <c r="G16" s="925" t="s">
        <v>413</v>
      </c>
      <c r="H16" s="925"/>
      <c r="I16" s="925"/>
      <c r="J16" s="925"/>
      <c r="K16" s="925"/>
      <c r="L16" s="226"/>
      <c r="M16" s="392"/>
      <c r="N16" s="226"/>
      <c r="O16" s="226"/>
      <c r="P16" s="219"/>
      <c r="T16" s="219"/>
    </row>
    <row r="17" spans="1:20" ht="15.75" customHeight="1">
      <c r="B17" s="391"/>
      <c r="C17" s="922" t="s">
        <v>403</v>
      </c>
      <c r="D17" s="923"/>
      <c r="E17" s="401">
        <f>+CONSOLIDADO!K57</f>
        <v>13413488</v>
      </c>
      <c r="F17" s="396"/>
      <c r="G17" s="396"/>
      <c r="H17" s="396"/>
      <c r="I17" s="396"/>
      <c r="J17" s="396"/>
      <c r="K17" s="396"/>
      <c r="L17" s="226"/>
      <c r="M17" s="392"/>
      <c r="N17" s="226"/>
      <c r="O17" s="226"/>
      <c r="P17" s="219"/>
      <c r="T17" s="219"/>
    </row>
    <row r="18" spans="1:20" ht="15.75" customHeight="1">
      <c r="B18" s="391"/>
      <c r="C18" s="850" t="s">
        <v>404</v>
      </c>
      <c r="D18" s="851"/>
      <c r="E18" s="401">
        <f>+(E17*19%)</f>
        <v>2548562.7200000002</v>
      </c>
      <c r="F18" s="396"/>
      <c r="G18" s="396"/>
      <c r="H18" s="396"/>
      <c r="I18" s="396"/>
      <c r="J18" s="396"/>
      <c r="K18" s="396"/>
      <c r="L18" s="226"/>
      <c r="M18" s="392"/>
      <c r="N18" s="226"/>
      <c r="O18" s="226"/>
      <c r="P18" s="219"/>
      <c r="T18" s="219"/>
    </row>
    <row r="19" spans="1:20" ht="15.75" customHeight="1">
      <c r="B19" s="391"/>
      <c r="C19" s="922" t="s">
        <v>405</v>
      </c>
      <c r="D19" s="923"/>
      <c r="E19" s="401">
        <f>SUM(E17+E18)</f>
        <v>15962050.720000001</v>
      </c>
      <c r="F19" s="396"/>
      <c r="G19" s="396"/>
      <c r="H19" s="396"/>
      <c r="I19" s="396"/>
      <c r="J19" s="396"/>
      <c r="K19" s="396"/>
      <c r="L19" s="226"/>
      <c r="M19" s="392"/>
      <c r="N19" s="226"/>
      <c r="O19" s="226"/>
      <c r="P19" s="219"/>
      <c r="T19" s="219"/>
    </row>
    <row r="20" spans="1:20" ht="15.75" customHeight="1">
      <c r="B20" s="391"/>
      <c r="C20" s="850" t="s">
        <v>486</v>
      </c>
      <c r="D20" s="851"/>
      <c r="E20" s="401">
        <f>+CONSOLIDADO!K50</f>
        <v>3755369</v>
      </c>
      <c r="F20" s="396"/>
      <c r="G20" s="556"/>
      <c r="H20" s="396"/>
      <c r="I20" s="396"/>
      <c r="J20" s="396"/>
      <c r="K20" s="396"/>
      <c r="L20" s="226"/>
      <c r="M20" s="392"/>
      <c r="N20" s="226"/>
      <c r="O20" s="226"/>
      <c r="P20" s="219"/>
      <c r="T20" s="219"/>
    </row>
    <row r="21" spans="1:20" ht="15.75" customHeight="1">
      <c r="B21" s="391"/>
      <c r="C21" s="850" t="s">
        <v>406</v>
      </c>
      <c r="D21" s="851"/>
      <c r="E21" s="401">
        <f>ROUND(E14+E15+E16+E19+E20,0)</f>
        <v>593481152</v>
      </c>
      <c r="F21" s="396">
        <v>588130085</v>
      </c>
      <c r="G21" s="556"/>
      <c r="H21" s="396"/>
      <c r="I21" s="396"/>
      <c r="J21" s="396"/>
      <c r="K21" s="396"/>
      <c r="L21" s="226"/>
      <c r="M21" s="392"/>
      <c r="N21" s="226"/>
      <c r="O21" s="226"/>
      <c r="P21" s="219"/>
      <c r="T21" s="219"/>
    </row>
    <row r="22" spans="1:20" ht="15.75" customHeight="1" thickBot="1">
      <c r="B22" s="391"/>
      <c r="C22" s="852" t="s">
        <v>407</v>
      </c>
      <c r="D22" s="853"/>
      <c r="E22" s="554">
        <f>+E21/1750905</f>
        <v>338.95679777029591</v>
      </c>
      <c r="F22" s="396"/>
      <c r="G22" s="396"/>
      <c r="H22" s="404"/>
      <c r="I22" s="396"/>
      <c r="J22" s="396"/>
      <c r="K22" s="396"/>
      <c r="L22" s="226"/>
      <c r="M22" s="392"/>
      <c r="N22" s="226"/>
      <c r="O22" s="226"/>
      <c r="P22" s="219"/>
      <c r="T22" s="219"/>
    </row>
    <row r="23" spans="1:20" ht="15.75" customHeight="1">
      <c r="B23" s="391"/>
      <c r="C23" s="396"/>
      <c r="D23" s="396"/>
      <c r="E23" s="396"/>
      <c r="F23" s="396"/>
      <c r="G23" s="396"/>
      <c r="H23" s="396"/>
      <c r="I23" s="396"/>
      <c r="J23" s="396"/>
      <c r="K23" s="396"/>
      <c r="L23" s="226"/>
      <c r="M23" s="392"/>
      <c r="N23" s="226"/>
      <c r="O23" s="226"/>
      <c r="P23" s="219"/>
      <c r="T23" s="219"/>
    </row>
    <row r="24" spans="1:20" ht="14.5" thickBot="1">
      <c r="B24" s="111"/>
      <c r="C24" s="22"/>
      <c r="D24" s="22"/>
      <c r="E24" s="22"/>
      <c r="F24" s="22"/>
      <c r="G24" s="22"/>
      <c r="H24" s="22"/>
      <c r="I24" s="22"/>
      <c r="J24" s="22"/>
      <c r="K24" s="22"/>
      <c r="L24" s="112"/>
      <c r="M24" s="113"/>
      <c r="N24" s="22"/>
      <c r="O24" s="22"/>
    </row>
    <row r="25" spans="1:20" ht="14.5" thickBot="1">
      <c r="A25" s="898"/>
      <c r="B25" s="833" t="s">
        <v>95</v>
      </c>
      <c r="C25" s="834"/>
      <c r="D25" s="834"/>
      <c r="E25" s="834"/>
      <c r="F25" s="834"/>
      <c r="G25" s="834"/>
      <c r="H25" s="834"/>
      <c r="I25" s="834"/>
      <c r="J25" s="834"/>
      <c r="K25" s="834"/>
      <c r="L25" s="834"/>
      <c r="M25" s="835"/>
      <c r="N25" s="362"/>
      <c r="O25" s="362"/>
    </row>
    <row r="26" spans="1:20" ht="51.65" customHeight="1" thickBot="1">
      <c r="A26" s="898"/>
      <c r="B26" s="348">
        <v>1</v>
      </c>
      <c r="C26" s="836" t="s">
        <v>96</v>
      </c>
      <c r="D26" s="836"/>
      <c r="E26" s="836"/>
      <c r="F26" s="377" t="s">
        <v>97</v>
      </c>
      <c r="G26" s="377" t="s">
        <v>390</v>
      </c>
      <c r="H26" s="377" t="s">
        <v>391</v>
      </c>
      <c r="I26" s="377" t="s">
        <v>392</v>
      </c>
      <c r="J26" s="378" t="s">
        <v>393</v>
      </c>
      <c r="K26" s="379" t="s">
        <v>394</v>
      </c>
      <c r="L26" s="837" t="s">
        <v>395</v>
      </c>
      <c r="M26" s="838"/>
      <c r="R26" s="213"/>
    </row>
    <row r="27" spans="1:20" ht="15.75" customHeight="1" thickBot="1">
      <c r="B27" s="854" t="s">
        <v>102</v>
      </c>
      <c r="C27" s="855"/>
      <c r="D27" s="855"/>
      <c r="E27" s="855"/>
      <c r="F27" s="855"/>
      <c r="G27" s="855"/>
      <c r="H27" s="855"/>
      <c r="I27" s="855"/>
      <c r="J27" s="855"/>
      <c r="K27" s="855"/>
      <c r="L27" s="855"/>
      <c r="M27" s="856"/>
      <c r="N27" s="363"/>
      <c r="O27" s="363"/>
    </row>
    <row r="28" spans="1:20" ht="12.75" customHeight="1" thickBot="1">
      <c r="B28" s="380" t="s">
        <v>103</v>
      </c>
      <c r="C28" s="864" t="s">
        <v>104</v>
      </c>
      <c r="D28" s="865"/>
      <c r="E28" s="381" t="s">
        <v>105</v>
      </c>
      <c r="F28" s="857"/>
      <c r="G28" s="858"/>
      <c r="H28" s="859"/>
      <c r="I28" s="860"/>
      <c r="J28" s="860"/>
      <c r="K28" s="860"/>
      <c r="L28" s="860"/>
      <c r="M28" s="861"/>
      <c r="N28" s="39"/>
      <c r="O28" s="39"/>
    </row>
    <row r="29" spans="1:20" ht="24.75" customHeight="1">
      <c r="B29" s="121">
        <v>9470</v>
      </c>
      <c r="C29" s="862" t="s">
        <v>384</v>
      </c>
      <c r="D29" s="863"/>
      <c r="E29" s="413" t="s">
        <v>106</v>
      </c>
      <c r="F29" s="414">
        <v>1</v>
      </c>
      <c r="G29" s="415">
        <v>0.3</v>
      </c>
      <c r="H29" s="415">
        <v>0.25</v>
      </c>
      <c r="I29" s="414">
        <v>2</v>
      </c>
      <c r="J29" s="416">
        <v>1</v>
      </c>
      <c r="K29" s="417">
        <v>11133493</v>
      </c>
      <c r="L29" s="866">
        <f>ROUND((F29*K29)*((G29*I29+H29*J29)),0)</f>
        <v>9463469</v>
      </c>
      <c r="M29" s="867"/>
      <c r="R29" s="220"/>
      <c r="S29" s="219"/>
    </row>
    <row r="30" spans="1:20" ht="39.65" customHeight="1">
      <c r="B30" s="121">
        <v>9471</v>
      </c>
      <c r="C30" s="902" t="str">
        <f>VLOOKUP(B30,[100]Insumos!$C$4:$F$3716,2,FALSE)</f>
        <v>TARIFA MES - PROFESIONAL CATEGORÍA 7 (INCLUYE FACTOR DE PRESTACIONES)</v>
      </c>
      <c r="D30" s="903"/>
      <c r="E30" s="418" t="s">
        <v>107</v>
      </c>
      <c r="F30" s="124">
        <v>1</v>
      </c>
      <c r="G30" s="125">
        <v>0.8</v>
      </c>
      <c r="H30" s="125">
        <v>0.3</v>
      </c>
      <c r="I30" s="235">
        <f>I$29</f>
        <v>2</v>
      </c>
      <c r="J30" s="126">
        <v>1</v>
      </c>
      <c r="K30" s="228">
        <v>8428754</v>
      </c>
      <c r="L30" s="839">
        <f t="shared" ref="L30:L33" si="0">ROUND((F30*K30)*((G30*I30+H30*J30)),0)</f>
        <v>16014633</v>
      </c>
      <c r="M30" s="840"/>
      <c r="N30" s="213"/>
      <c r="R30" s="220"/>
    </row>
    <row r="31" spans="1:20" ht="39" customHeight="1">
      <c r="B31" s="121">
        <v>9470</v>
      </c>
      <c r="C31" s="902" t="str">
        <f>VLOOKUP(B31,[100]Insumos!$C$4:$F$3716,2,FALSE)</f>
        <v>TARIFA MES - PROFESIONAL CATEGORÍA 6 (INCLUYE FACTOR DE PRESTACIONES)</v>
      </c>
      <c r="D31" s="903"/>
      <c r="E31" s="419" t="s">
        <v>108</v>
      </c>
      <c r="F31" s="124">
        <v>1</v>
      </c>
      <c r="G31" s="125">
        <v>0.2</v>
      </c>
      <c r="H31" s="125">
        <v>0.15</v>
      </c>
      <c r="I31" s="235">
        <f>I$29</f>
        <v>2</v>
      </c>
      <c r="J31" s="126">
        <v>1</v>
      </c>
      <c r="K31" s="228">
        <v>11133493</v>
      </c>
      <c r="L31" s="839">
        <f t="shared" si="0"/>
        <v>6123421</v>
      </c>
      <c r="M31" s="840"/>
      <c r="R31" s="220"/>
    </row>
    <row r="32" spans="1:20" ht="36.65" customHeight="1">
      <c r="B32" s="121">
        <v>9470</v>
      </c>
      <c r="C32" s="902" t="str">
        <f>VLOOKUP(B32,[100]Insumos!$C$4:$F$3716,2,FALSE)</f>
        <v>TARIFA MES - PROFESIONAL CATEGORÍA 6 (INCLUYE FACTOR DE PRESTACIONES)</v>
      </c>
      <c r="D32" s="903"/>
      <c r="E32" s="419" t="s">
        <v>109</v>
      </c>
      <c r="F32" s="124">
        <v>1</v>
      </c>
      <c r="G32" s="125">
        <v>0.15</v>
      </c>
      <c r="H32" s="125">
        <v>0.15</v>
      </c>
      <c r="I32" s="235">
        <f>I$29</f>
        <v>2</v>
      </c>
      <c r="J32" s="126">
        <v>1</v>
      </c>
      <c r="K32" s="228">
        <v>11133493</v>
      </c>
      <c r="L32" s="839">
        <f t="shared" si="0"/>
        <v>5010072</v>
      </c>
      <c r="M32" s="840"/>
      <c r="R32" s="220"/>
    </row>
    <row r="33" spans="2:18" ht="36.65" customHeight="1">
      <c r="B33" s="121">
        <v>9471</v>
      </c>
      <c r="C33" s="870" t="str">
        <f>VLOOKUP(B33,[100]Insumos!$C$4:$F$3716,2,FALSE)</f>
        <v>TARIFA MES - PROFESIONAL CATEGORÍA 7 (INCLUYE FACTOR DE PRESTACIONES)</v>
      </c>
      <c r="D33" s="863"/>
      <c r="E33" s="420" t="s">
        <v>484</v>
      </c>
      <c r="F33" s="359">
        <v>1</v>
      </c>
      <c r="G33" s="403">
        <v>0.15</v>
      </c>
      <c r="H33" s="403">
        <v>0.1</v>
      </c>
      <c r="I33" s="235">
        <v>2</v>
      </c>
      <c r="J33" s="126">
        <v>1</v>
      </c>
      <c r="K33" s="228">
        <v>8428754</v>
      </c>
      <c r="L33" s="868">
        <f t="shared" si="0"/>
        <v>3371502</v>
      </c>
      <c r="M33" s="869"/>
      <c r="N33" s="552"/>
      <c r="R33" s="220"/>
    </row>
    <row r="34" spans="2:18" ht="36.65" customHeight="1">
      <c r="B34" s="121">
        <v>9471</v>
      </c>
      <c r="C34" s="870" t="str">
        <f>VLOOKUP(B34,[100]Insumos!$C$4:$F$3716,2,FALSE)</f>
        <v>TARIFA MES - PROFESIONAL CATEGORÍA 7 (INCLUYE FACTOR DE PRESTACIONES)</v>
      </c>
      <c r="D34" s="863"/>
      <c r="E34" s="420" t="s">
        <v>485</v>
      </c>
      <c r="F34" s="359">
        <v>1</v>
      </c>
      <c r="G34" s="403">
        <v>0.15</v>
      </c>
      <c r="H34" s="403">
        <v>0.1</v>
      </c>
      <c r="I34" s="235">
        <v>2</v>
      </c>
      <c r="J34" s="126">
        <v>1</v>
      </c>
      <c r="K34" s="228">
        <v>8428754</v>
      </c>
      <c r="L34" s="868">
        <f t="shared" ref="L34" si="1">ROUND((F34*K34)*((G34*I34+H34*J34)),0)</f>
        <v>3371502</v>
      </c>
      <c r="M34" s="869"/>
      <c r="R34" s="220"/>
    </row>
    <row r="35" spans="2:18" ht="36.65" customHeight="1" thickBot="1">
      <c r="B35" s="121">
        <v>9471</v>
      </c>
      <c r="C35" s="870" t="str">
        <f>VLOOKUP(B35,[100]Insumos!$C$4:$F$3716,2,FALSE)</f>
        <v>TARIFA MES - PROFESIONAL CATEGORÍA 7 (INCLUYE FACTOR DE PRESTACIONES)</v>
      </c>
      <c r="D35" s="863"/>
      <c r="E35" s="420" t="s">
        <v>283</v>
      </c>
      <c r="F35" s="359">
        <v>1</v>
      </c>
      <c r="G35" s="403">
        <v>0.15</v>
      </c>
      <c r="H35" s="403">
        <v>0.1</v>
      </c>
      <c r="I35" s="235">
        <v>2</v>
      </c>
      <c r="J35" s="126">
        <v>1</v>
      </c>
      <c r="K35" s="228">
        <v>8428754</v>
      </c>
      <c r="L35" s="868">
        <f t="shared" ref="L35" si="2">ROUND((F35*K35)*((G35*I35+H35*J35)),0)</f>
        <v>3371502</v>
      </c>
      <c r="M35" s="869"/>
      <c r="R35" s="220"/>
    </row>
    <row r="36" spans="2:18" ht="13">
      <c r="B36" s="876" t="s">
        <v>10</v>
      </c>
      <c r="C36" s="877"/>
      <c r="D36" s="877"/>
      <c r="E36" s="872"/>
      <c r="F36" s="872"/>
      <c r="G36" s="872"/>
      <c r="H36" s="872"/>
      <c r="I36" s="872"/>
      <c r="J36" s="872"/>
      <c r="K36" s="873"/>
      <c r="L36" s="882">
        <f>SUM(L29:M35)</f>
        <v>46726101</v>
      </c>
      <c r="M36" s="883"/>
      <c r="N36" s="364"/>
      <c r="O36" s="364"/>
    </row>
    <row r="37" spans="2:18" ht="13.5" thickBot="1">
      <c r="B37" s="874" t="s">
        <v>111</v>
      </c>
      <c r="C37" s="875"/>
      <c r="D37" s="875"/>
      <c r="E37" s="875"/>
      <c r="F37" s="875"/>
      <c r="G37" s="875"/>
      <c r="H37" s="875"/>
      <c r="I37" s="875"/>
      <c r="J37" s="875"/>
      <c r="K37" s="875"/>
      <c r="L37" s="829">
        <f>L36/E12</f>
        <v>0.11820355831607351</v>
      </c>
      <c r="M37" s="830"/>
      <c r="N37" s="365"/>
      <c r="O37" s="365"/>
    </row>
    <row r="38" spans="2:18">
      <c r="B38" s="841"/>
      <c r="C38" s="842"/>
      <c r="D38" s="842"/>
      <c r="E38" s="842"/>
      <c r="F38" s="842"/>
      <c r="G38" s="842"/>
      <c r="H38" s="842"/>
      <c r="I38" s="842"/>
      <c r="J38" s="842"/>
      <c r="K38" s="842"/>
      <c r="L38" s="842"/>
      <c r="M38" s="843"/>
      <c r="N38" s="366"/>
      <c r="O38" s="366"/>
    </row>
    <row r="39" spans="2:18" ht="13.5" thickBot="1">
      <c r="B39" s="776" t="s">
        <v>112</v>
      </c>
      <c r="C39" s="777"/>
      <c r="D39" s="777"/>
      <c r="E39" s="777"/>
      <c r="F39" s="777"/>
      <c r="G39" s="777"/>
      <c r="H39" s="777"/>
      <c r="I39" s="777"/>
      <c r="J39" s="777"/>
      <c r="K39" s="777"/>
      <c r="L39" s="777"/>
      <c r="M39" s="778"/>
      <c r="N39" s="367"/>
      <c r="O39" s="367"/>
    </row>
    <row r="40" spans="2:18" ht="42">
      <c r="B40" s="120" t="s">
        <v>103</v>
      </c>
      <c r="C40" s="779" t="s">
        <v>104</v>
      </c>
      <c r="D40" s="780"/>
      <c r="E40" s="230" t="s">
        <v>105</v>
      </c>
      <c r="F40" s="118" t="s">
        <v>388</v>
      </c>
      <c r="G40" s="118" t="s">
        <v>277</v>
      </c>
      <c r="H40" s="118" t="s">
        <v>278</v>
      </c>
      <c r="I40" s="118" t="s">
        <v>389</v>
      </c>
      <c r="J40" s="229" t="s">
        <v>276</v>
      </c>
      <c r="K40" s="227" t="s">
        <v>397</v>
      </c>
      <c r="L40" s="810" t="s">
        <v>396</v>
      </c>
      <c r="M40" s="844"/>
      <c r="N40" s="363"/>
      <c r="O40" s="363"/>
    </row>
    <row r="41" spans="2:18" ht="50.25" customHeight="1">
      <c r="B41" s="121">
        <v>9477</v>
      </c>
      <c r="C41" s="831" t="s">
        <v>398</v>
      </c>
      <c r="D41" s="832"/>
      <c r="E41" s="360" t="s">
        <v>280</v>
      </c>
      <c r="F41" s="124">
        <v>1</v>
      </c>
      <c r="G41" s="125">
        <v>0.2</v>
      </c>
      <c r="H41" s="125">
        <v>0.2</v>
      </c>
      <c r="I41" s="355">
        <v>2</v>
      </c>
      <c r="J41" s="231">
        <v>1</v>
      </c>
      <c r="K41" s="361">
        <v>5453251</v>
      </c>
      <c r="L41" s="839">
        <f>ROUND((F41*K41)*((G41*I41+H41*J41)),0)</f>
        <v>3271951</v>
      </c>
      <c r="M41" s="840"/>
      <c r="N41" s="39"/>
      <c r="O41" s="39"/>
      <c r="R41" s="214"/>
    </row>
    <row r="42" spans="2:18" ht="50.25" customHeight="1">
      <c r="B42" s="121">
        <v>9489</v>
      </c>
      <c r="C42" s="831" t="s">
        <v>279</v>
      </c>
      <c r="D42" s="832"/>
      <c r="E42" s="357" t="s">
        <v>114</v>
      </c>
      <c r="F42" s="124">
        <v>1</v>
      </c>
      <c r="G42" s="125">
        <v>0.3</v>
      </c>
      <c r="H42" s="125">
        <f>+G42</f>
        <v>0.3</v>
      </c>
      <c r="I42" s="355">
        <f>I$29</f>
        <v>2</v>
      </c>
      <c r="J42" s="126">
        <v>1</v>
      </c>
      <c r="K42" s="347">
        <v>3740609</v>
      </c>
      <c r="L42" s="868">
        <f>ROUND((F42*K42)*((G42*I42+H42*J42)),0)</f>
        <v>3366548</v>
      </c>
      <c r="M42" s="869"/>
      <c r="N42" s="213"/>
      <c r="O42" s="368"/>
      <c r="R42" s="214"/>
    </row>
    <row r="43" spans="2:18" ht="36.75" customHeight="1" thickBot="1">
      <c r="B43" s="407">
        <v>13445</v>
      </c>
      <c r="C43" s="880" t="s">
        <v>385</v>
      </c>
      <c r="D43" s="881"/>
      <c r="E43" s="408" t="s">
        <v>383</v>
      </c>
      <c r="F43" s="402">
        <v>1</v>
      </c>
      <c r="G43" s="409">
        <v>1</v>
      </c>
      <c r="H43" s="409">
        <v>1</v>
      </c>
      <c r="I43" s="410">
        <v>2</v>
      </c>
      <c r="J43" s="411">
        <v>1</v>
      </c>
      <c r="K43" s="412">
        <v>3945223</v>
      </c>
      <c r="L43" s="878">
        <f>ROUND((F43*K43)*((G43*I43+H43*J43)),0)</f>
        <v>11835669</v>
      </c>
      <c r="M43" s="879"/>
      <c r="N43" s="368"/>
      <c r="O43" s="368"/>
      <c r="R43" s="214"/>
    </row>
    <row r="44" spans="2:18" ht="13.9" customHeight="1">
      <c r="B44" s="871" t="s">
        <v>10</v>
      </c>
      <c r="C44" s="872"/>
      <c r="D44" s="872"/>
      <c r="E44" s="872"/>
      <c r="F44" s="872"/>
      <c r="G44" s="872"/>
      <c r="H44" s="872"/>
      <c r="I44" s="872"/>
      <c r="J44" s="872"/>
      <c r="K44" s="873"/>
      <c r="L44" s="917">
        <f>SUM(L41:M43)</f>
        <v>18474168</v>
      </c>
      <c r="M44" s="918"/>
      <c r="N44" s="367"/>
      <c r="O44" s="367"/>
    </row>
    <row r="45" spans="2:18" ht="30" customHeight="1" thickBot="1">
      <c r="B45" s="874" t="s">
        <v>111</v>
      </c>
      <c r="C45" s="875"/>
      <c r="D45" s="875"/>
      <c r="E45" s="875"/>
      <c r="F45" s="875"/>
      <c r="G45" s="875"/>
      <c r="H45" s="875"/>
      <c r="I45" s="875"/>
      <c r="J45" s="875"/>
      <c r="K45" s="875"/>
      <c r="L45" s="829">
        <f>L44/E12</f>
        <v>4.6734316533899097E-2</v>
      </c>
      <c r="M45" s="830"/>
      <c r="N45" s="26"/>
      <c r="O45" s="26"/>
    </row>
    <row r="46" spans="2:18" ht="18.75" customHeight="1">
      <c r="B46" s="349"/>
      <c r="C46" s="350"/>
      <c r="D46" s="350"/>
      <c r="E46" s="350"/>
      <c r="F46" s="350"/>
      <c r="G46" s="350"/>
      <c r="H46" s="350"/>
      <c r="I46" s="350"/>
      <c r="J46" s="350"/>
      <c r="K46" s="350"/>
      <c r="L46" s="350"/>
      <c r="M46" s="351"/>
      <c r="N46" s="368"/>
      <c r="O46" s="368"/>
    </row>
    <row r="47" spans="2:18" ht="12.75" customHeight="1" thickBot="1">
      <c r="B47" s="845" t="s">
        <v>116</v>
      </c>
      <c r="C47" s="846"/>
      <c r="D47" s="846"/>
      <c r="E47" s="846"/>
      <c r="F47" s="846"/>
      <c r="G47" s="846"/>
      <c r="H47" s="846"/>
      <c r="I47" s="846"/>
      <c r="J47" s="846"/>
      <c r="K47" s="846"/>
      <c r="L47" s="846"/>
      <c r="M47" s="847"/>
      <c r="N47" s="369"/>
      <c r="O47" s="369"/>
    </row>
    <row r="48" spans="2:18" ht="45.75" customHeight="1">
      <c r="B48" s="352" t="s">
        <v>103</v>
      </c>
      <c r="C48" s="906" t="s">
        <v>104</v>
      </c>
      <c r="D48" s="907"/>
      <c r="E48" s="353" t="s">
        <v>282</v>
      </c>
      <c r="F48" s="118" t="s">
        <v>97</v>
      </c>
      <c r="G48" s="118" t="s">
        <v>277</v>
      </c>
      <c r="H48" s="118" t="s">
        <v>278</v>
      </c>
      <c r="I48" s="118" t="s">
        <v>275</v>
      </c>
      <c r="J48" s="229" t="s">
        <v>276</v>
      </c>
      <c r="K48" s="227" t="s">
        <v>100</v>
      </c>
      <c r="L48" s="810" t="s">
        <v>101</v>
      </c>
      <c r="M48" s="899"/>
      <c r="N48" s="369"/>
      <c r="O48" s="369"/>
    </row>
    <row r="49" spans="2:26" ht="36.75" customHeight="1">
      <c r="B49" s="121">
        <v>9577</v>
      </c>
      <c r="C49" s="888" t="s">
        <v>281</v>
      </c>
      <c r="D49" s="889"/>
      <c r="E49" s="354">
        <v>20</v>
      </c>
      <c r="F49" s="124">
        <v>1</v>
      </c>
      <c r="G49" s="234">
        <v>1</v>
      </c>
      <c r="H49" s="234">
        <v>0.63999999999999968</v>
      </c>
      <c r="I49" s="355">
        <v>2</v>
      </c>
      <c r="J49" s="355">
        <v>1</v>
      </c>
      <c r="K49" s="356">
        <v>26189</v>
      </c>
      <c r="L49" s="839">
        <f>E49*F49*K49*(G49*I49+H49*J49)</f>
        <v>1382779.1999999997</v>
      </c>
      <c r="M49" s="839"/>
      <c r="N49" s="567"/>
      <c r="O49" s="369"/>
      <c r="T49" s="213"/>
      <c r="U49" s="213"/>
      <c r="V49" s="220"/>
      <c r="W49" s="219"/>
      <c r="X49" s="221"/>
      <c r="Z49" s="214" t="e">
        <f>Y49/U49</f>
        <v>#DIV/0!</v>
      </c>
    </row>
    <row r="50" spans="2:26" ht="47.25" customHeight="1">
      <c r="B50" s="121">
        <v>9456</v>
      </c>
      <c r="C50" s="831" t="s">
        <v>386</v>
      </c>
      <c r="D50" s="832"/>
      <c r="E50" s="122"/>
      <c r="F50" s="124">
        <v>1</v>
      </c>
      <c r="G50" s="234">
        <v>1</v>
      </c>
      <c r="H50" s="125">
        <v>1</v>
      </c>
      <c r="I50" s="355">
        <v>2</v>
      </c>
      <c r="J50" s="355">
        <v>1</v>
      </c>
      <c r="K50" s="358">
        <v>4785500</v>
      </c>
      <c r="L50" s="916">
        <f>F50*K50*(G50*I50+H50*J50)</f>
        <v>14356500</v>
      </c>
      <c r="M50" s="916"/>
      <c r="N50" s="213"/>
      <c r="O50" s="364"/>
    </row>
    <row r="51" spans="2:26" ht="60" customHeight="1">
      <c r="B51" s="121">
        <v>9115</v>
      </c>
      <c r="C51" s="904" t="s">
        <v>387</v>
      </c>
      <c r="D51" s="905"/>
      <c r="E51" s="357"/>
      <c r="F51" s="124">
        <v>1</v>
      </c>
      <c r="G51" s="234">
        <f>+G42</f>
        <v>0.3</v>
      </c>
      <c r="H51" s="125">
        <f>+G51</f>
        <v>0.3</v>
      </c>
      <c r="I51" s="355">
        <v>2</v>
      </c>
      <c r="J51" s="355">
        <v>1</v>
      </c>
      <c r="K51" s="356">
        <v>3627000</v>
      </c>
      <c r="L51" s="839">
        <f>F51*K51*(G51*I51+H51*J51)</f>
        <v>3264299.9999999995</v>
      </c>
      <c r="M51" s="839"/>
      <c r="N51" s="366"/>
      <c r="O51" s="366"/>
      <c r="R51" s="213"/>
      <c r="T51" s="219"/>
    </row>
    <row r="52" spans="2:26" ht="13" thickBot="1">
      <c r="B52" s="121"/>
      <c r="C52" s="888"/>
      <c r="D52" s="889"/>
      <c r="E52" s="122"/>
      <c r="F52" s="124"/>
      <c r="G52" s="234"/>
      <c r="H52" s="125"/>
      <c r="I52" s="232"/>
      <c r="J52" s="126"/>
      <c r="K52" s="233"/>
      <c r="L52" s="908"/>
      <c r="M52" s="909"/>
      <c r="N52" s="367"/>
      <c r="O52" s="367"/>
    </row>
    <row r="53" spans="2:26" ht="17.25" customHeight="1">
      <c r="B53" s="910" t="s">
        <v>10</v>
      </c>
      <c r="C53" s="911"/>
      <c r="D53" s="911"/>
      <c r="E53" s="911"/>
      <c r="F53" s="911"/>
      <c r="G53" s="911"/>
      <c r="H53" s="911"/>
      <c r="I53" s="912"/>
      <c r="J53" s="911"/>
      <c r="K53" s="913"/>
      <c r="L53" s="914">
        <f>SUM(L49:M51)</f>
        <v>19003579.199999999</v>
      </c>
      <c r="M53" s="915"/>
      <c r="N53" s="26"/>
      <c r="O53" s="26"/>
    </row>
    <row r="54" spans="2:26" ht="12.75" customHeight="1" thickBot="1">
      <c r="B54" s="874" t="s">
        <v>111</v>
      </c>
      <c r="C54" s="875"/>
      <c r="D54" s="875"/>
      <c r="E54" s="875"/>
      <c r="F54" s="875"/>
      <c r="G54" s="875"/>
      <c r="H54" s="875"/>
      <c r="I54" s="875"/>
      <c r="J54" s="875"/>
      <c r="K54" s="875"/>
      <c r="L54" s="829">
        <f>L53/E12</f>
        <v>4.8073574171774387E-2</v>
      </c>
      <c r="M54" s="830"/>
      <c r="N54" s="370"/>
      <c r="O54" s="370"/>
    </row>
    <row r="55" spans="2:26" ht="12.75" customHeight="1">
      <c r="B55" s="130"/>
      <c r="C55" s="131"/>
      <c r="D55" s="131"/>
      <c r="E55" s="131"/>
      <c r="F55" s="131"/>
      <c r="G55" s="131"/>
      <c r="H55" s="131"/>
      <c r="I55" s="131"/>
      <c r="J55" s="131"/>
      <c r="K55" s="131"/>
      <c r="L55" s="131"/>
      <c r="M55" s="132"/>
      <c r="N55" s="370"/>
      <c r="O55" s="370"/>
    </row>
    <row r="56" spans="2:26" ht="13.5" thickBot="1">
      <c r="B56" s="130"/>
      <c r="C56" s="131"/>
      <c r="D56" s="131"/>
      <c r="E56" s="131"/>
      <c r="F56" s="131"/>
      <c r="G56" s="131"/>
      <c r="H56" s="131"/>
      <c r="I56" s="131"/>
      <c r="J56" s="131"/>
      <c r="K56" s="131"/>
      <c r="L56" s="131"/>
      <c r="M56" s="132"/>
      <c r="N56" s="56"/>
      <c r="O56" s="56"/>
    </row>
    <row r="57" spans="2:26" ht="15" customHeight="1" thickBot="1">
      <c r="B57" s="384">
        <v>3</v>
      </c>
      <c r="C57" s="900" t="s">
        <v>122</v>
      </c>
      <c r="D57" s="901"/>
      <c r="E57" s="901"/>
      <c r="F57" s="901"/>
      <c r="G57" s="901"/>
      <c r="H57" s="901"/>
      <c r="I57" s="901"/>
      <c r="J57" s="901"/>
      <c r="K57" s="901"/>
      <c r="L57" s="388" t="s">
        <v>399</v>
      </c>
      <c r="M57" s="388" t="s">
        <v>400</v>
      </c>
      <c r="N57" s="371"/>
      <c r="O57" s="371"/>
    </row>
    <row r="58" spans="2:26" ht="14.25" customHeight="1">
      <c r="B58" s="121">
        <v>3.1</v>
      </c>
      <c r="C58" s="385" t="s">
        <v>124</v>
      </c>
      <c r="D58" s="386"/>
      <c r="E58" s="386"/>
      <c r="F58" s="386"/>
      <c r="G58" s="386"/>
      <c r="H58" s="386"/>
      <c r="I58" s="386"/>
      <c r="J58" s="386"/>
      <c r="K58" s="387"/>
      <c r="L58" s="382">
        <v>0.05</v>
      </c>
      <c r="M58" s="383">
        <f>+H64*L58</f>
        <v>29674057.650000002</v>
      </c>
      <c r="N58" s="404"/>
      <c r="O58" s="372"/>
    </row>
    <row r="59" spans="2:26" ht="14.25" customHeight="1">
      <c r="B59" s="121">
        <v>3.2</v>
      </c>
      <c r="C59" s="139" t="s">
        <v>127</v>
      </c>
      <c r="D59" s="136"/>
      <c r="E59" s="136"/>
      <c r="F59" s="136"/>
      <c r="G59" s="136"/>
      <c r="H59" s="428"/>
      <c r="I59" s="136"/>
      <c r="J59" s="136"/>
      <c r="K59" s="136"/>
      <c r="L59" s="382">
        <v>5.0000000000000001E-3</v>
      </c>
      <c r="M59" s="383">
        <f>+H64*L59</f>
        <v>2967405.7650000001</v>
      </c>
      <c r="N59" s="404"/>
      <c r="O59" s="404"/>
    </row>
    <row r="60" spans="2:26" ht="13">
      <c r="B60" s="894" t="s">
        <v>402</v>
      </c>
      <c r="C60" s="895"/>
      <c r="D60" s="895"/>
      <c r="E60" s="895"/>
      <c r="F60" s="895"/>
      <c r="G60" s="895"/>
      <c r="H60" s="895"/>
      <c r="I60" s="895"/>
      <c r="J60" s="895"/>
      <c r="K60" s="895"/>
      <c r="L60" s="896"/>
      <c r="M60" s="390">
        <f>SUM(M58:M59)</f>
        <v>32641463.415000003</v>
      </c>
      <c r="N60" s="557"/>
      <c r="O60" s="563"/>
    </row>
    <row r="61" spans="2:26" ht="14.5" thickBot="1">
      <c r="B61" s="807" t="s">
        <v>128</v>
      </c>
      <c r="C61" s="808"/>
      <c r="D61" s="808"/>
      <c r="E61" s="808"/>
      <c r="F61" s="808"/>
      <c r="G61" s="808"/>
      <c r="H61" s="808"/>
      <c r="I61" s="808"/>
      <c r="J61" s="808"/>
      <c r="K61" s="808"/>
      <c r="L61" s="809"/>
      <c r="M61" s="405">
        <f>M60/E12</f>
        <v>8.2573487659433273E-2</v>
      </c>
      <c r="N61" s="558"/>
      <c r="O61" s="373"/>
    </row>
    <row r="62" spans="2:26" s="213" customFormat="1" ht="13.5" thickBot="1">
      <c r="B62" s="130"/>
      <c r="C62" s="131"/>
      <c r="D62" s="131"/>
      <c r="E62" s="566">
        <f>+CONSOLIDADO!K59</f>
        <v>593481153</v>
      </c>
      <c r="F62" s="131"/>
      <c r="G62" s="131"/>
      <c r="H62" s="131"/>
      <c r="I62" s="131"/>
      <c r="J62" s="131"/>
      <c r="K62" s="131"/>
      <c r="L62" s="131"/>
      <c r="M62" s="132"/>
      <c r="N62" s="374"/>
      <c r="O62" s="374"/>
      <c r="P62"/>
      <c r="R62"/>
      <c r="S62"/>
      <c r="T62"/>
      <c r="U62"/>
      <c r="V62"/>
      <c r="W62"/>
      <c r="X62"/>
    </row>
    <row r="63" spans="2:26" s="213" customFormat="1" ht="28">
      <c r="B63" s="117">
        <v>4</v>
      </c>
      <c r="C63" s="773" t="s">
        <v>129</v>
      </c>
      <c r="D63" s="774"/>
      <c r="E63" s="774"/>
      <c r="F63" s="774"/>
      <c r="G63" s="802"/>
      <c r="H63" s="810" t="s">
        <v>130</v>
      </c>
      <c r="I63" s="811"/>
      <c r="J63" s="118" t="s">
        <v>131</v>
      </c>
      <c r="K63" s="118" t="s">
        <v>132</v>
      </c>
      <c r="L63" s="118" t="s">
        <v>133</v>
      </c>
      <c r="M63" s="119" t="s">
        <v>134</v>
      </c>
      <c r="N63" s="375"/>
      <c r="O63" s="375"/>
      <c r="P63"/>
      <c r="R63"/>
      <c r="S63"/>
      <c r="T63"/>
      <c r="U63"/>
      <c r="V63"/>
      <c r="W63"/>
      <c r="X63"/>
    </row>
    <row r="64" spans="2:26" s="213" customFormat="1" ht="12.75" customHeight="1">
      <c r="B64" s="121">
        <v>4.0999999999999996</v>
      </c>
      <c r="C64" s="812" t="s">
        <v>135</v>
      </c>
      <c r="D64" s="812"/>
      <c r="E64" s="812"/>
      <c r="F64" s="890" t="s">
        <v>136</v>
      </c>
      <c r="G64" s="891"/>
      <c r="H64" s="814">
        <v>593481153</v>
      </c>
      <c r="I64" s="815"/>
      <c r="J64" s="143">
        <v>0.2</v>
      </c>
      <c r="K64" s="133">
        <v>14</v>
      </c>
      <c r="L64" s="144">
        <v>2E-3</v>
      </c>
      <c r="M64" s="145">
        <f t="shared" ref="M64:M67" si="3">ROUND((((((H64*J64)*K64)/12)*L64)+2500)*1.19,2)</f>
        <v>332554.87</v>
      </c>
      <c r="N64" s="374"/>
      <c r="O64" s="374"/>
      <c r="P64"/>
      <c r="R64"/>
      <c r="S64"/>
      <c r="T64"/>
      <c r="U64"/>
      <c r="V64"/>
      <c r="W64"/>
      <c r="X64"/>
    </row>
    <row r="65" spans="2:24" s="213" customFormat="1">
      <c r="B65" s="121">
        <v>4.2</v>
      </c>
      <c r="C65" s="812" t="s">
        <v>138</v>
      </c>
      <c r="D65" s="812"/>
      <c r="E65" s="812"/>
      <c r="F65" s="892"/>
      <c r="G65" s="893"/>
      <c r="H65" s="816">
        <f>H64</f>
        <v>593481153</v>
      </c>
      <c r="I65" s="817"/>
      <c r="J65" s="143">
        <v>0.2</v>
      </c>
      <c r="K65" s="133">
        <v>42</v>
      </c>
      <c r="L65" s="144">
        <v>2E-3</v>
      </c>
      <c r="M65" s="145">
        <f t="shared" si="3"/>
        <v>991714.6</v>
      </c>
      <c r="N65" s="15"/>
      <c r="O65" s="15"/>
      <c r="P65"/>
      <c r="R65"/>
      <c r="S65"/>
      <c r="T65"/>
      <c r="U65"/>
      <c r="V65"/>
      <c r="W65"/>
      <c r="X65"/>
    </row>
    <row r="66" spans="2:24" s="213" customFormat="1" ht="14">
      <c r="B66" s="121">
        <v>4.3</v>
      </c>
      <c r="C66" s="812" t="s">
        <v>401</v>
      </c>
      <c r="D66" s="812"/>
      <c r="E66" s="812"/>
      <c r="F66" s="892"/>
      <c r="G66" s="893"/>
      <c r="H66" s="814">
        <f>+H65</f>
        <v>593481153</v>
      </c>
      <c r="I66" s="897"/>
      <c r="J66" s="143">
        <v>0.2</v>
      </c>
      <c r="K66" s="133">
        <v>60</v>
      </c>
      <c r="L66" s="144">
        <v>2E-3</v>
      </c>
      <c r="M66" s="145">
        <f t="shared" si="3"/>
        <v>1415460.14</v>
      </c>
      <c r="N66" s="375"/>
      <c r="O66" s="375"/>
      <c r="P66" s="376"/>
      <c r="R66" s="222"/>
      <c r="S66" s="223"/>
      <c r="U66"/>
      <c r="V66"/>
      <c r="W66"/>
      <c r="X66"/>
    </row>
    <row r="67" spans="2:24" ht="12.75" customHeight="1">
      <c r="B67" s="121">
        <v>4.5</v>
      </c>
      <c r="C67" s="812" t="s">
        <v>141</v>
      </c>
      <c r="D67" s="812"/>
      <c r="E67" s="812"/>
      <c r="F67" s="892"/>
      <c r="G67" s="893"/>
      <c r="H67" s="814">
        <f>+H66</f>
        <v>593481153</v>
      </c>
      <c r="I67" s="897"/>
      <c r="J67" s="143">
        <v>0.2</v>
      </c>
      <c r="K67" s="133">
        <v>6</v>
      </c>
      <c r="L67" s="144">
        <v>3.0000000000000001E-3</v>
      </c>
      <c r="M67" s="145">
        <f t="shared" si="3"/>
        <v>214847.77</v>
      </c>
    </row>
    <row r="68" spans="2:24" ht="48.75" customHeight="1">
      <c r="B68" s="121">
        <v>4.5999999999999996</v>
      </c>
      <c r="C68" s="812" t="s">
        <v>143</v>
      </c>
      <c r="D68" s="812"/>
      <c r="E68" s="812"/>
      <c r="F68" s="813" t="s">
        <v>142</v>
      </c>
      <c r="G68" s="813"/>
      <c r="H68" s="816">
        <f>1750905*200</f>
        <v>350181000</v>
      </c>
      <c r="I68" s="815"/>
      <c r="J68" s="143" t="s">
        <v>144</v>
      </c>
      <c r="K68" s="133">
        <v>6</v>
      </c>
      <c r="L68" s="144">
        <v>2E-3</v>
      </c>
      <c r="M68" s="145">
        <f>ROUND((((((H68)*K68)/12)*L68)+2500)*1.19,2)</f>
        <v>419690.39</v>
      </c>
    </row>
    <row r="69" spans="2:24">
      <c r="B69" s="885"/>
      <c r="C69" s="886"/>
      <c r="D69" s="886"/>
      <c r="E69" s="886"/>
      <c r="F69" s="886"/>
      <c r="G69" s="886"/>
      <c r="H69" s="886"/>
      <c r="I69" s="886"/>
      <c r="J69" s="886"/>
      <c r="K69" s="886"/>
      <c r="L69" s="886"/>
      <c r="M69" s="887"/>
    </row>
    <row r="70" spans="2:24" ht="13">
      <c r="B70" s="819" t="s">
        <v>145</v>
      </c>
      <c r="C70" s="820"/>
      <c r="D70" s="820"/>
      <c r="E70" s="820"/>
      <c r="F70" s="820"/>
      <c r="G70" s="820"/>
      <c r="H70" s="820"/>
      <c r="I70" s="820"/>
      <c r="J70" s="820"/>
      <c r="K70" s="820"/>
      <c r="L70" s="820"/>
      <c r="M70" s="390">
        <f>SUM(M64:M68)</f>
        <v>3374267.77</v>
      </c>
    </row>
    <row r="71" spans="2:24" ht="13.5" thickBot="1">
      <c r="B71" s="794" t="s">
        <v>146</v>
      </c>
      <c r="C71" s="795"/>
      <c r="D71" s="795"/>
      <c r="E71" s="795"/>
      <c r="F71" s="795"/>
      <c r="G71" s="795"/>
      <c r="H71" s="795"/>
      <c r="I71" s="795"/>
      <c r="J71" s="795"/>
      <c r="K71" s="795"/>
      <c r="L71" s="795"/>
      <c r="M71" s="129">
        <f>M70/E12</f>
        <v>8.5359242177138282E-3</v>
      </c>
    </row>
    <row r="72" spans="2:24" ht="13">
      <c r="B72" s="148"/>
      <c r="C72" s="149"/>
      <c r="D72" s="149"/>
      <c r="E72" s="149"/>
      <c r="F72" s="149"/>
      <c r="G72" s="149"/>
      <c r="H72" s="149"/>
      <c r="I72" s="149"/>
      <c r="J72" s="149"/>
      <c r="K72" s="149"/>
      <c r="L72" s="149"/>
      <c r="M72" s="150"/>
    </row>
    <row r="73" spans="2:24" ht="14">
      <c r="B73" s="148"/>
      <c r="C73" s="149"/>
      <c r="D73" s="149"/>
      <c r="E73" s="149"/>
      <c r="F73" s="149"/>
      <c r="G73" s="149"/>
      <c r="H73" s="149"/>
      <c r="I73" s="821" t="s">
        <v>147</v>
      </c>
      <c r="J73" s="821"/>
      <c r="K73" s="821"/>
      <c r="L73" s="821"/>
      <c r="M73" s="151" t="s">
        <v>148</v>
      </c>
    </row>
    <row r="74" spans="2:24" ht="13">
      <c r="B74" s="148"/>
      <c r="C74" s="149"/>
      <c r="D74" s="149"/>
      <c r="E74" s="149"/>
      <c r="F74" s="149"/>
      <c r="G74" s="149"/>
      <c r="H74" s="149"/>
      <c r="I74" s="818" t="s">
        <v>149</v>
      </c>
      <c r="J74" s="818"/>
      <c r="K74" s="818"/>
      <c r="L74" s="818"/>
      <c r="M74" s="152">
        <f>ROUND(L37+L45,4)</f>
        <v>0.16489999999999999</v>
      </c>
    </row>
    <row r="75" spans="2:24" ht="13">
      <c r="B75" s="148"/>
      <c r="C75" s="149"/>
      <c r="D75" s="149"/>
      <c r="E75" s="149"/>
      <c r="F75" s="149"/>
      <c r="G75" s="149"/>
      <c r="H75" s="149"/>
      <c r="I75" s="818" t="s">
        <v>150</v>
      </c>
      <c r="J75" s="818"/>
      <c r="K75" s="818"/>
      <c r="L75" s="818"/>
      <c r="M75" s="152">
        <f>ROUND(L54,4)</f>
        <v>4.8099999999999997E-2</v>
      </c>
    </row>
    <row r="76" spans="2:24" ht="13">
      <c r="B76" s="148"/>
      <c r="C76" s="149"/>
      <c r="D76" s="149"/>
      <c r="E76" s="149"/>
      <c r="F76" s="149"/>
      <c r="G76" s="149"/>
      <c r="H76" s="149"/>
      <c r="I76" s="818" t="s">
        <v>151</v>
      </c>
      <c r="J76" s="818"/>
      <c r="K76" s="818"/>
      <c r="L76" s="818"/>
      <c r="M76" s="152">
        <f>ROUND(M61,4)</f>
        <v>8.2600000000000007E-2</v>
      </c>
    </row>
    <row r="77" spans="2:24" ht="13">
      <c r="B77" s="148"/>
      <c r="C77" s="149"/>
      <c r="D77" s="149"/>
      <c r="E77" s="149"/>
      <c r="F77" s="149"/>
      <c r="G77" s="149"/>
      <c r="H77" s="149"/>
      <c r="I77" s="818" t="s">
        <v>152</v>
      </c>
      <c r="J77" s="818"/>
      <c r="K77" s="818"/>
      <c r="L77" s="818"/>
      <c r="M77" s="152">
        <f>ROUND(M71,4)</f>
        <v>8.5000000000000006E-3</v>
      </c>
    </row>
    <row r="78" spans="2:24" ht="13.5" thickBot="1">
      <c r="B78" s="148"/>
      <c r="C78" s="149"/>
      <c r="D78" s="149"/>
      <c r="E78" s="149"/>
      <c r="F78" s="149"/>
      <c r="G78" s="149"/>
      <c r="H78" s="149"/>
      <c r="I78" s="149"/>
      <c r="J78" s="149"/>
      <c r="K78" s="149"/>
      <c r="L78" s="149"/>
      <c r="M78" s="150"/>
    </row>
    <row r="79" spans="2:24" ht="14.5" thickBot="1">
      <c r="B79" s="824" t="s">
        <v>95</v>
      </c>
      <c r="C79" s="825"/>
      <c r="D79" s="825"/>
      <c r="E79" s="825"/>
      <c r="F79" s="825"/>
      <c r="G79" s="825"/>
      <c r="H79" s="825"/>
      <c r="I79" s="825"/>
      <c r="J79" s="825"/>
      <c r="K79" s="825"/>
      <c r="L79" s="825"/>
      <c r="M79" s="568">
        <f>ROUND(SUM(M74:M77),4)</f>
        <v>0.30409999999999998</v>
      </c>
      <c r="N79" s="564"/>
    </row>
    <row r="80" spans="2:24" ht="13.5" thickBot="1">
      <c r="B80" s="148"/>
      <c r="C80" s="149"/>
      <c r="D80" s="149"/>
      <c r="E80" s="149"/>
      <c r="F80" s="149"/>
      <c r="G80" s="149"/>
      <c r="H80" s="149"/>
      <c r="I80" s="149"/>
      <c r="J80" s="149"/>
      <c r="K80" s="149"/>
      <c r="L80" s="149"/>
      <c r="M80" s="154"/>
      <c r="N80" s="564"/>
    </row>
    <row r="81" spans="2:14" ht="14.5" thickBot="1">
      <c r="B81" s="824" t="s">
        <v>153</v>
      </c>
      <c r="C81" s="825"/>
      <c r="D81" s="825"/>
      <c r="E81" s="825"/>
      <c r="F81" s="825"/>
      <c r="G81" s="825"/>
      <c r="H81" s="825"/>
      <c r="I81" s="825"/>
      <c r="J81" s="825"/>
      <c r="K81" s="825"/>
      <c r="L81" s="825"/>
      <c r="M81" s="406">
        <v>0.01</v>
      </c>
      <c r="N81" s="564"/>
    </row>
    <row r="82" spans="2:14" ht="13.5" thickBot="1">
      <c r="B82" s="148"/>
      <c r="C82" s="149"/>
      <c r="D82" s="149"/>
      <c r="E82" s="149"/>
      <c r="F82" s="149"/>
      <c r="G82" s="149"/>
      <c r="H82" s="149"/>
      <c r="I82" s="149"/>
      <c r="J82" s="149"/>
      <c r="K82" s="149"/>
      <c r="L82" s="149"/>
      <c r="M82" s="154"/>
      <c r="N82" s="564"/>
    </row>
    <row r="83" spans="2:14" ht="14.5" thickBot="1">
      <c r="B83" s="824" t="s">
        <v>154</v>
      </c>
      <c r="C83" s="825"/>
      <c r="D83" s="825"/>
      <c r="E83" s="825"/>
      <c r="F83" s="825"/>
      <c r="G83" s="825"/>
      <c r="H83" s="825"/>
      <c r="I83" s="825"/>
      <c r="J83" s="825"/>
      <c r="K83" s="825"/>
      <c r="L83" s="825"/>
      <c r="M83" s="406">
        <v>0.05</v>
      </c>
      <c r="N83" s="564"/>
    </row>
    <row r="84" spans="2:14" ht="13" thickBot="1">
      <c r="B84" s="826"/>
      <c r="C84" s="827"/>
      <c r="D84" s="827"/>
      <c r="E84" s="827"/>
      <c r="F84" s="827"/>
      <c r="G84" s="827"/>
      <c r="H84" s="827"/>
      <c r="I84" s="827"/>
      <c r="J84" s="827"/>
      <c r="K84" s="827"/>
      <c r="L84" s="827"/>
      <c r="M84" s="884"/>
    </row>
    <row r="85" spans="2:14" ht="14.5" thickBot="1">
      <c r="B85" s="822" t="s">
        <v>155</v>
      </c>
      <c r="C85" s="823"/>
      <c r="D85" s="823"/>
      <c r="E85" s="823"/>
      <c r="F85" s="823"/>
      <c r="G85" s="823"/>
      <c r="H85" s="823"/>
      <c r="I85" s="823"/>
      <c r="J85" s="823"/>
      <c r="K85" s="823"/>
      <c r="L85" s="823"/>
      <c r="M85" s="619">
        <f>M79+M81+M83</f>
        <v>0.36409999999999998</v>
      </c>
      <c r="N85" s="565"/>
    </row>
  </sheetData>
  <mergeCells count="104">
    <mergeCell ref="B5:J5"/>
    <mergeCell ref="C17:D17"/>
    <mergeCell ref="C18:D18"/>
    <mergeCell ref="C19:D19"/>
    <mergeCell ref="C21:D21"/>
    <mergeCell ref="H13:K13"/>
    <mergeCell ref="G16:K16"/>
    <mergeCell ref="B7:J7"/>
    <mergeCell ref="B8:J8"/>
    <mergeCell ref="K7:M7"/>
    <mergeCell ref="K8:M8"/>
    <mergeCell ref="C14:D14"/>
    <mergeCell ref="B9:M9"/>
    <mergeCell ref="A25:A26"/>
    <mergeCell ref="L48:M48"/>
    <mergeCell ref="C57:K57"/>
    <mergeCell ref="C35:D35"/>
    <mergeCell ref="L35:M35"/>
    <mergeCell ref="C30:D30"/>
    <mergeCell ref="C31:D31"/>
    <mergeCell ref="C32:D32"/>
    <mergeCell ref="C51:D51"/>
    <mergeCell ref="C48:D48"/>
    <mergeCell ref="L37:M37"/>
    <mergeCell ref="L52:M52"/>
    <mergeCell ref="B53:K53"/>
    <mergeCell ref="L53:M53"/>
    <mergeCell ref="C49:D49"/>
    <mergeCell ref="L49:M49"/>
    <mergeCell ref="C50:D50"/>
    <mergeCell ref="L50:M50"/>
    <mergeCell ref="L51:M51"/>
    <mergeCell ref="L30:M30"/>
    <mergeCell ref="L31:M31"/>
    <mergeCell ref="L32:M32"/>
    <mergeCell ref="L44:M44"/>
    <mergeCell ref="L42:M42"/>
    <mergeCell ref="H64:I64"/>
    <mergeCell ref="B54:K54"/>
    <mergeCell ref="L54:M54"/>
    <mergeCell ref="C52:D52"/>
    <mergeCell ref="F64:G67"/>
    <mergeCell ref="B60:L60"/>
    <mergeCell ref="H67:I67"/>
    <mergeCell ref="C67:E67"/>
    <mergeCell ref="B61:L61"/>
    <mergeCell ref="C63:G63"/>
    <mergeCell ref="H63:I63"/>
    <mergeCell ref="C64:E64"/>
    <mergeCell ref="H65:I65"/>
    <mergeCell ref="C66:E66"/>
    <mergeCell ref="H66:I66"/>
    <mergeCell ref="C65:E65"/>
    <mergeCell ref="C68:E68"/>
    <mergeCell ref="F68:G68"/>
    <mergeCell ref="H68:I68"/>
    <mergeCell ref="B85:L85"/>
    <mergeCell ref="I76:L76"/>
    <mergeCell ref="I77:L77"/>
    <mergeCell ref="B79:L79"/>
    <mergeCell ref="B81:L81"/>
    <mergeCell ref="B83:L83"/>
    <mergeCell ref="B84:M84"/>
    <mergeCell ref="I75:L75"/>
    <mergeCell ref="B70:L70"/>
    <mergeCell ref="B71:L71"/>
    <mergeCell ref="I73:L73"/>
    <mergeCell ref="I74:L74"/>
    <mergeCell ref="B69:M69"/>
    <mergeCell ref="B47:M47"/>
    <mergeCell ref="C12:D12"/>
    <mergeCell ref="C13:D13"/>
    <mergeCell ref="C15:D15"/>
    <mergeCell ref="C16:D16"/>
    <mergeCell ref="C22:D22"/>
    <mergeCell ref="B27:M27"/>
    <mergeCell ref="F28:G28"/>
    <mergeCell ref="H28:M28"/>
    <mergeCell ref="C29:D29"/>
    <mergeCell ref="C28:D28"/>
    <mergeCell ref="L29:M29"/>
    <mergeCell ref="L33:M33"/>
    <mergeCell ref="L34:M34"/>
    <mergeCell ref="C34:D34"/>
    <mergeCell ref="C33:D33"/>
    <mergeCell ref="C20:D20"/>
    <mergeCell ref="B44:K44"/>
    <mergeCell ref="B45:K45"/>
    <mergeCell ref="B36:K36"/>
    <mergeCell ref="L43:M43"/>
    <mergeCell ref="C43:D43"/>
    <mergeCell ref="L36:M36"/>
    <mergeCell ref="B37:K37"/>
    <mergeCell ref="L45:M45"/>
    <mergeCell ref="C42:D42"/>
    <mergeCell ref="B25:M25"/>
    <mergeCell ref="C26:E26"/>
    <mergeCell ref="L26:M26"/>
    <mergeCell ref="B39:M39"/>
    <mergeCell ref="C40:D40"/>
    <mergeCell ref="C41:D41"/>
    <mergeCell ref="L41:M41"/>
    <mergeCell ref="B38:M38"/>
    <mergeCell ref="L40:M40"/>
  </mergeCells>
  <pageMargins left="0.70866141732283472" right="0.70866141732283472" top="0.74803149606299213" bottom="0.74803149606299213" header="0.31496062992125984" footer="0.31496062992125984"/>
  <pageSetup paperSize="9" scale="5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pageSetUpPr fitToPage="1"/>
  </sheetPr>
  <dimension ref="A1:AK73"/>
  <sheetViews>
    <sheetView topLeftCell="L1" zoomScale="55" zoomScaleNormal="55" zoomScaleSheetLayoutView="77" workbookViewId="0">
      <pane ySplit="4" topLeftCell="A68" activePane="bottomLeft" state="frozen"/>
      <selection activeCell="C2" sqref="C2:K5"/>
      <selection pane="bottomLeft" activeCell="Q74" sqref="Q74"/>
    </sheetView>
  </sheetViews>
  <sheetFormatPr baseColWidth="10" defaultColWidth="11.453125" defaultRowHeight="13"/>
  <cols>
    <col min="1" max="1" width="19.26953125" style="206" customWidth="1"/>
    <col min="2" max="2" width="59.26953125" style="207" customWidth="1"/>
    <col min="3" max="4" width="5.26953125" style="208" customWidth="1"/>
    <col min="5" max="5" width="7.26953125" style="208" customWidth="1"/>
    <col min="6" max="6" width="5.26953125" style="208" customWidth="1"/>
    <col min="7" max="7" width="13.453125" style="158" customWidth="1"/>
    <col min="8" max="8" width="10.7265625" style="206" customWidth="1"/>
    <col min="9" max="9" width="36" style="158" customWidth="1"/>
    <col min="10" max="10" width="20.7265625" style="158" customWidth="1"/>
    <col min="11" max="11" width="26.7265625" style="209" customWidth="1"/>
    <col min="12" max="12" width="13.26953125" style="158" customWidth="1"/>
    <col min="13" max="13" width="16.7265625" style="206" customWidth="1"/>
    <col min="14" max="14" width="20.54296875" style="158" bestFit="1" customWidth="1"/>
    <col min="15" max="15" width="16.453125" style="158" customWidth="1"/>
    <col min="16" max="16" width="20.26953125" style="209" customWidth="1"/>
    <col min="17" max="17" width="35.26953125" style="209" customWidth="1"/>
    <col min="18" max="18" width="30.7265625" style="158" customWidth="1"/>
    <col min="19" max="245" width="11.453125" style="158"/>
    <col min="246" max="246" width="19.26953125" style="158" customWidth="1"/>
    <col min="247" max="247" width="59.26953125" style="158" customWidth="1"/>
    <col min="248" max="249" width="5.26953125" style="158" customWidth="1"/>
    <col min="250" max="250" width="7.26953125" style="158" customWidth="1"/>
    <col min="251" max="251" width="5.26953125" style="158" customWidth="1"/>
    <col min="252" max="252" width="13.453125" style="158" customWidth="1"/>
    <col min="253" max="253" width="10.7265625" style="158" customWidth="1"/>
    <col min="254" max="254" width="15.26953125" style="158" bestFit="1" customWidth="1"/>
    <col min="255" max="255" width="10.7265625" style="158" customWidth="1"/>
    <col min="256" max="256" width="26.7265625" style="158" customWidth="1"/>
    <col min="257" max="257" width="13.26953125" style="158" customWidth="1"/>
    <col min="258" max="258" width="10.7265625" style="158" customWidth="1"/>
    <col min="259" max="259" width="20.54296875" style="158" bestFit="1" customWidth="1"/>
    <col min="260" max="260" width="10.7265625" style="158" customWidth="1"/>
    <col min="261" max="261" width="20.26953125" style="158" customWidth="1"/>
    <col min="262" max="262" width="23.7265625" style="158" customWidth="1"/>
    <col min="263" max="263" width="17.7265625" style="158" bestFit="1" customWidth="1"/>
    <col min="264" max="501" width="11.453125" style="158"/>
    <col min="502" max="502" width="19.26953125" style="158" customWidth="1"/>
    <col min="503" max="503" width="59.26953125" style="158" customWidth="1"/>
    <col min="504" max="505" width="5.26953125" style="158" customWidth="1"/>
    <col min="506" max="506" width="7.26953125" style="158" customWidth="1"/>
    <col min="507" max="507" width="5.26953125" style="158" customWidth="1"/>
    <col min="508" max="508" width="13.453125" style="158" customWidth="1"/>
    <col min="509" max="509" width="10.7265625" style="158" customWidth="1"/>
    <col min="510" max="510" width="15.26953125" style="158" bestFit="1" customWidth="1"/>
    <col min="511" max="511" width="10.7265625" style="158" customWidth="1"/>
    <col min="512" max="512" width="26.7265625" style="158" customWidth="1"/>
    <col min="513" max="513" width="13.26953125" style="158" customWidth="1"/>
    <col min="514" max="514" width="10.7265625" style="158" customWidth="1"/>
    <col min="515" max="515" width="20.54296875" style="158" bestFit="1" customWidth="1"/>
    <col min="516" max="516" width="10.7265625" style="158" customWidth="1"/>
    <col min="517" max="517" width="20.26953125" style="158" customWidth="1"/>
    <col min="518" max="518" width="23.7265625" style="158" customWidth="1"/>
    <col min="519" max="519" width="17.7265625" style="158" bestFit="1" customWidth="1"/>
    <col min="520" max="757" width="11.453125" style="158"/>
    <col min="758" max="758" width="19.26953125" style="158" customWidth="1"/>
    <col min="759" max="759" width="59.26953125" style="158" customWidth="1"/>
    <col min="760" max="761" width="5.26953125" style="158" customWidth="1"/>
    <col min="762" max="762" width="7.26953125" style="158" customWidth="1"/>
    <col min="763" max="763" width="5.26953125" style="158" customWidth="1"/>
    <col min="764" max="764" width="13.453125" style="158" customWidth="1"/>
    <col min="765" max="765" width="10.7265625" style="158" customWidth="1"/>
    <col min="766" max="766" width="15.26953125" style="158" bestFit="1" customWidth="1"/>
    <col min="767" max="767" width="10.7265625" style="158" customWidth="1"/>
    <col min="768" max="768" width="26.7265625" style="158" customWidth="1"/>
    <col min="769" max="769" width="13.26953125" style="158" customWidth="1"/>
    <col min="770" max="770" width="10.7265625" style="158" customWidth="1"/>
    <col min="771" max="771" width="20.54296875" style="158" bestFit="1" customWidth="1"/>
    <col min="772" max="772" width="10.7265625" style="158" customWidth="1"/>
    <col min="773" max="773" width="20.26953125" style="158" customWidth="1"/>
    <col min="774" max="774" width="23.7265625" style="158" customWidth="1"/>
    <col min="775" max="775" width="17.7265625" style="158" bestFit="1" customWidth="1"/>
    <col min="776" max="1013" width="11.453125" style="158"/>
    <col min="1014" max="1014" width="19.26953125" style="158" customWidth="1"/>
    <col min="1015" max="1015" width="59.26953125" style="158" customWidth="1"/>
    <col min="1016" max="1017" width="5.26953125" style="158" customWidth="1"/>
    <col min="1018" max="1018" width="7.26953125" style="158" customWidth="1"/>
    <col min="1019" max="1019" width="5.26953125" style="158" customWidth="1"/>
    <col min="1020" max="1020" width="13.453125" style="158" customWidth="1"/>
    <col min="1021" max="1021" width="10.7265625" style="158" customWidth="1"/>
    <col min="1022" max="1022" width="15.26953125" style="158" bestFit="1" customWidth="1"/>
    <col min="1023" max="1023" width="10.7265625" style="158" customWidth="1"/>
    <col min="1024" max="1024" width="26.7265625" style="158" customWidth="1"/>
    <col min="1025" max="1025" width="13.26953125" style="158" customWidth="1"/>
    <col min="1026" max="1026" width="10.7265625" style="158" customWidth="1"/>
    <col min="1027" max="1027" width="20.54296875" style="158" bestFit="1" customWidth="1"/>
    <col min="1028" max="1028" width="10.7265625" style="158" customWidth="1"/>
    <col min="1029" max="1029" width="20.26953125" style="158" customWidth="1"/>
    <col min="1030" max="1030" width="23.7265625" style="158" customWidth="1"/>
    <col min="1031" max="1031" width="17.7265625" style="158" bestFit="1" customWidth="1"/>
    <col min="1032" max="1269" width="11.453125" style="158"/>
    <col min="1270" max="1270" width="19.26953125" style="158" customWidth="1"/>
    <col min="1271" max="1271" width="59.26953125" style="158" customWidth="1"/>
    <col min="1272" max="1273" width="5.26953125" style="158" customWidth="1"/>
    <col min="1274" max="1274" width="7.26953125" style="158" customWidth="1"/>
    <col min="1275" max="1275" width="5.26953125" style="158" customWidth="1"/>
    <col min="1276" max="1276" width="13.453125" style="158" customWidth="1"/>
    <col min="1277" max="1277" width="10.7265625" style="158" customWidth="1"/>
    <col min="1278" max="1278" width="15.26953125" style="158" bestFit="1" customWidth="1"/>
    <col min="1279" max="1279" width="10.7265625" style="158" customWidth="1"/>
    <col min="1280" max="1280" width="26.7265625" style="158" customWidth="1"/>
    <col min="1281" max="1281" width="13.26953125" style="158" customWidth="1"/>
    <col min="1282" max="1282" width="10.7265625" style="158" customWidth="1"/>
    <col min="1283" max="1283" width="20.54296875" style="158" bestFit="1" customWidth="1"/>
    <col min="1284" max="1284" width="10.7265625" style="158" customWidth="1"/>
    <col min="1285" max="1285" width="20.26953125" style="158" customWidth="1"/>
    <col min="1286" max="1286" width="23.7265625" style="158" customWidth="1"/>
    <col min="1287" max="1287" width="17.7265625" style="158" bestFit="1" customWidth="1"/>
    <col min="1288" max="1525" width="11.453125" style="158"/>
    <col min="1526" max="1526" width="19.26953125" style="158" customWidth="1"/>
    <col min="1527" max="1527" width="59.26953125" style="158" customWidth="1"/>
    <col min="1528" max="1529" width="5.26953125" style="158" customWidth="1"/>
    <col min="1530" max="1530" width="7.26953125" style="158" customWidth="1"/>
    <col min="1531" max="1531" width="5.26953125" style="158" customWidth="1"/>
    <col min="1532" max="1532" width="13.453125" style="158" customWidth="1"/>
    <col min="1533" max="1533" width="10.7265625" style="158" customWidth="1"/>
    <col min="1534" max="1534" width="15.26953125" style="158" bestFit="1" customWidth="1"/>
    <col min="1535" max="1535" width="10.7265625" style="158" customWidth="1"/>
    <col min="1536" max="1536" width="26.7265625" style="158" customWidth="1"/>
    <col min="1537" max="1537" width="13.26953125" style="158" customWidth="1"/>
    <col min="1538" max="1538" width="10.7265625" style="158" customWidth="1"/>
    <col min="1539" max="1539" width="20.54296875" style="158" bestFit="1" customWidth="1"/>
    <col min="1540" max="1540" width="10.7265625" style="158" customWidth="1"/>
    <col min="1541" max="1541" width="20.26953125" style="158" customWidth="1"/>
    <col min="1542" max="1542" width="23.7265625" style="158" customWidth="1"/>
    <col min="1543" max="1543" width="17.7265625" style="158" bestFit="1" customWidth="1"/>
    <col min="1544" max="1781" width="11.453125" style="158"/>
    <col min="1782" max="1782" width="19.26953125" style="158" customWidth="1"/>
    <col min="1783" max="1783" width="59.26953125" style="158" customWidth="1"/>
    <col min="1784" max="1785" width="5.26953125" style="158" customWidth="1"/>
    <col min="1786" max="1786" width="7.26953125" style="158" customWidth="1"/>
    <col min="1787" max="1787" width="5.26953125" style="158" customWidth="1"/>
    <col min="1788" max="1788" width="13.453125" style="158" customWidth="1"/>
    <col min="1789" max="1789" width="10.7265625" style="158" customWidth="1"/>
    <col min="1790" max="1790" width="15.26953125" style="158" bestFit="1" customWidth="1"/>
    <col min="1791" max="1791" width="10.7265625" style="158" customWidth="1"/>
    <col min="1792" max="1792" width="26.7265625" style="158" customWidth="1"/>
    <col min="1793" max="1793" width="13.26953125" style="158" customWidth="1"/>
    <col min="1794" max="1794" width="10.7265625" style="158" customWidth="1"/>
    <col min="1795" max="1795" width="20.54296875" style="158" bestFit="1" customWidth="1"/>
    <col min="1796" max="1796" width="10.7265625" style="158" customWidth="1"/>
    <col min="1797" max="1797" width="20.26953125" style="158" customWidth="1"/>
    <col min="1798" max="1798" width="23.7265625" style="158" customWidth="1"/>
    <col min="1799" max="1799" width="17.7265625" style="158" bestFit="1" customWidth="1"/>
    <col min="1800" max="2037" width="11.453125" style="158"/>
    <col min="2038" max="2038" width="19.26953125" style="158" customWidth="1"/>
    <col min="2039" max="2039" width="59.26953125" style="158" customWidth="1"/>
    <col min="2040" max="2041" width="5.26953125" style="158" customWidth="1"/>
    <col min="2042" max="2042" width="7.26953125" style="158" customWidth="1"/>
    <col min="2043" max="2043" width="5.26953125" style="158" customWidth="1"/>
    <col min="2044" max="2044" width="13.453125" style="158" customWidth="1"/>
    <col min="2045" max="2045" width="10.7265625" style="158" customWidth="1"/>
    <col min="2046" max="2046" width="15.26953125" style="158" bestFit="1" customWidth="1"/>
    <col min="2047" max="2047" width="10.7265625" style="158" customWidth="1"/>
    <col min="2048" max="2048" width="26.7265625" style="158" customWidth="1"/>
    <col min="2049" max="2049" width="13.26953125" style="158" customWidth="1"/>
    <col min="2050" max="2050" width="10.7265625" style="158" customWidth="1"/>
    <col min="2051" max="2051" width="20.54296875" style="158" bestFit="1" customWidth="1"/>
    <col min="2052" max="2052" width="10.7265625" style="158" customWidth="1"/>
    <col min="2053" max="2053" width="20.26953125" style="158" customWidth="1"/>
    <col min="2054" max="2054" width="23.7265625" style="158" customWidth="1"/>
    <col min="2055" max="2055" width="17.7265625" style="158" bestFit="1" customWidth="1"/>
    <col min="2056" max="2293" width="11.453125" style="158"/>
    <col min="2294" max="2294" width="19.26953125" style="158" customWidth="1"/>
    <col min="2295" max="2295" width="59.26953125" style="158" customWidth="1"/>
    <col min="2296" max="2297" width="5.26953125" style="158" customWidth="1"/>
    <col min="2298" max="2298" width="7.26953125" style="158" customWidth="1"/>
    <col min="2299" max="2299" width="5.26953125" style="158" customWidth="1"/>
    <col min="2300" max="2300" width="13.453125" style="158" customWidth="1"/>
    <col min="2301" max="2301" width="10.7265625" style="158" customWidth="1"/>
    <col min="2302" max="2302" width="15.26953125" style="158" bestFit="1" customWidth="1"/>
    <col min="2303" max="2303" width="10.7265625" style="158" customWidth="1"/>
    <col min="2304" max="2304" width="26.7265625" style="158" customWidth="1"/>
    <col min="2305" max="2305" width="13.26953125" style="158" customWidth="1"/>
    <col min="2306" max="2306" width="10.7265625" style="158" customWidth="1"/>
    <col min="2307" max="2307" width="20.54296875" style="158" bestFit="1" customWidth="1"/>
    <col min="2308" max="2308" width="10.7265625" style="158" customWidth="1"/>
    <col min="2309" max="2309" width="20.26953125" style="158" customWidth="1"/>
    <col min="2310" max="2310" width="23.7265625" style="158" customWidth="1"/>
    <col min="2311" max="2311" width="17.7265625" style="158" bestFit="1" customWidth="1"/>
    <col min="2312" max="2549" width="11.453125" style="158"/>
    <col min="2550" max="2550" width="19.26953125" style="158" customWidth="1"/>
    <col min="2551" max="2551" width="59.26953125" style="158" customWidth="1"/>
    <col min="2552" max="2553" width="5.26953125" style="158" customWidth="1"/>
    <col min="2554" max="2554" width="7.26953125" style="158" customWidth="1"/>
    <col min="2555" max="2555" width="5.26953125" style="158" customWidth="1"/>
    <col min="2556" max="2556" width="13.453125" style="158" customWidth="1"/>
    <col min="2557" max="2557" width="10.7265625" style="158" customWidth="1"/>
    <col min="2558" max="2558" width="15.26953125" style="158" bestFit="1" customWidth="1"/>
    <col min="2559" max="2559" width="10.7265625" style="158" customWidth="1"/>
    <col min="2560" max="2560" width="26.7265625" style="158" customWidth="1"/>
    <col min="2561" max="2561" width="13.26953125" style="158" customWidth="1"/>
    <col min="2562" max="2562" width="10.7265625" style="158" customWidth="1"/>
    <col min="2563" max="2563" width="20.54296875" style="158" bestFit="1" customWidth="1"/>
    <col min="2564" max="2564" width="10.7265625" style="158" customWidth="1"/>
    <col min="2565" max="2565" width="20.26953125" style="158" customWidth="1"/>
    <col min="2566" max="2566" width="23.7265625" style="158" customWidth="1"/>
    <col min="2567" max="2567" width="17.7265625" style="158" bestFit="1" customWidth="1"/>
    <col min="2568" max="2805" width="11.453125" style="158"/>
    <col min="2806" max="2806" width="19.26953125" style="158" customWidth="1"/>
    <col min="2807" max="2807" width="59.26953125" style="158" customWidth="1"/>
    <col min="2808" max="2809" width="5.26953125" style="158" customWidth="1"/>
    <col min="2810" max="2810" width="7.26953125" style="158" customWidth="1"/>
    <col min="2811" max="2811" width="5.26953125" style="158" customWidth="1"/>
    <col min="2812" max="2812" width="13.453125" style="158" customWidth="1"/>
    <col min="2813" max="2813" width="10.7265625" style="158" customWidth="1"/>
    <col min="2814" max="2814" width="15.26953125" style="158" bestFit="1" customWidth="1"/>
    <col min="2815" max="2815" width="10.7265625" style="158" customWidth="1"/>
    <col min="2816" max="2816" width="26.7265625" style="158" customWidth="1"/>
    <col min="2817" max="2817" width="13.26953125" style="158" customWidth="1"/>
    <col min="2818" max="2818" width="10.7265625" style="158" customWidth="1"/>
    <col min="2819" max="2819" width="20.54296875" style="158" bestFit="1" customWidth="1"/>
    <col min="2820" max="2820" width="10.7265625" style="158" customWidth="1"/>
    <col min="2821" max="2821" width="20.26953125" style="158" customWidth="1"/>
    <col min="2822" max="2822" width="23.7265625" style="158" customWidth="1"/>
    <col min="2823" max="2823" width="17.7265625" style="158" bestFit="1" customWidth="1"/>
    <col min="2824" max="3061" width="11.453125" style="158"/>
    <col min="3062" max="3062" width="19.26953125" style="158" customWidth="1"/>
    <col min="3063" max="3063" width="59.26953125" style="158" customWidth="1"/>
    <col min="3064" max="3065" width="5.26953125" style="158" customWidth="1"/>
    <col min="3066" max="3066" width="7.26953125" style="158" customWidth="1"/>
    <col min="3067" max="3067" width="5.26953125" style="158" customWidth="1"/>
    <col min="3068" max="3068" width="13.453125" style="158" customWidth="1"/>
    <col min="3069" max="3069" width="10.7265625" style="158" customWidth="1"/>
    <col min="3070" max="3070" width="15.26953125" style="158" bestFit="1" customWidth="1"/>
    <col min="3071" max="3071" width="10.7265625" style="158" customWidth="1"/>
    <col min="3072" max="3072" width="26.7265625" style="158" customWidth="1"/>
    <col min="3073" max="3073" width="13.26953125" style="158" customWidth="1"/>
    <col min="3074" max="3074" width="10.7265625" style="158" customWidth="1"/>
    <col min="3075" max="3075" width="20.54296875" style="158" bestFit="1" customWidth="1"/>
    <col min="3076" max="3076" width="10.7265625" style="158" customWidth="1"/>
    <col min="3077" max="3077" width="20.26953125" style="158" customWidth="1"/>
    <col min="3078" max="3078" width="23.7265625" style="158" customWidth="1"/>
    <col min="3079" max="3079" width="17.7265625" style="158" bestFit="1" customWidth="1"/>
    <col min="3080" max="3317" width="11.453125" style="158"/>
    <col min="3318" max="3318" width="19.26953125" style="158" customWidth="1"/>
    <col min="3319" max="3319" width="59.26953125" style="158" customWidth="1"/>
    <col min="3320" max="3321" width="5.26953125" style="158" customWidth="1"/>
    <col min="3322" max="3322" width="7.26953125" style="158" customWidth="1"/>
    <col min="3323" max="3323" width="5.26953125" style="158" customWidth="1"/>
    <col min="3324" max="3324" width="13.453125" style="158" customWidth="1"/>
    <col min="3325" max="3325" width="10.7265625" style="158" customWidth="1"/>
    <col min="3326" max="3326" width="15.26953125" style="158" bestFit="1" customWidth="1"/>
    <col min="3327" max="3327" width="10.7265625" style="158" customWidth="1"/>
    <col min="3328" max="3328" width="26.7265625" style="158" customWidth="1"/>
    <col min="3329" max="3329" width="13.26953125" style="158" customWidth="1"/>
    <col min="3330" max="3330" width="10.7265625" style="158" customWidth="1"/>
    <col min="3331" max="3331" width="20.54296875" style="158" bestFit="1" customWidth="1"/>
    <col min="3332" max="3332" width="10.7265625" style="158" customWidth="1"/>
    <col min="3333" max="3333" width="20.26953125" style="158" customWidth="1"/>
    <col min="3334" max="3334" width="23.7265625" style="158" customWidth="1"/>
    <col min="3335" max="3335" width="17.7265625" style="158" bestFit="1" customWidth="1"/>
    <col min="3336" max="3573" width="11.453125" style="158"/>
    <col min="3574" max="3574" width="19.26953125" style="158" customWidth="1"/>
    <col min="3575" max="3575" width="59.26953125" style="158" customWidth="1"/>
    <col min="3576" max="3577" width="5.26953125" style="158" customWidth="1"/>
    <col min="3578" max="3578" width="7.26953125" style="158" customWidth="1"/>
    <col min="3579" max="3579" width="5.26953125" style="158" customWidth="1"/>
    <col min="3580" max="3580" width="13.453125" style="158" customWidth="1"/>
    <col min="3581" max="3581" width="10.7265625" style="158" customWidth="1"/>
    <col min="3582" max="3582" width="15.26953125" style="158" bestFit="1" customWidth="1"/>
    <col min="3583" max="3583" width="10.7265625" style="158" customWidth="1"/>
    <col min="3584" max="3584" width="26.7265625" style="158" customWidth="1"/>
    <col min="3585" max="3585" width="13.26953125" style="158" customWidth="1"/>
    <col min="3586" max="3586" width="10.7265625" style="158" customWidth="1"/>
    <col min="3587" max="3587" width="20.54296875" style="158" bestFit="1" customWidth="1"/>
    <col min="3588" max="3588" width="10.7265625" style="158" customWidth="1"/>
    <col min="3589" max="3589" width="20.26953125" style="158" customWidth="1"/>
    <col min="3590" max="3590" width="23.7265625" style="158" customWidth="1"/>
    <col min="3591" max="3591" width="17.7265625" style="158" bestFit="1" customWidth="1"/>
    <col min="3592" max="3829" width="11.453125" style="158"/>
    <col min="3830" max="3830" width="19.26953125" style="158" customWidth="1"/>
    <col min="3831" max="3831" width="59.26953125" style="158" customWidth="1"/>
    <col min="3832" max="3833" width="5.26953125" style="158" customWidth="1"/>
    <col min="3834" max="3834" width="7.26953125" style="158" customWidth="1"/>
    <col min="3835" max="3835" width="5.26953125" style="158" customWidth="1"/>
    <col min="3836" max="3836" width="13.453125" style="158" customWidth="1"/>
    <col min="3837" max="3837" width="10.7265625" style="158" customWidth="1"/>
    <col min="3838" max="3838" width="15.26953125" style="158" bestFit="1" customWidth="1"/>
    <col min="3839" max="3839" width="10.7265625" style="158" customWidth="1"/>
    <col min="3840" max="3840" width="26.7265625" style="158" customWidth="1"/>
    <col min="3841" max="3841" width="13.26953125" style="158" customWidth="1"/>
    <col min="3842" max="3842" width="10.7265625" style="158" customWidth="1"/>
    <col min="3843" max="3843" width="20.54296875" style="158" bestFit="1" customWidth="1"/>
    <col min="3844" max="3844" width="10.7265625" style="158" customWidth="1"/>
    <col min="3845" max="3845" width="20.26953125" style="158" customWidth="1"/>
    <col min="3846" max="3846" width="23.7265625" style="158" customWidth="1"/>
    <col min="3847" max="3847" width="17.7265625" style="158" bestFit="1" customWidth="1"/>
    <col min="3848" max="4085" width="11.453125" style="158"/>
    <col min="4086" max="4086" width="19.26953125" style="158" customWidth="1"/>
    <col min="4087" max="4087" width="59.26953125" style="158" customWidth="1"/>
    <col min="4088" max="4089" width="5.26953125" style="158" customWidth="1"/>
    <col min="4090" max="4090" width="7.26953125" style="158" customWidth="1"/>
    <col min="4091" max="4091" width="5.26953125" style="158" customWidth="1"/>
    <col min="4092" max="4092" width="13.453125" style="158" customWidth="1"/>
    <col min="4093" max="4093" width="10.7265625" style="158" customWidth="1"/>
    <col min="4094" max="4094" width="15.26953125" style="158" bestFit="1" customWidth="1"/>
    <col min="4095" max="4095" width="10.7265625" style="158" customWidth="1"/>
    <col min="4096" max="4096" width="26.7265625" style="158" customWidth="1"/>
    <col min="4097" max="4097" width="13.26953125" style="158" customWidth="1"/>
    <col min="4098" max="4098" width="10.7265625" style="158" customWidth="1"/>
    <col min="4099" max="4099" width="20.54296875" style="158" bestFit="1" customWidth="1"/>
    <col min="4100" max="4100" width="10.7265625" style="158" customWidth="1"/>
    <col min="4101" max="4101" width="20.26953125" style="158" customWidth="1"/>
    <col min="4102" max="4102" width="23.7265625" style="158" customWidth="1"/>
    <col min="4103" max="4103" width="17.7265625" style="158" bestFit="1" customWidth="1"/>
    <col min="4104" max="4341" width="11.453125" style="158"/>
    <col min="4342" max="4342" width="19.26953125" style="158" customWidth="1"/>
    <col min="4343" max="4343" width="59.26953125" style="158" customWidth="1"/>
    <col min="4344" max="4345" width="5.26953125" style="158" customWidth="1"/>
    <col min="4346" max="4346" width="7.26953125" style="158" customWidth="1"/>
    <col min="4347" max="4347" width="5.26953125" style="158" customWidth="1"/>
    <col min="4348" max="4348" width="13.453125" style="158" customWidth="1"/>
    <col min="4349" max="4349" width="10.7265625" style="158" customWidth="1"/>
    <col min="4350" max="4350" width="15.26953125" style="158" bestFit="1" customWidth="1"/>
    <col min="4351" max="4351" width="10.7265625" style="158" customWidth="1"/>
    <col min="4352" max="4352" width="26.7265625" style="158" customWidth="1"/>
    <col min="4353" max="4353" width="13.26953125" style="158" customWidth="1"/>
    <col min="4354" max="4354" width="10.7265625" style="158" customWidth="1"/>
    <col min="4355" max="4355" width="20.54296875" style="158" bestFit="1" customWidth="1"/>
    <col min="4356" max="4356" width="10.7265625" style="158" customWidth="1"/>
    <col min="4357" max="4357" width="20.26953125" style="158" customWidth="1"/>
    <col min="4358" max="4358" width="23.7265625" style="158" customWidth="1"/>
    <col min="4359" max="4359" width="17.7265625" style="158" bestFit="1" customWidth="1"/>
    <col min="4360" max="4597" width="11.453125" style="158"/>
    <col min="4598" max="4598" width="19.26953125" style="158" customWidth="1"/>
    <col min="4599" max="4599" width="59.26953125" style="158" customWidth="1"/>
    <col min="4600" max="4601" width="5.26953125" style="158" customWidth="1"/>
    <col min="4602" max="4602" width="7.26953125" style="158" customWidth="1"/>
    <col min="4603" max="4603" width="5.26953125" style="158" customWidth="1"/>
    <col min="4604" max="4604" width="13.453125" style="158" customWidth="1"/>
    <col min="4605" max="4605" width="10.7265625" style="158" customWidth="1"/>
    <col min="4606" max="4606" width="15.26953125" style="158" bestFit="1" customWidth="1"/>
    <col min="4607" max="4607" width="10.7265625" style="158" customWidth="1"/>
    <col min="4608" max="4608" width="26.7265625" style="158" customWidth="1"/>
    <col min="4609" max="4609" width="13.26953125" style="158" customWidth="1"/>
    <col min="4610" max="4610" width="10.7265625" style="158" customWidth="1"/>
    <col min="4611" max="4611" width="20.54296875" style="158" bestFit="1" customWidth="1"/>
    <col min="4612" max="4612" width="10.7265625" style="158" customWidth="1"/>
    <col min="4613" max="4613" width="20.26953125" style="158" customWidth="1"/>
    <col min="4614" max="4614" width="23.7265625" style="158" customWidth="1"/>
    <col min="4615" max="4615" width="17.7265625" style="158" bestFit="1" customWidth="1"/>
    <col min="4616" max="4853" width="11.453125" style="158"/>
    <col min="4854" max="4854" width="19.26953125" style="158" customWidth="1"/>
    <col min="4855" max="4855" width="59.26953125" style="158" customWidth="1"/>
    <col min="4856" max="4857" width="5.26953125" style="158" customWidth="1"/>
    <col min="4858" max="4858" width="7.26953125" style="158" customWidth="1"/>
    <col min="4859" max="4859" width="5.26953125" style="158" customWidth="1"/>
    <col min="4860" max="4860" width="13.453125" style="158" customWidth="1"/>
    <col min="4861" max="4861" width="10.7265625" style="158" customWidth="1"/>
    <col min="4862" max="4862" width="15.26953125" style="158" bestFit="1" customWidth="1"/>
    <col min="4863" max="4863" width="10.7265625" style="158" customWidth="1"/>
    <col min="4864" max="4864" width="26.7265625" style="158" customWidth="1"/>
    <col min="4865" max="4865" width="13.26953125" style="158" customWidth="1"/>
    <col min="4866" max="4866" width="10.7265625" style="158" customWidth="1"/>
    <col min="4867" max="4867" width="20.54296875" style="158" bestFit="1" customWidth="1"/>
    <col min="4868" max="4868" width="10.7265625" style="158" customWidth="1"/>
    <col min="4869" max="4869" width="20.26953125" style="158" customWidth="1"/>
    <col min="4870" max="4870" width="23.7265625" style="158" customWidth="1"/>
    <col min="4871" max="4871" width="17.7265625" style="158" bestFit="1" customWidth="1"/>
    <col min="4872" max="5109" width="11.453125" style="158"/>
    <col min="5110" max="5110" width="19.26953125" style="158" customWidth="1"/>
    <col min="5111" max="5111" width="59.26953125" style="158" customWidth="1"/>
    <col min="5112" max="5113" width="5.26953125" style="158" customWidth="1"/>
    <col min="5114" max="5114" width="7.26953125" style="158" customWidth="1"/>
    <col min="5115" max="5115" width="5.26953125" style="158" customWidth="1"/>
    <col min="5116" max="5116" width="13.453125" style="158" customWidth="1"/>
    <col min="5117" max="5117" width="10.7265625" style="158" customWidth="1"/>
    <col min="5118" max="5118" width="15.26953125" style="158" bestFit="1" customWidth="1"/>
    <col min="5119" max="5119" width="10.7265625" style="158" customWidth="1"/>
    <col min="5120" max="5120" width="26.7265625" style="158" customWidth="1"/>
    <col min="5121" max="5121" width="13.26953125" style="158" customWidth="1"/>
    <col min="5122" max="5122" width="10.7265625" style="158" customWidth="1"/>
    <col min="5123" max="5123" width="20.54296875" style="158" bestFit="1" customWidth="1"/>
    <col min="5124" max="5124" width="10.7265625" style="158" customWidth="1"/>
    <col min="5125" max="5125" width="20.26953125" style="158" customWidth="1"/>
    <col min="5126" max="5126" width="23.7265625" style="158" customWidth="1"/>
    <col min="5127" max="5127" width="17.7265625" style="158" bestFit="1" customWidth="1"/>
    <col min="5128" max="5365" width="11.453125" style="158"/>
    <col min="5366" max="5366" width="19.26953125" style="158" customWidth="1"/>
    <col min="5367" max="5367" width="59.26953125" style="158" customWidth="1"/>
    <col min="5368" max="5369" width="5.26953125" style="158" customWidth="1"/>
    <col min="5370" max="5370" width="7.26953125" style="158" customWidth="1"/>
    <col min="5371" max="5371" width="5.26953125" style="158" customWidth="1"/>
    <col min="5372" max="5372" width="13.453125" style="158" customWidth="1"/>
    <col min="5373" max="5373" width="10.7265625" style="158" customWidth="1"/>
    <col min="5374" max="5374" width="15.26953125" style="158" bestFit="1" customWidth="1"/>
    <col min="5375" max="5375" width="10.7265625" style="158" customWidth="1"/>
    <col min="5376" max="5376" width="26.7265625" style="158" customWidth="1"/>
    <col min="5377" max="5377" width="13.26953125" style="158" customWidth="1"/>
    <col min="5378" max="5378" width="10.7265625" style="158" customWidth="1"/>
    <col min="5379" max="5379" width="20.54296875" style="158" bestFit="1" customWidth="1"/>
    <col min="5380" max="5380" width="10.7265625" style="158" customWidth="1"/>
    <col min="5381" max="5381" width="20.26953125" style="158" customWidth="1"/>
    <col min="5382" max="5382" width="23.7265625" style="158" customWidth="1"/>
    <col min="5383" max="5383" width="17.7265625" style="158" bestFit="1" customWidth="1"/>
    <col min="5384" max="5621" width="11.453125" style="158"/>
    <col min="5622" max="5622" width="19.26953125" style="158" customWidth="1"/>
    <col min="5623" max="5623" width="59.26953125" style="158" customWidth="1"/>
    <col min="5624" max="5625" width="5.26953125" style="158" customWidth="1"/>
    <col min="5626" max="5626" width="7.26953125" style="158" customWidth="1"/>
    <col min="5627" max="5627" width="5.26953125" style="158" customWidth="1"/>
    <col min="5628" max="5628" width="13.453125" style="158" customWidth="1"/>
    <col min="5629" max="5629" width="10.7265625" style="158" customWidth="1"/>
    <col min="5630" max="5630" width="15.26953125" style="158" bestFit="1" customWidth="1"/>
    <col min="5631" max="5631" width="10.7265625" style="158" customWidth="1"/>
    <col min="5632" max="5632" width="26.7265625" style="158" customWidth="1"/>
    <col min="5633" max="5633" width="13.26953125" style="158" customWidth="1"/>
    <col min="5634" max="5634" width="10.7265625" style="158" customWidth="1"/>
    <col min="5635" max="5635" width="20.54296875" style="158" bestFit="1" customWidth="1"/>
    <col min="5636" max="5636" width="10.7265625" style="158" customWidth="1"/>
    <col min="5637" max="5637" width="20.26953125" style="158" customWidth="1"/>
    <col min="5638" max="5638" width="23.7265625" style="158" customWidth="1"/>
    <col min="5639" max="5639" width="17.7265625" style="158" bestFit="1" customWidth="1"/>
    <col min="5640" max="5877" width="11.453125" style="158"/>
    <col min="5878" max="5878" width="19.26953125" style="158" customWidth="1"/>
    <col min="5879" max="5879" width="59.26953125" style="158" customWidth="1"/>
    <col min="5880" max="5881" width="5.26953125" style="158" customWidth="1"/>
    <col min="5882" max="5882" width="7.26953125" style="158" customWidth="1"/>
    <col min="5883" max="5883" width="5.26953125" style="158" customWidth="1"/>
    <col min="5884" max="5884" width="13.453125" style="158" customWidth="1"/>
    <col min="5885" max="5885" width="10.7265625" style="158" customWidth="1"/>
    <col min="5886" max="5886" width="15.26953125" style="158" bestFit="1" customWidth="1"/>
    <col min="5887" max="5887" width="10.7265625" style="158" customWidth="1"/>
    <col min="5888" max="5888" width="26.7265625" style="158" customWidth="1"/>
    <col min="5889" max="5889" width="13.26953125" style="158" customWidth="1"/>
    <col min="5890" max="5890" width="10.7265625" style="158" customWidth="1"/>
    <col min="5891" max="5891" width="20.54296875" style="158" bestFit="1" customWidth="1"/>
    <col min="5892" max="5892" width="10.7265625" style="158" customWidth="1"/>
    <col min="5893" max="5893" width="20.26953125" style="158" customWidth="1"/>
    <col min="5894" max="5894" width="23.7265625" style="158" customWidth="1"/>
    <col min="5895" max="5895" width="17.7265625" style="158" bestFit="1" customWidth="1"/>
    <col min="5896" max="6133" width="11.453125" style="158"/>
    <col min="6134" max="6134" width="19.26953125" style="158" customWidth="1"/>
    <col min="6135" max="6135" width="59.26953125" style="158" customWidth="1"/>
    <col min="6136" max="6137" width="5.26953125" style="158" customWidth="1"/>
    <col min="6138" max="6138" width="7.26953125" style="158" customWidth="1"/>
    <col min="6139" max="6139" width="5.26953125" style="158" customWidth="1"/>
    <col min="6140" max="6140" width="13.453125" style="158" customWidth="1"/>
    <col min="6141" max="6141" width="10.7265625" style="158" customWidth="1"/>
    <col min="6142" max="6142" width="15.26953125" style="158" bestFit="1" customWidth="1"/>
    <col min="6143" max="6143" width="10.7265625" style="158" customWidth="1"/>
    <col min="6144" max="6144" width="26.7265625" style="158" customWidth="1"/>
    <col min="6145" max="6145" width="13.26953125" style="158" customWidth="1"/>
    <col min="6146" max="6146" width="10.7265625" style="158" customWidth="1"/>
    <col min="6147" max="6147" width="20.54296875" style="158" bestFit="1" customWidth="1"/>
    <col min="6148" max="6148" width="10.7265625" style="158" customWidth="1"/>
    <col min="6149" max="6149" width="20.26953125" style="158" customWidth="1"/>
    <col min="6150" max="6150" width="23.7265625" style="158" customWidth="1"/>
    <col min="6151" max="6151" width="17.7265625" style="158" bestFit="1" customWidth="1"/>
    <col min="6152" max="6389" width="11.453125" style="158"/>
    <col min="6390" max="6390" width="19.26953125" style="158" customWidth="1"/>
    <col min="6391" max="6391" width="59.26953125" style="158" customWidth="1"/>
    <col min="6392" max="6393" width="5.26953125" style="158" customWidth="1"/>
    <col min="6394" max="6394" width="7.26953125" style="158" customWidth="1"/>
    <col min="6395" max="6395" width="5.26953125" style="158" customWidth="1"/>
    <col min="6396" max="6396" width="13.453125" style="158" customWidth="1"/>
    <col min="6397" max="6397" width="10.7265625" style="158" customWidth="1"/>
    <col min="6398" max="6398" width="15.26953125" style="158" bestFit="1" customWidth="1"/>
    <col min="6399" max="6399" width="10.7265625" style="158" customWidth="1"/>
    <col min="6400" max="6400" width="26.7265625" style="158" customWidth="1"/>
    <col min="6401" max="6401" width="13.26953125" style="158" customWidth="1"/>
    <col min="6402" max="6402" width="10.7265625" style="158" customWidth="1"/>
    <col min="6403" max="6403" width="20.54296875" style="158" bestFit="1" customWidth="1"/>
    <col min="6404" max="6404" width="10.7265625" style="158" customWidth="1"/>
    <col min="6405" max="6405" width="20.26953125" style="158" customWidth="1"/>
    <col min="6406" max="6406" width="23.7265625" style="158" customWidth="1"/>
    <col min="6407" max="6407" width="17.7265625" style="158" bestFit="1" customWidth="1"/>
    <col min="6408" max="6645" width="11.453125" style="158"/>
    <col min="6646" max="6646" width="19.26953125" style="158" customWidth="1"/>
    <col min="6647" max="6647" width="59.26953125" style="158" customWidth="1"/>
    <col min="6648" max="6649" width="5.26953125" style="158" customWidth="1"/>
    <col min="6650" max="6650" width="7.26953125" style="158" customWidth="1"/>
    <col min="6651" max="6651" width="5.26953125" style="158" customWidth="1"/>
    <col min="6652" max="6652" width="13.453125" style="158" customWidth="1"/>
    <col min="6653" max="6653" width="10.7265625" style="158" customWidth="1"/>
    <col min="6654" max="6654" width="15.26953125" style="158" bestFit="1" customWidth="1"/>
    <col min="6655" max="6655" width="10.7265625" style="158" customWidth="1"/>
    <col min="6656" max="6656" width="26.7265625" style="158" customWidth="1"/>
    <col min="6657" max="6657" width="13.26953125" style="158" customWidth="1"/>
    <col min="6658" max="6658" width="10.7265625" style="158" customWidth="1"/>
    <col min="6659" max="6659" width="20.54296875" style="158" bestFit="1" customWidth="1"/>
    <col min="6660" max="6660" width="10.7265625" style="158" customWidth="1"/>
    <col min="6661" max="6661" width="20.26953125" style="158" customWidth="1"/>
    <col min="6662" max="6662" width="23.7265625" style="158" customWidth="1"/>
    <col min="6663" max="6663" width="17.7265625" style="158" bestFit="1" customWidth="1"/>
    <col min="6664" max="6901" width="11.453125" style="158"/>
    <col min="6902" max="6902" width="19.26953125" style="158" customWidth="1"/>
    <col min="6903" max="6903" width="59.26953125" style="158" customWidth="1"/>
    <col min="6904" max="6905" width="5.26953125" style="158" customWidth="1"/>
    <col min="6906" max="6906" width="7.26953125" style="158" customWidth="1"/>
    <col min="6907" max="6907" width="5.26953125" style="158" customWidth="1"/>
    <col min="6908" max="6908" width="13.453125" style="158" customWidth="1"/>
    <col min="6909" max="6909" width="10.7265625" style="158" customWidth="1"/>
    <col min="6910" max="6910" width="15.26953125" style="158" bestFit="1" customWidth="1"/>
    <col min="6911" max="6911" width="10.7265625" style="158" customWidth="1"/>
    <col min="6912" max="6912" width="26.7265625" style="158" customWidth="1"/>
    <col min="6913" max="6913" width="13.26953125" style="158" customWidth="1"/>
    <col min="6914" max="6914" width="10.7265625" style="158" customWidth="1"/>
    <col min="6915" max="6915" width="20.54296875" style="158" bestFit="1" customWidth="1"/>
    <col min="6916" max="6916" width="10.7265625" style="158" customWidth="1"/>
    <col min="6917" max="6917" width="20.26953125" style="158" customWidth="1"/>
    <col min="6918" max="6918" width="23.7265625" style="158" customWidth="1"/>
    <col min="6919" max="6919" width="17.7265625" style="158" bestFit="1" customWidth="1"/>
    <col min="6920" max="7157" width="11.453125" style="158"/>
    <col min="7158" max="7158" width="19.26953125" style="158" customWidth="1"/>
    <col min="7159" max="7159" width="59.26953125" style="158" customWidth="1"/>
    <col min="7160" max="7161" width="5.26953125" style="158" customWidth="1"/>
    <col min="7162" max="7162" width="7.26953125" style="158" customWidth="1"/>
    <col min="7163" max="7163" width="5.26953125" style="158" customWidth="1"/>
    <col min="7164" max="7164" width="13.453125" style="158" customWidth="1"/>
    <col min="7165" max="7165" width="10.7265625" style="158" customWidth="1"/>
    <col min="7166" max="7166" width="15.26953125" style="158" bestFit="1" customWidth="1"/>
    <col min="7167" max="7167" width="10.7265625" style="158" customWidth="1"/>
    <col min="7168" max="7168" width="26.7265625" style="158" customWidth="1"/>
    <col min="7169" max="7169" width="13.26953125" style="158" customWidth="1"/>
    <col min="7170" max="7170" width="10.7265625" style="158" customWidth="1"/>
    <col min="7171" max="7171" width="20.54296875" style="158" bestFit="1" customWidth="1"/>
    <col min="7172" max="7172" width="10.7265625" style="158" customWidth="1"/>
    <col min="7173" max="7173" width="20.26953125" style="158" customWidth="1"/>
    <col min="7174" max="7174" width="23.7265625" style="158" customWidth="1"/>
    <col min="7175" max="7175" width="17.7265625" style="158" bestFit="1" customWidth="1"/>
    <col min="7176" max="7413" width="11.453125" style="158"/>
    <col min="7414" max="7414" width="19.26953125" style="158" customWidth="1"/>
    <col min="7415" max="7415" width="59.26953125" style="158" customWidth="1"/>
    <col min="7416" max="7417" width="5.26953125" style="158" customWidth="1"/>
    <col min="7418" max="7418" width="7.26953125" style="158" customWidth="1"/>
    <col min="7419" max="7419" width="5.26953125" style="158" customWidth="1"/>
    <col min="7420" max="7420" width="13.453125" style="158" customWidth="1"/>
    <col min="7421" max="7421" width="10.7265625" style="158" customWidth="1"/>
    <col min="7422" max="7422" width="15.26953125" style="158" bestFit="1" customWidth="1"/>
    <col min="7423" max="7423" width="10.7265625" style="158" customWidth="1"/>
    <col min="7424" max="7424" width="26.7265625" style="158" customWidth="1"/>
    <col min="7425" max="7425" width="13.26953125" style="158" customWidth="1"/>
    <col min="7426" max="7426" width="10.7265625" style="158" customWidth="1"/>
    <col min="7427" max="7427" width="20.54296875" style="158" bestFit="1" customWidth="1"/>
    <col min="7428" max="7428" width="10.7265625" style="158" customWidth="1"/>
    <col min="7429" max="7429" width="20.26953125" style="158" customWidth="1"/>
    <col min="7430" max="7430" width="23.7265625" style="158" customWidth="1"/>
    <col min="7431" max="7431" width="17.7265625" style="158" bestFit="1" customWidth="1"/>
    <col min="7432" max="7669" width="11.453125" style="158"/>
    <col min="7670" max="7670" width="19.26953125" style="158" customWidth="1"/>
    <col min="7671" max="7671" width="59.26953125" style="158" customWidth="1"/>
    <col min="7672" max="7673" width="5.26953125" style="158" customWidth="1"/>
    <col min="7674" max="7674" width="7.26953125" style="158" customWidth="1"/>
    <col min="7675" max="7675" width="5.26953125" style="158" customWidth="1"/>
    <col min="7676" max="7676" width="13.453125" style="158" customWidth="1"/>
    <col min="7677" max="7677" width="10.7265625" style="158" customWidth="1"/>
    <col min="7678" max="7678" width="15.26953125" style="158" bestFit="1" customWidth="1"/>
    <col min="7679" max="7679" width="10.7265625" style="158" customWidth="1"/>
    <col min="7680" max="7680" width="26.7265625" style="158" customWidth="1"/>
    <col min="7681" max="7681" width="13.26953125" style="158" customWidth="1"/>
    <col min="7682" max="7682" width="10.7265625" style="158" customWidth="1"/>
    <col min="7683" max="7683" width="20.54296875" style="158" bestFit="1" customWidth="1"/>
    <col min="7684" max="7684" width="10.7265625" style="158" customWidth="1"/>
    <col min="7685" max="7685" width="20.26953125" style="158" customWidth="1"/>
    <col min="7686" max="7686" width="23.7265625" style="158" customWidth="1"/>
    <col min="7687" max="7687" width="17.7265625" style="158" bestFit="1" customWidth="1"/>
    <col min="7688" max="7925" width="11.453125" style="158"/>
    <col min="7926" max="7926" width="19.26953125" style="158" customWidth="1"/>
    <col min="7927" max="7927" width="59.26953125" style="158" customWidth="1"/>
    <col min="7928" max="7929" width="5.26953125" style="158" customWidth="1"/>
    <col min="7930" max="7930" width="7.26953125" style="158" customWidth="1"/>
    <col min="7931" max="7931" width="5.26953125" style="158" customWidth="1"/>
    <col min="7932" max="7932" width="13.453125" style="158" customWidth="1"/>
    <col min="7933" max="7933" width="10.7265625" style="158" customWidth="1"/>
    <col min="7934" max="7934" width="15.26953125" style="158" bestFit="1" customWidth="1"/>
    <col min="7935" max="7935" width="10.7265625" style="158" customWidth="1"/>
    <col min="7936" max="7936" width="26.7265625" style="158" customWidth="1"/>
    <col min="7937" max="7937" width="13.26953125" style="158" customWidth="1"/>
    <col min="7938" max="7938" width="10.7265625" style="158" customWidth="1"/>
    <col min="7939" max="7939" width="20.54296875" style="158" bestFit="1" customWidth="1"/>
    <col min="7940" max="7940" width="10.7265625" style="158" customWidth="1"/>
    <col min="7941" max="7941" width="20.26953125" style="158" customWidth="1"/>
    <col min="7942" max="7942" width="23.7265625" style="158" customWidth="1"/>
    <col min="7943" max="7943" width="17.7265625" style="158" bestFit="1" customWidth="1"/>
    <col min="7944" max="8181" width="11.453125" style="158"/>
    <col min="8182" max="8182" width="19.26953125" style="158" customWidth="1"/>
    <col min="8183" max="8183" width="59.26953125" style="158" customWidth="1"/>
    <col min="8184" max="8185" width="5.26953125" style="158" customWidth="1"/>
    <col min="8186" max="8186" width="7.26953125" style="158" customWidth="1"/>
    <col min="8187" max="8187" width="5.26953125" style="158" customWidth="1"/>
    <col min="8188" max="8188" width="13.453125" style="158" customWidth="1"/>
    <col min="8189" max="8189" width="10.7265625" style="158" customWidth="1"/>
    <col min="8190" max="8190" width="15.26953125" style="158" bestFit="1" customWidth="1"/>
    <col min="8191" max="8191" width="10.7265625" style="158" customWidth="1"/>
    <col min="8192" max="8192" width="26.7265625" style="158" customWidth="1"/>
    <col min="8193" max="8193" width="13.26953125" style="158" customWidth="1"/>
    <col min="8194" max="8194" width="10.7265625" style="158" customWidth="1"/>
    <col min="8195" max="8195" width="20.54296875" style="158" bestFit="1" customWidth="1"/>
    <col min="8196" max="8196" width="10.7265625" style="158" customWidth="1"/>
    <col min="8197" max="8197" width="20.26953125" style="158" customWidth="1"/>
    <col min="8198" max="8198" width="23.7265625" style="158" customWidth="1"/>
    <col min="8199" max="8199" width="17.7265625" style="158" bestFit="1" customWidth="1"/>
    <col min="8200" max="8437" width="11.453125" style="158"/>
    <col min="8438" max="8438" width="19.26953125" style="158" customWidth="1"/>
    <col min="8439" max="8439" width="59.26953125" style="158" customWidth="1"/>
    <col min="8440" max="8441" width="5.26953125" style="158" customWidth="1"/>
    <col min="8442" max="8442" width="7.26953125" style="158" customWidth="1"/>
    <col min="8443" max="8443" width="5.26953125" style="158" customWidth="1"/>
    <col min="8444" max="8444" width="13.453125" style="158" customWidth="1"/>
    <col min="8445" max="8445" width="10.7265625" style="158" customWidth="1"/>
    <col min="8446" max="8446" width="15.26953125" style="158" bestFit="1" customWidth="1"/>
    <col min="8447" max="8447" width="10.7265625" style="158" customWidth="1"/>
    <col min="8448" max="8448" width="26.7265625" style="158" customWidth="1"/>
    <col min="8449" max="8449" width="13.26953125" style="158" customWidth="1"/>
    <col min="8450" max="8450" width="10.7265625" style="158" customWidth="1"/>
    <col min="8451" max="8451" width="20.54296875" style="158" bestFit="1" customWidth="1"/>
    <col min="8452" max="8452" width="10.7265625" style="158" customWidth="1"/>
    <col min="8453" max="8453" width="20.26953125" style="158" customWidth="1"/>
    <col min="8454" max="8454" width="23.7265625" style="158" customWidth="1"/>
    <col min="8455" max="8455" width="17.7265625" style="158" bestFit="1" customWidth="1"/>
    <col min="8456" max="8693" width="11.453125" style="158"/>
    <col min="8694" max="8694" width="19.26953125" style="158" customWidth="1"/>
    <col min="8695" max="8695" width="59.26953125" style="158" customWidth="1"/>
    <col min="8696" max="8697" width="5.26953125" style="158" customWidth="1"/>
    <col min="8698" max="8698" width="7.26953125" style="158" customWidth="1"/>
    <col min="8699" max="8699" width="5.26953125" style="158" customWidth="1"/>
    <col min="8700" max="8700" width="13.453125" style="158" customWidth="1"/>
    <col min="8701" max="8701" width="10.7265625" style="158" customWidth="1"/>
    <col min="8702" max="8702" width="15.26953125" style="158" bestFit="1" customWidth="1"/>
    <col min="8703" max="8703" width="10.7265625" style="158" customWidth="1"/>
    <col min="8704" max="8704" width="26.7265625" style="158" customWidth="1"/>
    <col min="8705" max="8705" width="13.26953125" style="158" customWidth="1"/>
    <col min="8706" max="8706" width="10.7265625" style="158" customWidth="1"/>
    <col min="8707" max="8707" width="20.54296875" style="158" bestFit="1" customWidth="1"/>
    <col min="8708" max="8708" width="10.7265625" style="158" customWidth="1"/>
    <col min="8709" max="8709" width="20.26953125" style="158" customWidth="1"/>
    <col min="8710" max="8710" width="23.7265625" style="158" customWidth="1"/>
    <col min="8711" max="8711" width="17.7265625" style="158" bestFit="1" customWidth="1"/>
    <col min="8712" max="8949" width="11.453125" style="158"/>
    <col min="8950" max="8950" width="19.26953125" style="158" customWidth="1"/>
    <col min="8951" max="8951" width="59.26953125" style="158" customWidth="1"/>
    <col min="8952" max="8953" width="5.26953125" style="158" customWidth="1"/>
    <col min="8954" max="8954" width="7.26953125" style="158" customWidth="1"/>
    <col min="8955" max="8955" width="5.26953125" style="158" customWidth="1"/>
    <col min="8956" max="8956" width="13.453125" style="158" customWidth="1"/>
    <col min="8957" max="8957" width="10.7265625" style="158" customWidth="1"/>
    <col min="8958" max="8958" width="15.26953125" style="158" bestFit="1" customWidth="1"/>
    <col min="8959" max="8959" width="10.7265625" style="158" customWidth="1"/>
    <col min="8960" max="8960" width="26.7265625" style="158" customWidth="1"/>
    <col min="8961" max="8961" width="13.26953125" style="158" customWidth="1"/>
    <col min="8962" max="8962" width="10.7265625" style="158" customWidth="1"/>
    <col min="8963" max="8963" width="20.54296875" style="158" bestFit="1" customWidth="1"/>
    <col min="8964" max="8964" width="10.7265625" style="158" customWidth="1"/>
    <col min="8965" max="8965" width="20.26953125" style="158" customWidth="1"/>
    <col min="8966" max="8966" width="23.7265625" style="158" customWidth="1"/>
    <col min="8967" max="8967" width="17.7265625" style="158" bestFit="1" customWidth="1"/>
    <col min="8968" max="9205" width="11.453125" style="158"/>
    <col min="9206" max="9206" width="19.26953125" style="158" customWidth="1"/>
    <col min="9207" max="9207" width="59.26953125" style="158" customWidth="1"/>
    <col min="9208" max="9209" width="5.26953125" style="158" customWidth="1"/>
    <col min="9210" max="9210" width="7.26953125" style="158" customWidth="1"/>
    <col min="9211" max="9211" width="5.26953125" style="158" customWidth="1"/>
    <col min="9212" max="9212" width="13.453125" style="158" customWidth="1"/>
    <col min="9213" max="9213" width="10.7265625" style="158" customWidth="1"/>
    <col min="9214" max="9214" width="15.26953125" style="158" bestFit="1" customWidth="1"/>
    <col min="9215" max="9215" width="10.7265625" style="158" customWidth="1"/>
    <col min="9216" max="9216" width="26.7265625" style="158" customWidth="1"/>
    <col min="9217" max="9217" width="13.26953125" style="158" customWidth="1"/>
    <col min="9218" max="9218" width="10.7265625" style="158" customWidth="1"/>
    <col min="9219" max="9219" width="20.54296875" style="158" bestFit="1" customWidth="1"/>
    <col min="9220" max="9220" width="10.7265625" style="158" customWidth="1"/>
    <col min="9221" max="9221" width="20.26953125" style="158" customWidth="1"/>
    <col min="9222" max="9222" width="23.7265625" style="158" customWidth="1"/>
    <col min="9223" max="9223" width="17.7265625" style="158" bestFit="1" customWidth="1"/>
    <col min="9224" max="9461" width="11.453125" style="158"/>
    <col min="9462" max="9462" width="19.26953125" style="158" customWidth="1"/>
    <col min="9463" max="9463" width="59.26953125" style="158" customWidth="1"/>
    <col min="9464" max="9465" width="5.26953125" style="158" customWidth="1"/>
    <col min="9466" max="9466" width="7.26953125" style="158" customWidth="1"/>
    <col min="9467" max="9467" width="5.26953125" style="158" customWidth="1"/>
    <col min="9468" max="9468" width="13.453125" style="158" customWidth="1"/>
    <col min="9469" max="9469" width="10.7265625" style="158" customWidth="1"/>
    <col min="9470" max="9470" width="15.26953125" style="158" bestFit="1" customWidth="1"/>
    <col min="9471" max="9471" width="10.7265625" style="158" customWidth="1"/>
    <col min="9472" max="9472" width="26.7265625" style="158" customWidth="1"/>
    <col min="9473" max="9473" width="13.26953125" style="158" customWidth="1"/>
    <col min="9474" max="9474" width="10.7265625" style="158" customWidth="1"/>
    <col min="9475" max="9475" width="20.54296875" style="158" bestFit="1" customWidth="1"/>
    <col min="9476" max="9476" width="10.7265625" style="158" customWidth="1"/>
    <col min="9477" max="9477" width="20.26953125" style="158" customWidth="1"/>
    <col min="9478" max="9478" width="23.7265625" style="158" customWidth="1"/>
    <col min="9479" max="9479" width="17.7265625" style="158" bestFit="1" customWidth="1"/>
    <col min="9480" max="9717" width="11.453125" style="158"/>
    <col min="9718" max="9718" width="19.26953125" style="158" customWidth="1"/>
    <col min="9719" max="9719" width="59.26953125" style="158" customWidth="1"/>
    <col min="9720" max="9721" width="5.26953125" style="158" customWidth="1"/>
    <col min="9722" max="9722" width="7.26953125" style="158" customWidth="1"/>
    <col min="9723" max="9723" width="5.26953125" style="158" customWidth="1"/>
    <col min="9724" max="9724" width="13.453125" style="158" customWidth="1"/>
    <col min="9725" max="9725" width="10.7265625" style="158" customWidth="1"/>
    <col min="9726" max="9726" width="15.26953125" style="158" bestFit="1" customWidth="1"/>
    <col min="9727" max="9727" width="10.7265625" style="158" customWidth="1"/>
    <col min="9728" max="9728" width="26.7265625" style="158" customWidth="1"/>
    <col min="9729" max="9729" width="13.26953125" style="158" customWidth="1"/>
    <col min="9730" max="9730" width="10.7265625" style="158" customWidth="1"/>
    <col min="9731" max="9731" width="20.54296875" style="158" bestFit="1" customWidth="1"/>
    <col min="9732" max="9732" width="10.7265625" style="158" customWidth="1"/>
    <col min="9733" max="9733" width="20.26953125" style="158" customWidth="1"/>
    <col min="9734" max="9734" width="23.7265625" style="158" customWidth="1"/>
    <col min="9735" max="9735" width="17.7265625" style="158" bestFit="1" customWidth="1"/>
    <col min="9736" max="9973" width="11.453125" style="158"/>
    <col min="9974" max="9974" width="19.26953125" style="158" customWidth="1"/>
    <col min="9975" max="9975" width="59.26953125" style="158" customWidth="1"/>
    <col min="9976" max="9977" width="5.26953125" style="158" customWidth="1"/>
    <col min="9978" max="9978" width="7.26953125" style="158" customWidth="1"/>
    <col min="9979" max="9979" width="5.26953125" style="158" customWidth="1"/>
    <col min="9980" max="9980" width="13.453125" style="158" customWidth="1"/>
    <col min="9981" max="9981" width="10.7265625" style="158" customWidth="1"/>
    <col min="9982" max="9982" width="15.26953125" style="158" bestFit="1" customWidth="1"/>
    <col min="9983" max="9983" width="10.7265625" style="158" customWidth="1"/>
    <col min="9984" max="9984" width="26.7265625" style="158" customWidth="1"/>
    <col min="9985" max="9985" width="13.26953125" style="158" customWidth="1"/>
    <col min="9986" max="9986" width="10.7265625" style="158" customWidth="1"/>
    <col min="9987" max="9987" width="20.54296875" style="158" bestFit="1" customWidth="1"/>
    <col min="9988" max="9988" width="10.7265625" style="158" customWidth="1"/>
    <col min="9989" max="9989" width="20.26953125" style="158" customWidth="1"/>
    <col min="9990" max="9990" width="23.7265625" style="158" customWidth="1"/>
    <col min="9991" max="9991" width="17.7265625" style="158" bestFit="1" customWidth="1"/>
    <col min="9992" max="10229" width="11.453125" style="158"/>
    <col min="10230" max="10230" width="19.26953125" style="158" customWidth="1"/>
    <col min="10231" max="10231" width="59.26953125" style="158" customWidth="1"/>
    <col min="10232" max="10233" width="5.26953125" style="158" customWidth="1"/>
    <col min="10234" max="10234" width="7.26953125" style="158" customWidth="1"/>
    <col min="10235" max="10235" width="5.26953125" style="158" customWidth="1"/>
    <col min="10236" max="10236" width="13.453125" style="158" customWidth="1"/>
    <col min="10237" max="10237" width="10.7265625" style="158" customWidth="1"/>
    <col min="10238" max="10238" width="15.26953125" style="158" bestFit="1" customWidth="1"/>
    <col min="10239" max="10239" width="10.7265625" style="158" customWidth="1"/>
    <col min="10240" max="10240" width="26.7265625" style="158" customWidth="1"/>
    <col min="10241" max="10241" width="13.26953125" style="158" customWidth="1"/>
    <col min="10242" max="10242" width="10.7265625" style="158" customWidth="1"/>
    <col min="10243" max="10243" width="20.54296875" style="158" bestFit="1" customWidth="1"/>
    <col min="10244" max="10244" width="10.7265625" style="158" customWidth="1"/>
    <col min="10245" max="10245" width="20.26953125" style="158" customWidth="1"/>
    <col min="10246" max="10246" width="23.7265625" style="158" customWidth="1"/>
    <col min="10247" max="10247" width="17.7265625" style="158" bestFit="1" customWidth="1"/>
    <col min="10248" max="10485" width="11.453125" style="158"/>
    <col min="10486" max="10486" width="19.26953125" style="158" customWidth="1"/>
    <col min="10487" max="10487" width="59.26953125" style="158" customWidth="1"/>
    <col min="10488" max="10489" width="5.26953125" style="158" customWidth="1"/>
    <col min="10490" max="10490" width="7.26953125" style="158" customWidth="1"/>
    <col min="10491" max="10491" width="5.26953125" style="158" customWidth="1"/>
    <col min="10492" max="10492" width="13.453125" style="158" customWidth="1"/>
    <col min="10493" max="10493" width="10.7265625" style="158" customWidth="1"/>
    <col min="10494" max="10494" width="15.26953125" style="158" bestFit="1" customWidth="1"/>
    <col min="10495" max="10495" width="10.7265625" style="158" customWidth="1"/>
    <col min="10496" max="10496" width="26.7265625" style="158" customWidth="1"/>
    <col min="10497" max="10497" width="13.26953125" style="158" customWidth="1"/>
    <col min="10498" max="10498" width="10.7265625" style="158" customWidth="1"/>
    <col min="10499" max="10499" width="20.54296875" style="158" bestFit="1" customWidth="1"/>
    <col min="10500" max="10500" width="10.7265625" style="158" customWidth="1"/>
    <col min="10501" max="10501" width="20.26953125" style="158" customWidth="1"/>
    <col min="10502" max="10502" width="23.7265625" style="158" customWidth="1"/>
    <col min="10503" max="10503" width="17.7265625" style="158" bestFit="1" customWidth="1"/>
    <col min="10504" max="10741" width="11.453125" style="158"/>
    <col min="10742" max="10742" width="19.26953125" style="158" customWidth="1"/>
    <col min="10743" max="10743" width="59.26953125" style="158" customWidth="1"/>
    <col min="10744" max="10745" width="5.26953125" style="158" customWidth="1"/>
    <col min="10746" max="10746" width="7.26953125" style="158" customWidth="1"/>
    <col min="10747" max="10747" width="5.26953125" style="158" customWidth="1"/>
    <col min="10748" max="10748" width="13.453125" style="158" customWidth="1"/>
    <col min="10749" max="10749" width="10.7265625" style="158" customWidth="1"/>
    <col min="10750" max="10750" width="15.26953125" style="158" bestFit="1" customWidth="1"/>
    <col min="10751" max="10751" width="10.7265625" style="158" customWidth="1"/>
    <col min="10752" max="10752" width="26.7265625" style="158" customWidth="1"/>
    <col min="10753" max="10753" width="13.26953125" style="158" customWidth="1"/>
    <col min="10754" max="10754" width="10.7265625" style="158" customWidth="1"/>
    <col min="10755" max="10755" width="20.54296875" style="158" bestFit="1" customWidth="1"/>
    <col min="10756" max="10756" width="10.7265625" style="158" customWidth="1"/>
    <col min="10757" max="10757" width="20.26953125" style="158" customWidth="1"/>
    <col min="10758" max="10758" width="23.7265625" style="158" customWidth="1"/>
    <col min="10759" max="10759" width="17.7265625" style="158" bestFit="1" customWidth="1"/>
    <col min="10760" max="10997" width="11.453125" style="158"/>
    <col min="10998" max="10998" width="19.26953125" style="158" customWidth="1"/>
    <col min="10999" max="10999" width="59.26953125" style="158" customWidth="1"/>
    <col min="11000" max="11001" width="5.26953125" style="158" customWidth="1"/>
    <col min="11002" max="11002" width="7.26953125" style="158" customWidth="1"/>
    <col min="11003" max="11003" width="5.26953125" style="158" customWidth="1"/>
    <col min="11004" max="11004" width="13.453125" style="158" customWidth="1"/>
    <col min="11005" max="11005" width="10.7265625" style="158" customWidth="1"/>
    <col min="11006" max="11006" width="15.26953125" style="158" bestFit="1" customWidth="1"/>
    <col min="11007" max="11007" width="10.7265625" style="158" customWidth="1"/>
    <col min="11008" max="11008" width="26.7265625" style="158" customWidth="1"/>
    <col min="11009" max="11009" width="13.26953125" style="158" customWidth="1"/>
    <col min="11010" max="11010" width="10.7265625" style="158" customWidth="1"/>
    <col min="11011" max="11011" width="20.54296875" style="158" bestFit="1" customWidth="1"/>
    <col min="11012" max="11012" width="10.7265625" style="158" customWidth="1"/>
    <col min="11013" max="11013" width="20.26953125" style="158" customWidth="1"/>
    <col min="11014" max="11014" width="23.7265625" style="158" customWidth="1"/>
    <col min="11015" max="11015" width="17.7265625" style="158" bestFit="1" customWidth="1"/>
    <col min="11016" max="11253" width="11.453125" style="158"/>
    <col min="11254" max="11254" width="19.26953125" style="158" customWidth="1"/>
    <col min="11255" max="11255" width="59.26953125" style="158" customWidth="1"/>
    <col min="11256" max="11257" width="5.26953125" style="158" customWidth="1"/>
    <col min="11258" max="11258" width="7.26953125" style="158" customWidth="1"/>
    <col min="11259" max="11259" width="5.26953125" style="158" customWidth="1"/>
    <col min="11260" max="11260" width="13.453125" style="158" customWidth="1"/>
    <col min="11261" max="11261" width="10.7265625" style="158" customWidth="1"/>
    <col min="11262" max="11262" width="15.26953125" style="158" bestFit="1" customWidth="1"/>
    <col min="11263" max="11263" width="10.7265625" style="158" customWidth="1"/>
    <col min="11264" max="11264" width="26.7265625" style="158" customWidth="1"/>
    <col min="11265" max="11265" width="13.26953125" style="158" customWidth="1"/>
    <col min="11266" max="11266" width="10.7265625" style="158" customWidth="1"/>
    <col min="11267" max="11267" width="20.54296875" style="158" bestFit="1" customWidth="1"/>
    <col min="11268" max="11268" width="10.7265625" style="158" customWidth="1"/>
    <col min="11269" max="11269" width="20.26953125" style="158" customWidth="1"/>
    <col min="11270" max="11270" width="23.7265625" style="158" customWidth="1"/>
    <col min="11271" max="11271" width="17.7265625" style="158" bestFit="1" customWidth="1"/>
    <col min="11272" max="11509" width="11.453125" style="158"/>
    <col min="11510" max="11510" width="19.26953125" style="158" customWidth="1"/>
    <col min="11511" max="11511" width="59.26953125" style="158" customWidth="1"/>
    <col min="11512" max="11513" width="5.26953125" style="158" customWidth="1"/>
    <col min="11514" max="11514" width="7.26953125" style="158" customWidth="1"/>
    <col min="11515" max="11515" width="5.26953125" style="158" customWidth="1"/>
    <col min="11516" max="11516" width="13.453125" style="158" customWidth="1"/>
    <col min="11517" max="11517" width="10.7265625" style="158" customWidth="1"/>
    <col min="11518" max="11518" width="15.26953125" style="158" bestFit="1" customWidth="1"/>
    <col min="11519" max="11519" width="10.7265625" style="158" customWidth="1"/>
    <col min="11520" max="11520" width="26.7265625" style="158" customWidth="1"/>
    <col min="11521" max="11521" width="13.26953125" style="158" customWidth="1"/>
    <col min="11522" max="11522" width="10.7265625" style="158" customWidth="1"/>
    <col min="11523" max="11523" width="20.54296875" style="158" bestFit="1" customWidth="1"/>
    <col min="11524" max="11524" width="10.7265625" style="158" customWidth="1"/>
    <col min="11525" max="11525" width="20.26953125" style="158" customWidth="1"/>
    <col min="11526" max="11526" width="23.7265625" style="158" customWidth="1"/>
    <col min="11527" max="11527" width="17.7265625" style="158" bestFit="1" customWidth="1"/>
    <col min="11528" max="11765" width="11.453125" style="158"/>
    <col min="11766" max="11766" width="19.26953125" style="158" customWidth="1"/>
    <col min="11767" max="11767" width="59.26953125" style="158" customWidth="1"/>
    <col min="11768" max="11769" width="5.26953125" style="158" customWidth="1"/>
    <col min="11770" max="11770" width="7.26953125" style="158" customWidth="1"/>
    <col min="11771" max="11771" width="5.26953125" style="158" customWidth="1"/>
    <col min="11772" max="11772" width="13.453125" style="158" customWidth="1"/>
    <col min="11773" max="11773" width="10.7265625" style="158" customWidth="1"/>
    <col min="11774" max="11774" width="15.26953125" style="158" bestFit="1" customWidth="1"/>
    <col min="11775" max="11775" width="10.7265625" style="158" customWidth="1"/>
    <col min="11776" max="11776" width="26.7265625" style="158" customWidth="1"/>
    <col min="11777" max="11777" width="13.26953125" style="158" customWidth="1"/>
    <col min="11778" max="11778" width="10.7265625" style="158" customWidth="1"/>
    <col min="11779" max="11779" width="20.54296875" style="158" bestFit="1" customWidth="1"/>
    <col min="11780" max="11780" width="10.7265625" style="158" customWidth="1"/>
    <col min="11781" max="11781" width="20.26953125" style="158" customWidth="1"/>
    <col min="11782" max="11782" width="23.7265625" style="158" customWidth="1"/>
    <col min="11783" max="11783" width="17.7265625" style="158" bestFit="1" customWidth="1"/>
    <col min="11784" max="12021" width="11.453125" style="158"/>
    <col min="12022" max="12022" width="19.26953125" style="158" customWidth="1"/>
    <col min="12023" max="12023" width="59.26953125" style="158" customWidth="1"/>
    <col min="12024" max="12025" width="5.26953125" style="158" customWidth="1"/>
    <col min="12026" max="12026" width="7.26953125" style="158" customWidth="1"/>
    <col min="12027" max="12027" width="5.26953125" style="158" customWidth="1"/>
    <col min="12028" max="12028" width="13.453125" style="158" customWidth="1"/>
    <col min="12029" max="12029" width="10.7265625" style="158" customWidth="1"/>
    <col min="12030" max="12030" width="15.26953125" style="158" bestFit="1" customWidth="1"/>
    <col min="12031" max="12031" width="10.7265625" style="158" customWidth="1"/>
    <col min="12032" max="12032" width="26.7265625" style="158" customWidth="1"/>
    <col min="12033" max="12033" width="13.26953125" style="158" customWidth="1"/>
    <col min="12034" max="12034" width="10.7265625" style="158" customWidth="1"/>
    <col min="12035" max="12035" width="20.54296875" style="158" bestFit="1" customWidth="1"/>
    <col min="12036" max="12036" width="10.7265625" style="158" customWidth="1"/>
    <col min="12037" max="12037" width="20.26953125" style="158" customWidth="1"/>
    <col min="12038" max="12038" width="23.7265625" style="158" customWidth="1"/>
    <col min="12039" max="12039" width="17.7265625" style="158" bestFit="1" customWidth="1"/>
    <col min="12040" max="12277" width="11.453125" style="158"/>
    <col min="12278" max="12278" width="19.26953125" style="158" customWidth="1"/>
    <col min="12279" max="12279" width="59.26953125" style="158" customWidth="1"/>
    <col min="12280" max="12281" width="5.26953125" style="158" customWidth="1"/>
    <col min="12282" max="12282" width="7.26953125" style="158" customWidth="1"/>
    <col min="12283" max="12283" width="5.26953125" style="158" customWidth="1"/>
    <col min="12284" max="12284" width="13.453125" style="158" customWidth="1"/>
    <col min="12285" max="12285" width="10.7265625" style="158" customWidth="1"/>
    <col min="12286" max="12286" width="15.26953125" style="158" bestFit="1" customWidth="1"/>
    <col min="12287" max="12287" width="10.7265625" style="158" customWidth="1"/>
    <col min="12288" max="12288" width="26.7265625" style="158" customWidth="1"/>
    <col min="12289" max="12289" width="13.26953125" style="158" customWidth="1"/>
    <col min="12290" max="12290" width="10.7265625" style="158" customWidth="1"/>
    <col min="12291" max="12291" width="20.54296875" style="158" bestFit="1" customWidth="1"/>
    <col min="12292" max="12292" width="10.7265625" style="158" customWidth="1"/>
    <col min="12293" max="12293" width="20.26953125" style="158" customWidth="1"/>
    <col min="12294" max="12294" width="23.7265625" style="158" customWidth="1"/>
    <col min="12295" max="12295" width="17.7265625" style="158" bestFit="1" customWidth="1"/>
    <col min="12296" max="12533" width="11.453125" style="158"/>
    <col min="12534" max="12534" width="19.26953125" style="158" customWidth="1"/>
    <col min="12535" max="12535" width="59.26953125" style="158" customWidth="1"/>
    <col min="12536" max="12537" width="5.26953125" style="158" customWidth="1"/>
    <col min="12538" max="12538" width="7.26953125" style="158" customWidth="1"/>
    <col min="12539" max="12539" width="5.26953125" style="158" customWidth="1"/>
    <col min="12540" max="12540" width="13.453125" style="158" customWidth="1"/>
    <col min="12541" max="12541" width="10.7265625" style="158" customWidth="1"/>
    <col min="12542" max="12542" width="15.26953125" style="158" bestFit="1" customWidth="1"/>
    <col min="12543" max="12543" width="10.7265625" style="158" customWidth="1"/>
    <col min="12544" max="12544" width="26.7265625" style="158" customWidth="1"/>
    <col min="12545" max="12545" width="13.26953125" style="158" customWidth="1"/>
    <col min="12546" max="12546" width="10.7265625" style="158" customWidth="1"/>
    <col min="12547" max="12547" width="20.54296875" style="158" bestFit="1" customWidth="1"/>
    <col min="12548" max="12548" width="10.7265625" style="158" customWidth="1"/>
    <col min="12549" max="12549" width="20.26953125" style="158" customWidth="1"/>
    <col min="12550" max="12550" width="23.7265625" style="158" customWidth="1"/>
    <col min="12551" max="12551" width="17.7265625" style="158" bestFit="1" customWidth="1"/>
    <col min="12552" max="12789" width="11.453125" style="158"/>
    <col min="12790" max="12790" width="19.26953125" style="158" customWidth="1"/>
    <col min="12791" max="12791" width="59.26953125" style="158" customWidth="1"/>
    <col min="12792" max="12793" width="5.26953125" style="158" customWidth="1"/>
    <col min="12794" max="12794" width="7.26953125" style="158" customWidth="1"/>
    <col min="12795" max="12795" width="5.26953125" style="158" customWidth="1"/>
    <col min="12796" max="12796" width="13.453125" style="158" customWidth="1"/>
    <col min="12797" max="12797" width="10.7265625" style="158" customWidth="1"/>
    <col min="12798" max="12798" width="15.26953125" style="158" bestFit="1" customWidth="1"/>
    <col min="12799" max="12799" width="10.7265625" style="158" customWidth="1"/>
    <col min="12800" max="12800" width="26.7265625" style="158" customWidth="1"/>
    <col min="12801" max="12801" width="13.26953125" style="158" customWidth="1"/>
    <col min="12802" max="12802" width="10.7265625" style="158" customWidth="1"/>
    <col min="12803" max="12803" width="20.54296875" style="158" bestFit="1" customWidth="1"/>
    <col min="12804" max="12804" width="10.7265625" style="158" customWidth="1"/>
    <col min="12805" max="12805" width="20.26953125" style="158" customWidth="1"/>
    <col min="12806" max="12806" width="23.7265625" style="158" customWidth="1"/>
    <col min="12807" max="12807" width="17.7265625" style="158" bestFit="1" customWidth="1"/>
    <col min="12808" max="13045" width="11.453125" style="158"/>
    <col min="13046" max="13046" width="19.26953125" style="158" customWidth="1"/>
    <col min="13047" max="13047" width="59.26953125" style="158" customWidth="1"/>
    <col min="13048" max="13049" width="5.26953125" style="158" customWidth="1"/>
    <col min="13050" max="13050" width="7.26953125" style="158" customWidth="1"/>
    <col min="13051" max="13051" width="5.26953125" style="158" customWidth="1"/>
    <col min="13052" max="13052" width="13.453125" style="158" customWidth="1"/>
    <col min="13053" max="13053" width="10.7265625" style="158" customWidth="1"/>
    <col min="13054" max="13054" width="15.26953125" style="158" bestFit="1" customWidth="1"/>
    <col min="13055" max="13055" width="10.7265625" style="158" customWidth="1"/>
    <col min="13056" max="13056" width="26.7265625" style="158" customWidth="1"/>
    <col min="13057" max="13057" width="13.26953125" style="158" customWidth="1"/>
    <col min="13058" max="13058" width="10.7265625" style="158" customWidth="1"/>
    <col min="13059" max="13059" width="20.54296875" style="158" bestFit="1" customWidth="1"/>
    <col min="13060" max="13060" width="10.7265625" style="158" customWidth="1"/>
    <col min="13061" max="13061" width="20.26953125" style="158" customWidth="1"/>
    <col min="13062" max="13062" width="23.7265625" style="158" customWidth="1"/>
    <col min="13063" max="13063" width="17.7265625" style="158" bestFit="1" customWidth="1"/>
    <col min="13064" max="13301" width="11.453125" style="158"/>
    <col min="13302" max="13302" width="19.26953125" style="158" customWidth="1"/>
    <col min="13303" max="13303" width="59.26953125" style="158" customWidth="1"/>
    <col min="13304" max="13305" width="5.26953125" style="158" customWidth="1"/>
    <col min="13306" max="13306" width="7.26953125" style="158" customWidth="1"/>
    <col min="13307" max="13307" width="5.26953125" style="158" customWidth="1"/>
    <col min="13308" max="13308" width="13.453125" style="158" customWidth="1"/>
    <col min="13309" max="13309" width="10.7265625" style="158" customWidth="1"/>
    <col min="13310" max="13310" width="15.26953125" style="158" bestFit="1" customWidth="1"/>
    <col min="13311" max="13311" width="10.7265625" style="158" customWidth="1"/>
    <col min="13312" max="13312" width="26.7265625" style="158" customWidth="1"/>
    <col min="13313" max="13313" width="13.26953125" style="158" customWidth="1"/>
    <col min="13314" max="13314" width="10.7265625" style="158" customWidth="1"/>
    <col min="13315" max="13315" width="20.54296875" style="158" bestFit="1" customWidth="1"/>
    <col min="13316" max="13316" width="10.7265625" style="158" customWidth="1"/>
    <col min="13317" max="13317" width="20.26953125" style="158" customWidth="1"/>
    <col min="13318" max="13318" width="23.7265625" style="158" customWidth="1"/>
    <col min="13319" max="13319" width="17.7265625" style="158" bestFit="1" customWidth="1"/>
    <col min="13320" max="13557" width="11.453125" style="158"/>
    <col min="13558" max="13558" width="19.26953125" style="158" customWidth="1"/>
    <col min="13559" max="13559" width="59.26953125" style="158" customWidth="1"/>
    <col min="13560" max="13561" width="5.26953125" style="158" customWidth="1"/>
    <col min="13562" max="13562" width="7.26953125" style="158" customWidth="1"/>
    <col min="13563" max="13563" width="5.26953125" style="158" customWidth="1"/>
    <col min="13564" max="13564" width="13.453125" style="158" customWidth="1"/>
    <col min="13565" max="13565" width="10.7265625" style="158" customWidth="1"/>
    <col min="13566" max="13566" width="15.26953125" style="158" bestFit="1" customWidth="1"/>
    <col min="13567" max="13567" width="10.7265625" style="158" customWidth="1"/>
    <col min="13568" max="13568" width="26.7265625" style="158" customWidth="1"/>
    <col min="13569" max="13569" width="13.26953125" style="158" customWidth="1"/>
    <col min="13570" max="13570" width="10.7265625" style="158" customWidth="1"/>
    <col min="13571" max="13571" width="20.54296875" style="158" bestFit="1" customWidth="1"/>
    <col min="13572" max="13572" width="10.7265625" style="158" customWidth="1"/>
    <col min="13573" max="13573" width="20.26953125" style="158" customWidth="1"/>
    <col min="13574" max="13574" width="23.7265625" style="158" customWidth="1"/>
    <col min="13575" max="13575" width="17.7265625" style="158" bestFit="1" customWidth="1"/>
    <col min="13576" max="13813" width="11.453125" style="158"/>
    <col min="13814" max="13814" width="19.26953125" style="158" customWidth="1"/>
    <col min="13815" max="13815" width="59.26953125" style="158" customWidth="1"/>
    <col min="13816" max="13817" width="5.26953125" style="158" customWidth="1"/>
    <col min="13818" max="13818" width="7.26953125" style="158" customWidth="1"/>
    <col min="13819" max="13819" width="5.26953125" style="158" customWidth="1"/>
    <col min="13820" max="13820" width="13.453125" style="158" customWidth="1"/>
    <col min="13821" max="13821" width="10.7265625" style="158" customWidth="1"/>
    <col min="13822" max="13822" width="15.26953125" style="158" bestFit="1" customWidth="1"/>
    <col min="13823" max="13823" width="10.7265625" style="158" customWidth="1"/>
    <col min="13824" max="13824" width="26.7265625" style="158" customWidth="1"/>
    <col min="13825" max="13825" width="13.26953125" style="158" customWidth="1"/>
    <col min="13826" max="13826" width="10.7265625" style="158" customWidth="1"/>
    <col min="13827" max="13827" width="20.54296875" style="158" bestFit="1" customWidth="1"/>
    <col min="13828" max="13828" width="10.7265625" style="158" customWidth="1"/>
    <col min="13829" max="13829" width="20.26953125" style="158" customWidth="1"/>
    <col min="13830" max="13830" width="23.7265625" style="158" customWidth="1"/>
    <col min="13831" max="13831" width="17.7265625" style="158" bestFit="1" customWidth="1"/>
    <col min="13832" max="14069" width="11.453125" style="158"/>
    <col min="14070" max="14070" width="19.26953125" style="158" customWidth="1"/>
    <col min="14071" max="14071" width="59.26953125" style="158" customWidth="1"/>
    <col min="14072" max="14073" width="5.26953125" style="158" customWidth="1"/>
    <col min="14074" max="14074" width="7.26953125" style="158" customWidth="1"/>
    <col min="14075" max="14075" width="5.26953125" style="158" customWidth="1"/>
    <col min="14076" max="14076" width="13.453125" style="158" customWidth="1"/>
    <col min="14077" max="14077" width="10.7265625" style="158" customWidth="1"/>
    <col min="14078" max="14078" width="15.26953125" style="158" bestFit="1" customWidth="1"/>
    <col min="14079" max="14079" width="10.7265625" style="158" customWidth="1"/>
    <col min="14080" max="14080" width="26.7265625" style="158" customWidth="1"/>
    <col min="14081" max="14081" width="13.26953125" style="158" customWidth="1"/>
    <col min="14082" max="14082" width="10.7265625" style="158" customWidth="1"/>
    <col min="14083" max="14083" width="20.54296875" style="158" bestFit="1" customWidth="1"/>
    <col min="14084" max="14084" width="10.7265625" style="158" customWidth="1"/>
    <col min="14085" max="14085" width="20.26953125" style="158" customWidth="1"/>
    <col min="14086" max="14086" width="23.7265625" style="158" customWidth="1"/>
    <col min="14087" max="14087" width="17.7265625" style="158" bestFit="1" customWidth="1"/>
    <col min="14088" max="14325" width="11.453125" style="158"/>
    <col min="14326" max="14326" width="19.26953125" style="158" customWidth="1"/>
    <col min="14327" max="14327" width="59.26953125" style="158" customWidth="1"/>
    <col min="14328" max="14329" width="5.26953125" style="158" customWidth="1"/>
    <col min="14330" max="14330" width="7.26953125" style="158" customWidth="1"/>
    <col min="14331" max="14331" width="5.26953125" style="158" customWidth="1"/>
    <col min="14332" max="14332" width="13.453125" style="158" customWidth="1"/>
    <col min="14333" max="14333" width="10.7265625" style="158" customWidth="1"/>
    <col min="14334" max="14334" width="15.26953125" style="158" bestFit="1" customWidth="1"/>
    <col min="14335" max="14335" width="10.7265625" style="158" customWidth="1"/>
    <col min="14336" max="14336" width="26.7265625" style="158" customWidth="1"/>
    <col min="14337" max="14337" width="13.26953125" style="158" customWidth="1"/>
    <col min="14338" max="14338" width="10.7265625" style="158" customWidth="1"/>
    <col min="14339" max="14339" width="20.54296875" style="158" bestFit="1" customWidth="1"/>
    <col min="14340" max="14340" width="10.7265625" style="158" customWidth="1"/>
    <col min="14341" max="14341" width="20.26953125" style="158" customWidth="1"/>
    <col min="14342" max="14342" width="23.7265625" style="158" customWidth="1"/>
    <col min="14343" max="14343" width="17.7265625" style="158" bestFit="1" customWidth="1"/>
    <col min="14344" max="14581" width="11.453125" style="158"/>
    <col min="14582" max="14582" width="19.26953125" style="158" customWidth="1"/>
    <col min="14583" max="14583" width="59.26953125" style="158" customWidth="1"/>
    <col min="14584" max="14585" width="5.26953125" style="158" customWidth="1"/>
    <col min="14586" max="14586" width="7.26953125" style="158" customWidth="1"/>
    <col min="14587" max="14587" width="5.26953125" style="158" customWidth="1"/>
    <col min="14588" max="14588" width="13.453125" style="158" customWidth="1"/>
    <col min="14589" max="14589" width="10.7265625" style="158" customWidth="1"/>
    <col min="14590" max="14590" width="15.26953125" style="158" bestFit="1" customWidth="1"/>
    <col min="14591" max="14591" width="10.7265625" style="158" customWidth="1"/>
    <col min="14592" max="14592" width="26.7265625" style="158" customWidth="1"/>
    <col min="14593" max="14593" width="13.26953125" style="158" customWidth="1"/>
    <col min="14594" max="14594" width="10.7265625" style="158" customWidth="1"/>
    <col min="14595" max="14595" width="20.54296875" style="158" bestFit="1" customWidth="1"/>
    <col min="14596" max="14596" width="10.7265625" style="158" customWidth="1"/>
    <col min="14597" max="14597" width="20.26953125" style="158" customWidth="1"/>
    <col min="14598" max="14598" width="23.7265625" style="158" customWidth="1"/>
    <col min="14599" max="14599" width="17.7265625" style="158" bestFit="1" customWidth="1"/>
    <col min="14600" max="14837" width="11.453125" style="158"/>
    <col min="14838" max="14838" width="19.26953125" style="158" customWidth="1"/>
    <col min="14839" max="14839" width="59.26953125" style="158" customWidth="1"/>
    <col min="14840" max="14841" width="5.26953125" style="158" customWidth="1"/>
    <col min="14842" max="14842" width="7.26953125" style="158" customWidth="1"/>
    <col min="14843" max="14843" width="5.26953125" style="158" customWidth="1"/>
    <col min="14844" max="14844" width="13.453125" style="158" customWidth="1"/>
    <col min="14845" max="14845" width="10.7265625" style="158" customWidth="1"/>
    <col min="14846" max="14846" width="15.26953125" style="158" bestFit="1" customWidth="1"/>
    <col min="14847" max="14847" width="10.7265625" style="158" customWidth="1"/>
    <col min="14848" max="14848" width="26.7265625" style="158" customWidth="1"/>
    <col min="14849" max="14849" width="13.26953125" style="158" customWidth="1"/>
    <col min="14850" max="14850" width="10.7265625" style="158" customWidth="1"/>
    <col min="14851" max="14851" width="20.54296875" style="158" bestFit="1" customWidth="1"/>
    <col min="14852" max="14852" width="10.7265625" style="158" customWidth="1"/>
    <col min="14853" max="14853" width="20.26953125" style="158" customWidth="1"/>
    <col min="14854" max="14854" width="23.7265625" style="158" customWidth="1"/>
    <col min="14855" max="14855" width="17.7265625" style="158" bestFit="1" customWidth="1"/>
    <col min="14856" max="15093" width="11.453125" style="158"/>
    <col min="15094" max="15094" width="19.26953125" style="158" customWidth="1"/>
    <col min="15095" max="15095" width="59.26953125" style="158" customWidth="1"/>
    <col min="15096" max="15097" width="5.26953125" style="158" customWidth="1"/>
    <col min="15098" max="15098" width="7.26953125" style="158" customWidth="1"/>
    <col min="15099" max="15099" width="5.26953125" style="158" customWidth="1"/>
    <col min="15100" max="15100" width="13.453125" style="158" customWidth="1"/>
    <col min="15101" max="15101" width="10.7265625" style="158" customWidth="1"/>
    <col min="15102" max="15102" width="15.26953125" style="158" bestFit="1" customWidth="1"/>
    <col min="15103" max="15103" width="10.7265625" style="158" customWidth="1"/>
    <col min="15104" max="15104" width="26.7265625" style="158" customWidth="1"/>
    <col min="15105" max="15105" width="13.26953125" style="158" customWidth="1"/>
    <col min="15106" max="15106" width="10.7265625" style="158" customWidth="1"/>
    <col min="15107" max="15107" width="20.54296875" style="158" bestFit="1" customWidth="1"/>
    <col min="15108" max="15108" width="10.7265625" style="158" customWidth="1"/>
    <col min="15109" max="15109" width="20.26953125" style="158" customWidth="1"/>
    <col min="15110" max="15110" width="23.7265625" style="158" customWidth="1"/>
    <col min="15111" max="15111" width="17.7265625" style="158" bestFit="1" customWidth="1"/>
    <col min="15112" max="15349" width="11.453125" style="158"/>
    <col min="15350" max="15350" width="19.26953125" style="158" customWidth="1"/>
    <col min="15351" max="15351" width="59.26953125" style="158" customWidth="1"/>
    <col min="15352" max="15353" width="5.26953125" style="158" customWidth="1"/>
    <col min="15354" max="15354" width="7.26953125" style="158" customWidth="1"/>
    <col min="15355" max="15355" width="5.26953125" style="158" customWidth="1"/>
    <col min="15356" max="15356" width="13.453125" style="158" customWidth="1"/>
    <col min="15357" max="15357" width="10.7265625" style="158" customWidth="1"/>
    <col min="15358" max="15358" width="15.26953125" style="158" bestFit="1" customWidth="1"/>
    <col min="15359" max="15359" width="10.7265625" style="158" customWidth="1"/>
    <col min="15360" max="15360" width="26.7265625" style="158" customWidth="1"/>
    <col min="15361" max="15361" width="13.26953125" style="158" customWidth="1"/>
    <col min="15362" max="15362" width="10.7265625" style="158" customWidth="1"/>
    <col min="15363" max="15363" width="20.54296875" style="158" bestFit="1" customWidth="1"/>
    <col min="15364" max="15364" width="10.7265625" style="158" customWidth="1"/>
    <col min="15365" max="15365" width="20.26953125" style="158" customWidth="1"/>
    <col min="15366" max="15366" width="23.7265625" style="158" customWidth="1"/>
    <col min="15367" max="15367" width="17.7265625" style="158" bestFit="1" customWidth="1"/>
    <col min="15368" max="15605" width="11.453125" style="158"/>
    <col min="15606" max="15606" width="19.26953125" style="158" customWidth="1"/>
    <col min="15607" max="15607" width="59.26953125" style="158" customWidth="1"/>
    <col min="15608" max="15609" width="5.26953125" style="158" customWidth="1"/>
    <col min="15610" max="15610" width="7.26953125" style="158" customWidth="1"/>
    <col min="15611" max="15611" width="5.26953125" style="158" customWidth="1"/>
    <col min="15612" max="15612" width="13.453125" style="158" customWidth="1"/>
    <col min="15613" max="15613" width="10.7265625" style="158" customWidth="1"/>
    <col min="15614" max="15614" width="15.26953125" style="158" bestFit="1" customWidth="1"/>
    <col min="15615" max="15615" width="10.7265625" style="158" customWidth="1"/>
    <col min="15616" max="15616" width="26.7265625" style="158" customWidth="1"/>
    <col min="15617" max="15617" width="13.26953125" style="158" customWidth="1"/>
    <col min="15618" max="15618" width="10.7265625" style="158" customWidth="1"/>
    <col min="15619" max="15619" width="20.54296875" style="158" bestFit="1" customWidth="1"/>
    <col min="15620" max="15620" width="10.7265625" style="158" customWidth="1"/>
    <col min="15621" max="15621" width="20.26953125" style="158" customWidth="1"/>
    <col min="15622" max="15622" width="23.7265625" style="158" customWidth="1"/>
    <col min="15623" max="15623" width="17.7265625" style="158" bestFit="1" customWidth="1"/>
    <col min="15624" max="15861" width="11.453125" style="158"/>
    <col min="15862" max="15862" width="19.26953125" style="158" customWidth="1"/>
    <col min="15863" max="15863" width="59.26953125" style="158" customWidth="1"/>
    <col min="15864" max="15865" width="5.26953125" style="158" customWidth="1"/>
    <col min="15866" max="15866" width="7.26953125" style="158" customWidth="1"/>
    <col min="15867" max="15867" width="5.26953125" style="158" customWidth="1"/>
    <col min="15868" max="15868" width="13.453125" style="158" customWidth="1"/>
    <col min="15869" max="15869" width="10.7265625" style="158" customWidth="1"/>
    <col min="15870" max="15870" width="15.26953125" style="158" bestFit="1" customWidth="1"/>
    <col min="15871" max="15871" width="10.7265625" style="158" customWidth="1"/>
    <col min="15872" max="15872" width="26.7265625" style="158" customWidth="1"/>
    <col min="15873" max="15873" width="13.26953125" style="158" customWidth="1"/>
    <col min="15874" max="15874" width="10.7265625" style="158" customWidth="1"/>
    <col min="15875" max="15875" width="20.54296875" style="158" bestFit="1" customWidth="1"/>
    <col min="15876" max="15876" width="10.7265625" style="158" customWidth="1"/>
    <col min="15877" max="15877" width="20.26953125" style="158" customWidth="1"/>
    <col min="15878" max="15878" width="23.7265625" style="158" customWidth="1"/>
    <col min="15879" max="15879" width="17.7265625" style="158" bestFit="1" customWidth="1"/>
    <col min="15880" max="16117" width="11.453125" style="158"/>
    <col min="16118" max="16118" width="19.26953125" style="158" customWidth="1"/>
    <col min="16119" max="16119" width="59.26953125" style="158" customWidth="1"/>
    <col min="16120" max="16121" width="5.26953125" style="158" customWidth="1"/>
    <col min="16122" max="16122" width="7.26953125" style="158" customWidth="1"/>
    <col min="16123" max="16123" width="5.26953125" style="158" customWidth="1"/>
    <col min="16124" max="16124" width="13.453125" style="158" customWidth="1"/>
    <col min="16125" max="16125" width="10.7265625" style="158" customWidth="1"/>
    <col min="16126" max="16126" width="15.26953125" style="158" bestFit="1" customWidth="1"/>
    <col min="16127" max="16127" width="10.7265625" style="158" customWidth="1"/>
    <col min="16128" max="16128" width="26.7265625" style="158" customWidth="1"/>
    <col min="16129" max="16129" width="13.26953125" style="158" customWidth="1"/>
    <col min="16130" max="16130" width="10.7265625" style="158" customWidth="1"/>
    <col min="16131" max="16131" width="20.54296875" style="158" bestFit="1" customWidth="1"/>
    <col min="16132" max="16132" width="10.7265625" style="158" customWidth="1"/>
    <col min="16133" max="16133" width="20.26953125" style="158" customWidth="1"/>
    <col min="16134" max="16134" width="23.7265625" style="158" customWidth="1"/>
    <col min="16135" max="16135" width="17.7265625" style="158" bestFit="1" customWidth="1"/>
    <col min="16136" max="16384" width="11.453125" style="158"/>
  </cols>
  <sheetData>
    <row r="1" spans="1:37" ht="128.25" customHeight="1">
      <c r="A1" s="934"/>
      <c r="B1" s="935"/>
      <c r="C1" s="936" t="s">
        <v>382</v>
      </c>
      <c r="D1" s="937"/>
      <c r="E1" s="937"/>
      <c r="F1" s="937"/>
      <c r="G1" s="937"/>
      <c r="H1" s="937"/>
      <c r="I1" s="937"/>
      <c r="J1" s="937"/>
      <c r="K1" s="937"/>
      <c r="L1" s="937"/>
      <c r="M1" s="937"/>
      <c r="N1" s="937"/>
      <c r="O1" s="937"/>
      <c r="P1" s="938"/>
      <c r="Q1" s="939"/>
    </row>
    <row r="2" spans="1:37" thickBot="1">
      <c r="A2" s="934"/>
      <c r="B2" s="940"/>
      <c r="C2" s="940"/>
      <c r="D2" s="940"/>
      <c r="E2" s="940"/>
      <c r="F2" s="940"/>
      <c r="G2" s="940"/>
      <c r="H2" s="940"/>
      <c r="I2" s="940"/>
      <c r="J2" s="940"/>
      <c r="K2" s="940"/>
      <c r="L2" s="940"/>
      <c r="M2" s="940"/>
      <c r="N2" s="940"/>
      <c r="O2" s="940"/>
      <c r="P2" s="940"/>
      <c r="Q2" s="940"/>
    </row>
    <row r="3" spans="1:37" s="161" customFormat="1" ht="30.75" customHeight="1">
      <c r="A3" s="941" t="s">
        <v>156</v>
      </c>
      <c r="B3" s="942" t="s">
        <v>6</v>
      </c>
      <c r="C3" s="943" t="s">
        <v>157</v>
      </c>
      <c r="D3" s="944"/>
      <c r="E3" s="944"/>
      <c r="F3" s="945"/>
      <c r="G3" s="941" t="s">
        <v>158</v>
      </c>
      <c r="H3" s="941"/>
      <c r="I3" s="941"/>
      <c r="J3" s="941"/>
      <c r="K3" s="941"/>
      <c r="L3" s="941" t="s">
        <v>159</v>
      </c>
      <c r="M3" s="941"/>
      <c r="N3" s="941"/>
      <c r="O3" s="941"/>
      <c r="P3" s="941"/>
      <c r="Q3" s="943" t="s">
        <v>160</v>
      </c>
      <c r="R3" s="423"/>
      <c r="S3" s="158"/>
      <c r="T3" s="158"/>
      <c r="U3" s="158"/>
      <c r="V3" s="158"/>
      <c r="W3" s="158"/>
      <c r="X3" s="158"/>
      <c r="Y3" s="158"/>
      <c r="Z3" s="158"/>
      <c r="AA3" s="158"/>
      <c r="AB3" s="158"/>
      <c r="AC3" s="158"/>
      <c r="AD3" s="158"/>
      <c r="AE3" s="158"/>
      <c r="AF3" s="158"/>
      <c r="AG3" s="158"/>
      <c r="AH3" s="158"/>
      <c r="AI3" s="158"/>
      <c r="AJ3" s="158"/>
      <c r="AK3" s="158"/>
    </row>
    <row r="4" spans="1:37" s="163" customFormat="1" ht="71.25" customHeight="1">
      <c r="A4" s="941"/>
      <c r="B4" s="942"/>
      <c r="C4" s="162" t="s">
        <v>161</v>
      </c>
      <c r="D4" s="162" t="s">
        <v>162</v>
      </c>
      <c r="E4" s="162" t="s">
        <v>163</v>
      </c>
      <c r="F4" s="162" t="s">
        <v>164</v>
      </c>
      <c r="G4" s="159" t="s">
        <v>165</v>
      </c>
      <c r="H4" s="159" t="s">
        <v>166</v>
      </c>
      <c r="I4" s="159" t="s">
        <v>167</v>
      </c>
      <c r="J4" s="159" t="s">
        <v>168</v>
      </c>
      <c r="K4" s="159" t="s">
        <v>10</v>
      </c>
      <c r="L4" s="159" t="s">
        <v>165</v>
      </c>
      <c r="M4" s="159" t="s">
        <v>166</v>
      </c>
      <c r="N4" s="159" t="s">
        <v>167</v>
      </c>
      <c r="O4" s="159" t="s">
        <v>168</v>
      </c>
      <c r="P4" s="159" t="s">
        <v>10</v>
      </c>
      <c r="Q4" s="943"/>
      <c r="R4" s="424" t="s">
        <v>272</v>
      </c>
      <c r="S4" s="422"/>
      <c r="T4" s="422"/>
      <c r="U4" s="422"/>
      <c r="V4" s="422"/>
      <c r="W4" s="422"/>
      <c r="X4" s="422"/>
      <c r="Y4" s="422"/>
      <c r="Z4" s="422"/>
      <c r="AA4" s="422"/>
      <c r="AB4" s="422"/>
      <c r="AC4" s="422"/>
      <c r="AD4" s="422"/>
      <c r="AE4" s="422"/>
      <c r="AF4" s="422"/>
      <c r="AG4" s="422"/>
      <c r="AH4" s="422"/>
      <c r="AI4" s="422"/>
      <c r="AJ4" s="422"/>
      <c r="AK4" s="422"/>
    </row>
    <row r="5" spans="1:37" ht="14.25" customHeight="1">
      <c r="A5" s="949" t="s">
        <v>169</v>
      </c>
      <c r="B5" s="949"/>
      <c r="C5" s="949"/>
      <c r="D5" s="949"/>
      <c r="E5" s="949"/>
      <c r="F5" s="949"/>
      <c r="G5" s="949"/>
      <c r="H5" s="949"/>
      <c r="I5" s="949"/>
      <c r="J5" s="949"/>
      <c r="K5" s="949"/>
      <c r="L5" s="949"/>
      <c r="M5" s="949"/>
      <c r="N5" s="949"/>
      <c r="O5" s="949"/>
      <c r="P5" s="949"/>
      <c r="Q5" s="949"/>
      <c r="R5" s="425"/>
    </row>
    <row r="6" spans="1:37" s="166" customFormat="1" ht="15.5">
      <c r="A6" s="164">
        <v>1</v>
      </c>
      <c r="B6" s="946" t="s">
        <v>170</v>
      </c>
      <c r="C6" s="947"/>
      <c r="D6" s="947"/>
      <c r="E6" s="947"/>
      <c r="F6" s="947"/>
      <c r="G6" s="947"/>
      <c r="H6" s="947"/>
      <c r="I6" s="947"/>
      <c r="J6" s="947"/>
      <c r="K6" s="947"/>
      <c r="L6" s="947"/>
      <c r="M6" s="947"/>
      <c r="N6" s="947"/>
      <c r="O6" s="947"/>
      <c r="P6" s="948"/>
      <c r="Q6" s="165">
        <f>Q7+Q10+Q12</f>
        <v>22116201.713399999</v>
      </c>
      <c r="R6" s="427"/>
      <c r="S6" s="205"/>
      <c r="T6" s="205"/>
      <c r="U6" s="205"/>
      <c r="V6" s="205"/>
      <c r="W6" s="205"/>
      <c r="X6" s="205"/>
      <c r="Y6" s="205"/>
      <c r="Z6" s="205"/>
      <c r="AA6" s="205"/>
      <c r="AB6" s="205"/>
      <c r="AC6" s="205"/>
      <c r="AD6" s="205"/>
      <c r="AE6" s="205"/>
      <c r="AF6" s="205"/>
      <c r="AG6" s="205"/>
      <c r="AH6" s="205"/>
      <c r="AI6" s="205"/>
      <c r="AJ6" s="205"/>
      <c r="AK6" s="205"/>
    </row>
    <row r="7" spans="1:37" s="166" customFormat="1" ht="15.5">
      <c r="A7" s="159" t="s">
        <v>171</v>
      </c>
      <c r="B7" s="946" t="s">
        <v>172</v>
      </c>
      <c r="C7" s="947"/>
      <c r="D7" s="947"/>
      <c r="E7" s="947"/>
      <c r="F7" s="947"/>
      <c r="G7" s="947"/>
      <c r="H7" s="947"/>
      <c r="I7" s="947"/>
      <c r="J7" s="947"/>
      <c r="K7" s="947"/>
      <c r="L7" s="947"/>
      <c r="M7" s="947"/>
      <c r="N7" s="947"/>
      <c r="O7" s="947"/>
      <c r="P7" s="948"/>
      <c r="Q7" s="165">
        <f>SUM(Q8:Q9)</f>
        <v>7585878.5999999996</v>
      </c>
      <c r="R7" s="427"/>
      <c r="S7" s="205"/>
      <c r="T7" s="205"/>
      <c r="U7" s="205"/>
      <c r="V7" s="205"/>
      <c r="W7" s="205"/>
      <c r="X7" s="205"/>
      <c r="Y7" s="205"/>
      <c r="Z7" s="205"/>
      <c r="AA7" s="205"/>
      <c r="AB7" s="205"/>
      <c r="AC7" s="205"/>
      <c r="AD7" s="205"/>
      <c r="AE7" s="205"/>
      <c r="AF7" s="205"/>
      <c r="AG7" s="205"/>
      <c r="AH7" s="205"/>
      <c r="AI7" s="205"/>
      <c r="AJ7" s="205"/>
      <c r="AK7" s="205"/>
    </row>
    <row r="8" spans="1:37" s="171" customFormat="1" ht="31.5" customHeight="1">
      <c r="A8" s="167" t="s">
        <v>173</v>
      </c>
      <c r="B8" s="168" t="s">
        <v>174</v>
      </c>
      <c r="C8" s="169"/>
      <c r="D8" s="169" t="s">
        <v>175</v>
      </c>
      <c r="E8" s="169"/>
      <c r="F8" s="169"/>
      <c r="G8" s="170" t="s">
        <v>176</v>
      </c>
      <c r="H8" s="167">
        <v>1</v>
      </c>
      <c r="I8" s="572">
        <v>8428754</v>
      </c>
      <c r="J8" s="573">
        <v>0.15</v>
      </c>
      <c r="K8" s="574">
        <f>H8*I8*J8</f>
        <v>1264313.0999999999</v>
      </c>
      <c r="L8" s="170" t="s">
        <v>176</v>
      </c>
      <c r="M8" s="167">
        <v>2</v>
      </c>
      <c r="N8" s="572">
        <f>I8</f>
        <v>8428754</v>
      </c>
      <c r="O8" s="573">
        <v>0.15</v>
      </c>
      <c r="P8" s="574">
        <f>M8*N8*O8</f>
        <v>2528626.1999999997</v>
      </c>
      <c r="Q8" s="574">
        <f>+P8+K8</f>
        <v>3792939.3</v>
      </c>
      <c r="R8" s="426">
        <v>9471</v>
      </c>
      <c r="S8" s="191"/>
      <c r="T8" s="191"/>
      <c r="U8" s="191"/>
      <c r="V8" s="191"/>
      <c r="W8" s="191"/>
      <c r="X8" s="191"/>
      <c r="Y8" s="191"/>
      <c r="Z8" s="191"/>
      <c r="AA8" s="191"/>
      <c r="AB8" s="191"/>
      <c r="AC8" s="191"/>
      <c r="AD8" s="191"/>
      <c r="AE8" s="191"/>
      <c r="AF8" s="191"/>
      <c r="AG8" s="191"/>
      <c r="AH8" s="191"/>
      <c r="AI8" s="191"/>
      <c r="AJ8" s="191"/>
      <c r="AK8" s="191"/>
    </row>
    <row r="9" spans="1:37" s="171" customFormat="1" ht="36" customHeight="1">
      <c r="A9" s="167" t="s">
        <v>177</v>
      </c>
      <c r="B9" s="168" t="s">
        <v>174</v>
      </c>
      <c r="C9" s="169"/>
      <c r="D9" s="169" t="s">
        <v>175</v>
      </c>
      <c r="E9" s="169"/>
      <c r="F9" s="169"/>
      <c r="G9" s="170" t="s">
        <v>176</v>
      </c>
      <c r="H9" s="167">
        <v>1</v>
      </c>
      <c r="I9" s="572">
        <v>8428754</v>
      </c>
      <c r="J9" s="573">
        <v>0.15</v>
      </c>
      <c r="K9" s="574">
        <f>H9*I9*J9</f>
        <v>1264313.0999999999</v>
      </c>
      <c r="L9" s="170" t="s">
        <v>176</v>
      </c>
      <c r="M9" s="167">
        <v>2</v>
      </c>
      <c r="N9" s="572">
        <f>I9</f>
        <v>8428754</v>
      </c>
      <c r="O9" s="573">
        <v>0.15</v>
      </c>
      <c r="P9" s="574">
        <f>M9*N9*O9</f>
        <v>2528626.1999999997</v>
      </c>
      <c r="Q9" s="574">
        <f>+P9+K9</f>
        <v>3792939.3</v>
      </c>
      <c r="R9" s="426">
        <v>9471</v>
      </c>
      <c r="S9" s="191"/>
      <c r="T9" s="191"/>
      <c r="U9" s="191"/>
      <c r="V9" s="191"/>
      <c r="W9" s="191"/>
      <c r="X9" s="191"/>
      <c r="Y9" s="191"/>
      <c r="Z9" s="191"/>
      <c r="AA9" s="191"/>
      <c r="AB9" s="191"/>
      <c r="AC9" s="191"/>
      <c r="AD9" s="191"/>
      <c r="AE9" s="191"/>
      <c r="AF9" s="191"/>
      <c r="AG9" s="191"/>
      <c r="AH9" s="191"/>
      <c r="AI9" s="191"/>
      <c r="AJ9" s="191"/>
      <c r="AK9" s="191"/>
    </row>
    <row r="10" spans="1:37" s="173" customFormat="1" ht="14">
      <c r="A10" s="172" t="s">
        <v>178</v>
      </c>
      <c r="B10" s="946" t="s">
        <v>179</v>
      </c>
      <c r="C10" s="947"/>
      <c r="D10" s="947"/>
      <c r="E10" s="947"/>
      <c r="F10" s="947"/>
      <c r="G10" s="947"/>
      <c r="H10" s="947"/>
      <c r="I10" s="947"/>
      <c r="J10" s="947"/>
      <c r="K10" s="947"/>
      <c r="L10" s="947"/>
      <c r="M10" s="947"/>
      <c r="N10" s="947"/>
      <c r="O10" s="947"/>
      <c r="P10" s="948"/>
      <c r="Q10" s="165">
        <f>SUM(Q8:Q9)</f>
        <v>7585878.5999999996</v>
      </c>
    </row>
    <row r="11" spans="1:37" s="175" customFormat="1" ht="27.75" customHeight="1">
      <c r="A11" s="167">
        <v>1</v>
      </c>
      <c r="B11" s="168" t="s">
        <v>180</v>
      </c>
      <c r="C11" s="169" t="s">
        <v>175</v>
      </c>
      <c r="D11" s="169"/>
      <c r="E11" s="169"/>
      <c r="F11" s="169" t="s">
        <v>181</v>
      </c>
      <c r="G11" s="170"/>
      <c r="H11" s="167"/>
      <c r="I11" s="174"/>
      <c r="J11" s="174"/>
      <c r="K11" s="574">
        <v>0</v>
      </c>
      <c r="L11" s="170" t="s">
        <v>182</v>
      </c>
      <c r="M11" s="167"/>
      <c r="N11" s="572">
        <v>300000</v>
      </c>
      <c r="O11" s="572"/>
      <c r="P11" s="574">
        <f>M11*N11</f>
        <v>0</v>
      </c>
      <c r="Q11" s="574">
        <f>K11+P11</f>
        <v>0</v>
      </c>
      <c r="S11" s="194"/>
      <c r="T11" s="194"/>
      <c r="U11" s="194"/>
      <c r="V11" s="194"/>
      <c r="W11" s="194"/>
      <c r="X11" s="194"/>
      <c r="Y11" s="194"/>
      <c r="Z11" s="194"/>
      <c r="AA11" s="194"/>
      <c r="AB11" s="194"/>
      <c r="AC11" s="194"/>
      <c r="AD11" s="194"/>
      <c r="AE11" s="194"/>
      <c r="AF11" s="194"/>
      <c r="AG11" s="194"/>
      <c r="AH11" s="194"/>
      <c r="AI11" s="194"/>
      <c r="AJ11" s="194"/>
      <c r="AK11" s="194"/>
    </row>
    <row r="12" spans="1:37" s="176" customFormat="1" ht="14">
      <c r="A12" s="159" t="s">
        <v>183</v>
      </c>
      <c r="B12" s="946" t="s">
        <v>184</v>
      </c>
      <c r="C12" s="947"/>
      <c r="D12" s="947"/>
      <c r="E12" s="947"/>
      <c r="F12" s="947"/>
      <c r="G12" s="947"/>
      <c r="H12" s="947"/>
      <c r="I12" s="947"/>
      <c r="J12" s="947"/>
      <c r="K12" s="947"/>
      <c r="L12" s="947"/>
      <c r="M12" s="947"/>
      <c r="N12" s="947"/>
      <c r="O12" s="947"/>
      <c r="P12" s="948"/>
      <c r="Q12" s="165">
        <f>SUM(Q13+Q14+Q15+Q16+Q17+Q18)</f>
        <v>6944444.5133999996</v>
      </c>
      <c r="S12" s="191"/>
      <c r="T12" s="191"/>
      <c r="U12" s="191"/>
      <c r="V12" s="191"/>
      <c r="W12" s="191"/>
      <c r="X12" s="191"/>
      <c r="Y12" s="191"/>
      <c r="Z12" s="191"/>
      <c r="AA12" s="191"/>
      <c r="AB12" s="191"/>
      <c r="AC12" s="191"/>
      <c r="AD12" s="191"/>
      <c r="AE12" s="191"/>
      <c r="AF12" s="191"/>
      <c r="AG12" s="191"/>
      <c r="AH12" s="191"/>
      <c r="AI12" s="191"/>
      <c r="AJ12" s="191"/>
      <c r="AK12" s="191"/>
    </row>
    <row r="13" spans="1:37" s="179" customFormat="1" ht="67.5" customHeight="1">
      <c r="A13" s="169" t="s">
        <v>185</v>
      </c>
      <c r="B13" s="168" t="s">
        <v>186</v>
      </c>
      <c r="C13" s="169" t="s">
        <v>175</v>
      </c>
      <c r="D13" s="169"/>
      <c r="E13" s="169"/>
      <c r="F13" s="169" t="s">
        <v>181</v>
      </c>
      <c r="G13" s="170" t="s">
        <v>187</v>
      </c>
      <c r="H13" s="167">
        <v>1</v>
      </c>
      <c r="I13" s="572">
        <f>0.6%*'[101]1 PY-PPTO (2)'!K22</f>
        <v>3192348.5438999999</v>
      </c>
      <c r="J13" s="572"/>
      <c r="K13" s="574">
        <f>+H13*I13</f>
        <v>3192348.5438999999</v>
      </c>
      <c r="L13" s="177"/>
      <c r="M13" s="177"/>
      <c r="N13" s="177"/>
      <c r="O13" s="177"/>
      <c r="P13" s="178">
        <f t="shared" ref="P13:P18" si="0">(M13*N13*O13)</f>
        <v>0</v>
      </c>
      <c r="Q13" s="574">
        <f t="shared" ref="Q13:Q18" si="1">+P13+K13</f>
        <v>3192348.5438999999</v>
      </c>
      <c r="S13" s="173"/>
      <c r="T13" s="173"/>
      <c r="U13" s="173"/>
      <c r="V13" s="173"/>
      <c r="W13" s="173"/>
      <c r="X13" s="173"/>
      <c r="Y13" s="173"/>
      <c r="Z13" s="173"/>
      <c r="AA13" s="173"/>
      <c r="AB13" s="173"/>
      <c r="AC13" s="173"/>
      <c r="AD13" s="173"/>
      <c r="AE13" s="173"/>
      <c r="AF13" s="173"/>
      <c r="AG13" s="173"/>
      <c r="AH13" s="173"/>
      <c r="AI13" s="173"/>
      <c r="AJ13" s="173"/>
      <c r="AK13" s="173"/>
    </row>
    <row r="14" spans="1:37" s="179" customFormat="1" ht="67.5" customHeight="1">
      <c r="A14" s="180" t="s">
        <v>188</v>
      </c>
      <c r="B14" s="168" t="s">
        <v>186</v>
      </c>
      <c r="C14" s="169" t="s">
        <v>175</v>
      </c>
      <c r="D14" s="169"/>
      <c r="E14" s="169"/>
      <c r="F14" s="169"/>
      <c r="G14" s="170" t="s">
        <v>187</v>
      </c>
      <c r="H14" s="167">
        <v>1</v>
      </c>
      <c r="I14" s="572">
        <f>0.6%*'[101]1 PY-PPTO (2)'!K22</f>
        <v>3192348.5438999999</v>
      </c>
      <c r="J14" s="572"/>
      <c r="K14" s="574">
        <f>+H14*I14</f>
        <v>3192348.5438999999</v>
      </c>
      <c r="L14" s="177"/>
      <c r="M14" s="177"/>
      <c r="N14" s="177"/>
      <c r="O14" s="177"/>
      <c r="P14" s="178">
        <f t="shared" si="0"/>
        <v>0</v>
      </c>
      <c r="Q14" s="574">
        <f t="shared" si="1"/>
        <v>3192348.5438999999</v>
      </c>
      <c r="S14" s="173"/>
      <c r="T14" s="173"/>
      <c r="U14" s="173"/>
      <c r="V14" s="173"/>
      <c r="W14" s="173"/>
      <c r="X14" s="173"/>
      <c r="Y14" s="173"/>
      <c r="Z14" s="173"/>
      <c r="AA14" s="173"/>
      <c r="AB14" s="173"/>
      <c r="AC14" s="173"/>
      <c r="AD14" s="173"/>
      <c r="AE14" s="173"/>
      <c r="AF14" s="173"/>
      <c r="AG14" s="173"/>
      <c r="AH14" s="173"/>
      <c r="AI14" s="173"/>
      <c r="AJ14" s="173"/>
      <c r="AK14" s="173"/>
    </row>
    <row r="15" spans="1:37" s="179" customFormat="1" ht="67.5" customHeight="1">
      <c r="A15" s="180" t="s">
        <v>189</v>
      </c>
      <c r="B15" s="181" t="s">
        <v>190</v>
      </c>
      <c r="C15" s="169" t="s">
        <v>175</v>
      </c>
      <c r="D15" s="169"/>
      <c r="E15" s="169"/>
      <c r="F15" s="169"/>
      <c r="G15" s="170" t="s">
        <v>187</v>
      </c>
      <c r="H15" s="167">
        <v>0</v>
      </c>
      <c r="I15" s="575">
        <f>'[102]MANEJO DE EPIFITAS '!$E$17</f>
        <v>24357000</v>
      </c>
      <c r="J15" s="576">
        <v>1</v>
      </c>
      <c r="K15" s="577">
        <f>+H15*I15*J15</f>
        <v>0</v>
      </c>
      <c r="L15" s="177"/>
      <c r="M15" s="177"/>
      <c r="N15" s="177"/>
      <c r="O15" s="177"/>
      <c r="P15" s="178">
        <f t="shared" si="0"/>
        <v>0</v>
      </c>
      <c r="Q15" s="574">
        <f t="shared" si="1"/>
        <v>0</v>
      </c>
      <c r="S15" s="173"/>
      <c r="T15" s="173"/>
      <c r="U15" s="173"/>
      <c r="V15" s="173"/>
      <c r="W15" s="173"/>
      <c r="X15" s="173"/>
      <c r="Y15" s="173"/>
      <c r="Z15" s="173"/>
      <c r="AA15" s="173"/>
      <c r="AB15" s="173"/>
      <c r="AC15" s="173"/>
      <c r="AD15" s="173"/>
      <c r="AE15" s="173"/>
      <c r="AF15" s="173"/>
      <c r="AG15" s="173"/>
      <c r="AH15" s="173"/>
      <c r="AI15" s="173"/>
      <c r="AJ15" s="173"/>
      <c r="AK15" s="173"/>
    </row>
    <row r="16" spans="1:37" s="179" customFormat="1" ht="33" customHeight="1">
      <c r="A16" s="180" t="s">
        <v>191</v>
      </c>
      <c r="B16" s="181" t="s">
        <v>192</v>
      </c>
      <c r="C16" s="169" t="s">
        <v>175</v>
      </c>
      <c r="D16" s="169"/>
      <c r="E16" s="169"/>
      <c r="F16" s="169"/>
      <c r="G16" s="170" t="s">
        <v>187</v>
      </c>
      <c r="H16" s="167">
        <v>0</v>
      </c>
      <c r="I16" s="575">
        <f>'[102]Tala La Playa'!$B$29</f>
        <v>2712704.166666666</v>
      </c>
      <c r="J16" s="576">
        <v>1</v>
      </c>
      <c r="K16" s="577">
        <f>+H16*I16*J16</f>
        <v>0</v>
      </c>
      <c r="L16" s="177"/>
      <c r="M16" s="177"/>
      <c r="N16" s="177"/>
      <c r="O16" s="177"/>
      <c r="P16" s="178">
        <f t="shared" si="0"/>
        <v>0</v>
      </c>
      <c r="Q16" s="574">
        <f t="shared" si="1"/>
        <v>0</v>
      </c>
      <c r="S16" s="173"/>
      <c r="T16" s="173"/>
      <c r="U16" s="173"/>
      <c r="V16" s="173"/>
      <c r="W16" s="173"/>
      <c r="X16" s="173"/>
      <c r="Y16" s="173"/>
      <c r="Z16" s="173"/>
      <c r="AA16" s="173"/>
      <c r="AB16" s="173"/>
      <c r="AC16" s="173"/>
      <c r="AD16" s="173"/>
      <c r="AE16" s="173"/>
      <c r="AF16" s="173"/>
      <c r="AG16" s="173"/>
      <c r="AH16" s="173"/>
      <c r="AI16" s="173"/>
      <c r="AJ16" s="173"/>
      <c r="AK16" s="173"/>
    </row>
    <row r="17" spans="1:37" s="179" customFormat="1" ht="33" customHeight="1">
      <c r="A17" s="169" t="s">
        <v>193</v>
      </c>
      <c r="B17" s="168" t="s">
        <v>194</v>
      </c>
      <c r="C17" s="169" t="s">
        <v>175</v>
      </c>
      <c r="D17" s="169"/>
      <c r="E17" s="169"/>
      <c r="F17" s="169"/>
      <c r="G17" s="170"/>
      <c r="H17" s="167"/>
      <c r="I17" s="578"/>
      <c r="J17" s="579"/>
      <c r="K17" s="580"/>
      <c r="L17" s="170" t="s">
        <v>187</v>
      </c>
      <c r="M17" s="177">
        <v>1</v>
      </c>
      <c r="N17" s="178">
        <v>559747.42560000008</v>
      </c>
      <c r="O17" s="182">
        <v>1</v>
      </c>
      <c r="P17" s="178">
        <f t="shared" si="0"/>
        <v>559747.42560000008</v>
      </c>
      <c r="Q17" s="574">
        <f t="shared" si="1"/>
        <v>559747.42560000008</v>
      </c>
      <c r="S17" s="173"/>
      <c r="T17" s="173"/>
      <c r="U17" s="173"/>
      <c r="V17" s="173"/>
      <c r="W17" s="173"/>
      <c r="X17" s="173"/>
      <c r="Y17" s="173"/>
      <c r="Z17" s="173"/>
      <c r="AA17" s="173"/>
      <c r="AB17" s="173"/>
      <c r="AC17" s="173"/>
      <c r="AD17" s="173"/>
      <c r="AE17" s="173"/>
      <c r="AF17" s="173"/>
      <c r="AG17" s="173"/>
      <c r="AH17" s="173"/>
      <c r="AI17" s="173"/>
      <c r="AJ17" s="173"/>
      <c r="AK17" s="173"/>
    </row>
    <row r="18" spans="1:37" s="179" customFormat="1" ht="67.5" customHeight="1">
      <c r="A18" s="169" t="s">
        <v>195</v>
      </c>
      <c r="B18" s="168" t="s">
        <v>196</v>
      </c>
      <c r="C18" s="169"/>
      <c r="D18" s="169"/>
      <c r="E18" s="169"/>
      <c r="F18" s="169"/>
      <c r="G18" s="170"/>
      <c r="H18" s="167"/>
      <c r="I18" s="578"/>
      <c r="J18" s="579"/>
      <c r="K18" s="580"/>
      <c r="L18" s="170" t="s">
        <v>187</v>
      </c>
      <c r="M18" s="177">
        <v>0</v>
      </c>
      <c r="N18" s="178">
        <v>0</v>
      </c>
      <c r="O18" s="182">
        <v>1</v>
      </c>
      <c r="P18" s="178">
        <f t="shared" si="0"/>
        <v>0</v>
      </c>
      <c r="Q18" s="574">
        <f t="shared" si="1"/>
        <v>0</v>
      </c>
      <c r="S18" s="173"/>
      <c r="T18" s="173"/>
      <c r="U18" s="173"/>
      <c r="V18" s="173"/>
      <c r="W18" s="173"/>
      <c r="X18" s="173"/>
      <c r="Y18" s="173"/>
      <c r="Z18" s="173"/>
      <c r="AA18" s="173"/>
      <c r="AB18" s="173"/>
      <c r="AC18" s="173"/>
      <c r="AD18" s="173"/>
      <c r="AE18" s="173"/>
      <c r="AF18" s="173"/>
      <c r="AG18" s="173"/>
      <c r="AH18" s="173"/>
      <c r="AI18" s="173"/>
      <c r="AJ18" s="173"/>
      <c r="AK18" s="173"/>
    </row>
    <row r="19" spans="1:37" s="166" customFormat="1" ht="14">
      <c r="A19" s="164">
        <v>2</v>
      </c>
      <c r="B19" s="946" t="s">
        <v>197</v>
      </c>
      <c r="C19" s="947"/>
      <c r="D19" s="947"/>
      <c r="E19" s="947"/>
      <c r="F19" s="947"/>
      <c r="G19" s="947"/>
      <c r="H19" s="947"/>
      <c r="I19" s="947"/>
      <c r="J19" s="947"/>
      <c r="K19" s="947"/>
      <c r="L19" s="947"/>
      <c r="M19" s="947"/>
      <c r="N19" s="947"/>
      <c r="O19" s="947"/>
      <c r="P19" s="948"/>
      <c r="Q19" s="165">
        <f>Q20+Q25+Q27+Q28</f>
        <v>1098900</v>
      </c>
      <c r="S19" s="205"/>
      <c r="T19" s="205"/>
      <c r="U19" s="205"/>
      <c r="V19" s="205"/>
      <c r="W19" s="205"/>
      <c r="X19" s="205"/>
      <c r="Y19" s="205"/>
      <c r="Z19" s="205"/>
      <c r="AA19" s="205"/>
      <c r="AB19" s="205"/>
      <c r="AC19" s="205"/>
      <c r="AD19" s="205"/>
      <c r="AE19" s="205"/>
      <c r="AF19" s="205"/>
      <c r="AG19" s="205"/>
      <c r="AH19" s="205"/>
      <c r="AI19" s="205"/>
      <c r="AJ19" s="205"/>
      <c r="AK19" s="205"/>
    </row>
    <row r="20" spans="1:37" s="176" customFormat="1" ht="14">
      <c r="A20" s="160" t="s">
        <v>198</v>
      </c>
      <c r="B20" s="946" t="s">
        <v>199</v>
      </c>
      <c r="C20" s="947"/>
      <c r="D20" s="947"/>
      <c r="E20" s="947"/>
      <c r="F20" s="947"/>
      <c r="G20" s="947"/>
      <c r="H20" s="947"/>
      <c r="I20" s="947"/>
      <c r="J20" s="947"/>
      <c r="K20" s="947"/>
      <c r="L20" s="947"/>
      <c r="M20" s="947"/>
      <c r="N20" s="947"/>
      <c r="O20" s="947"/>
      <c r="P20" s="948"/>
      <c r="Q20" s="165">
        <f>SUM(Q21)</f>
        <v>0</v>
      </c>
    </row>
    <row r="21" spans="1:37" s="184" customFormat="1" ht="38.25" customHeight="1">
      <c r="A21" s="169" t="s">
        <v>200</v>
      </c>
      <c r="B21" s="168" t="s">
        <v>201</v>
      </c>
      <c r="C21" s="169" t="s">
        <v>175</v>
      </c>
      <c r="D21" s="169"/>
      <c r="E21" s="169"/>
      <c r="F21" s="169" t="s">
        <v>181</v>
      </c>
      <c r="G21" s="170" t="s">
        <v>202</v>
      </c>
      <c r="H21" s="183">
        <v>0</v>
      </c>
      <c r="I21" s="572">
        <v>40000</v>
      </c>
      <c r="J21" s="572">
        <v>100</v>
      </c>
      <c r="K21" s="577">
        <f>+H21*I21*J21</f>
        <v>0</v>
      </c>
      <c r="L21" s="170" t="s">
        <v>202</v>
      </c>
      <c r="M21" s="167">
        <v>0</v>
      </c>
      <c r="N21" s="572">
        <v>40000</v>
      </c>
      <c r="O21" s="572">
        <v>100</v>
      </c>
      <c r="P21" s="178">
        <f>(M21*N21*O21)</f>
        <v>0</v>
      </c>
      <c r="Q21" s="574">
        <f>+P21+K21</f>
        <v>0</v>
      </c>
    </row>
    <row r="22" spans="1:37" s="184" customFormat="1" ht="38.25" customHeight="1">
      <c r="A22" s="169" t="s">
        <v>203</v>
      </c>
      <c r="B22" s="168" t="s">
        <v>204</v>
      </c>
      <c r="C22" s="169" t="s">
        <v>175</v>
      </c>
      <c r="D22" s="169"/>
      <c r="E22" s="169"/>
      <c r="F22" s="169"/>
      <c r="G22" s="170" t="s">
        <v>187</v>
      </c>
      <c r="H22" s="183">
        <v>0</v>
      </c>
      <c r="I22" s="572">
        <v>5000000</v>
      </c>
      <c r="J22" s="572"/>
      <c r="K22" s="577"/>
      <c r="L22" s="170"/>
      <c r="M22" s="167"/>
      <c r="N22" s="572"/>
      <c r="O22" s="572"/>
      <c r="P22" s="178"/>
      <c r="Q22" s="574"/>
    </row>
    <row r="23" spans="1:37" s="185" customFormat="1" ht="15.5">
      <c r="A23" s="950" t="s">
        <v>205</v>
      </c>
      <c r="B23" s="952" t="s">
        <v>206</v>
      </c>
      <c r="C23" s="953"/>
      <c r="D23" s="953"/>
      <c r="E23" s="953"/>
      <c r="F23" s="953"/>
      <c r="G23" s="953"/>
      <c r="H23" s="953"/>
      <c r="I23" s="953"/>
      <c r="J23" s="953"/>
      <c r="K23" s="953"/>
      <c r="L23" s="953"/>
      <c r="M23" s="953"/>
      <c r="N23" s="953"/>
      <c r="O23" s="953"/>
      <c r="P23" s="953"/>
      <c r="Q23" s="953"/>
    </row>
    <row r="24" spans="1:37" s="185" customFormat="1" ht="17.25" customHeight="1">
      <c r="A24" s="951"/>
      <c r="B24" s="954"/>
      <c r="C24" s="955"/>
      <c r="D24" s="955"/>
      <c r="E24" s="955"/>
      <c r="F24" s="955"/>
      <c r="G24" s="955"/>
      <c r="H24" s="955"/>
      <c r="I24" s="955"/>
      <c r="J24" s="955"/>
      <c r="K24" s="955"/>
      <c r="L24" s="955"/>
      <c r="M24" s="955"/>
      <c r="N24" s="955"/>
      <c r="O24" s="955"/>
      <c r="P24" s="955"/>
      <c r="Q24" s="955"/>
    </row>
    <row r="25" spans="1:37" s="176" customFormat="1" ht="14">
      <c r="A25" s="160" t="s">
        <v>207</v>
      </c>
      <c r="B25" s="946" t="s">
        <v>208</v>
      </c>
      <c r="C25" s="947"/>
      <c r="D25" s="947"/>
      <c r="E25" s="947"/>
      <c r="F25" s="947"/>
      <c r="G25" s="947"/>
      <c r="H25" s="947"/>
      <c r="I25" s="947"/>
      <c r="J25" s="947"/>
      <c r="K25" s="947"/>
      <c r="L25" s="947"/>
      <c r="M25" s="947"/>
      <c r="N25" s="947"/>
      <c r="O25" s="947"/>
      <c r="P25" s="948"/>
      <c r="Q25" s="165">
        <f>SUM(Q26)</f>
        <v>0</v>
      </c>
    </row>
    <row r="26" spans="1:37" s="184" customFormat="1" ht="116.25" customHeight="1">
      <c r="A26" s="169" t="s">
        <v>209</v>
      </c>
      <c r="B26" s="168" t="s">
        <v>210</v>
      </c>
      <c r="C26" s="169"/>
      <c r="D26" s="169"/>
      <c r="E26" s="169"/>
      <c r="F26" s="169" t="s">
        <v>175</v>
      </c>
      <c r="G26" s="170"/>
      <c r="H26" s="572"/>
      <c r="I26" s="572"/>
      <c r="J26" s="572"/>
      <c r="K26" s="574">
        <v>0</v>
      </c>
      <c r="L26" s="170" t="s">
        <v>14</v>
      </c>
      <c r="M26" s="167"/>
      <c r="N26" s="572">
        <v>100000</v>
      </c>
      <c r="O26" s="572"/>
      <c r="P26" s="574">
        <f>+N26*M26</f>
        <v>0</v>
      </c>
      <c r="Q26" s="574">
        <f>+P26+K26</f>
        <v>0</v>
      </c>
    </row>
    <row r="27" spans="1:37" s="176" customFormat="1" ht="16.5" customHeight="1">
      <c r="A27" s="160" t="s">
        <v>211</v>
      </c>
      <c r="B27" s="946" t="s">
        <v>212</v>
      </c>
      <c r="C27" s="947"/>
      <c r="D27" s="947"/>
      <c r="E27" s="947"/>
      <c r="F27" s="947"/>
      <c r="G27" s="947"/>
      <c r="H27" s="947"/>
      <c r="I27" s="947"/>
      <c r="J27" s="947"/>
      <c r="K27" s="947"/>
      <c r="L27" s="947"/>
      <c r="M27" s="947"/>
      <c r="N27" s="947"/>
      <c r="O27" s="947"/>
      <c r="P27" s="948"/>
      <c r="Q27" s="165">
        <v>0</v>
      </c>
    </row>
    <row r="28" spans="1:37" s="176" customFormat="1" ht="16.5" customHeight="1">
      <c r="A28" s="160" t="s">
        <v>213</v>
      </c>
      <c r="B28" s="946" t="s">
        <v>214</v>
      </c>
      <c r="C28" s="947"/>
      <c r="D28" s="947"/>
      <c r="E28" s="947"/>
      <c r="F28" s="947"/>
      <c r="G28" s="947"/>
      <c r="H28" s="947"/>
      <c r="I28" s="947"/>
      <c r="J28" s="947"/>
      <c r="K28" s="947"/>
      <c r="L28" s="947"/>
      <c r="M28" s="947"/>
      <c r="N28" s="947"/>
      <c r="O28" s="947"/>
      <c r="P28" s="948"/>
      <c r="Q28" s="165">
        <f>SUM(Q29:Q31)</f>
        <v>1098900</v>
      </c>
    </row>
    <row r="29" spans="1:37" s="184" customFormat="1" ht="113.25" customHeight="1">
      <c r="A29" s="169" t="s">
        <v>215</v>
      </c>
      <c r="B29" s="168" t="s">
        <v>216</v>
      </c>
      <c r="C29" s="169"/>
      <c r="D29" s="169"/>
      <c r="E29" s="169"/>
      <c r="F29" s="169" t="s">
        <v>175</v>
      </c>
      <c r="G29" s="170"/>
      <c r="H29" s="572"/>
      <c r="I29" s="572"/>
      <c r="J29" s="572"/>
      <c r="K29" s="574">
        <v>0</v>
      </c>
      <c r="L29" s="170" t="s">
        <v>165</v>
      </c>
      <c r="M29" s="167">
        <v>1</v>
      </c>
      <c r="N29" s="572">
        <v>99900.000000000015</v>
      </c>
      <c r="O29" s="572"/>
      <c r="P29" s="574">
        <f>+N29*M29</f>
        <v>99900.000000000015</v>
      </c>
      <c r="Q29" s="574">
        <f>+P29+K29</f>
        <v>99900.000000000015</v>
      </c>
    </row>
    <row r="30" spans="1:37" s="184" customFormat="1" ht="174" customHeight="1">
      <c r="A30" s="169" t="s">
        <v>217</v>
      </c>
      <c r="B30" s="168" t="s">
        <v>218</v>
      </c>
      <c r="C30" s="169"/>
      <c r="D30" s="169"/>
      <c r="E30" s="169"/>
      <c r="F30" s="169" t="s">
        <v>175</v>
      </c>
      <c r="G30" s="168"/>
      <c r="H30" s="167"/>
      <c r="I30" s="572"/>
      <c r="J30" s="572"/>
      <c r="K30" s="574">
        <v>0</v>
      </c>
      <c r="L30" s="168" t="s">
        <v>219</v>
      </c>
      <c r="M30" s="167">
        <v>30</v>
      </c>
      <c r="N30" s="572">
        <v>33300</v>
      </c>
      <c r="O30" s="572"/>
      <c r="P30" s="574">
        <f>+N30*M30</f>
        <v>999000</v>
      </c>
      <c r="Q30" s="574">
        <f>+P30+K30</f>
        <v>999000</v>
      </c>
    </row>
    <row r="31" spans="1:37" s="184" customFormat="1" ht="28">
      <c r="A31" s="169" t="s">
        <v>220</v>
      </c>
      <c r="B31" s="168" t="s">
        <v>221</v>
      </c>
      <c r="C31" s="169"/>
      <c r="D31" s="169"/>
      <c r="E31" s="169"/>
      <c r="F31" s="169" t="s">
        <v>175</v>
      </c>
      <c r="G31" s="168"/>
      <c r="H31" s="167"/>
      <c r="I31" s="572"/>
      <c r="J31" s="572"/>
      <c r="K31" s="574">
        <v>0</v>
      </c>
      <c r="L31" s="168" t="s">
        <v>222</v>
      </c>
      <c r="M31" s="167"/>
      <c r="N31" s="572">
        <f>5000*450</f>
        <v>2250000</v>
      </c>
      <c r="O31" s="572"/>
      <c r="P31" s="574">
        <f>+N31*M31</f>
        <v>0</v>
      </c>
      <c r="Q31" s="574">
        <f>+P31+K31</f>
        <v>0</v>
      </c>
    </row>
    <row r="32" spans="1:37" s="166" customFormat="1" ht="14">
      <c r="A32" s="164">
        <v>3</v>
      </c>
      <c r="B32" s="946" t="s">
        <v>223</v>
      </c>
      <c r="C32" s="947"/>
      <c r="D32" s="947"/>
      <c r="E32" s="947"/>
      <c r="F32" s="947"/>
      <c r="G32" s="947"/>
      <c r="H32" s="947"/>
      <c r="I32" s="947"/>
      <c r="J32" s="947"/>
      <c r="K32" s="947"/>
      <c r="L32" s="947"/>
      <c r="M32" s="947"/>
      <c r="N32" s="947"/>
      <c r="O32" s="947"/>
      <c r="P32" s="948"/>
      <c r="Q32" s="165">
        <f>Q33+Q47</f>
        <v>0</v>
      </c>
    </row>
    <row r="33" spans="1:17" s="166" customFormat="1" ht="16.5" customHeight="1">
      <c r="A33" s="159" t="s">
        <v>224</v>
      </c>
      <c r="B33" s="946" t="s">
        <v>225</v>
      </c>
      <c r="C33" s="947"/>
      <c r="D33" s="947"/>
      <c r="E33" s="947"/>
      <c r="F33" s="947"/>
      <c r="G33" s="947"/>
      <c r="H33" s="947"/>
      <c r="I33" s="947"/>
      <c r="J33" s="947"/>
      <c r="K33" s="947"/>
      <c r="L33" s="947"/>
      <c r="M33" s="947"/>
      <c r="N33" s="947"/>
      <c r="O33" s="947"/>
      <c r="P33" s="948"/>
      <c r="Q33" s="165">
        <f>SUM(Q34:Q46)</f>
        <v>0</v>
      </c>
    </row>
    <row r="34" spans="1:17" s="184" customFormat="1" ht="16.5" customHeight="1">
      <c r="A34" s="959" t="s">
        <v>226</v>
      </c>
      <c r="B34" s="186" t="s">
        <v>227</v>
      </c>
      <c r="C34" s="187"/>
      <c r="D34" s="187"/>
      <c r="E34" s="187"/>
      <c r="F34" s="187" t="s">
        <v>175</v>
      </c>
      <c r="G34" s="188" t="s">
        <v>7</v>
      </c>
      <c r="H34" s="167"/>
      <c r="I34" s="189">
        <v>18000</v>
      </c>
      <c r="J34" s="189"/>
      <c r="K34" s="574">
        <f>(H34*I34)</f>
        <v>0</v>
      </c>
      <c r="L34" s="188" t="s">
        <v>7</v>
      </c>
      <c r="M34" s="167"/>
      <c r="N34" s="189">
        <v>18000</v>
      </c>
      <c r="O34" s="189"/>
      <c r="P34" s="574">
        <f>+N34*M34</f>
        <v>0</v>
      </c>
      <c r="Q34" s="574">
        <f>+P34+K34</f>
        <v>0</v>
      </c>
    </row>
    <row r="35" spans="1:17" s="184" customFormat="1" ht="16.5" customHeight="1">
      <c r="A35" s="959"/>
      <c r="B35" s="186" t="s">
        <v>228</v>
      </c>
      <c r="C35" s="187"/>
      <c r="D35" s="187"/>
      <c r="E35" s="187"/>
      <c r="F35" s="187" t="s">
        <v>175</v>
      </c>
      <c r="G35" s="188" t="s">
        <v>7</v>
      </c>
      <c r="H35" s="167"/>
      <c r="I35" s="189">
        <v>3000</v>
      </c>
      <c r="J35" s="189"/>
      <c r="K35" s="574">
        <f t="shared" ref="K35:K46" si="2">(H35*I35)</f>
        <v>0</v>
      </c>
      <c r="L35" s="188" t="s">
        <v>7</v>
      </c>
      <c r="M35" s="167"/>
      <c r="N35" s="189">
        <v>3000</v>
      </c>
      <c r="O35" s="189"/>
      <c r="P35" s="574">
        <f t="shared" ref="P35:P42" si="3">+N35*M35</f>
        <v>0</v>
      </c>
      <c r="Q35" s="574">
        <f t="shared" ref="Q35:Q48" si="4">+P35+K35</f>
        <v>0</v>
      </c>
    </row>
    <row r="36" spans="1:17" s="184" customFormat="1" ht="14">
      <c r="A36" s="959"/>
      <c r="B36" s="186" t="s">
        <v>229</v>
      </c>
      <c r="C36" s="187"/>
      <c r="D36" s="187"/>
      <c r="E36" s="187"/>
      <c r="F36" s="187" t="s">
        <v>175</v>
      </c>
      <c r="G36" s="188" t="s">
        <v>7</v>
      </c>
      <c r="H36" s="167"/>
      <c r="I36" s="189">
        <v>65000</v>
      </c>
      <c r="J36" s="189"/>
      <c r="K36" s="574">
        <f t="shared" si="2"/>
        <v>0</v>
      </c>
      <c r="L36" s="188" t="s">
        <v>7</v>
      </c>
      <c r="M36" s="167"/>
      <c r="N36" s="189">
        <v>65000</v>
      </c>
      <c r="O36" s="189"/>
      <c r="P36" s="574">
        <f t="shared" si="3"/>
        <v>0</v>
      </c>
      <c r="Q36" s="574">
        <f t="shared" si="4"/>
        <v>0</v>
      </c>
    </row>
    <row r="37" spans="1:17" s="184" customFormat="1" ht="14">
      <c r="A37" s="959"/>
      <c r="B37" s="186" t="s">
        <v>230</v>
      </c>
      <c r="C37" s="187"/>
      <c r="D37" s="187"/>
      <c r="E37" s="187"/>
      <c r="F37" s="187" t="s">
        <v>175</v>
      </c>
      <c r="G37" s="188" t="s">
        <v>7</v>
      </c>
      <c r="H37" s="167"/>
      <c r="I37" s="189">
        <v>57000</v>
      </c>
      <c r="J37" s="189"/>
      <c r="K37" s="574">
        <f t="shared" si="2"/>
        <v>0</v>
      </c>
      <c r="L37" s="188" t="s">
        <v>7</v>
      </c>
      <c r="M37" s="167"/>
      <c r="N37" s="189">
        <v>57000</v>
      </c>
      <c r="O37" s="189"/>
      <c r="P37" s="574">
        <f t="shared" si="3"/>
        <v>0</v>
      </c>
      <c r="Q37" s="574">
        <f t="shared" si="4"/>
        <v>0</v>
      </c>
    </row>
    <row r="38" spans="1:17" s="184" customFormat="1" ht="14">
      <c r="A38" s="959"/>
      <c r="B38" s="186" t="s">
        <v>231</v>
      </c>
      <c r="C38" s="187"/>
      <c r="D38" s="187"/>
      <c r="E38" s="187"/>
      <c r="F38" s="187" t="s">
        <v>175</v>
      </c>
      <c r="G38" s="188" t="s">
        <v>7</v>
      </c>
      <c r="H38" s="167"/>
      <c r="I38" s="189">
        <v>50000</v>
      </c>
      <c r="J38" s="189"/>
      <c r="K38" s="574">
        <f t="shared" si="2"/>
        <v>0</v>
      </c>
      <c r="L38" s="188" t="s">
        <v>7</v>
      </c>
      <c r="M38" s="167"/>
      <c r="N38" s="189">
        <v>50000</v>
      </c>
      <c r="O38" s="189"/>
      <c r="P38" s="574">
        <f t="shared" si="3"/>
        <v>0</v>
      </c>
      <c r="Q38" s="574">
        <f t="shared" si="4"/>
        <v>0</v>
      </c>
    </row>
    <row r="39" spans="1:17" s="184" customFormat="1" ht="14">
      <c r="A39" s="959"/>
      <c r="B39" s="186" t="s">
        <v>232</v>
      </c>
      <c r="C39" s="187"/>
      <c r="D39" s="187"/>
      <c r="E39" s="187"/>
      <c r="F39" s="187" t="s">
        <v>175</v>
      </c>
      <c r="G39" s="188" t="s">
        <v>7</v>
      </c>
      <c r="H39" s="167"/>
      <c r="I39" s="189">
        <v>16000</v>
      </c>
      <c r="J39" s="189"/>
      <c r="K39" s="574">
        <f t="shared" si="2"/>
        <v>0</v>
      </c>
      <c r="L39" s="188" t="s">
        <v>7</v>
      </c>
      <c r="M39" s="167"/>
      <c r="N39" s="189">
        <v>16000</v>
      </c>
      <c r="O39" s="189"/>
      <c r="P39" s="574">
        <f t="shared" si="3"/>
        <v>0</v>
      </c>
      <c r="Q39" s="574">
        <f t="shared" si="4"/>
        <v>0</v>
      </c>
    </row>
    <row r="40" spans="1:17" s="184" customFormat="1" ht="14">
      <c r="A40" s="959"/>
      <c r="B40" s="186" t="s">
        <v>233</v>
      </c>
      <c r="C40" s="187"/>
      <c r="D40" s="187"/>
      <c r="E40" s="187"/>
      <c r="F40" s="187" t="s">
        <v>175</v>
      </c>
      <c r="G40" s="188" t="s">
        <v>7</v>
      </c>
      <c r="H40" s="167"/>
      <c r="I40" s="189">
        <v>11000</v>
      </c>
      <c r="J40" s="189"/>
      <c r="K40" s="574">
        <f t="shared" si="2"/>
        <v>0</v>
      </c>
      <c r="L40" s="188" t="s">
        <v>7</v>
      </c>
      <c r="M40" s="167"/>
      <c r="N40" s="189">
        <v>11000</v>
      </c>
      <c r="O40" s="189"/>
      <c r="P40" s="574">
        <f>+N40*M40</f>
        <v>0</v>
      </c>
      <c r="Q40" s="574">
        <f t="shared" si="4"/>
        <v>0</v>
      </c>
    </row>
    <row r="41" spans="1:17" s="184" customFormat="1" ht="14">
      <c r="A41" s="959"/>
      <c r="B41" s="186" t="s">
        <v>234</v>
      </c>
      <c r="C41" s="187"/>
      <c r="D41" s="187"/>
      <c r="E41" s="187"/>
      <c r="F41" s="187" t="s">
        <v>175</v>
      </c>
      <c r="G41" s="188" t="s">
        <v>7</v>
      </c>
      <c r="H41" s="167"/>
      <c r="I41" s="189">
        <v>18000</v>
      </c>
      <c r="J41" s="189"/>
      <c r="K41" s="574">
        <f t="shared" si="2"/>
        <v>0</v>
      </c>
      <c r="L41" s="188" t="s">
        <v>7</v>
      </c>
      <c r="M41" s="167"/>
      <c r="N41" s="189">
        <v>18000</v>
      </c>
      <c r="O41" s="189"/>
      <c r="P41" s="574">
        <f t="shared" si="3"/>
        <v>0</v>
      </c>
      <c r="Q41" s="574">
        <f t="shared" si="4"/>
        <v>0</v>
      </c>
    </row>
    <row r="42" spans="1:17" s="184" customFormat="1" ht="14">
      <c r="A42" s="959"/>
      <c r="B42" s="186" t="s">
        <v>235</v>
      </c>
      <c r="C42" s="187"/>
      <c r="D42" s="187"/>
      <c r="E42" s="187"/>
      <c r="F42" s="187" t="s">
        <v>175</v>
      </c>
      <c r="G42" s="188" t="s">
        <v>7</v>
      </c>
      <c r="H42" s="167"/>
      <c r="I42" s="189">
        <v>18000</v>
      </c>
      <c r="J42" s="189"/>
      <c r="K42" s="574">
        <f t="shared" si="2"/>
        <v>0</v>
      </c>
      <c r="L42" s="188" t="s">
        <v>7</v>
      </c>
      <c r="M42" s="167"/>
      <c r="N42" s="189">
        <v>18000</v>
      </c>
      <c r="O42" s="189"/>
      <c r="P42" s="574">
        <f t="shared" si="3"/>
        <v>0</v>
      </c>
      <c r="Q42" s="574">
        <f t="shared" si="4"/>
        <v>0</v>
      </c>
    </row>
    <row r="43" spans="1:17" s="184" customFormat="1" ht="14">
      <c r="A43" s="959"/>
      <c r="B43" s="186" t="s">
        <v>236</v>
      </c>
      <c r="C43" s="187"/>
      <c r="D43" s="187"/>
      <c r="E43" s="187"/>
      <c r="F43" s="187" t="s">
        <v>175</v>
      </c>
      <c r="G43" s="188" t="s">
        <v>7</v>
      </c>
      <c r="H43" s="167"/>
      <c r="I43" s="189">
        <v>8000</v>
      </c>
      <c r="J43" s="189"/>
      <c r="K43" s="574">
        <f t="shared" si="2"/>
        <v>0</v>
      </c>
      <c r="L43" s="188" t="s">
        <v>7</v>
      </c>
      <c r="M43" s="167"/>
      <c r="N43" s="189">
        <v>8000</v>
      </c>
      <c r="O43" s="189"/>
      <c r="P43" s="574">
        <f>+N43*M43</f>
        <v>0</v>
      </c>
      <c r="Q43" s="574">
        <f t="shared" si="4"/>
        <v>0</v>
      </c>
    </row>
    <row r="44" spans="1:17" s="184" customFormat="1" ht="14">
      <c r="A44" s="959"/>
      <c r="B44" s="186" t="s">
        <v>237</v>
      </c>
      <c r="C44" s="187"/>
      <c r="D44" s="187"/>
      <c r="E44" s="187"/>
      <c r="F44" s="187" t="s">
        <v>175</v>
      </c>
      <c r="G44" s="188" t="s">
        <v>7</v>
      </c>
      <c r="H44" s="167"/>
      <c r="I44" s="189">
        <v>29000</v>
      </c>
      <c r="J44" s="189"/>
      <c r="K44" s="574">
        <f t="shared" si="2"/>
        <v>0</v>
      </c>
      <c r="L44" s="188" t="s">
        <v>7</v>
      </c>
      <c r="M44" s="167"/>
      <c r="N44" s="189">
        <v>29000</v>
      </c>
      <c r="O44" s="189"/>
      <c r="P44" s="574">
        <f>+N44*M44</f>
        <v>0</v>
      </c>
      <c r="Q44" s="574">
        <f t="shared" si="4"/>
        <v>0</v>
      </c>
    </row>
    <row r="45" spans="1:17" s="184" customFormat="1" ht="14">
      <c r="A45" s="959"/>
      <c r="B45" s="186" t="s">
        <v>238</v>
      </c>
      <c r="C45" s="187"/>
      <c r="D45" s="187"/>
      <c r="E45" s="187"/>
      <c r="F45" s="187" t="s">
        <v>175</v>
      </c>
      <c r="G45" s="188" t="s">
        <v>7</v>
      </c>
      <c r="H45" s="167"/>
      <c r="I45" s="189">
        <v>31000</v>
      </c>
      <c r="J45" s="189"/>
      <c r="K45" s="574">
        <f t="shared" si="2"/>
        <v>0</v>
      </c>
      <c r="L45" s="188" t="s">
        <v>7</v>
      </c>
      <c r="M45" s="167"/>
      <c r="N45" s="189">
        <v>31000</v>
      </c>
      <c r="O45" s="189"/>
      <c r="P45" s="574">
        <f>+N45*M45</f>
        <v>0</v>
      </c>
      <c r="Q45" s="574">
        <f t="shared" si="4"/>
        <v>0</v>
      </c>
    </row>
    <row r="46" spans="1:17" s="184" customFormat="1" ht="14">
      <c r="A46" s="959"/>
      <c r="B46" s="186" t="s">
        <v>239</v>
      </c>
      <c r="C46" s="187"/>
      <c r="D46" s="187"/>
      <c r="E46" s="187"/>
      <c r="F46" s="187" t="s">
        <v>175</v>
      </c>
      <c r="G46" s="188" t="s">
        <v>7</v>
      </c>
      <c r="H46" s="167"/>
      <c r="I46" s="189">
        <v>1200000</v>
      </c>
      <c r="J46" s="189"/>
      <c r="K46" s="574">
        <f t="shared" si="2"/>
        <v>0</v>
      </c>
      <c r="L46" s="188" t="s">
        <v>7</v>
      </c>
      <c r="M46" s="167"/>
      <c r="N46" s="189">
        <v>1200000</v>
      </c>
      <c r="O46" s="189"/>
      <c r="P46" s="574">
        <f>+N46*M46</f>
        <v>0</v>
      </c>
      <c r="Q46" s="574">
        <f t="shared" si="4"/>
        <v>0</v>
      </c>
    </row>
    <row r="47" spans="1:17" s="191" customFormat="1" ht="14">
      <c r="A47" s="159" t="s">
        <v>240</v>
      </c>
      <c r="B47" s="946" t="s">
        <v>241</v>
      </c>
      <c r="C47" s="947"/>
      <c r="D47" s="947"/>
      <c r="E47" s="947"/>
      <c r="F47" s="947"/>
      <c r="G47" s="947"/>
      <c r="H47" s="947"/>
      <c r="I47" s="947"/>
      <c r="J47" s="947"/>
      <c r="K47" s="947"/>
      <c r="L47" s="947"/>
      <c r="M47" s="947"/>
      <c r="N47" s="947"/>
      <c r="O47" s="947"/>
      <c r="P47" s="948"/>
      <c r="Q47" s="190">
        <f>Q48</f>
        <v>0</v>
      </c>
    </row>
    <row r="48" spans="1:17" s="184" customFormat="1" ht="42">
      <c r="A48" s="192" t="s">
        <v>242</v>
      </c>
      <c r="B48" s="193" t="s">
        <v>243</v>
      </c>
      <c r="C48" s="187"/>
      <c r="D48" s="187"/>
      <c r="E48" s="187"/>
      <c r="F48" s="187" t="s">
        <v>175</v>
      </c>
      <c r="G48" s="188" t="s">
        <v>244</v>
      </c>
      <c r="H48" s="167" t="s">
        <v>181</v>
      </c>
      <c r="I48" s="189">
        <v>400000</v>
      </c>
      <c r="J48" s="189"/>
      <c r="K48" s="574">
        <v>0</v>
      </c>
      <c r="L48" s="188" t="s">
        <v>244</v>
      </c>
      <c r="M48" s="167"/>
      <c r="N48" s="189">
        <v>400000</v>
      </c>
      <c r="O48" s="189"/>
      <c r="P48" s="574">
        <f>+N48*M48</f>
        <v>0</v>
      </c>
      <c r="Q48" s="574">
        <f t="shared" si="4"/>
        <v>0</v>
      </c>
    </row>
    <row r="49" spans="1:17" s="185" customFormat="1" ht="15.5">
      <c r="A49" s="960" t="s">
        <v>245</v>
      </c>
      <c r="B49" s="961"/>
      <c r="C49" s="961"/>
      <c r="D49" s="961"/>
      <c r="E49" s="961"/>
      <c r="F49" s="962"/>
      <c r="G49" s="960" t="s">
        <v>246</v>
      </c>
      <c r="H49" s="961"/>
      <c r="I49" s="961"/>
      <c r="J49" s="962"/>
      <c r="K49" s="581">
        <f>SUM(K8:K48)</f>
        <v>8913323.2877999991</v>
      </c>
      <c r="L49" s="960" t="s">
        <v>247</v>
      </c>
      <c r="M49" s="961"/>
      <c r="N49" s="961"/>
      <c r="O49" s="962"/>
      <c r="P49" s="581">
        <f>SUM(P8:P48)</f>
        <v>6715899.8255999992</v>
      </c>
      <c r="Q49" s="581">
        <f>Q7+Q10+Q12+Q20+Q25+Q27+Q28+Q33+Q47</f>
        <v>23215101.713399999</v>
      </c>
    </row>
    <row r="50" spans="1:17" s="185" customFormat="1" ht="15.5">
      <c r="A50" s="963"/>
      <c r="B50" s="964"/>
      <c r="C50" s="964"/>
      <c r="D50" s="964"/>
      <c r="E50" s="964"/>
      <c r="F50" s="964"/>
      <c r="G50" s="964"/>
      <c r="H50" s="964"/>
      <c r="I50" s="964"/>
      <c r="J50" s="964"/>
      <c r="K50" s="964"/>
      <c r="L50" s="964"/>
      <c r="M50" s="964"/>
      <c r="N50" s="964"/>
      <c r="O50" s="964"/>
      <c r="P50" s="964"/>
      <c r="Q50" s="965"/>
    </row>
    <row r="51" spans="1:17" s="194" customFormat="1" ht="16.5" customHeight="1">
      <c r="A51" s="949" t="s">
        <v>248</v>
      </c>
      <c r="B51" s="949"/>
      <c r="C51" s="949"/>
      <c r="D51" s="949"/>
      <c r="E51" s="949"/>
      <c r="F51" s="949"/>
      <c r="G51" s="949"/>
      <c r="H51" s="949"/>
      <c r="I51" s="949"/>
      <c r="J51" s="949"/>
      <c r="K51" s="949"/>
      <c r="L51" s="949"/>
      <c r="M51" s="949"/>
      <c r="N51" s="949"/>
      <c r="O51" s="949"/>
      <c r="P51" s="949"/>
      <c r="Q51" s="949"/>
    </row>
    <row r="52" spans="1:17" s="185" customFormat="1" ht="15.5">
      <c r="A52" s="159">
        <v>6</v>
      </c>
      <c r="B52" s="946" t="s">
        <v>249</v>
      </c>
      <c r="C52" s="947"/>
      <c r="D52" s="947"/>
      <c r="E52" s="947"/>
      <c r="F52" s="947"/>
      <c r="G52" s="947"/>
      <c r="H52" s="947"/>
      <c r="I52" s="947"/>
      <c r="J52" s="947"/>
      <c r="K52" s="947"/>
      <c r="L52" s="947"/>
      <c r="M52" s="947"/>
      <c r="N52" s="947"/>
      <c r="O52" s="947"/>
      <c r="P52" s="948"/>
      <c r="Q52" s="190">
        <f>Q63+Q53+Q56</f>
        <v>3973800</v>
      </c>
    </row>
    <row r="53" spans="1:17" s="194" customFormat="1" ht="14">
      <c r="A53" s="159" t="s">
        <v>250</v>
      </c>
      <c r="B53" s="946" t="s">
        <v>251</v>
      </c>
      <c r="C53" s="947"/>
      <c r="D53" s="947"/>
      <c r="E53" s="947"/>
      <c r="F53" s="947"/>
      <c r="G53" s="947"/>
      <c r="H53" s="947"/>
      <c r="I53" s="947"/>
      <c r="J53" s="947"/>
      <c r="K53" s="947"/>
      <c r="L53" s="947"/>
      <c r="M53" s="947"/>
      <c r="N53" s="947"/>
      <c r="O53" s="947"/>
      <c r="P53" s="948"/>
      <c r="Q53" s="190">
        <f>SUM(Q54:Q55)</f>
        <v>88800</v>
      </c>
    </row>
    <row r="54" spans="1:17" s="175" customFormat="1" ht="14">
      <c r="A54" s="167">
        <v>1</v>
      </c>
      <c r="B54" s="168" t="s">
        <v>252</v>
      </c>
      <c r="C54" s="169"/>
      <c r="D54" s="169"/>
      <c r="E54" s="169"/>
      <c r="F54" s="169" t="s">
        <v>175</v>
      </c>
      <c r="G54" s="170" t="s">
        <v>165</v>
      </c>
      <c r="H54" s="167">
        <v>0</v>
      </c>
      <c r="I54" s="572">
        <v>50000</v>
      </c>
      <c r="J54" s="572"/>
      <c r="K54" s="574">
        <f>H54*I54</f>
        <v>0</v>
      </c>
      <c r="L54" s="170"/>
      <c r="M54" s="167"/>
      <c r="N54" s="572"/>
      <c r="O54" s="572"/>
      <c r="P54" s="574"/>
      <c r="Q54" s="574">
        <f>K54+P54</f>
        <v>0</v>
      </c>
    </row>
    <row r="55" spans="1:17" s="175" customFormat="1" ht="14">
      <c r="A55" s="167">
        <v>2</v>
      </c>
      <c r="B55" s="168" t="s">
        <v>253</v>
      </c>
      <c r="C55" s="169"/>
      <c r="D55" s="169"/>
      <c r="E55" s="169"/>
      <c r="F55" s="169" t="s">
        <v>175</v>
      </c>
      <c r="G55" s="170" t="s">
        <v>165</v>
      </c>
      <c r="H55" s="167">
        <v>1</v>
      </c>
      <c r="I55" s="572">
        <v>88800</v>
      </c>
      <c r="J55" s="572"/>
      <c r="K55" s="574">
        <f>H55*I55</f>
        <v>88800</v>
      </c>
      <c r="L55" s="168"/>
      <c r="M55" s="167"/>
      <c r="N55" s="174"/>
      <c r="O55" s="174"/>
      <c r="P55" s="574"/>
      <c r="Q55" s="574">
        <f>K55+P55</f>
        <v>88800</v>
      </c>
    </row>
    <row r="56" spans="1:17" s="194" customFormat="1" ht="14">
      <c r="A56" s="172" t="s">
        <v>254</v>
      </c>
      <c r="B56" s="946" t="s">
        <v>255</v>
      </c>
      <c r="C56" s="947"/>
      <c r="D56" s="947"/>
      <c r="E56" s="947"/>
      <c r="F56" s="947"/>
      <c r="G56" s="947"/>
      <c r="H56" s="947"/>
      <c r="I56" s="947"/>
      <c r="J56" s="947"/>
      <c r="K56" s="947"/>
      <c r="L56" s="947"/>
      <c r="M56" s="947"/>
      <c r="N56" s="947"/>
      <c r="O56" s="947"/>
      <c r="P56" s="948"/>
      <c r="Q56" s="190">
        <f>Q57+Q60</f>
        <v>3885000</v>
      </c>
    </row>
    <row r="57" spans="1:17" s="194" customFormat="1" ht="14">
      <c r="A57" s="195">
        <v>1</v>
      </c>
      <c r="B57" s="956" t="s">
        <v>256</v>
      </c>
      <c r="C57" s="957"/>
      <c r="D57" s="957"/>
      <c r="E57" s="957"/>
      <c r="F57" s="957"/>
      <c r="G57" s="957"/>
      <c r="H57" s="957"/>
      <c r="I57" s="957"/>
      <c r="J57" s="957"/>
      <c r="K57" s="957"/>
      <c r="L57" s="957"/>
      <c r="M57" s="957"/>
      <c r="N57" s="957"/>
      <c r="O57" s="957"/>
      <c r="P57" s="958"/>
      <c r="Q57" s="196">
        <f>SUM(Q58:Q59)</f>
        <v>3441000</v>
      </c>
    </row>
    <row r="58" spans="1:17" s="175" customFormat="1" ht="14">
      <c r="A58" s="167">
        <v>1</v>
      </c>
      <c r="B58" s="168" t="s">
        <v>257</v>
      </c>
      <c r="C58" s="169"/>
      <c r="D58" s="169"/>
      <c r="E58" s="169"/>
      <c r="F58" s="169" t="s">
        <v>175</v>
      </c>
      <c r="G58" s="170"/>
      <c r="H58" s="167">
        <v>2</v>
      </c>
      <c r="I58" s="197">
        <v>555000</v>
      </c>
      <c r="J58" s="174"/>
      <c r="K58" s="574">
        <f>H58*I58</f>
        <v>1110000</v>
      </c>
      <c r="L58" s="170" t="s">
        <v>165</v>
      </c>
      <c r="M58" s="167">
        <v>2</v>
      </c>
      <c r="N58" s="572">
        <v>777000</v>
      </c>
      <c r="O58" s="572"/>
      <c r="P58" s="574">
        <f>M58*N58</f>
        <v>1554000</v>
      </c>
      <c r="Q58" s="574">
        <f>K58+P58</f>
        <v>2664000</v>
      </c>
    </row>
    <row r="59" spans="1:17" s="175" customFormat="1" ht="14">
      <c r="A59" s="167">
        <v>2</v>
      </c>
      <c r="B59" s="168" t="s">
        <v>258</v>
      </c>
      <c r="C59" s="169"/>
      <c r="D59" s="169"/>
      <c r="E59" s="169"/>
      <c r="F59" s="169" t="s">
        <v>175</v>
      </c>
      <c r="G59" s="170"/>
      <c r="H59" s="167">
        <v>1</v>
      </c>
      <c r="I59" s="197">
        <v>333000</v>
      </c>
      <c r="J59" s="572"/>
      <c r="K59" s="574">
        <f>H59*I59</f>
        <v>333000</v>
      </c>
      <c r="L59" s="170" t="s">
        <v>259</v>
      </c>
      <c r="M59" s="167">
        <v>1</v>
      </c>
      <c r="N59" s="572">
        <v>444000</v>
      </c>
      <c r="O59" s="572"/>
      <c r="P59" s="574">
        <f>M59*N59</f>
        <v>444000</v>
      </c>
      <c r="Q59" s="574">
        <f>K59+P59</f>
        <v>777000</v>
      </c>
    </row>
    <row r="60" spans="1:17" s="194" customFormat="1" ht="14">
      <c r="A60" s="195">
        <v>2</v>
      </c>
      <c r="B60" s="956" t="s">
        <v>260</v>
      </c>
      <c r="C60" s="957"/>
      <c r="D60" s="957"/>
      <c r="E60" s="957"/>
      <c r="F60" s="957"/>
      <c r="G60" s="957"/>
      <c r="H60" s="957"/>
      <c r="I60" s="957"/>
      <c r="J60" s="957"/>
      <c r="K60" s="957">
        <f>SUM(K58:K59)</f>
        <v>1443000</v>
      </c>
      <c r="L60" s="957"/>
      <c r="M60" s="957"/>
      <c r="N60" s="957"/>
      <c r="O60" s="957"/>
      <c r="P60" s="958">
        <f>SUM(P58:P59)</f>
        <v>1998000</v>
      </c>
      <c r="Q60" s="196">
        <f>SUM(Q61:Q62)</f>
        <v>444000</v>
      </c>
    </row>
    <row r="61" spans="1:17" s="175" customFormat="1" ht="28">
      <c r="A61" s="167">
        <v>1</v>
      </c>
      <c r="B61" s="168" t="s">
        <v>261</v>
      </c>
      <c r="C61" s="169"/>
      <c r="D61" s="169"/>
      <c r="E61" s="169"/>
      <c r="F61" s="169" t="s">
        <v>175</v>
      </c>
      <c r="G61" s="168" t="s">
        <v>262</v>
      </c>
      <c r="H61" s="167">
        <v>10</v>
      </c>
      <c r="I61" s="572">
        <v>33300</v>
      </c>
      <c r="J61" s="572"/>
      <c r="K61" s="574">
        <f>H61*I61</f>
        <v>333000</v>
      </c>
      <c r="L61" s="170"/>
      <c r="M61" s="167"/>
      <c r="N61" s="174"/>
      <c r="O61" s="174"/>
      <c r="P61" s="198"/>
      <c r="Q61" s="574">
        <f>K61+P61</f>
        <v>333000</v>
      </c>
    </row>
    <row r="62" spans="1:17" s="175" customFormat="1" ht="45" customHeight="1">
      <c r="A62" s="167">
        <v>2</v>
      </c>
      <c r="B62" s="168" t="s">
        <v>263</v>
      </c>
      <c r="C62" s="169"/>
      <c r="D62" s="169"/>
      <c r="E62" s="169"/>
      <c r="F62" s="169" t="s">
        <v>175</v>
      </c>
      <c r="G62" s="170" t="s">
        <v>259</v>
      </c>
      <c r="H62" s="167">
        <v>500</v>
      </c>
      <c r="I62" s="572">
        <v>222</v>
      </c>
      <c r="J62" s="572"/>
      <c r="K62" s="574">
        <f>H62*I62</f>
        <v>111000</v>
      </c>
      <c r="L62" s="170"/>
      <c r="M62" s="167"/>
      <c r="N62" s="572"/>
      <c r="O62" s="572"/>
      <c r="P62" s="574">
        <f>M62*N62</f>
        <v>0</v>
      </c>
      <c r="Q62" s="574">
        <f>K62+P62</f>
        <v>111000</v>
      </c>
    </row>
    <row r="63" spans="1:17" s="199" customFormat="1" ht="14">
      <c r="A63" s="159" t="s">
        <v>264</v>
      </c>
      <c r="B63" s="946" t="s">
        <v>265</v>
      </c>
      <c r="C63" s="947"/>
      <c r="D63" s="947"/>
      <c r="E63" s="947"/>
      <c r="F63" s="947"/>
      <c r="G63" s="947"/>
      <c r="H63" s="947"/>
      <c r="I63" s="947"/>
      <c r="J63" s="947"/>
      <c r="K63" s="947"/>
      <c r="L63" s="947"/>
      <c r="M63" s="947"/>
      <c r="N63" s="947"/>
      <c r="O63" s="947"/>
      <c r="P63" s="948"/>
      <c r="Q63" s="190">
        <f>Q64</f>
        <v>0</v>
      </c>
    </row>
    <row r="64" spans="1:17" s="200" customFormat="1" ht="14">
      <c r="A64" s="167">
        <v>1</v>
      </c>
      <c r="B64" s="168" t="s">
        <v>266</v>
      </c>
      <c r="C64" s="169"/>
      <c r="D64" s="169"/>
      <c r="E64" s="169"/>
      <c r="F64" s="169" t="s">
        <v>175</v>
      </c>
      <c r="G64" s="170"/>
      <c r="H64" s="167"/>
      <c r="I64" s="174"/>
      <c r="J64" s="174"/>
      <c r="K64" s="574">
        <v>0</v>
      </c>
      <c r="L64" s="170" t="s">
        <v>181</v>
      </c>
      <c r="M64" s="167"/>
      <c r="N64" s="174"/>
      <c r="O64" s="174"/>
      <c r="P64" s="198"/>
      <c r="Q64" s="198"/>
    </row>
    <row r="65" spans="1:18" s="185" customFormat="1" ht="15.5">
      <c r="A65" s="960" t="s">
        <v>267</v>
      </c>
      <c r="B65" s="961"/>
      <c r="C65" s="961"/>
      <c r="D65" s="961"/>
      <c r="E65" s="961"/>
      <c r="F65" s="962"/>
      <c r="G65" s="960" t="s">
        <v>246</v>
      </c>
      <c r="H65" s="961"/>
      <c r="I65" s="961"/>
      <c r="J65" s="962"/>
      <c r="K65" s="581">
        <f>K54+K55+K58+K59+K61+K62</f>
        <v>1975800</v>
      </c>
      <c r="L65" s="960" t="s">
        <v>247</v>
      </c>
      <c r="M65" s="961"/>
      <c r="N65" s="961"/>
      <c r="O65" s="962"/>
      <c r="P65" s="581">
        <f>P58+P59+P61+P62</f>
        <v>1998000</v>
      </c>
      <c r="Q65" s="581">
        <f>+P65+K65</f>
        <v>3973800</v>
      </c>
    </row>
    <row r="66" spans="1:18" s="204" customFormat="1" ht="14">
      <c r="A66" s="201" t="s">
        <v>268</v>
      </c>
      <c r="B66" s="202"/>
      <c r="C66" s="202"/>
      <c r="D66" s="202"/>
      <c r="E66" s="202"/>
      <c r="F66" s="202"/>
      <c r="G66" s="202"/>
      <c r="H66" s="202"/>
      <c r="I66" s="202"/>
      <c r="J66" s="202"/>
      <c r="K66" s="203"/>
      <c r="L66" s="202"/>
      <c r="M66" s="202"/>
      <c r="N66" s="202"/>
      <c r="O66" s="202"/>
      <c r="P66" s="203"/>
      <c r="Q66" s="202"/>
    </row>
    <row r="67" spans="1:18" s="205" customFormat="1" ht="19.5" customHeight="1">
      <c r="A67" s="966" t="str">
        <f>A49</f>
        <v>TOTAL 1 - MEDIO ABIOTICO</v>
      </c>
      <c r="B67" s="966"/>
      <c r="C67" s="966"/>
      <c r="D67" s="966"/>
      <c r="E67" s="966"/>
      <c r="F67" s="966"/>
      <c r="G67" s="966"/>
      <c r="H67" s="966"/>
      <c r="I67" s="966"/>
      <c r="J67" s="966"/>
      <c r="K67" s="966"/>
      <c r="L67" s="966"/>
      <c r="M67" s="966"/>
      <c r="N67" s="966"/>
      <c r="O67" s="966"/>
      <c r="P67" s="966"/>
      <c r="Q67" s="582">
        <f>Q49</f>
        <v>23215101.713399999</v>
      </c>
      <c r="R67" s="583"/>
    </row>
    <row r="68" spans="1:18" s="205" customFormat="1" ht="19.5" customHeight="1">
      <c r="A68" s="966" t="str">
        <f>A65</f>
        <v>TOTAL 2 - GESTIÓN SOCIAL</v>
      </c>
      <c r="B68" s="966"/>
      <c r="C68" s="966"/>
      <c r="D68" s="966"/>
      <c r="E68" s="966"/>
      <c r="F68" s="966"/>
      <c r="G68" s="966"/>
      <c r="H68" s="966"/>
      <c r="I68" s="966"/>
      <c r="J68" s="966"/>
      <c r="K68" s="966"/>
      <c r="L68" s="966"/>
      <c r="M68" s="966"/>
      <c r="N68" s="966"/>
      <c r="O68" s="966"/>
      <c r="P68" s="966"/>
      <c r="Q68" s="582">
        <f>Q65</f>
        <v>3973800</v>
      </c>
      <c r="R68" s="583"/>
    </row>
    <row r="69" spans="1:18" s="205" customFormat="1" ht="41.25" customHeight="1">
      <c r="A69" s="967" t="s">
        <v>492</v>
      </c>
      <c r="B69" s="967"/>
      <c r="C69" s="967"/>
      <c r="D69" s="967"/>
      <c r="E69" s="967"/>
      <c r="F69" s="967"/>
      <c r="G69" s="967"/>
      <c r="H69" s="967"/>
      <c r="I69" s="967"/>
      <c r="J69" s="967"/>
      <c r="K69" s="967"/>
      <c r="L69" s="967"/>
      <c r="M69" s="967"/>
      <c r="N69" s="967"/>
      <c r="O69" s="967"/>
      <c r="P69" s="967"/>
      <c r="Q69" s="584">
        <f>SUM(Q67:Q68)</f>
        <v>27188901.713399999</v>
      </c>
    </row>
    <row r="70" spans="1:18" ht="20.25" customHeight="1">
      <c r="P70" s="210"/>
      <c r="Q70" s="393"/>
    </row>
    <row r="72" spans="1:18">
      <c r="A72" s="585" t="s">
        <v>181</v>
      </c>
      <c r="G72" s="211"/>
    </row>
    <row r="73" spans="1:18">
      <c r="G73" s="211"/>
    </row>
  </sheetData>
  <mergeCells count="43">
    <mergeCell ref="A68:P68"/>
    <mergeCell ref="A69:P69"/>
    <mergeCell ref="B60:P60"/>
    <mergeCell ref="B63:P63"/>
    <mergeCell ref="A65:F65"/>
    <mergeCell ref="G65:J65"/>
    <mergeCell ref="L65:O65"/>
    <mergeCell ref="A67:P67"/>
    <mergeCell ref="B57:P57"/>
    <mergeCell ref="B32:P32"/>
    <mergeCell ref="B33:P33"/>
    <mergeCell ref="A34:A46"/>
    <mergeCell ref="B47:P47"/>
    <mergeCell ref="A49:F49"/>
    <mergeCell ref="G49:J49"/>
    <mergeCell ref="L49:O49"/>
    <mergeCell ref="A50:Q50"/>
    <mergeCell ref="A51:Q51"/>
    <mergeCell ref="B52:P52"/>
    <mergeCell ref="B53:P53"/>
    <mergeCell ref="B56:P56"/>
    <mergeCell ref="B28:P28"/>
    <mergeCell ref="A5:Q5"/>
    <mergeCell ref="B6:P6"/>
    <mergeCell ref="B7:P7"/>
    <mergeCell ref="B10:P10"/>
    <mergeCell ref="B12:P12"/>
    <mergeCell ref="B19:P19"/>
    <mergeCell ref="B20:P20"/>
    <mergeCell ref="A23:A24"/>
    <mergeCell ref="B23:Q24"/>
    <mergeCell ref="B25:P25"/>
    <mergeCell ref="B27:P27"/>
    <mergeCell ref="A1:B1"/>
    <mergeCell ref="C1:O1"/>
    <mergeCell ref="P1:Q1"/>
    <mergeCell ref="A2:Q2"/>
    <mergeCell ref="A3:A4"/>
    <mergeCell ref="B3:B4"/>
    <mergeCell ref="C3:F3"/>
    <mergeCell ref="G3:K3"/>
    <mergeCell ref="L3:P3"/>
    <mergeCell ref="Q3:Q4"/>
  </mergeCells>
  <pageMargins left="0.78740157480314965" right="0.78740157480314965" top="0.98425196850393704" bottom="0.98425196850393704" header="0" footer="0"/>
  <pageSetup paperSize="5" scale="58" fitToHeight="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O33"/>
  <sheetViews>
    <sheetView topLeftCell="D28" zoomScale="84" workbookViewId="0">
      <selection activeCell="O23" sqref="O23"/>
    </sheetView>
  </sheetViews>
  <sheetFormatPr baseColWidth="10" defaultColWidth="11.453125" defaultRowHeight="14"/>
  <cols>
    <col min="1" max="1" width="1.54296875" style="237" customWidth="1"/>
    <col min="2" max="2" width="34.26953125" style="236" customWidth="1"/>
    <col min="3" max="3" width="6.26953125" style="237" customWidth="1"/>
    <col min="4" max="4" width="58.453125" style="237" customWidth="1"/>
    <col min="5" max="5" width="8.26953125" style="237" bestFit="1" customWidth="1"/>
    <col min="6" max="6" width="6.26953125" style="237" customWidth="1"/>
    <col min="7" max="7" width="6.7265625" style="237" customWidth="1"/>
    <col min="8" max="8" width="12.54296875" style="237" customWidth="1"/>
    <col min="9" max="9" width="9.54296875" style="237" customWidth="1"/>
    <col min="10" max="10" width="5.7265625" style="237" customWidth="1"/>
    <col min="11" max="11" width="15.26953125" style="237" customWidth="1"/>
    <col min="12" max="12" width="9" style="237" customWidth="1"/>
    <col min="13" max="13" width="21.453125" style="237" customWidth="1"/>
    <col min="14" max="14" width="11.453125" style="237"/>
    <col min="15" max="15" width="19.7265625" style="237" customWidth="1"/>
    <col min="16" max="253" width="11.453125" style="237"/>
    <col min="254" max="254" width="1.54296875" style="237" customWidth="1"/>
    <col min="255" max="255" width="26.26953125" style="237" customWidth="1"/>
    <col min="256" max="256" width="6.26953125" style="237" customWidth="1"/>
    <col min="257" max="257" width="58.453125" style="237" customWidth="1"/>
    <col min="258" max="258" width="8.26953125" style="237" bestFit="1" customWidth="1"/>
    <col min="259" max="259" width="6.26953125" style="237" customWidth="1"/>
    <col min="260" max="260" width="6.7265625" style="237" customWidth="1"/>
    <col min="261" max="261" width="12.54296875" style="237" customWidth="1"/>
    <col min="262" max="262" width="9.54296875" style="237" customWidth="1"/>
    <col min="263" max="263" width="5.7265625" style="237" customWidth="1"/>
    <col min="264" max="264" width="15.26953125" style="237" customWidth="1"/>
    <col min="265" max="265" width="9" style="237" customWidth="1"/>
    <col min="266" max="266" width="21.453125" style="237" customWidth="1"/>
    <col min="267" max="267" width="11.453125" style="237"/>
    <col min="268" max="268" width="19.7265625" style="237" customWidth="1"/>
    <col min="269" max="509" width="11.453125" style="237"/>
    <col min="510" max="510" width="1.54296875" style="237" customWidth="1"/>
    <col min="511" max="511" width="26.26953125" style="237" customWidth="1"/>
    <col min="512" max="512" width="6.26953125" style="237" customWidth="1"/>
    <col min="513" max="513" width="58.453125" style="237" customWidth="1"/>
    <col min="514" max="514" width="8.26953125" style="237" bestFit="1" customWidth="1"/>
    <col min="515" max="515" width="6.26953125" style="237" customWidth="1"/>
    <col min="516" max="516" width="6.7265625" style="237" customWidth="1"/>
    <col min="517" max="517" width="12.54296875" style="237" customWidth="1"/>
    <col min="518" max="518" width="9.54296875" style="237" customWidth="1"/>
    <col min="519" max="519" width="5.7265625" style="237" customWidth="1"/>
    <col min="520" max="520" width="15.26953125" style="237" customWidth="1"/>
    <col min="521" max="521" width="9" style="237" customWidth="1"/>
    <col min="522" max="522" width="21.453125" style="237" customWidth="1"/>
    <col min="523" max="523" width="11.453125" style="237"/>
    <col min="524" max="524" width="19.7265625" style="237" customWidth="1"/>
    <col min="525" max="765" width="11.453125" style="237"/>
    <col min="766" max="766" width="1.54296875" style="237" customWidth="1"/>
    <col min="767" max="767" width="26.26953125" style="237" customWidth="1"/>
    <col min="768" max="768" width="6.26953125" style="237" customWidth="1"/>
    <col min="769" max="769" width="58.453125" style="237" customWidth="1"/>
    <col min="770" max="770" width="8.26953125" style="237" bestFit="1" customWidth="1"/>
    <col min="771" max="771" width="6.26953125" style="237" customWidth="1"/>
    <col min="772" max="772" width="6.7265625" style="237" customWidth="1"/>
    <col min="773" max="773" width="12.54296875" style="237" customWidth="1"/>
    <col min="774" max="774" width="9.54296875" style="237" customWidth="1"/>
    <col min="775" max="775" width="5.7265625" style="237" customWidth="1"/>
    <col min="776" max="776" width="15.26953125" style="237" customWidth="1"/>
    <col min="777" max="777" width="9" style="237" customWidth="1"/>
    <col min="778" max="778" width="21.453125" style="237" customWidth="1"/>
    <col min="779" max="779" width="11.453125" style="237"/>
    <col min="780" max="780" width="19.7265625" style="237" customWidth="1"/>
    <col min="781" max="1021" width="11.453125" style="237"/>
    <col min="1022" max="1022" width="1.54296875" style="237" customWidth="1"/>
    <col min="1023" max="1023" width="26.26953125" style="237" customWidth="1"/>
    <col min="1024" max="1024" width="6.26953125" style="237" customWidth="1"/>
    <col min="1025" max="1025" width="58.453125" style="237" customWidth="1"/>
    <col min="1026" max="1026" width="8.26953125" style="237" bestFit="1" customWidth="1"/>
    <col min="1027" max="1027" width="6.26953125" style="237" customWidth="1"/>
    <col min="1028" max="1028" width="6.7265625" style="237" customWidth="1"/>
    <col min="1029" max="1029" width="12.54296875" style="237" customWidth="1"/>
    <col min="1030" max="1030" width="9.54296875" style="237" customWidth="1"/>
    <col min="1031" max="1031" width="5.7265625" style="237" customWidth="1"/>
    <col min="1032" max="1032" width="15.26953125" style="237" customWidth="1"/>
    <col min="1033" max="1033" width="9" style="237" customWidth="1"/>
    <col min="1034" max="1034" width="21.453125" style="237" customWidth="1"/>
    <col min="1035" max="1035" width="11.453125" style="237"/>
    <col min="1036" max="1036" width="19.7265625" style="237" customWidth="1"/>
    <col min="1037" max="1277" width="11.453125" style="237"/>
    <col min="1278" max="1278" width="1.54296875" style="237" customWidth="1"/>
    <col min="1279" max="1279" width="26.26953125" style="237" customWidth="1"/>
    <col min="1280" max="1280" width="6.26953125" style="237" customWidth="1"/>
    <col min="1281" max="1281" width="58.453125" style="237" customWidth="1"/>
    <col min="1282" max="1282" width="8.26953125" style="237" bestFit="1" customWidth="1"/>
    <col min="1283" max="1283" width="6.26953125" style="237" customWidth="1"/>
    <col min="1284" max="1284" width="6.7265625" style="237" customWidth="1"/>
    <col min="1285" max="1285" width="12.54296875" style="237" customWidth="1"/>
    <col min="1286" max="1286" width="9.54296875" style="237" customWidth="1"/>
    <col min="1287" max="1287" width="5.7265625" style="237" customWidth="1"/>
    <col min="1288" max="1288" width="15.26953125" style="237" customWidth="1"/>
    <col min="1289" max="1289" width="9" style="237" customWidth="1"/>
    <col min="1290" max="1290" width="21.453125" style="237" customWidth="1"/>
    <col min="1291" max="1291" width="11.453125" style="237"/>
    <col min="1292" max="1292" width="19.7265625" style="237" customWidth="1"/>
    <col min="1293" max="1533" width="11.453125" style="237"/>
    <col min="1534" max="1534" width="1.54296875" style="237" customWidth="1"/>
    <col min="1535" max="1535" width="26.26953125" style="237" customWidth="1"/>
    <col min="1536" max="1536" width="6.26953125" style="237" customWidth="1"/>
    <col min="1537" max="1537" width="58.453125" style="237" customWidth="1"/>
    <col min="1538" max="1538" width="8.26953125" style="237" bestFit="1" customWidth="1"/>
    <col min="1539" max="1539" width="6.26953125" style="237" customWidth="1"/>
    <col min="1540" max="1540" width="6.7265625" style="237" customWidth="1"/>
    <col min="1541" max="1541" width="12.54296875" style="237" customWidth="1"/>
    <col min="1542" max="1542" width="9.54296875" style="237" customWidth="1"/>
    <col min="1543" max="1543" width="5.7265625" style="237" customWidth="1"/>
    <col min="1544" max="1544" width="15.26953125" style="237" customWidth="1"/>
    <col min="1545" max="1545" width="9" style="237" customWidth="1"/>
    <col min="1546" max="1546" width="21.453125" style="237" customWidth="1"/>
    <col min="1547" max="1547" width="11.453125" style="237"/>
    <col min="1548" max="1548" width="19.7265625" style="237" customWidth="1"/>
    <col min="1549" max="1789" width="11.453125" style="237"/>
    <col min="1790" max="1790" width="1.54296875" style="237" customWidth="1"/>
    <col min="1791" max="1791" width="26.26953125" style="237" customWidth="1"/>
    <col min="1792" max="1792" width="6.26953125" style="237" customWidth="1"/>
    <col min="1793" max="1793" width="58.453125" style="237" customWidth="1"/>
    <col min="1794" max="1794" width="8.26953125" style="237" bestFit="1" customWidth="1"/>
    <col min="1795" max="1795" width="6.26953125" style="237" customWidth="1"/>
    <col min="1796" max="1796" width="6.7265625" style="237" customWidth="1"/>
    <col min="1797" max="1797" width="12.54296875" style="237" customWidth="1"/>
    <col min="1798" max="1798" width="9.54296875" style="237" customWidth="1"/>
    <col min="1799" max="1799" width="5.7265625" style="237" customWidth="1"/>
    <col min="1800" max="1800" width="15.26953125" style="237" customWidth="1"/>
    <col min="1801" max="1801" width="9" style="237" customWidth="1"/>
    <col min="1802" max="1802" width="21.453125" style="237" customWidth="1"/>
    <col min="1803" max="1803" width="11.453125" style="237"/>
    <col min="1804" max="1804" width="19.7265625" style="237" customWidth="1"/>
    <col min="1805" max="2045" width="11.453125" style="237"/>
    <col min="2046" max="2046" width="1.54296875" style="237" customWidth="1"/>
    <col min="2047" max="2047" width="26.26953125" style="237" customWidth="1"/>
    <col min="2048" max="2048" width="6.26953125" style="237" customWidth="1"/>
    <col min="2049" max="2049" width="58.453125" style="237" customWidth="1"/>
    <col min="2050" max="2050" width="8.26953125" style="237" bestFit="1" customWidth="1"/>
    <col min="2051" max="2051" width="6.26953125" style="237" customWidth="1"/>
    <col min="2052" max="2052" width="6.7265625" style="237" customWidth="1"/>
    <col min="2053" max="2053" width="12.54296875" style="237" customWidth="1"/>
    <col min="2054" max="2054" width="9.54296875" style="237" customWidth="1"/>
    <col min="2055" max="2055" width="5.7265625" style="237" customWidth="1"/>
    <col min="2056" max="2056" width="15.26953125" style="237" customWidth="1"/>
    <col min="2057" max="2057" width="9" style="237" customWidth="1"/>
    <col min="2058" max="2058" width="21.453125" style="237" customWidth="1"/>
    <col min="2059" max="2059" width="11.453125" style="237"/>
    <col min="2060" max="2060" width="19.7265625" style="237" customWidth="1"/>
    <col min="2061" max="2301" width="11.453125" style="237"/>
    <col min="2302" max="2302" width="1.54296875" style="237" customWidth="1"/>
    <col min="2303" max="2303" width="26.26953125" style="237" customWidth="1"/>
    <col min="2304" max="2304" width="6.26953125" style="237" customWidth="1"/>
    <col min="2305" max="2305" width="58.453125" style="237" customWidth="1"/>
    <col min="2306" max="2306" width="8.26953125" style="237" bestFit="1" customWidth="1"/>
    <col min="2307" max="2307" width="6.26953125" style="237" customWidth="1"/>
    <col min="2308" max="2308" width="6.7265625" style="237" customWidth="1"/>
    <col min="2309" max="2309" width="12.54296875" style="237" customWidth="1"/>
    <col min="2310" max="2310" width="9.54296875" style="237" customWidth="1"/>
    <col min="2311" max="2311" width="5.7265625" style="237" customWidth="1"/>
    <col min="2312" max="2312" width="15.26953125" style="237" customWidth="1"/>
    <col min="2313" max="2313" width="9" style="237" customWidth="1"/>
    <col min="2314" max="2314" width="21.453125" style="237" customWidth="1"/>
    <col min="2315" max="2315" width="11.453125" style="237"/>
    <col min="2316" max="2316" width="19.7265625" style="237" customWidth="1"/>
    <col min="2317" max="2557" width="11.453125" style="237"/>
    <col min="2558" max="2558" width="1.54296875" style="237" customWidth="1"/>
    <col min="2559" max="2559" width="26.26953125" style="237" customWidth="1"/>
    <col min="2560" max="2560" width="6.26953125" style="237" customWidth="1"/>
    <col min="2561" max="2561" width="58.453125" style="237" customWidth="1"/>
    <col min="2562" max="2562" width="8.26953125" style="237" bestFit="1" customWidth="1"/>
    <col min="2563" max="2563" width="6.26953125" style="237" customWidth="1"/>
    <col min="2564" max="2564" width="6.7265625" style="237" customWidth="1"/>
    <col min="2565" max="2565" width="12.54296875" style="237" customWidth="1"/>
    <col min="2566" max="2566" width="9.54296875" style="237" customWidth="1"/>
    <col min="2567" max="2567" width="5.7265625" style="237" customWidth="1"/>
    <col min="2568" max="2568" width="15.26953125" style="237" customWidth="1"/>
    <col min="2569" max="2569" width="9" style="237" customWidth="1"/>
    <col min="2570" max="2570" width="21.453125" style="237" customWidth="1"/>
    <col min="2571" max="2571" width="11.453125" style="237"/>
    <col min="2572" max="2572" width="19.7265625" style="237" customWidth="1"/>
    <col min="2573" max="2813" width="11.453125" style="237"/>
    <col min="2814" max="2814" width="1.54296875" style="237" customWidth="1"/>
    <col min="2815" max="2815" width="26.26953125" style="237" customWidth="1"/>
    <col min="2816" max="2816" width="6.26953125" style="237" customWidth="1"/>
    <col min="2817" max="2817" width="58.453125" style="237" customWidth="1"/>
    <col min="2818" max="2818" width="8.26953125" style="237" bestFit="1" customWidth="1"/>
    <col min="2819" max="2819" width="6.26953125" style="237" customWidth="1"/>
    <col min="2820" max="2820" width="6.7265625" style="237" customWidth="1"/>
    <col min="2821" max="2821" width="12.54296875" style="237" customWidth="1"/>
    <col min="2822" max="2822" width="9.54296875" style="237" customWidth="1"/>
    <col min="2823" max="2823" width="5.7265625" style="237" customWidth="1"/>
    <col min="2824" max="2824" width="15.26953125" style="237" customWidth="1"/>
    <col min="2825" max="2825" width="9" style="237" customWidth="1"/>
    <col min="2826" max="2826" width="21.453125" style="237" customWidth="1"/>
    <col min="2827" max="2827" width="11.453125" style="237"/>
    <col min="2828" max="2828" width="19.7265625" style="237" customWidth="1"/>
    <col min="2829" max="3069" width="11.453125" style="237"/>
    <col min="3070" max="3070" width="1.54296875" style="237" customWidth="1"/>
    <col min="3071" max="3071" width="26.26953125" style="237" customWidth="1"/>
    <col min="3072" max="3072" width="6.26953125" style="237" customWidth="1"/>
    <col min="3073" max="3073" width="58.453125" style="237" customWidth="1"/>
    <col min="3074" max="3074" width="8.26953125" style="237" bestFit="1" customWidth="1"/>
    <col min="3075" max="3075" width="6.26953125" style="237" customWidth="1"/>
    <col min="3076" max="3076" width="6.7265625" style="237" customWidth="1"/>
    <col min="3077" max="3077" width="12.54296875" style="237" customWidth="1"/>
    <col min="3078" max="3078" width="9.54296875" style="237" customWidth="1"/>
    <col min="3079" max="3079" width="5.7265625" style="237" customWidth="1"/>
    <col min="3080" max="3080" width="15.26953125" style="237" customWidth="1"/>
    <col min="3081" max="3081" width="9" style="237" customWidth="1"/>
    <col min="3082" max="3082" width="21.453125" style="237" customWidth="1"/>
    <col min="3083" max="3083" width="11.453125" style="237"/>
    <col min="3084" max="3084" width="19.7265625" style="237" customWidth="1"/>
    <col min="3085" max="3325" width="11.453125" style="237"/>
    <col min="3326" max="3326" width="1.54296875" style="237" customWidth="1"/>
    <col min="3327" max="3327" width="26.26953125" style="237" customWidth="1"/>
    <col min="3328" max="3328" width="6.26953125" style="237" customWidth="1"/>
    <col min="3329" max="3329" width="58.453125" style="237" customWidth="1"/>
    <col min="3330" max="3330" width="8.26953125" style="237" bestFit="1" customWidth="1"/>
    <col min="3331" max="3331" width="6.26953125" style="237" customWidth="1"/>
    <col min="3332" max="3332" width="6.7265625" style="237" customWidth="1"/>
    <col min="3333" max="3333" width="12.54296875" style="237" customWidth="1"/>
    <col min="3334" max="3334" width="9.54296875" style="237" customWidth="1"/>
    <col min="3335" max="3335" width="5.7265625" style="237" customWidth="1"/>
    <col min="3336" max="3336" width="15.26953125" style="237" customWidth="1"/>
    <col min="3337" max="3337" width="9" style="237" customWidth="1"/>
    <col min="3338" max="3338" width="21.453125" style="237" customWidth="1"/>
    <col min="3339" max="3339" width="11.453125" style="237"/>
    <col min="3340" max="3340" width="19.7265625" style="237" customWidth="1"/>
    <col min="3341" max="3581" width="11.453125" style="237"/>
    <col min="3582" max="3582" width="1.54296875" style="237" customWidth="1"/>
    <col min="3583" max="3583" width="26.26953125" style="237" customWidth="1"/>
    <col min="3584" max="3584" width="6.26953125" style="237" customWidth="1"/>
    <col min="3585" max="3585" width="58.453125" style="237" customWidth="1"/>
    <col min="3586" max="3586" width="8.26953125" style="237" bestFit="1" customWidth="1"/>
    <col min="3587" max="3587" width="6.26953125" style="237" customWidth="1"/>
    <col min="3588" max="3588" width="6.7265625" style="237" customWidth="1"/>
    <col min="3589" max="3589" width="12.54296875" style="237" customWidth="1"/>
    <col min="3590" max="3590" width="9.54296875" style="237" customWidth="1"/>
    <col min="3591" max="3591" width="5.7265625" style="237" customWidth="1"/>
    <col min="3592" max="3592" width="15.26953125" style="237" customWidth="1"/>
    <col min="3593" max="3593" width="9" style="237" customWidth="1"/>
    <col min="3594" max="3594" width="21.453125" style="237" customWidth="1"/>
    <col min="3595" max="3595" width="11.453125" style="237"/>
    <col min="3596" max="3596" width="19.7265625" style="237" customWidth="1"/>
    <col min="3597" max="3837" width="11.453125" style="237"/>
    <col min="3838" max="3838" width="1.54296875" style="237" customWidth="1"/>
    <col min="3839" max="3839" width="26.26953125" style="237" customWidth="1"/>
    <col min="3840" max="3840" width="6.26953125" style="237" customWidth="1"/>
    <col min="3841" max="3841" width="58.453125" style="237" customWidth="1"/>
    <col min="3842" max="3842" width="8.26953125" style="237" bestFit="1" customWidth="1"/>
    <col min="3843" max="3843" width="6.26953125" style="237" customWidth="1"/>
    <col min="3844" max="3844" width="6.7265625" style="237" customWidth="1"/>
    <col min="3845" max="3845" width="12.54296875" style="237" customWidth="1"/>
    <col min="3846" max="3846" width="9.54296875" style="237" customWidth="1"/>
    <col min="3847" max="3847" width="5.7265625" style="237" customWidth="1"/>
    <col min="3848" max="3848" width="15.26953125" style="237" customWidth="1"/>
    <col min="3849" max="3849" width="9" style="237" customWidth="1"/>
    <col min="3850" max="3850" width="21.453125" style="237" customWidth="1"/>
    <col min="3851" max="3851" width="11.453125" style="237"/>
    <col min="3852" max="3852" width="19.7265625" style="237" customWidth="1"/>
    <col min="3853" max="4093" width="11.453125" style="237"/>
    <col min="4094" max="4094" width="1.54296875" style="237" customWidth="1"/>
    <col min="4095" max="4095" width="26.26953125" style="237" customWidth="1"/>
    <col min="4096" max="4096" width="6.26953125" style="237" customWidth="1"/>
    <col min="4097" max="4097" width="58.453125" style="237" customWidth="1"/>
    <col min="4098" max="4098" width="8.26953125" style="237" bestFit="1" customWidth="1"/>
    <col min="4099" max="4099" width="6.26953125" style="237" customWidth="1"/>
    <col min="4100" max="4100" width="6.7265625" style="237" customWidth="1"/>
    <col min="4101" max="4101" width="12.54296875" style="237" customWidth="1"/>
    <col min="4102" max="4102" width="9.54296875" style="237" customWidth="1"/>
    <col min="4103" max="4103" width="5.7265625" style="237" customWidth="1"/>
    <col min="4104" max="4104" width="15.26953125" style="237" customWidth="1"/>
    <col min="4105" max="4105" width="9" style="237" customWidth="1"/>
    <col min="4106" max="4106" width="21.453125" style="237" customWidth="1"/>
    <col min="4107" max="4107" width="11.453125" style="237"/>
    <col min="4108" max="4108" width="19.7265625" style="237" customWidth="1"/>
    <col min="4109" max="4349" width="11.453125" style="237"/>
    <col min="4350" max="4350" width="1.54296875" style="237" customWidth="1"/>
    <col min="4351" max="4351" width="26.26953125" style="237" customWidth="1"/>
    <col min="4352" max="4352" width="6.26953125" style="237" customWidth="1"/>
    <col min="4353" max="4353" width="58.453125" style="237" customWidth="1"/>
    <col min="4354" max="4354" width="8.26953125" style="237" bestFit="1" customWidth="1"/>
    <col min="4355" max="4355" width="6.26953125" style="237" customWidth="1"/>
    <col min="4356" max="4356" width="6.7265625" style="237" customWidth="1"/>
    <col min="4357" max="4357" width="12.54296875" style="237" customWidth="1"/>
    <col min="4358" max="4358" width="9.54296875" style="237" customWidth="1"/>
    <col min="4359" max="4359" width="5.7265625" style="237" customWidth="1"/>
    <col min="4360" max="4360" width="15.26953125" style="237" customWidth="1"/>
    <col min="4361" max="4361" width="9" style="237" customWidth="1"/>
    <col min="4362" max="4362" width="21.453125" style="237" customWidth="1"/>
    <col min="4363" max="4363" width="11.453125" style="237"/>
    <col min="4364" max="4364" width="19.7265625" style="237" customWidth="1"/>
    <col min="4365" max="4605" width="11.453125" style="237"/>
    <col min="4606" max="4606" width="1.54296875" style="237" customWidth="1"/>
    <col min="4607" max="4607" width="26.26953125" style="237" customWidth="1"/>
    <col min="4608" max="4608" width="6.26953125" style="237" customWidth="1"/>
    <col min="4609" max="4609" width="58.453125" style="237" customWidth="1"/>
    <col min="4610" max="4610" width="8.26953125" style="237" bestFit="1" customWidth="1"/>
    <col min="4611" max="4611" width="6.26953125" style="237" customWidth="1"/>
    <col min="4612" max="4612" width="6.7265625" style="237" customWidth="1"/>
    <col min="4613" max="4613" width="12.54296875" style="237" customWidth="1"/>
    <col min="4614" max="4614" width="9.54296875" style="237" customWidth="1"/>
    <col min="4615" max="4615" width="5.7265625" style="237" customWidth="1"/>
    <col min="4616" max="4616" width="15.26953125" style="237" customWidth="1"/>
    <col min="4617" max="4617" width="9" style="237" customWidth="1"/>
    <col min="4618" max="4618" width="21.453125" style="237" customWidth="1"/>
    <col min="4619" max="4619" width="11.453125" style="237"/>
    <col min="4620" max="4620" width="19.7265625" style="237" customWidth="1"/>
    <col min="4621" max="4861" width="11.453125" style="237"/>
    <col min="4862" max="4862" width="1.54296875" style="237" customWidth="1"/>
    <col min="4863" max="4863" width="26.26953125" style="237" customWidth="1"/>
    <col min="4864" max="4864" width="6.26953125" style="237" customWidth="1"/>
    <col min="4865" max="4865" width="58.453125" style="237" customWidth="1"/>
    <col min="4866" max="4866" width="8.26953125" style="237" bestFit="1" customWidth="1"/>
    <col min="4867" max="4867" width="6.26953125" style="237" customWidth="1"/>
    <col min="4868" max="4868" width="6.7265625" style="237" customWidth="1"/>
    <col min="4869" max="4869" width="12.54296875" style="237" customWidth="1"/>
    <col min="4870" max="4870" width="9.54296875" style="237" customWidth="1"/>
    <col min="4871" max="4871" width="5.7265625" style="237" customWidth="1"/>
    <col min="4872" max="4872" width="15.26953125" style="237" customWidth="1"/>
    <col min="4873" max="4873" width="9" style="237" customWidth="1"/>
    <col min="4874" max="4874" width="21.453125" style="237" customWidth="1"/>
    <col min="4875" max="4875" width="11.453125" style="237"/>
    <col min="4876" max="4876" width="19.7265625" style="237" customWidth="1"/>
    <col min="4877" max="5117" width="11.453125" style="237"/>
    <col min="5118" max="5118" width="1.54296875" style="237" customWidth="1"/>
    <col min="5119" max="5119" width="26.26953125" style="237" customWidth="1"/>
    <col min="5120" max="5120" width="6.26953125" style="237" customWidth="1"/>
    <col min="5121" max="5121" width="58.453125" style="237" customWidth="1"/>
    <col min="5122" max="5122" width="8.26953125" style="237" bestFit="1" customWidth="1"/>
    <col min="5123" max="5123" width="6.26953125" style="237" customWidth="1"/>
    <col min="5124" max="5124" width="6.7265625" style="237" customWidth="1"/>
    <col min="5125" max="5125" width="12.54296875" style="237" customWidth="1"/>
    <col min="5126" max="5126" width="9.54296875" style="237" customWidth="1"/>
    <col min="5127" max="5127" width="5.7265625" style="237" customWidth="1"/>
    <col min="5128" max="5128" width="15.26953125" style="237" customWidth="1"/>
    <col min="5129" max="5129" width="9" style="237" customWidth="1"/>
    <col min="5130" max="5130" width="21.453125" style="237" customWidth="1"/>
    <col min="5131" max="5131" width="11.453125" style="237"/>
    <col min="5132" max="5132" width="19.7265625" style="237" customWidth="1"/>
    <col min="5133" max="5373" width="11.453125" style="237"/>
    <col min="5374" max="5374" width="1.54296875" style="237" customWidth="1"/>
    <col min="5375" max="5375" width="26.26953125" style="237" customWidth="1"/>
    <col min="5376" max="5376" width="6.26953125" style="237" customWidth="1"/>
    <col min="5377" max="5377" width="58.453125" style="237" customWidth="1"/>
    <col min="5378" max="5378" width="8.26953125" style="237" bestFit="1" customWidth="1"/>
    <col min="5379" max="5379" width="6.26953125" style="237" customWidth="1"/>
    <col min="5380" max="5380" width="6.7265625" style="237" customWidth="1"/>
    <col min="5381" max="5381" width="12.54296875" style="237" customWidth="1"/>
    <col min="5382" max="5382" width="9.54296875" style="237" customWidth="1"/>
    <col min="5383" max="5383" width="5.7265625" style="237" customWidth="1"/>
    <col min="5384" max="5384" width="15.26953125" style="237" customWidth="1"/>
    <col min="5385" max="5385" width="9" style="237" customWidth="1"/>
    <col min="5386" max="5386" width="21.453125" style="237" customWidth="1"/>
    <col min="5387" max="5387" width="11.453125" style="237"/>
    <col min="5388" max="5388" width="19.7265625" style="237" customWidth="1"/>
    <col min="5389" max="5629" width="11.453125" style="237"/>
    <col min="5630" max="5630" width="1.54296875" style="237" customWidth="1"/>
    <col min="5631" max="5631" width="26.26953125" style="237" customWidth="1"/>
    <col min="5632" max="5632" width="6.26953125" style="237" customWidth="1"/>
    <col min="5633" max="5633" width="58.453125" style="237" customWidth="1"/>
    <col min="5634" max="5634" width="8.26953125" style="237" bestFit="1" customWidth="1"/>
    <col min="5635" max="5635" width="6.26953125" style="237" customWidth="1"/>
    <col min="5636" max="5636" width="6.7265625" style="237" customWidth="1"/>
    <col min="5637" max="5637" width="12.54296875" style="237" customWidth="1"/>
    <col min="5638" max="5638" width="9.54296875" style="237" customWidth="1"/>
    <col min="5639" max="5639" width="5.7265625" style="237" customWidth="1"/>
    <col min="5640" max="5640" width="15.26953125" style="237" customWidth="1"/>
    <col min="5641" max="5641" width="9" style="237" customWidth="1"/>
    <col min="5642" max="5642" width="21.453125" style="237" customWidth="1"/>
    <col min="5643" max="5643" width="11.453125" style="237"/>
    <col min="5644" max="5644" width="19.7265625" style="237" customWidth="1"/>
    <col min="5645" max="5885" width="11.453125" style="237"/>
    <col min="5886" max="5886" width="1.54296875" style="237" customWidth="1"/>
    <col min="5887" max="5887" width="26.26953125" style="237" customWidth="1"/>
    <col min="5888" max="5888" width="6.26953125" style="237" customWidth="1"/>
    <col min="5889" max="5889" width="58.453125" style="237" customWidth="1"/>
    <col min="5890" max="5890" width="8.26953125" style="237" bestFit="1" customWidth="1"/>
    <col min="5891" max="5891" width="6.26953125" style="237" customWidth="1"/>
    <col min="5892" max="5892" width="6.7265625" style="237" customWidth="1"/>
    <col min="5893" max="5893" width="12.54296875" style="237" customWidth="1"/>
    <col min="5894" max="5894" width="9.54296875" style="237" customWidth="1"/>
    <col min="5895" max="5895" width="5.7265625" style="237" customWidth="1"/>
    <col min="5896" max="5896" width="15.26953125" style="237" customWidth="1"/>
    <col min="5897" max="5897" width="9" style="237" customWidth="1"/>
    <col min="5898" max="5898" width="21.453125" style="237" customWidth="1"/>
    <col min="5899" max="5899" width="11.453125" style="237"/>
    <col min="5900" max="5900" width="19.7265625" style="237" customWidth="1"/>
    <col min="5901" max="6141" width="11.453125" style="237"/>
    <col min="6142" max="6142" width="1.54296875" style="237" customWidth="1"/>
    <col min="6143" max="6143" width="26.26953125" style="237" customWidth="1"/>
    <col min="6144" max="6144" width="6.26953125" style="237" customWidth="1"/>
    <col min="6145" max="6145" width="58.453125" style="237" customWidth="1"/>
    <col min="6146" max="6146" width="8.26953125" style="237" bestFit="1" customWidth="1"/>
    <col min="6147" max="6147" width="6.26953125" style="237" customWidth="1"/>
    <col min="6148" max="6148" width="6.7265625" style="237" customWidth="1"/>
    <col min="6149" max="6149" width="12.54296875" style="237" customWidth="1"/>
    <col min="6150" max="6150" width="9.54296875" style="237" customWidth="1"/>
    <col min="6151" max="6151" width="5.7265625" style="237" customWidth="1"/>
    <col min="6152" max="6152" width="15.26953125" style="237" customWidth="1"/>
    <col min="6153" max="6153" width="9" style="237" customWidth="1"/>
    <col min="6154" max="6154" width="21.453125" style="237" customWidth="1"/>
    <col min="6155" max="6155" width="11.453125" style="237"/>
    <col min="6156" max="6156" width="19.7265625" style="237" customWidth="1"/>
    <col min="6157" max="6397" width="11.453125" style="237"/>
    <col min="6398" max="6398" width="1.54296875" style="237" customWidth="1"/>
    <col min="6399" max="6399" width="26.26953125" style="237" customWidth="1"/>
    <col min="6400" max="6400" width="6.26953125" style="237" customWidth="1"/>
    <col min="6401" max="6401" width="58.453125" style="237" customWidth="1"/>
    <col min="6402" max="6402" width="8.26953125" style="237" bestFit="1" customWidth="1"/>
    <col min="6403" max="6403" width="6.26953125" style="237" customWidth="1"/>
    <col min="6404" max="6404" width="6.7265625" style="237" customWidth="1"/>
    <col min="6405" max="6405" width="12.54296875" style="237" customWidth="1"/>
    <col min="6406" max="6406" width="9.54296875" style="237" customWidth="1"/>
    <col min="6407" max="6407" width="5.7265625" style="237" customWidth="1"/>
    <col min="6408" max="6408" width="15.26953125" style="237" customWidth="1"/>
    <col min="6409" max="6409" width="9" style="237" customWidth="1"/>
    <col min="6410" max="6410" width="21.453125" style="237" customWidth="1"/>
    <col min="6411" max="6411" width="11.453125" style="237"/>
    <col min="6412" max="6412" width="19.7265625" style="237" customWidth="1"/>
    <col min="6413" max="6653" width="11.453125" style="237"/>
    <col min="6654" max="6654" width="1.54296875" style="237" customWidth="1"/>
    <col min="6655" max="6655" width="26.26953125" style="237" customWidth="1"/>
    <col min="6656" max="6656" width="6.26953125" style="237" customWidth="1"/>
    <col min="6657" max="6657" width="58.453125" style="237" customWidth="1"/>
    <col min="6658" max="6658" width="8.26953125" style="237" bestFit="1" customWidth="1"/>
    <col min="6659" max="6659" width="6.26953125" style="237" customWidth="1"/>
    <col min="6660" max="6660" width="6.7265625" style="237" customWidth="1"/>
    <col min="6661" max="6661" width="12.54296875" style="237" customWidth="1"/>
    <col min="6662" max="6662" width="9.54296875" style="237" customWidth="1"/>
    <col min="6663" max="6663" width="5.7265625" style="237" customWidth="1"/>
    <col min="6664" max="6664" width="15.26953125" style="237" customWidth="1"/>
    <col min="6665" max="6665" width="9" style="237" customWidth="1"/>
    <col min="6666" max="6666" width="21.453125" style="237" customWidth="1"/>
    <col min="6667" max="6667" width="11.453125" style="237"/>
    <col min="6668" max="6668" width="19.7265625" style="237" customWidth="1"/>
    <col min="6669" max="6909" width="11.453125" style="237"/>
    <col min="6910" max="6910" width="1.54296875" style="237" customWidth="1"/>
    <col min="6911" max="6911" width="26.26953125" style="237" customWidth="1"/>
    <col min="6912" max="6912" width="6.26953125" style="237" customWidth="1"/>
    <col min="6913" max="6913" width="58.453125" style="237" customWidth="1"/>
    <col min="6914" max="6914" width="8.26953125" style="237" bestFit="1" customWidth="1"/>
    <col min="6915" max="6915" width="6.26953125" style="237" customWidth="1"/>
    <col min="6916" max="6916" width="6.7265625" style="237" customWidth="1"/>
    <col min="6917" max="6917" width="12.54296875" style="237" customWidth="1"/>
    <col min="6918" max="6918" width="9.54296875" style="237" customWidth="1"/>
    <col min="6919" max="6919" width="5.7265625" style="237" customWidth="1"/>
    <col min="6920" max="6920" width="15.26953125" style="237" customWidth="1"/>
    <col min="6921" max="6921" width="9" style="237" customWidth="1"/>
    <col min="6922" max="6922" width="21.453125" style="237" customWidth="1"/>
    <col min="6923" max="6923" width="11.453125" style="237"/>
    <col min="6924" max="6924" width="19.7265625" style="237" customWidth="1"/>
    <col min="6925" max="7165" width="11.453125" style="237"/>
    <col min="7166" max="7166" width="1.54296875" style="237" customWidth="1"/>
    <col min="7167" max="7167" width="26.26953125" style="237" customWidth="1"/>
    <col min="7168" max="7168" width="6.26953125" style="237" customWidth="1"/>
    <col min="7169" max="7169" width="58.453125" style="237" customWidth="1"/>
    <col min="7170" max="7170" width="8.26953125" style="237" bestFit="1" customWidth="1"/>
    <col min="7171" max="7171" width="6.26953125" style="237" customWidth="1"/>
    <col min="7172" max="7172" width="6.7265625" style="237" customWidth="1"/>
    <col min="7173" max="7173" width="12.54296875" style="237" customWidth="1"/>
    <col min="7174" max="7174" width="9.54296875" style="237" customWidth="1"/>
    <col min="7175" max="7175" width="5.7265625" style="237" customWidth="1"/>
    <col min="7176" max="7176" width="15.26953125" style="237" customWidth="1"/>
    <col min="7177" max="7177" width="9" style="237" customWidth="1"/>
    <col min="7178" max="7178" width="21.453125" style="237" customWidth="1"/>
    <col min="7179" max="7179" width="11.453125" style="237"/>
    <col min="7180" max="7180" width="19.7265625" style="237" customWidth="1"/>
    <col min="7181" max="7421" width="11.453125" style="237"/>
    <col min="7422" max="7422" width="1.54296875" style="237" customWidth="1"/>
    <col min="7423" max="7423" width="26.26953125" style="237" customWidth="1"/>
    <col min="7424" max="7424" width="6.26953125" style="237" customWidth="1"/>
    <col min="7425" max="7425" width="58.453125" style="237" customWidth="1"/>
    <col min="7426" max="7426" width="8.26953125" style="237" bestFit="1" customWidth="1"/>
    <col min="7427" max="7427" width="6.26953125" style="237" customWidth="1"/>
    <col min="7428" max="7428" width="6.7265625" style="237" customWidth="1"/>
    <col min="7429" max="7429" width="12.54296875" style="237" customWidth="1"/>
    <col min="7430" max="7430" width="9.54296875" style="237" customWidth="1"/>
    <col min="7431" max="7431" width="5.7265625" style="237" customWidth="1"/>
    <col min="7432" max="7432" width="15.26953125" style="237" customWidth="1"/>
    <col min="7433" max="7433" width="9" style="237" customWidth="1"/>
    <col min="7434" max="7434" width="21.453125" style="237" customWidth="1"/>
    <col min="7435" max="7435" width="11.453125" style="237"/>
    <col min="7436" max="7436" width="19.7265625" style="237" customWidth="1"/>
    <col min="7437" max="7677" width="11.453125" style="237"/>
    <col min="7678" max="7678" width="1.54296875" style="237" customWidth="1"/>
    <col min="7679" max="7679" width="26.26953125" style="237" customWidth="1"/>
    <col min="7680" max="7680" width="6.26953125" style="237" customWidth="1"/>
    <col min="7681" max="7681" width="58.453125" style="237" customWidth="1"/>
    <col min="7682" max="7682" width="8.26953125" style="237" bestFit="1" customWidth="1"/>
    <col min="7683" max="7683" width="6.26953125" style="237" customWidth="1"/>
    <col min="7684" max="7684" width="6.7265625" style="237" customWidth="1"/>
    <col min="7685" max="7685" width="12.54296875" style="237" customWidth="1"/>
    <col min="7686" max="7686" width="9.54296875" style="237" customWidth="1"/>
    <col min="7687" max="7687" width="5.7265625" style="237" customWidth="1"/>
    <col min="7688" max="7688" width="15.26953125" style="237" customWidth="1"/>
    <col min="7689" max="7689" width="9" style="237" customWidth="1"/>
    <col min="7690" max="7690" width="21.453125" style="237" customWidth="1"/>
    <col min="7691" max="7691" width="11.453125" style="237"/>
    <col min="7692" max="7692" width="19.7265625" style="237" customWidth="1"/>
    <col min="7693" max="7933" width="11.453125" style="237"/>
    <col min="7934" max="7934" width="1.54296875" style="237" customWidth="1"/>
    <col min="7935" max="7935" width="26.26953125" style="237" customWidth="1"/>
    <col min="7936" max="7936" width="6.26953125" style="237" customWidth="1"/>
    <col min="7937" max="7937" width="58.453125" style="237" customWidth="1"/>
    <col min="7938" max="7938" width="8.26953125" style="237" bestFit="1" customWidth="1"/>
    <col min="7939" max="7939" width="6.26953125" style="237" customWidth="1"/>
    <col min="7940" max="7940" width="6.7265625" style="237" customWidth="1"/>
    <col min="7941" max="7941" width="12.54296875" style="237" customWidth="1"/>
    <col min="7942" max="7942" width="9.54296875" style="237" customWidth="1"/>
    <col min="7943" max="7943" width="5.7265625" style="237" customWidth="1"/>
    <col min="7944" max="7944" width="15.26953125" style="237" customWidth="1"/>
    <col min="7945" max="7945" width="9" style="237" customWidth="1"/>
    <col min="7946" max="7946" width="21.453125" style="237" customWidth="1"/>
    <col min="7947" max="7947" width="11.453125" style="237"/>
    <col min="7948" max="7948" width="19.7265625" style="237" customWidth="1"/>
    <col min="7949" max="8189" width="11.453125" style="237"/>
    <col min="8190" max="8190" width="1.54296875" style="237" customWidth="1"/>
    <col min="8191" max="8191" width="26.26953125" style="237" customWidth="1"/>
    <col min="8192" max="8192" width="6.26953125" style="237" customWidth="1"/>
    <col min="8193" max="8193" width="58.453125" style="237" customWidth="1"/>
    <col min="8194" max="8194" width="8.26953125" style="237" bestFit="1" customWidth="1"/>
    <col min="8195" max="8195" width="6.26953125" style="237" customWidth="1"/>
    <col min="8196" max="8196" width="6.7265625" style="237" customWidth="1"/>
    <col min="8197" max="8197" width="12.54296875" style="237" customWidth="1"/>
    <col min="8198" max="8198" width="9.54296875" style="237" customWidth="1"/>
    <col min="8199" max="8199" width="5.7265625" style="237" customWidth="1"/>
    <col min="8200" max="8200" width="15.26953125" style="237" customWidth="1"/>
    <col min="8201" max="8201" width="9" style="237" customWidth="1"/>
    <col min="8202" max="8202" width="21.453125" style="237" customWidth="1"/>
    <col min="8203" max="8203" width="11.453125" style="237"/>
    <col min="8204" max="8204" width="19.7265625" style="237" customWidth="1"/>
    <col min="8205" max="8445" width="11.453125" style="237"/>
    <col min="8446" max="8446" width="1.54296875" style="237" customWidth="1"/>
    <col min="8447" max="8447" width="26.26953125" style="237" customWidth="1"/>
    <col min="8448" max="8448" width="6.26953125" style="237" customWidth="1"/>
    <col min="8449" max="8449" width="58.453125" style="237" customWidth="1"/>
    <col min="8450" max="8450" width="8.26953125" style="237" bestFit="1" customWidth="1"/>
    <col min="8451" max="8451" width="6.26953125" style="237" customWidth="1"/>
    <col min="8452" max="8452" width="6.7265625" style="237" customWidth="1"/>
    <col min="8453" max="8453" width="12.54296875" style="237" customWidth="1"/>
    <col min="8454" max="8454" width="9.54296875" style="237" customWidth="1"/>
    <col min="8455" max="8455" width="5.7265625" style="237" customWidth="1"/>
    <col min="8456" max="8456" width="15.26953125" style="237" customWidth="1"/>
    <col min="8457" max="8457" width="9" style="237" customWidth="1"/>
    <col min="8458" max="8458" width="21.453125" style="237" customWidth="1"/>
    <col min="8459" max="8459" width="11.453125" style="237"/>
    <col min="8460" max="8460" width="19.7265625" style="237" customWidth="1"/>
    <col min="8461" max="8701" width="11.453125" style="237"/>
    <col min="8702" max="8702" width="1.54296875" style="237" customWidth="1"/>
    <col min="8703" max="8703" width="26.26953125" style="237" customWidth="1"/>
    <col min="8704" max="8704" width="6.26953125" style="237" customWidth="1"/>
    <col min="8705" max="8705" width="58.453125" style="237" customWidth="1"/>
    <col min="8706" max="8706" width="8.26953125" style="237" bestFit="1" customWidth="1"/>
    <col min="8707" max="8707" width="6.26953125" style="237" customWidth="1"/>
    <col min="8708" max="8708" width="6.7265625" style="237" customWidth="1"/>
    <col min="8709" max="8709" width="12.54296875" style="237" customWidth="1"/>
    <col min="8710" max="8710" width="9.54296875" style="237" customWidth="1"/>
    <col min="8711" max="8711" width="5.7265625" style="237" customWidth="1"/>
    <col min="8712" max="8712" width="15.26953125" style="237" customWidth="1"/>
    <col min="8713" max="8713" width="9" style="237" customWidth="1"/>
    <col min="8714" max="8714" width="21.453125" style="237" customWidth="1"/>
    <col min="8715" max="8715" width="11.453125" style="237"/>
    <col min="8716" max="8716" width="19.7265625" style="237" customWidth="1"/>
    <col min="8717" max="8957" width="11.453125" style="237"/>
    <col min="8958" max="8958" width="1.54296875" style="237" customWidth="1"/>
    <col min="8959" max="8959" width="26.26953125" style="237" customWidth="1"/>
    <col min="8960" max="8960" width="6.26953125" style="237" customWidth="1"/>
    <col min="8961" max="8961" width="58.453125" style="237" customWidth="1"/>
    <col min="8962" max="8962" width="8.26953125" style="237" bestFit="1" customWidth="1"/>
    <col min="8963" max="8963" width="6.26953125" style="237" customWidth="1"/>
    <col min="8964" max="8964" width="6.7265625" style="237" customWidth="1"/>
    <col min="8965" max="8965" width="12.54296875" style="237" customWidth="1"/>
    <col min="8966" max="8966" width="9.54296875" style="237" customWidth="1"/>
    <col min="8967" max="8967" width="5.7265625" style="237" customWidth="1"/>
    <col min="8968" max="8968" width="15.26953125" style="237" customWidth="1"/>
    <col min="8969" max="8969" width="9" style="237" customWidth="1"/>
    <col min="8970" max="8970" width="21.453125" style="237" customWidth="1"/>
    <col min="8971" max="8971" width="11.453125" style="237"/>
    <col min="8972" max="8972" width="19.7265625" style="237" customWidth="1"/>
    <col min="8973" max="9213" width="11.453125" style="237"/>
    <col min="9214" max="9214" width="1.54296875" style="237" customWidth="1"/>
    <col min="9215" max="9215" width="26.26953125" style="237" customWidth="1"/>
    <col min="9216" max="9216" width="6.26953125" style="237" customWidth="1"/>
    <col min="9217" max="9217" width="58.453125" style="237" customWidth="1"/>
    <col min="9218" max="9218" width="8.26953125" style="237" bestFit="1" customWidth="1"/>
    <col min="9219" max="9219" width="6.26953125" style="237" customWidth="1"/>
    <col min="9220" max="9220" width="6.7265625" style="237" customWidth="1"/>
    <col min="9221" max="9221" width="12.54296875" style="237" customWidth="1"/>
    <col min="9222" max="9222" width="9.54296875" style="237" customWidth="1"/>
    <col min="9223" max="9223" width="5.7265625" style="237" customWidth="1"/>
    <col min="9224" max="9224" width="15.26953125" style="237" customWidth="1"/>
    <col min="9225" max="9225" width="9" style="237" customWidth="1"/>
    <col min="9226" max="9226" width="21.453125" style="237" customWidth="1"/>
    <col min="9227" max="9227" width="11.453125" style="237"/>
    <col min="9228" max="9228" width="19.7265625" style="237" customWidth="1"/>
    <col min="9229" max="9469" width="11.453125" style="237"/>
    <col min="9470" max="9470" width="1.54296875" style="237" customWidth="1"/>
    <col min="9471" max="9471" width="26.26953125" style="237" customWidth="1"/>
    <col min="9472" max="9472" width="6.26953125" style="237" customWidth="1"/>
    <col min="9473" max="9473" width="58.453125" style="237" customWidth="1"/>
    <col min="9474" max="9474" width="8.26953125" style="237" bestFit="1" customWidth="1"/>
    <col min="9475" max="9475" width="6.26953125" style="237" customWidth="1"/>
    <col min="9476" max="9476" width="6.7265625" style="237" customWidth="1"/>
    <col min="9477" max="9477" width="12.54296875" style="237" customWidth="1"/>
    <col min="9478" max="9478" width="9.54296875" style="237" customWidth="1"/>
    <col min="9479" max="9479" width="5.7265625" style="237" customWidth="1"/>
    <col min="9480" max="9480" width="15.26953125" style="237" customWidth="1"/>
    <col min="9481" max="9481" width="9" style="237" customWidth="1"/>
    <col min="9482" max="9482" width="21.453125" style="237" customWidth="1"/>
    <col min="9483" max="9483" width="11.453125" style="237"/>
    <col min="9484" max="9484" width="19.7265625" style="237" customWidth="1"/>
    <col min="9485" max="9725" width="11.453125" style="237"/>
    <col min="9726" max="9726" width="1.54296875" style="237" customWidth="1"/>
    <col min="9727" max="9727" width="26.26953125" style="237" customWidth="1"/>
    <col min="9728" max="9728" width="6.26953125" style="237" customWidth="1"/>
    <col min="9729" max="9729" width="58.453125" style="237" customWidth="1"/>
    <col min="9730" max="9730" width="8.26953125" style="237" bestFit="1" customWidth="1"/>
    <col min="9731" max="9731" width="6.26953125" style="237" customWidth="1"/>
    <col min="9732" max="9732" width="6.7265625" style="237" customWidth="1"/>
    <col min="9733" max="9733" width="12.54296875" style="237" customWidth="1"/>
    <col min="9734" max="9734" width="9.54296875" style="237" customWidth="1"/>
    <col min="9735" max="9735" width="5.7265625" style="237" customWidth="1"/>
    <col min="9736" max="9736" width="15.26953125" style="237" customWidth="1"/>
    <col min="9737" max="9737" width="9" style="237" customWidth="1"/>
    <col min="9738" max="9738" width="21.453125" style="237" customWidth="1"/>
    <col min="9739" max="9739" width="11.453125" style="237"/>
    <col min="9740" max="9740" width="19.7265625" style="237" customWidth="1"/>
    <col min="9741" max="9981" width="11.453125" style="237"/>
    <col min="9982" max="9982" width="1.54296875" style="237" customWidth="1"/>
    <col min="9983" max="9983" width="26.26953125" style="237" customWidth="1"/>
    <col min="9984" max="9984" width="6.26953125" style="237" customWidth="1"/>
    <col min="9985" max="9985" width="58.453125" style="237" customWidth="1"/>
    <col min="9986" max="9986" width="8.26953125" style="237" bestFit="1" customWidth="1"/>
    <col min="9987" max="9987" width="6.26953125" style="237" customWidth="1"/>
    <col min="9988" max="9988" width="6.7265625" style="237" customWidth="1"/>
    <col min="9989" max="9989" width="12.54296875" style="237" customWidth="1"/>
    <col min="9990" max="9990" width="9.54296875" style="237" customWidth="1"/>
    <col min="9991" max="9991" width="5.7265625" style="237" customWidth="1"/>
    <col min="9992" max="9992" width="15.26953125" style="237" customWidth="1"/>
    <col min="9993" max="9993" width="9" style="237" customWidth="1"/>
    <col min="9994" max="9994" width="21.453125" style="237" customWidth="1"/>
    <col min="9995" max="9995" width="11.453125" style="237"/>
    <col min="9996" max="9996" width="19.7265625" style="237" customWidth="1"/>
    <col min="9997" max="10237" width="11.453125" style="237"/>
    <col min="10238" max="10238" width="1.54296875" style="237" customWidth="1"/>
    <col min="10239" max="10239" width="26.26953125" style="237" customWidth="1"/>
    <col min="10240" max="10240" width="6.26953125" style="237" customWidth="1"/>
    <col min="10241" max="10241" width="58.453125" style="237" customWidth="1"/>
    <col min="10242" max="10242" width="8.26953125" style="237" bestFit="1" customWidth="1"/>
    <col min="10243" max="10243" width="6.26953125" style="237" customWidth="1"/>
    <col min="10244" max="10244" width="6.7265625" style="237" customWidth="1"/>
    <col min="10245" max="10245" width="12.54296875" style="237" customWidth="1"/>
    <col min="10246" max="10246" width="9.54296875" style="237" customWidth="1"/>
    <col min="10247" max="10247" width="5.7265625" style="237" customWidth="1"/>
    <col min="10248" max="10248" width="15.26953125" style="237" customWidth="1"/>
    <col min="10249" max="10249" width="9" style="237" customWidth="1"/>
    <col min="10250" max="10250" width="21.453125" style="237" customWidth="1"/>
    <col min="10251" max="10251" width="11.453125" style="237"/>
    <col min="10252" max="10252" width="19.7265625" style="237" customWidth="1"/>
    <col min="10253" max="10493" width="11.453125" style="237"/>
    <col min="10494" max="10494" width="1.54296875" style="237" customWidth="1"/>
    <col min="10495" max="10495" width="26.26953125" style="237" customWidth="1"/>
    <col min="10496" max="10496" width="6.26953125" style="237" customWidth="1"/>
    <col min="10497" max="10497" width="58.453125" style="237" customWidth="1"/>
    <col min="10498" max="10498" width="8.26953125" style="237" bestFit="1" customWidth="1"/>
    <col min="10499" max="10499" width="6.26953125" style="237" customWidth="1"/>
    <col min="10500" max="10500" width="6.7265625" style="237" customWidth="1"/>
    <col min="10501" max="10501" width="12.54296875" style="237" customWidth="1"/>
    <col min="10502" max="10502" width="9.54296875" style="237" customWidth="1"/>
    <col min="10503" max="10503" width="5.7265625" style="237" customWidth="1"/>
    <col min="10504" max="10504" width="15.26953125" style="237" customWidth="1"/>
    <col min="10505" max="10505" width="9" style="237" customWidth="1"/>
    <col min="10506" max="10506" width="21.453125" style="237" customWidth="1"/>
    <col min="10507" max="10507" width="11.453125" style="237"/>
    <col min="10508" max="10508" width="19.7265625" style="237" customWidth="1"/>
    <col min="10509" max="10749" width="11.453125" style="237"/>
    <col min="10750" max="10750" width="1.54296875" style="237" customWidth="1"/>
    <col min="10751" max="10751" width="26.26953125" style="237" customWidth="1"/>
    <col min="10752" max="10752" width="6.26953125" style="237" customWidth="1"/>
    <col min="10753" max="10753" width="58.453125" style="237" customWidth="1"/>
    <col min="10754" max="10754" width="8.26953125" style="237" bestFit="1" customWidth="1"/>
    <col min="10755" max="10755" width="6.26953125" style="237" customWidth="1"/>
    <col min="10756" max="10756" width="6.7265625" style="237" customWidth="1"/>
    <col min="10757" max="10757" width="12.54296875" style="237" customWidth="1"/>
    <col min="10758" max="10758" width="9.54296875" style="237" customWidth="1"/>
    <col min="10759" max="10759" width="5.7265625" style="237" customWidth="1"/>
    <col min="10760" max="10760" width="15.26953125" style="237" customWidth="1"/>
    <col min="10761" max="10761" width="9" style="237" customWidth="1"/>
    <col min="10762" max="10762" width="21.453125" style="237" customWidth="1"/>
    <col min="10763" max="10763" width="11.453125" style="237"/>
    <col min="10764" max="10764" width="19.7265625" style="237" customWidth="1"/>
    <col min="10765" max="11005" width="11.453125" style="237"/>
    <col min="11006" max="11006" width="1.54296875" style="237" customWidth="1"/>
    <col min="11007" max="11007" width="26.26953125" style="237" customWidth="1"/>
    <col min="11008" max="11008" width="6.26953125" style="237" customWidth="1"/>
    <col min="11009" max="11009" width="58.453125" style="237" customWidth="1"/>
    <col min="11010" max="11010" width="8.26953125" style="237" bestFit="1" customWidth="1"/>
    <col min="11011" max="11011" width="6.26953125" style="237" customWidth="1"/>
    <col min="11012" max="11012" width="6.7265625" style="237" customWidth="1"/>
    <col min="11013" max="11013" width="12.54296875" style="237" customWidth="1"/>
    <col min="11014" max="11014" width="9.54296875" style="237" customWidth="1"/>
    <col min="11015" max="11015" width="5.7265625" style="237" customWidth="1"/>
    <col min="11016" max="11016" width="15.26953125" style="237" customWidth="1"/>
    <col min="11017" max="11017" width="9" style="237" customWidth="1"/>
    <col min="11018" max="11018" width="21.453125" style="237" customWidth="1"/>
    <col min="11019" max="11019" width="11.453125" style="237"/>
    <col min="11020" max="11020" width="19.7265625" style="237" customWidth="1"/>
    <col min="11021" max="11261" width="11.453125" style="237"/>
    <col min="11262" max="11262" width="1.54296875" style="237" customWidth="1"/>
    <col min="11263" max="11263" width="26.26953125" style="237" customWidth="1"/>
    <col min="11264" max="11264" width="6.26953125" style="237" customWidth="1"/>
    <col min="11265" max="11265" width="58.453125" style="237" customWidth="1"/>
    <col min="11266" max="11266" width="8.26953125" style="237" bestFit="1" customWidth="1"/>
    <col min="11267" max="11267" width="6.26953125" style="237" customWidth="1"/>
    <col min="11268" max="11268" width="6.7265625" style="237" customWidth="1"/>
    <col min="11269" max="11269" width="12.54296875" style="237" customWidth="1"/>
    <col min="11270" max="11270" width="9.54296875" style="237" customWidth="1"/>
    <col min="11271" max="11271" width="5.7265625" style="237" customWidth="1"/>
    <col min="11272" max="11272" width="15.26953125" style="237" customWidth="1"/>
    <col min="11273" max="11273" width="9" style="237" customWidth="1"/>
    <col min="11274" max="11274" width="21.453125" style="237" customWidth="1"/>
    <col min="11275" max="11275" width="11.453125" style="237"/>
    <col min="11276" max="11276" width="19.7265625" style="237" customWidth="1"/>
    <col min="11277" max="11517" width="11.453125" style="237"/>
    <col min="11518" max="11518" width="1.54296875" style="237" customWidth="1"/>
    <col min="11519" max="11519" width="26.26953125" style="237" customWidth="1"/>
    <col min="11520" max="11520" width="6.26953125" style="237" customWidth="1"/>
    <col min="11521" max="11521" width="58.453125" style="237" customWidth="1"/>
    <col min="11522" max="11522" width="8.26953125" style="237" bestFit="1" customWidth="1"/>
    <col min="11523" max="11523" width="6.26953125" style="237" customWidth="1"/>
    <col min="11524" max="11524" width="6.7265625" style="237" customWidth="1"/>
    <col min="11525" max="11525" width="12.54296875" style="237" customWidth="1"/>
    <col min="11526" max="11526" width="9.54296875" style="237" customWidth="1"/>
    <col min="11527" max="11527" width="5.7265625" style="237" customWidth="1"/>
    <col min="11528" max="11528" width="15.26953125" style="237" customWidth="1"/>
    <col min="11529" max="11529" width="9" style="237" customWidth="1"/>
    <col min="11530" max="11530" width="21.453125" style="237" customWidth="1"/>
    <col min="11531" max="11531" width="11.453125" style="237"/>
    <col min="11532" max="11532" width="19.7265625" style="237" customWidth="1"/>
    <col min="11533" max="11773" width="11.453125" style="237"/>
    <col min="11774" max="11774" width="1.54296875" style="237" customWidth="1"/>
    <col min="11775" max="11775" width="26.26953125" style="237" customWidth="1"/>
    <col min="11776" max="11776" width="6.26953125" style="237" customWidth="1"/>
    <col min="11777" max="11777" width="58.453125" style="237" customWidth="1"/>
    <col min="11778" max="11778" width="8.26953125" style="237" bestFit="1" customWidth="1"/>
    <col min="11779" max="11779" width="6.26953125" style="237" customWidth="1"/>
    <col min="11780" max="11780" width="6.7265625" style="237" customWidth="1"/>
    <col min="11781" max="11781" width="12.54296875" style="237" customWidth="1"/>
    <col min="11782" max="11782" width="9.54296875" style="237" customWidth="1"/>
    <col min="11783" max="11783" width="5.7265625" style="237" customWidth="1"/>
    <col min="11784" max="11784" width="15.26953125" style="237" customWidth="1"/>
    <col min="11785" max="11785" width="9" style="237" customWidth="1"/>
    <col min="11786" max="11786" width="21.453125" style="237" customWidth="1"/>
    <col min="11787" max="11787" width="11.453125" style="237"/>
    <col min="11788" max="11788" width="19.7265625" style="237" customWidth="1"/>
    <col min="11789" max="12029" width="11.453125" style="237"/>
    <col min="12030" max="12030" width="1.54296875" style="237" customWidth="1"/>
    <col min="12031" max="12031" width="26.26953125" style="237" customWidth="1"/>
    <col min="12032" max="12032" width="6.26953125" style="237" customWidth="1"/>
    <col min="12033" max="12033" width="58.453125" style="237" customWidth="1"/>
    <col min="12034" max="12034" width="8.26953125" style="237" bestFit="1" customWidth="1"/>
    <col min="12035" max="12035" width="6.26953125" style="237" customWidth="1"/>
    <col min="12036" max="12036" width="6.7265625" style="237" customWidth="1"/>
    <col min="12037" max="12037" width="12.54296875" style="237" customWidth="1"/>
    <col min="12038" max="12038" width="9.54296875" style="237" customWidth="1"/>
    <col min="12039" max="12039" width="5.7265625" style="237" customWidth="1"/>
    <col min="12040" max="12040" width="15.26953125" style="237" customWidth="1"/>
    <col min="12041" max="12041" width="9" style="237" customWidth="1"/>
    <col min="12042" max="12042" width="21.453125" style="237" customWidth="1"/>
    <col min="12043" max="12043" width="11.453125" style="237"/>
    <col min="12044" max="12044" width="19.7265625" style="237" customWidth="1"/>
    <col min="12045" max="12285" width="11.453125" style="237"/>
    <col min="12286" max="12286" width="1.54296875" style="237" customWidth="1"/>
    <col min="12287" max="12287" width="26.26953125" style="237" customWidth="1"/>
    <col min="12288" max="12288" width="6.26953125" style="237" customWidth="1"/>
    <col min="12289" max="12289" width="58.453125" style="237" customWidth="1"/>
    <col min="12290" max="12290" width="8.26953125" style="237" bestFit="1" customWidth="1"/>
    <col min="12291" max="12291" width="6.26953125" style="237" customWidth="1"/>
    <col min="12292" max="12292" width="6.7265625" style="237" customWidth="1"/>
    <col min="12293" max="12293" width="12.54296875" style="237" customWidth="1"/>
    <col min="12294" max="12294" width="9.54296875" style="237" customWidth="1"/>
    <col min="12295" max="12295" width="5.7265625" style="237" customWidth="1"/>
    <col min="12296" max="12296" width="15.26953125" style="237" customWidth="1"/>
    <col min="12297" max="12297" width="9" style="237" customWidth="1"/>
    <col min="12298" max="12298" width="21.453125" style="237" customWidth="1"/>
    <col min="12299" max="12299" width="11.453125" style="237"/>
    <col min="12300" max="12300" width="19.7265625" style="237" customWidth="1"/>
    <col min="12301" max="12541" width="11.453125" style="237"/>
    <col min="12542" max="12542" width="1.54296875" style="237" customWidth="1"/>
    <col min="12543" max="12543" width="26.26953125" style="237" customWidth="1"/>
    <col min="12544" max="12544" width="6.26953125" style="237" customWidth="1"/>
    <col min="12545" max="12545" width="58.453125" style="237" customWidth="1"/>
    <col min="12546" max="12546" width="8.26953125" style="237" bestFit="1" customWidth="1"/>
    <col min="12547" max="12547" width="6.26953125" style="237" customWidth="1"/>
    <col min="12548" max="12548" width="6.7265625" style="237" customWidth="1"/>
    <col min="12549" max="12549" width="12.54296875" style="237" customWidth="1"/>
    <col min="12550" max="12550" width="9.54296875" style="237" customWidth="1"/>
    <col min="12551" max="12551" width="5.7265625" style="237" customWidth="1"/>
    <col min="12552" max="12552" width="15.26953125" style="237" customWidth="1"/>
    <col min="12553" max="12553" width="9" style="237" customWidth="1"/>
    <col min="12554" max="12554" width="21.453125" style="237" customWidth="1"/>
    <col min="12555" max="12555" width="11.453125" style="237"/>
    <col min="12556" max="12556" width="19.7265625" style="237" customWidth="1"/>
    <col min="12557" max="12797" width="11.453125" style="237"/>
    <col min="12798" max="12798" width="1.54296875" style="237" customWidth="1"/>
    <col min="12799" max="12799" width="26.26953125" style="237" customWidth="1"/>
    <col min="12800" max="12800" width="6.26953125" style="237" customWidth="1"/>
    <col min="12801" max="12801" width="58.453125" style="237" customWidth="1"/>
    <col min="12802" max="12802" width="8.26953125" style="237" bestFit="1" customWidth="1"/>
    <col min="12803" max="12803" width="6.26953125" style="237" customWidth="1"/>
    <col min="12804" max="12804" width="6.7265625" style="237" customWidth="1"/>
    <col min="12805" max="12805" width="12.54296875" style="237" customWidth="1"/>
    <col min="12806" max="12806" width="9.54296875" style="237" customWidth="1"/>
    <col min="12807" max="12807" width="5.7265625" style="237" customWidth="1"/>
    <col min="12808" max="12808" width="15.26953125" style="237" customWidth="1"/>
    <col min="12809" max="12809" width="9" style="237" customWidth="1"/>
    <col min="12810" max="12810" width="21.453125" style="237" customWidth="1"/>
    <col min="12811" max="12811" width="11.453125" style="237"/>
    <col min="12812" max="12812" width="19.7265625" style="237" customWidth="1"/>
    <col min="12813" max="13053" width="11.453125" style="237"/>
    <col min="13054" max="13054" width="1.54296875" style="237" customWidth="1"/>
    <col min="13055" max="13055" width="26.26953125" style="237" customWidth="1"/>
    <col min="13056" max="13056" width="6.26953125" style="237" customWidth="1"/>
    <col min="13057" max="13057" width="58.453125" style="237" customWidth="1"/>
    <col min="13058" max="13058" width="8.26953125" style="237" bestFit="1" customWidth="1"/>
    <col min="13059" max="13059" width="6.26953125" style="237" customWidth="1"/>
    <col min="13060" max="13060" width="6.7265625" style="237" customWidth="1"/>
    <col min="13061" max="13061" width="12.54296875" style="237" customWidth="1"/>
    <col min="13062" max="13062" width="9.54296875" style="237" customWidth="1"/>
    <col min="13063" max="13063" width="5.7265625" style="237" customWidth="1"/>
    <col min="13064" max="13064" width="15.26953125" style="237" customWidth="1"/>
    <col min="13065" max="13065" width="9" style="237" customWidth="1"/>
    <col min="13066" max="13066" width="21.453125" style="237" customWidth="1"/>
    <col min="13067" max="13067" width="11.453125" style="237"/>
    <col min="13068" max="13068" width="19.7265625" style="237" customWidth="1"/>
    <col min="13069" max="13309" width="11.453125" style="237"/>
    <col min="13310" max="13310" width="1.54296875" style="237" customWidth="1"/>
    <col min="13311" max="13311" width="26.26953125" style="237" customWidth="1"/>
    <col min="13312" max="13312" width="6.26953125" style="237" customWidth="1"/>
    <col min="13313" max="13313" width="58.453125" style="237" customWidth="1"/>
    <col min="13314" max="13314" width="8.26953125" style="237" bestFit="1" customWidth="1"/>
    <col min="13315" max="13315" width="6.26953125" style="237" customWidth="1"/>
    <col min="13316" max="13316" width="6.7265625" style="237" customWidth="1"/>
    <col min="13317" max="13317" width="12.54296875" style="237" customWidth="1"/>
    <col min="13318" max="13318" width="9.54296875" style="237" customWidth="1"/>
    <col min="13319" max="13319" width="5.7265625" style="237" customWidth="1"/>
    <col min="13320" max="13320" width="15.26953125" style="237" customWidth="1"/>
    <col min="13321" max="13321" width="9" style="237" customWidth="1"/>
    <col min="13322" max="13322" width="21.453125" style="237" customWidth="1"/>
    <col min="13323" max="13323" width="11.453125" style="237"/>
    <col min="13324" max="13324" width="19.7265625" style="237" customWidth="1"/>
    <col min="13325" max="13565" width="11.453125" style="237"/>
    <col min="13566" max="13566" width="1.54296875" style="237" customWidth="1"/>
    <col min="13567" max="13567" width="26.26953125" style="237" customWidth="1"/>
    <col min="13568" max="13568" width="6.26953125" style="237" customWidth="1"/>
    <col min="13569" max="13569" width="58.453125" style="237" customWidth="1"/>
    <col min="13570" max="13570" width="8.26953125" style="237" bestFit="1" customWidth="1"/>
    <col min="13571" max="13571" width="6.26953125" style="237" customWidth="1"/>
    <col min="13572" max="13572" width="6.7265625" style="237" customWidth="1"/>
    <col min="13573" max="13573" width="12.54296875" style="237" customWidth="1"/>
    <col min="13574" max="13574" width="9.54296875" style="237" customWidth="1"/>
    <col min="13575" max="13575" width="5.7265625" style="237" customWidth="1"/>
    <col min="13576" max="13576" width="15.26953125" style="237" customWidth="1"/>
    <col min="13577" max="13577" width="9" style="237" customWidth="1"/>
    <col min="13578" max="13578" width="21.453125" style="237" customWidth="1"/>
    <col min="13579" max="13579" width="11.453125" style="237"/>
    <col min="13580" max="13580" width="19.7265625" style="237" customWidth="1"/>
    <col min="13581" max="13821" width="11.453125" style="237"/>
    <col min="13822" max="13822" width="1.54296875" style="237" customWidth="1"/>
    <col min="13823" max="13823" width="26.26953125" style="237" customWidth="1"/>
    <col min="13824" max="13824" width="6.26953125" style="237" customWidth="1"/>
    <col min="13825" max="13825" width="58.453125" style="237" customWidth="1"/>
    <col min="13826" max="13826" width="8.26953125" style="237" bestFit="1" customWidth="1"/>
    <col min="13827" max="13827" width="6.26953125" style="237" customWidth="1"/>
    <col min="13828" max="13828" width="6.7265625" style="237" customWidth="1"/>
    <col min="13829" max="13829" width="12.54296875" style="237" customWidth="1"/>
    <col min="13830" max="13830" width="9.54296875" style="237" customWidth="1"/>
    <col min="13831" max="13831" width="5.7265625" style="237" customWidth="1"/>
    <col min="13832" max="13832" width="15.26953125" style="237" customWidth="1"/>
    <col min="13833" max="13833" width="9" style="237" customWidth="1"/>
    <col min="13834" max="13834" width="21.453125" style="237" customWidth="1"/>
    <col min="13835" max="13835" width="11.453125" style="237"/>
    <col min="13836" max="13836" width="19.7265625" style="237" customWidth="1"/>
    <col min="13837" max="14077" width="11.453125" style="237"/>
    <col min="14078" max="14078" width="1.54296875" style="237" customWidth="1"/>
    <col min="14079" max="14079" width="26.26953125" style="237" customWidth="1"/>
    <col min="14080" max="14080" width="6.26953125" style="237" customWidth="1"/>
    <col min="14081" max="14081" width="58.453125" style="237" customWidth="1"/>
    <col min="14082" max="14082" width="8.26953125" style="237" bestFit="1" customWidth="1"/>
    <col min="14083" max="14083" width="6.26953125" style="237" customWidth="1"/>
    <col min="14084" max="14084" width="6.7265625" style="237" customWidth="1"/>
    <col min="14085" max="14085" width="12.54296875" style="237" customWidth="1"/>
    <col min="14086" max="14086" width="9.54296875" style="237" customWidth="1"/>
    <col min="14087" max="14087" width="5.7265625" style="237" customWidth="1"/>
    <col min="14088" max="14088" width="15.26953125" style="237" customWidth="1"/>
    <col min="14089" max="14089" width="9" style="237" customWidth="1"/>
    <col min="14090" max="14090" width="21.453125" style="237" customWidth="1"/>
    <col min="14091" max="14091" width="11.453125" style="237"/>
    <col min="14092" max="14092" width="19.7265625" style="237" customWidth="1"/>
    <col min="14093" max="14333" width="11.453125" style="237"/>
    <col min="14334" max="14334" width="1.54296875" style="237" customWidth="1"/>
    <col min="14335" max="14335" width="26.26953125" style="237" customWidth="1"/>
    <col min="14336" max="14336" width="6.26953125" style="237" customWidth="1"/>
    <col min="14337" max="14337" width="58.453125" style="237" customWidth="1"/>
    <col min="14338" max="14338" width="8.26953125" style="237" bestFit="1" customWidth="1"/>
    <col min="14339" max="14339" width="6.26953125" style="237" customWidth="1"/>
    <col min="14340" max="14340" width="6.7265625" style="237" customWidth="1"/>
    <col min="14341" max="14341" width="12.54296875" style="237" customWidth="1"/>
    <col min="14342" max="14342" width="9.54296875" style="237" customWidth="1"/>
    <col min="14343" max="14343" width="5.7265625" style="237" customWidth="1"/>
    <col min="14344" max="14344" width="15.26953125" style="237" customWidth="1"/>
    <col min="14345" max="14345" width="9" style="237" customWidth="1"/>
    <col min="14346" max="14346" width="21.453125" style="237" customWidth="1"/>
    <col min="14347" max="14347" width="11.453125" style="237"/>
    <col min="14348" max="14348" width="19.7265625" style="237" customWidth="1"/>
    <col min="14349" max="14589" width="11.453125" style="237"/>
    <col min="14590" max="14590" width="1.54296875" style="237" customWidth="1"/>
    <col min="14591" max="14591" width="26.26953125" style="237" customWidth="1"/>
    <col min="14592" max="14592" width="6.26953125" style="237" customWidth="1"/>
    <col min="14593" max="14593" width="58.453125" style="237" customWidth="1"/>
    <col min="14594" max="14594" width="8.26953125" style="237" bestFit="1" customWidth="1"/>
    <col min="14595" max="14595" width="6.26953125" style="237" customWidth="1"/>
    <col min="14596" max="14596" width="6.7265625" style="237" customWidth="1"/>
    <col min="14597" max="14597" width="12.54296875" style="237" customWidth="1"/>
    <col min="14598" max="14598" width="9.54296875" style="237" customWidth="1"/>
    <col min="14599" max="14599" width="5.7265625" style="237" customWidth="1"/>
    <col min="14600" max="14600" width="15.26953125" style="237" customWidth="1"/>
    <col min="14601" max="14601" width="9" style="237" customWidth="1"/>
    <col min="14602" max="14602" width="21.453125" style="237" customWidth="1"/>
    <col min="14603" max="14603" width="11.453125" style="237"/>
    <col min="14604" max="14604" width="19.7265625" style="237" customWidth="1"/>
    <col min="14605" max="14845" width="11.453125" style="237"/>
    <col min="14846" max="14846" width="1.54296875" style="237" customWidth="1"/>
    <col min="14847" max="14847" width="26.26953125" style="237" customWidth="1"/>
    <col min="14848" max="14848" width="6.26953125" style="237" customWidth="1"/>
    <col min="14849" max="14849" width="58.453125" style="237" customWidth="1"/>
    <col min="14850" max="14850" width="8.26953125" style="237" bestFit="1" customWidth="1"/>
    <col min="14851" max="14851" width="6.26953125" style="237" customWidth="1"/>
    <col min="14852" max="14852" width="6.7265625" style="237" customWidth="1"/>
    <col min="14853" max="14853" width="12.54296875" style="237" customWidth="1"/>
    <col min="14854" max="14854" width="9.54296875" style="237" customWidth="1"/>
    <col min="14855" max="14855" width="5.7265625" style="237" customWidth="1"/>
    <col min="14856" max="14856" width="15.26953125" style="237" customWidth="1"/>
    <col min="14857" max="14857" width="9" style="237" customWidth="1"/>
    <col min="14858" max="14858" width="21.453125" style="237" customWidth="1"/>
    <col min="14859" max="14859" width="11.453125" style="237"/>
    <col min="14860" max="14860" width="19.7265625" style="237" customWidth="1"/>
    <col min="14861" max="15101" width="11.453125" style="237"/>
    <col min="15102" max="15102" width="1.54296875" style="237" customWidth="1"/>
    <col min="15103" max="15103" width="26.26953125" style="237" customWidth="1"/>
    <col min="15104" max="15104" width="6.26953125" style="237" customWidth="1"/>
    <col min="15105" max="15105" width="58.453125" style="237" customWidth="1"/>
    <col min="15106" max="15106" width="8.26953125" style="237" bestFit="1" customWidth="1"/>
    <col min="15107" max="15107" width="6.26953125" style="237" customWidth="1"/>
    <col min="15108" max="15108" width="6.7265625" style="237" customWidth="1"/>
    <col min="15109" max="15109" width="12.54296875" style="237" customWidth="1"/>
    <col min="15110" max="15110" width="9.54296875" style="237" customWidth="1"/>
    <col min="15111" max="15111" width="5.7265625" style="237" customWidth="1"/>
    <col min="15112" max="15112" width="15.26953125" style="237" customWidth="1"/>
    <col min="15113" max="15113" width="9" style="237" customWidth="1"/>
    <col min="15114" max="15114" width="21.453125" style="237" customWidth="1"/>
    <col min="15115" max="15115" width="11.453125" style="237"/>
    <col min="15116" max="15116" width="19.7265625" style="237" customWidth="1"/>
    <col min="15117" max="15357" width="11.453125" style="237"/>
    <col min="15358" max="15358" width="1.54296875" style="237" customWidth="1"/>
    <col min="15359" max="15359" width="26.26953125" style="237" customWidth="1"/>
    <col min="15360" max="15360" width="6.26953125" style="237" customWidth="1"/>
    <col min="15361" max="15361" width="58.453125" style="237" customWidth="1"/>
    <col min="15362" max="15362" width="8.26953125" style="237" bestFit="1" customWidth="1"/>
    <col min="15363" max="15363" width="6.26953125" style="237" customWidth="1"/>
    <col min="15364" max="15364" width="6.7265625" style="237" customWidth="1"/>
    <col min="15365" max="15365" width="12.54296875" style="237" customWidth="1"/>
    <col min="15366" max="15366" width="9.54296875" style="237" customWidth="1"/>
    <col min="15367" max="15367" width="5.7265625" style="237" customWidth="1"/>
    <col min="15368" max="15368" width="15.26953125" style="237" customWidth="1"/>
    <col min="15369" max="15369" width="9" style="237" customWidth="1"/>
    <col min="15370" max="15370" width="21.453125" style="237" customWidth="1"/>
    <col min="15371" max="15371" width="11.453125" style="237"/>
    <col min="15372" max="15372" width="19.7265625" style="237" customWidth="1"/>
    <col min="15373" max="15613" width="11.453125" style="237"/>
    <col min="15614" max="15614" width="1.54296875" style="237" customWidth="1"/>
    <col min="15615" max="15615" width="26.26953125" style="237" customWidth="1"/>
    <col min="15616" max="15616" width="6.26953125" style="237" customWidth="1"/>
    <col min="15617" max="15617" width="58.453125" style="237" customWidth="1"/>
    <col min="15618" max="15618" width="8.26953125" style="237" bestFit="1" customWidth="1"/>
    <col min="15619" max="15619" width="6.26953125" style="237" customWidth="1"/>
    <col min="15620" max="15620" width="6.7265625" style="237" customWidth="1"/>
    <col min="15621" max="15621" width="12.54296875" style="237" customWidth="1"/>
    <col min="15622" max="15622" width="9.54296875" style="237" customWidth="1"/>
    <col min="15623" max="15623" width="5.7265625" style="237" customWidth="1"/>
    <col min="15624" max="15624" width="15.26953125" style="237" customWidth="1"/>
    <col min="15625" max="15625" width="9" style="237" customWidth="1"/>
    <col min="15626" max="15626" width="21.453125" style="237" customWidth="1"/>
    <col min="15627" max="15627" width="11.453125" style="237"/>
    <col min="15628" max="15628" width="19.7265625" style="237" customWidth="1"/>
    <col min="15629" max="15869" width="11.453125" style="237"/>
    <col min="15870" max="15870" width="1.54296875" style="237" customWidth="1"/>
    <col min="15871" max="15871" width="26.26953125" style="237" customWidth="1"/>
    <col min="15872" max="15872" width="6.26953125" style="237" customWidth="1"/>
    <col min="15873" max="15873" width="58.453125" style="237" customWidth="1"/>
    <col min="15874" max="15874" width="8.26953125" style="237" bestFit="1" customWidth="1"/>
    <col min="15875" max="15875" width="6.26953125" style="237" customWidth="1"/>
    <col min="15876" max="15876" width="6.7265625" style="237" customWidth="1"/>
    <col min="15877" max="15877" width="12.54296875" style="237" customWidth="1"/>
    <col min="15878" max="15878" width="9.54296875" style="237" customWidth="1"/>
    <col min="15879" max="15879" width="5.7265625" style="237" customWidth="1"/>
    <col min="15880" max="15880" width="15.26953125" style="237" customWidth="1"/>
    <col min="15881" max="15881" width="9" style="237" customWidth="1"/>
    <col min="15882" max="15882" width="21.453125" style="237" customWidth="1"/>
    <col min="15883" max="15883" width="11.453125" style="237"/>
    <col min="15884" max="15884" width="19.7265625" style="237" customWidth="1"/>
    <col min="15885" max="16125" width="11.453125" style="237"/>
    <col min="16126" max="16126" width="1.54296875" style="237" customWidth="1"/>
    <col min="16127" max="16127" width="26.26953125" style="237" customWidth="1"/>
    <col min="16128" max="16128" width="6.26953125" style="237" customWidth="1"/>
    <col min="16129" max="16129" width="58.453125" style="237" customWidth="1"/>
    <col min="16130" max="16130" width="8.26953125" style="237" bestFit="1" customWidth="1"/>
    <col min="16131" max="16131" width="6.26953125" style="237" customWidth="1"/>
    <col min="16132" max="16132" width="6.7265625" style="237" customWidth="1"/>
    <col min="16133" max="16133" width="12.54296875" style="237" customWidth="1"/>
    <col min="16134" max="16134" width="9.54296875" style="237" customWidth="1"/>
    <col min="16135" max="16135" width="5.7265625" style="237" customWidth="1"/>
    <col min="16136" max="16136" width="15.26953125" style="237" customWidth="1"/>
    <col min="16137" max="16137" width="9" style="237" customWidth="1"/>
    <col min="16138" max="16138" width="21.453125" style="237" customWidth="1"/>
    <col min="16139" max="16139" width="11.453125" style="237"/>
    <col min="16140" max="16140" width="19.7265625" style="237" customWidth="1"/>
    <col min="16141" max="16384" width="11.453125" style="237"/>
  </cols>
  <sheetData>
    <row r="1" spans="2:13" ht="14.5" thickBot="1"/>
    <row r="2" spans="2:13">
      <c r="B2" s="970"/>
      <c r="C2" s="971" t="s">
        <v>307</v>
      </c>
      <c r="D2" s="971"/>
      <c r="E2" s="971"/>
      <c r="F2" s="971"/>
      <c r="G2" s="971"/>
      <c r="H2" s="971"/>
      <c r="I2" s="971"/>
      <c r="J2" s="971"/>
      <c r="K2" s="971"/>
      <c r="L2" s="974"/>
      <c r="M2" s="975"/>
    </row>
    <row r="3" spans="2:13">
      <c r="B3" s="970"/>
      <c r="C3" s="972"/>
      <c r="D3" s="972"/>
      <c r="E3" s="972"/>
      <c r="F3" s="972"/>
      <c r="G3" s="972"/>
      <c r="H3" s="972"/>
      <c r="I3" s="972"/>
      <c r="J3" s="972"/>
      <c r="K3" s="972"/>
      <c r="L3" s="976"/>
      <c r="M3" s="977"/>
    </row>
    <row r="4" spans="2:13">
      <c r="B4" s="970"/>
      <c r="C4" s="972"/>
      <c r="D4" s="972"/>
      <c r="E4" s="972"/>
      <c r="F4" s="972"/>
      <c r="G4" s="972"/>
      <c r="H4" s="972"/>
      <c r="I4" s="972"/>
      <c r="J4" s="972"/>
      <c r="K4" s="972"/>
      <c r="L4" s="976"/>
      <c r="M4" s="977"/>
    </row>
    <row r="5" spans="2:13" ht="45" customHeight="1" thickBot="1">
      <c r="B5" s="970"/>
      <c r="C5" s="973"/>
      <c r="D5" s="973"/>
      <c r="E5" s="973"/>
      <c r="F5" s="973"/>
      <c r="G5" s="973"/>
      <c r="H5" s="973"/>
      <c r="I5" s="973"/>
      <c r="J5" s="973"/>
      <c r="K5" s="973"/>
      <c r="L5" s="978"/>
      <c r="M5" s="979"/>
    </row>
    <row r="6" spans="2:13" ht="39.65" customHeight="1" thickBot="1">
      <c r="B6" s="970"/>
      <c r="C6" s="980" t="str">
        <f>'[103]DATOS ENTRADA'!B7</f>
        <v>OBJETO DE LA LICITACIÓN:</v>
      </c>
      <c r="D6" s="981"/>
      <c r="E6" s="982" t="s">
        <v>489</v>
      </c>
      <c r="F6" s="983"/>
      <c r="G6" s="983"/>
      <c r="H6" s="983"/>
      <c r="I6" s="983"/>
      <c r="J6" s="983"/>
      <c r="K6" s="983"/>
      <c r="L6" s="983"/>
      <c r="M6" s="984"/>
    </row>
    <row r="7" spans="2:13" ht="14.5" thickBot="1">
      <c r="D7" s="257"/>
      <c r="E7" s="257"/>
      <c r="F7" s="257"/>
      <c r="G7" s="257"/>
      <c r="H7" s="257"/>
      <c r="I7" s="257"/>
      <c r="J7" s="257"/>
      <c r="K7" s="257"/>
      <c r="L7" s="257"/>
      <c r="M7" s="298"/>
    </row>
    <row r="8" spans="2:13">
      <c r="B8" s="333"/>
      <c r="C8" s="968" t="s">
        <v>284</v>
      </c>
      <c r="D8" s="968"/>
      <c r="E8" s="968"/>
      <c r="F8" s="968"/>
      <c r="G8" s="968"/>
      <c r="H8" s="968"/>
      <c r="I8" s="968"/>
      <c r="J8" s="968"/>
      <c r="K8" s="968"/>
      <c r="L8" s="968"/>
      <c r="M8" s="969"/>
    </row>
    <row r="9" spans="2:13">
      <c r="B9" s="300"/>
      <c r="C9" s="245"/>
      <c r="D9" s="245"/>
      <c r="E9" s="245"/>
      <c r="F9" s="245"/>
      <c r="G9" s="245"/>
      <c r="H9" s="245"/>
      <c r="I9" s="245"/>
      <c r="J9" s="245"/>
      <c r="K9" s="245"/>
      <c r="L9" s="245"/>
      <c r="M9" s="334"/>
    </row>
    <row r="10" spans="2:13">
      <c r="B10" s="300"/>
      <c r="C10" s="302"/>
      <c r="D10" s="303"/>
      <c r="E10" s="993" t="s">
        <v>285</v>
      </c>
      <c r="F10" s="993"/>
      <c r="G10" s="239">
        <v>3</v>
      </c>
      <c r="H10" s="994" t="s">
        <v>286</v>
      </c>
      <c r="I10" s="994"/>
      <c r="J10" s="304"/>
      <c r="K10" s="304"/>
      <c r="L10" s="993"/>
      <c r="M10" s="995"/>
    </row>
    <row r="11" spans="2:13">
      <c r="B11" s="300"/>
      <c r="C11" s="302"/>
      <c r="D11" s="302"/>
      <c r="E11" s="302"/>
      <c r="F11" s="302"/>
      <c r="G11" s="302"/>
      <c r="H11" s="302"/>
      <c r="I11" s="302"/>
      <c r="J11" s="302"/>
      <c r="K11" s="302"/>
      <c r="L11" s="302"/>
      <c r="M11" s="335"/>
    </row>
    <row r="12" spans="2:13">
      <c r="B12" s="300"/>
      <c r="C12" s="985" t="s">
        <v>287</v>
      </c>
      <c r="D12" s="985" t="s">
        <v>6</v>
      </c>
      <c r="E12" s="985" t="s">
        <v>288</v>
      </c>
      <c r="F12" s="985"/>
      <c r="G12" s="985" t="s">
        <v>289</v>
      </c>
      <c r="H12" s="986" t="s">
        <v>290</v>
      </c>
      <c r="I12" s="986"/>
      <c r="J12" s="996" t="s">
        <v>291</v>
      </c>
      <c r="K12" s="996"/>
      <c r="L12" s="986" t="s">
        <v>292</v>
      </c>
      <c r="M12" s="997" t="s">
        <v>293</v>
      </c>
    </row>
    <row r="13" spans="2:13" ht="27.65" customHeight="1">
      <c r="B13" s="299" t="s">
        <v>294</v>
      </c>
      <c r="C13" s="985"/>
      <c r="D13" s="985"/>
      <c r="E13" s="240" t="s">
        <v>295</v>
      </c>
      <c r="F13" s="241" t="s">
        <v>296</v>
      </c>
      <c r="G13" s="985"/>
      <c r="H13" s="985"/>
      <c r="I13" s="986"/>
      <c r="J13" s="242">
        <v>1</v>
      </c>
      <c r="K13" s="242">
        <v>2</v>
      </c>
      <c r="L13" s="986"/>
      <c r="M13" s="997"/>
    </row>
    <row r="14" spans="2:13">
      <c r="B14" s="300"/>
      <c r="C14" s="296">
        <v>1</v>
      </c>
      <c r="D14" s="305" t="s">
        <v>297</v>
      </c>
      <c r="E14" s="306"/>
      <c r="F14" s="306"/>
      <c r="G14" s="245"/>
      <c r="H14" s="307"/>
      <c r="I14" s="307"/>
      <c r="J14" s="307"/>
      <c r="K14" s="307"/>
      <c r="L14" s="307"/>
      <c r="M14" s="336"/>
    </row>
    <row r="15" spans="2:13">
      <c r="B15" s="300"/>
      <c r="C15" s="296"/>
      <c r="D15" s="305" t="s">
        <v>414</v>
      </c>
      <c r="E15" s="306"/>
      <c r="F15" s="306"/>
      <c r="G15" s="245"/>
      <c r="H15" s="307"/>
      <c r="I15" s="307"/>
      <c r="J15" s="307"/>
      <c r="K15" s="307"/>
      <c r="L15" s="307"/>
      <c r="M15" s="336"/>
    </row>
    <row r="16" spans="2:13" ht="25">
      <c r="B16" s="300">
        <v>9471</v>
      </c>
      <c r="C16" s="245">
        <v>1.1000000000000001</v>
      </c>
      <c r="D16" s="243" t="s">
        <v>174</v>
      </c>
      <c r="E16" s="308" t="s">
        <v>298</v>
      </c>
      <c r="F16" s="309">
        <v>1</v>
      </c>
      <c r="G16" s="310">
        <v>7</v>
      </c>
      <c r="H16" s="311">
        <v>8428754</v>
      </c>
      <c r="I16" s="312"/>
      <c r="J16" s="313">
        <v>0.15</v>
      </c>
      <c r="K16" s="313">
        <v>0.15</v>
      </c>
      <c r="L16" s="314">
        <f>F16*(SUM(J16:K16))</f>
        <v>0.3</v>
      </c>
      <c r="M16" s="337">
        <f>ROUND(L16*H16*F16,0)</f>
        <v>2528626</v>
      </c>
    </row>
    <row r="17" spans="2:15">
      <c r="B17" s="301"/>
      <c r="C17" s="315"/>
      <c r="D17" s="316" t="s">
        <v>299</v>
      </c>
      <c r="E17" s="317"/>
      <c r="F17" s="308"/>
      <c r="G17" s="308"/>
      <c r="H17" s="318"/>
      <c r="I17" s="318"/>
      <c r="J17" s="318"/>
      <c r="K17" s="319"/>
      <c r="L17" s="319"/>
      <c r="M17" s="338"/>
    </row>
    <row r="18" spans="2:15" ht="36.75" customHeight="1">
      <c r="B18" s="301">
        <v>9424</v>
      </c>
      <c r="C18" s="320">
        <v>1.2</v>
      </c>
      <c r="D18" s="389" t="s">
        <v>300</v>
      </c>
      <c r="E18" s="308" t="s">
        <v>298</v>
      </c>
      <c r="F18" s="309">
        <v>1</v>
      </c>
      <c r="G18" s="321"/>
      <c r="H18" s="311">
        <v>2922389</v>
      </c>
      <c r="I18" s="312"/>
      <c r="J18" s="313">
        <v>0.7</v>
      </c>
      <c r="K18" s="313">
        <v>0.7</v>
      </c>
      <c r="L18" s="314">
        <f>F18*(SUM(J18:K18))</f>
        <v>1.4</v>
      </c>
      <c r="M18" s="337">
        <f>ROUND(L18*H18*F18,0)</f>
        <v>4091345</v>
      </c>
    </row>
    <row r="19" spans="2:15">
      <c r="B19" s="300"/>
      <c r="C19" s="322"/>
      <c r="D19" s="323"/>
      <c r="E19" s="324"/>
      <c r="F19" s="325"/>
      <c r="G19" s="326"/>
      <c r="H19" s="327"/>
      <c r="I19" s="327"/>
      <c r="J19" s="327"/>
      <c r="K19" s="318"/>
      <c r="L19" s="328" t="s">
        <v>301</v>
      </c>
      <c r="M19" s="244">
        <f>SUM(M16:M18)</f>
        <v>6619971</v>
      </c>
    </row>
    <row r="20" spans="2:15">
      <c r="B20" s="300"/>
      <c r="C20" s="296">
        <v>2</v>
      </c>
      <c r="D20" s="305" t="s">
        <v>302</v>
      </c>
      <c r="E20" s="306"/>
      <c r="F20" s="306"/>
      <c r="G20" s="245"/>
      <c r="H20" s="307"/>
      <c r="I20" s="307"/>
      <c r="J20" s="307"/>
      <c r="K20" s="307"/>
      <c r="L20" s="329"/>
      <c r="M20" s="339"/>
    </row>
    <row r="21" spans="2:15" ht="62.5">
      <c r="B21" s="300">
        <v>6318</v>
      </c>
      <c r="C21" s="330">
        <v>2.2000000000000002</v>
      </c>
      <c r="D21" s="243" t="str">
        <f>VLOOKUP(B21,[103]ITEMS!$B$5:$E$2466,2,FALSE)</f>
        <v>ALQUILER DE PORTATIL. CARACTERÍSTICAS: Procesador intel, Core i3 4005U, celeron o similar, Memoria RAM de 4 GB ( 2 x 2048 MB)Disco duro de 500gb a 7200 rpmPantalla LED HP BrightView widescreen de alta definición con 35,6 cm (14") o similar, HD INTEL GRAPH</v>
      </c>
      <c r="E21" s="245" t="str">
        <f>VLOOKUP(B21,[103]ITEMS!$B$5:$E$2466,3,FALSE)</f>
        <v>UN/MES</v>
      </c>
      <c r="F21" s="246">
        <v>1</v>
      </c>
      <c r="G21" s="245"/>
      <c r="H21" s="311">
        <v>124818</v>
      </c>
      <c r="I21" s="247"/>
      <c r="J21" s="313">
        <v>1</v>
      </c>
      <c r="K21" s="313">
        <v>1</v>
      </c>
      <c r="L21" s="314">
        <f>F21*(SUM(J21:K21))</f>
        <v>2</v>
      </c>
      <c r="M21" s="337">
        <f>ROUND(L21*H21*F21,0)</f>
        <v>249636</v>
      </c>
    </row>
    <row r="22" spans="2:15">
      <c r="B22" s="300"/>
      <c r="C22" s="330"/>
      <c r="D22" s="305" t="s">
        <v>303</v>
      </c>
      <c r="E22" s="306"/>
      <c r="F22" s="306"/>
      <c r="G22" s="245"/>
      <c r="H22" s="307"/>
      <c r="I22" s="307"/>
      <c r="J22" s="307"/>
      <c r="K22" s="307"/>
      <c r="L22" s="314"/>
      <c r="M22" s="337"/>
    </row>
    <row r="23" spans="2:15" ht="62.5">
      <c r="B23" s="301">
        <v>4928</v>
      </c>
      <c r="C23" s="320">
        <v>2.2999999999999998</v>
      </c>
      <c r="D23" s="243" t="str">
        <f>VLOOKUP(B23,[103]ITEMS!$B$4:$E$2468,2,FALSE)</f>
        <v>CANALIZACIÓN DE TRÁFICO (INSTALACIÓN, MANTENIMIENTO Y DESINSTALACIÓN MENSUAL) CON SEÑALIZADORES TUBULARES COLOMBINA PLÁSTICA Y TRIPLE CINTA DE SEÑALIZACIÓN (INCLUYE ALQUILER DE SEÑALIZADORES TUBULARES). LONGITUD 3 METROS.</v>
      </c>
      <c r="E23" s="245" t="str">
        <f>VLOOKUP(B23,[103]ITEMS!$B$5:$E$2466,3,FALSE)</f>
        <v>UN/MES</v>
      </c>
      <c r="F23" s="331">
        <v>4</v>
      </c>
      <c r="G23" s="308"/>
      <c r="H23" s="311">
        <v>9617</v>
      </c>
      <c r="I23" s="247"/>
      <c r="J23" s="313">
        <v>1</v>
      </c>
      <c r="K23" s="313">
        <v>1</v>
      </c>
      <c r="L23" s="314">
        <f t="shared" ref="L23:L28" si="0">F23*(SUM(J23:K23))</f>
        <v>8</v>
      </c>
      <c r="M23" s="337">
        <f t="shared" ref="M23:M28" si="1">ROUND(L23*H23*F23,0)</f>
        <v>307744</v>
      </c>
    </row>
    <row r="24" spans="2:15" ht="25">
      <c r="B24" s="301">
        <v>6178</v>
      </c>
      <c r="C24" s="320">
        <v>2.4</v>
      </c>
      <c r="D24" s="243" t="str">
        <f>VLOOKUP(B24,[103]ITEMS!$B$4:$E$2468,2,FALSE)</f>
        <v>ALQUILER SEÑAL VERTICAL GRUPO I (75x75cm) (Incluye Suministro e Instalación)</v>
      </c>
      <c r="E24" s="245" t="str">
        <f>VLOOKUP(B24,[103]ITEMS!$B$5:$E$2466,3,FALSE)</f>
        <v>UN/MES</v>
      </c>
      <c r="F24" s="331">
        <v>1</v>
      </c>
      <c r="G24" s="308"/>
      <c r="H24" s="311">
        <v>24980</v>
      </c>
      <c r="I24" s="247"/>
      <c r="J24" s="313">
        <v>1</v>
      </c>
      <c r="K24" s="313">
        <v>1</v>
      </c>
      <c r="L24" s="314">
        <f t="shared" si="0"/>
        <v>2</v>
      </c>
      <c r="M24" s="337">
        <f t="shared" si="1"/>
        <v>49960</v>
      </c>
    </row>
    <row r="25" spans="2:15">
      <c r="B25" s="301">
        <v>6186</v>
      </c>
      <c r="C25" s="320">
        <v>2.5</v>
      </c>
      <c r="D25" s="243" t="str">
        <f>VLOOKUP(B25,[103]ITEMS!$B$4:$E$2468,2,FALSE)</f>
        <v xml:space="preserve">ALQUILER BARRERA RELLENABLE (2.00x0.55x1.00m) </v>
      </c>
      <c r="E25" s="245" t="str">
        <f>VLOOKUP(B25,[103]ITEMS!$B$5:$E$2466,3,FALSE)</f>
        <v>UN/MES</v>
      </c>
      <c r="F25" s="331">
        <v>1</v>
      </c>
      <c r="G25" s="308"/>
      <c r="H25" s="311">
        <v>20609</v>
      </c>
      <c r="I25" s="247"/>
      <c r="J25" s="313">
        <v>0.5</v>
      </c>
      <c r="K25" s="313">
        <v>0.5</v>
      </c>
      <c r="L25" s="314">
        <f t="shared" si="0"/>
        <v>1</v>
      </c>
      <c r="M25" s="337">
        <f t="shared" si="1"/>
        <v>20609</v>
      </c>
    </row>
    <row r="26" spans="2:15" hidden="1">
      <c r="B26" s="301"/>
      <c r="C26" s="320"/>
      <c r="D26" s="243"/>
      <c r="E26" s="308"/>
      <c r="F26" s="331">
        <v>1</v>
      </c>
      <c r="G26" s="308"/>
      <c r="H26" s="332">
        <v>0</v>
      </c>
      <c r="I26" s="247"/>
      <c r="J26" s="313">
        <v>0.3</v>
      </c>
      <c r="K26" s="313">
        <v>0.3</v>
      </c>
      <c r="L26" s="314">
        <f t="shared" si="0"/>
        <v>0.6</v>
      </c>
      <c r="M26" s="337">
        <f t="shared" si="1"/>
        <v>0</v>
      </c>
    </row>
    <row r="27" spans="2:15" ht="14.5">
      <c r="B27" s="301">
        <v>7555</v>
      </c>
      <c r="C27" s="320">
        <v>2.8</v>
      </c>
      <c r="D27" s="243" t="str">
        <f>VLOOKUP(B27,[103]INSUMOS!$B$3:$F$2467,2,FALSE)</f>
        <v>CINTA DE SEÑALIZACION CAL 4 (ROLLO 500mx0.10m)</v>
      </c>
      <c r="E27" s="308" t="str">
        <f>VLOOKUP(B27,[103]INSUMOS!$B$3:$F$2467,3,FALSE)</f>
        <v>UN</v>
      </c>
      <c r="F27" s="331">
        <v>1</v>
      </c>
      <c r="G27" s="308"/>
      <c r="H27" s="311">
        <v>42090</v>
      </c>
      <c r="I27" s="247"/>
      <c r="J27" s="313">
        <v>1</v>
      </c>
      <c r="K27" s="313">
        <v>1</v>
      </c>
      <c r="L27" s="314">
        <f t="shared" si="0"/>
        <v>2</v>
      </c>
      <c r="M27" s="337">
        <f t="shared" si="1"/>
        <v>84180</v>
      </c>
      <c r="O27" s="586"/>
    </row>
    <row r="28" spans="2:15">
      <c r="B28" s="301">
        <v>6181</v>
      </c>
      <c r="C28" s="320">
        <v>2.9</v>
      </c>
      <c r="D28" s="243" t="str">
        <f>VLOOKUP(B28,[103]ITEMS!$B$4:$E$2468,2,FALSE)</f>
        <v>ALQUILER DE PALETA PARE-SIGA EN POLIETILENO.</v>
      </c>
      <c r="E28" s="245" t="str">
        <f>VLOOKUP(B28,[103]ITEMS!$B$5:$E$2466,3,FALSE)</f>
        <v>UN/MES</v>
      </c>
      <c r="F28" s="331">
        <v>1</v>
      </c>
      <c r="G28" s="308"/>
      <c r="H28" s="311">
        <v>2824</v>
      </c>
      <c r="I28" s="247"/>
      <c r="J28" s="313">
        <v>2</v>
      </c>
      <c r="K28" s="313">
        <v>2</v>
      </c>
      <c r="L28" s="314">
        <f t="shared" si="0"/>
        <v>4</v>
      </c>
      <c r="M28" s="337">
        <f t="shared" si="1"/>
        <v>11296</v>
      </c>
      <c r="O28" s="248"/>
    </row>
    <row r="29" spans="2:15" ht="14.5" thickBot="1">
      <c r="B29" s="340"/>
      <c r="C29" s="341"/>
      <c r="D29" s="342"/>
      <c r="E29" s="343"/>
      <c r="F29" s="344"/>
      <c r="G29" s="345"/>
      <c r="H29" s="346"/>
      <c r="I29" s="346"/>
      <c r="J29" s="346"/>
      <c r="K29" s="346"/>
      <c r="L29" s="342" t="s">
        <v>304</v>
      </c>
      <c r="M29" s="249">
        <f>ROUND(SUM(M21:M28),0)</f>
        <v>723425</v>
      </c>
      <c r="O29" s="248"/>
    </row>
    <row r="30" spans="2:15">
      <c r="C30" s="250"/>
      <c r="D30" s="251"/>
      <c r="E30" s="252"/>
      <c r="F30" s="252"/>
      <c r="G30" s="253"/>
      <c r="H30" s="254"/>
      <c r="I30" s="254"/>
      <c r="J30" s="254"/>
      <c r="K30" s="254"/>
      <c r="L30" s="254"/>
      <c r="M30" s="255"/>
      <c r="O30" s="248"/>
    </row>
    <row r="31" spans="2:15" ht="15.5">
      <c r="C31" s="250"/>
      <c r="D31" s="251"/>
      <c r="E31" s="252"/>
      <c r="F31" s="252"/>
      <c r="G31" s="253"/>
      <c r="H31" s="987" t="s">
        <v>305</v>
      </c>
      <c r="I31" s="988"/>
      <c r="J31" s="988"/>
      <c r="K31" s="988"/>
      <c r="L31" s="989"/>
      <c r="M31" s="394">
        <f>ROUND(M29+M19,0)</f>
        <v>7343396</v>
      </c>
      <c r="O31" s="256"/>
    </row>
    <row r="32" spans="2:15" ht="15.5">
      <c r="C32" s="250"/>
      <c r="D32" s="251"/>
      <c r="E32" s="252"/>
      <c r="F32" s="252"/>
      <c r="G32" s="253"/>
      <c r="H32" s="990"/>
      <c r="I32" s="991"/>
      <c r="J32" s="991"/>
      <c r="K32" s="992"/>
      <c r="L32" s="587"/>
      <c r="M32" s="395"/>
    </row>
    <row r="33" spans="3:13" ht="15.5">
      <c r="C33" s="257"/>
      <c r="D33" s="238"/>
      <c r="E33" s="257"/>
      <c r="F33" s="257"/>
      <c r="G33" s="257"/>
      <c r="H33" s="987" t="s">
        <v>306</v>
      </c>
      <c r="I33" s="988"/>
      <c r="J33" s="988"/>
      <c r="K33" s="988"/>
      <c r="L33" s="989"/>
      <c r="M33" s="258">
        <f>ROUND(M32+M31,0)</f>
        <v>7343396</v>
      </c>
    </row>
  </sheetData>
  <mergeCells count="21">
    <mergeCell ref="H31:L31"/>
    <mergeCell ref="H32:K32"/>
    <mergeCell ref="H33:L33"/>
    <mergeCell ref="E10:F10"/>
    <mergeCell ref="H10:I10"/>
    <mergeCell ref="L10:M10"/>
    <mergeCell ref="I12:I13"/>
    <mergeCell ref="J12:K12"/>
    <mergeCell ref="L12:L13"/>
    <mergeCell ref="M12:M13"/>
    <mergeCell ref="C12:C13"/>
    <mergeCell ref="D12:D13"/>
    <mergeCell ref="E12:F12"/>
    <mergeCell ref="G12:G13"/>
    <mergeCell ref="H12:H13"/>
    <mergeCell ref="C8:M8"/>
    <mergeCell ref="B2:B6"/>
    <mergeCell ref="C2:K5"/>
    <mergeCell ref="L2:M5"/>
    <mergeCell ref="C6:D6"/>
    <mergeCell ref="E6:M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35"/>
  <sheetViews>
    <sheetView showGridLines="0" topLeftCell="A22" zoomScale="132" workbookViewId="0">
      <selection activeCell="B34" sqref="B34"/>
    </sheetView>
  </sheetViews>
  <sheetFormatPr baseColWidth="10" defaultColWidth="8.7265625" defaultRowHeight="12.5"/>
  <cols>
    <col min="1" max="1" width="13.26953125" style="588" customWidth="1"/>
    <col min="2" max="2" width="42.7265625" style="588" customWidth="1"/>
    <col min="3" max="3" width="14" style="588" customWidth="1"/>
    <col min="4" max="4" width="14.453125" style="588" customWidth="1"/>
    <col min="5" max="5" width="3.54296875" style="588" customWidth="1"/>
    <col min="6" max="6" width="14.26953125" style="588" customWidth="1"/>
    <col min="7" max="7" width="15.7265625" style="588" customWidth="1"/>
    <col min="8" max="8" width="8.7265625" style="588"/>
    <col min="9" max="9" width="12.7265625" style="589" hidden="1" customWidth="1"/>
    <col min="10" max="10" width="13.7265625" style="589" hidden="1" customWidth="1"/>
    <col min="11" max="11" width="13.26953125" style="589" hidden="1" customWidth="1"/>
    <col min="12" max="13" width="0" style="588" hidden="1" customWidth="1"/>
    <col min="14" max="15" width="8.7265625" style="588"/>
    <col min="16" max="17" width="12.7265625" style="588" bestFit="1" customWidth="1"/>
    <col min="18" max="16384" width="8.7265625" style="588"/>
  </cols>
  <sheetData>
    <row r="1" spans="1:14" ht="36.75" customHeight="1">
      <c r="A1" s="1000"/>
      <c r="B1" s="1002"/>
      <c r="C1" s="1003"/>
      <c r="D1" s="1003"/>
      <c r="E1" s="1004"/>
      <c r="F1" s="1005"/>
      <c r="G1" s="1006"/>
    </row>
    <row r="2" spans="1:14" ht="10.15" customHeight="1">
      <c r="A2" s="1001"/>
      <c r="B2" s="1007" t="s">
        <v>308</v>
      </c>
      <c r="C2" s="1008"/>
      <c r="D2" s="1008"/>
      <c r="E2" s="1009"/>
      <c r="F2" s="1010"/>
      <c r="G2" s="1011"/>
    </row>
    <row r="3" spans="1:14" ht="5.25" customHeight="1">
      <c r="A3" s="998"/>
      <c r="B3" s="999"/>
      <c r="C3" s="999"/>
      <c r="D3" s="999"/>
      <c r="E3" s="999"/>
      <c r="F3" s="999"/>
      <c r="G3" s="999"/>
    </row>
    <row r="4" spans="1:14" ht="10.15" customHeight="1">
      <c r="A4" s="1014" t="s">
        <v>309</v>
      </c>
      <c r="B4" s="1015"/>
      <c r="C4" s="1015"/>
      <c r="D4" s="1015"/>
      <c r="E4" s="1015"/>
      <c r="F4" s="1015"/>
      <c r="G4" s="1016"/>
      <c r="J4" s="591">
        <v>2024</v>
      </c>
      <c r="K4" s="591">
        <v>2025</v>
      </c>
      <c r="L4" s="588">
        <v>2026</v>
      </c>
    </row>
    <row r="5" spans="1:14" ht="16.5" customHeight="1">
      <c r="A5" s="592" t="s">
        <v>310</v>
      </c>
      <c r="B5" s="1017" t="s">
        <v>489</v>
      </c>
      <c r="C5" s="1018"/>
      <c r="D5" s="1018"/>
      <c r="E5" s="1018"/>
      <c r="F5" s="1018"/>
      <c r="G5" s="1019"/>
    </row>
    <row r="6" spans="1:14" ht="5.25" customHeight="1">
      <c r="A6" s="998"/>
      <c r="B6" s="999"/>
      <c r="C6" s="999"/>
      <c r="D6" s="999"/>
      <c r="E6" s="999"/>
      <c r="F6" s="999"/>
      <c r="G6" s="999"/>
    </row>
    <row r="7" spans="1:14" ht="10.15" customHeight="1">
      <c r="A7" s="1014" t="s">
        <v>311</v>
      </c>
      <c r="B7" s="1015"/>
      <c r="C7" s="1015"/>
      <c r="D7" s="1015"/>
      <c r="E7" s="1015"/>
      <c r="F7" s="1015"/>
      <c r="G7" s="1015"/>
    </row>
    <row r="8" spans="1:14">
      <c r="A8" s="1020" t="s">
        <v>312</v>
      </c>
      <c r="B8" s="1021"/>
      <c r="C8" s="1021"/>
      <c r="D8" s="1022"/>
      <c r="E8" s="1023" t="s">
        <v>313</v>
      </c>
      <c r="F8" s="1024"/>
      <c r="G8" s="593" t="s">
        <v>314</v>
      </c>
    </row>
    <row r="9" spans="1:14" ht="23.25" customHeight="1">
      <c r="A9" s="1025" t="s">
        <v>315</v>
      </c>
      <c r="B9" s="1025"/>
      <c r="C9" s="1025"/>
      <c r="D9" s="1026"/>
      <c r="E9" s="1027" t="s">
        <v>316</v>
      </c>
      <c r="F9" s="1028"/>
      <c r="G9" s="594" t="s">
        <v>317</v>
      </c>
      <c r="I9" s="589">
        <f>J12*D12</f>
        <v>428.40000000000003</v>
      </c>
    </row>
    <row r="10" spans="1:14" ht="8.25" customHeight="1">
      <c r="A10" s="1029" t="s">
        <v>318</v>
      </c>
      <c r="B10" s="1030"/>
      <c r="C10" s="1030"/>
      <c r="D10" s="1030"/>
      <c r="E10" s="1030"/>
      <c r="F10" s="1030"/>
      <c r="G10" s="1030"/>
    </row>
    <row r="11" spans="1:14">
      <c r="A11" s="595" t="s">
        <v>319</v>
      </c>
      <c r="B11" s="596" t="s">
        <v>312</v>
      </c>
      <c r="C11" s="596" t="s">
        <v>313</v>
      </c>
      <c r="D11" s="596" t="s">
        <v>320</v>
      </c>
      <c r="E11" s="1031" t="s">
        <v>321</v>
      </c>
      <c r="F11" s="1032"/>
      <c r="G11" s="597" t="s">
        <v>322</v>
      </c>
    </row>
    <row r="12" spans="1:14" ht="16">
      <c r="A12" s="598">
        <v>7698</v>
      </c>
      <c r="B12" s="599" t="s">
        <v>323</v>
      </c>
      <c r="C12" s="600" t="s">
        <v>324</v>
      </c>
      <c r="D12" s="601">
        <v>0.2</v>
      </c>
      <c r="E12" s="1012">
        <v>2549</v>
      </c>
      <c r="F12" s="1013"/>
      <c r="G12" s="602">
        <f>D12*E12</f>
        <v>509.8</v>
      </c>
      <c r="J12" s="589">
        <v>2142</v>
      </c>
      <c r="K12" s="589">
        <v>2549</v>
      </c>
      <c r="L12" s="603">
        <v>2549</v>
      </c>
      <c r="N12" s="588" t="s">
        <v>491</v>
      </c>
    </row>
    <row r="13" spans="1:14" ht="16">
      <c r="A13" s="598">
        <v>7701</v>
      </c>
      <c r="B13" s="604" t="s">
        <v>325</v>
      </c>
      <c r="C13" s="600" t="s">
        <v>324</v>
      </c>
      <c r="D13" s="605">
        <v>0.2</v>
      </c>
      <c r="E13" s="1012">
        <v>3363</v>
      </c>
      <c r="F13" s="1013"/>
      <c r="G13" s="602">
        <f>D13*E13</f>
        <v>672.6</v>
      </c>
      <c r="J13" s="589">
        <v>3750</v>
      </c>
      <c r="K13" s="589">
        <v>3363</v>
      </c>
      <c r="L13" s="603">
        <v>3363</v>
      </c>
      <c r="N13" s="588" t="s">
        <v>491</v>
      </c>
    </row>
    <row r="14" spans="1:14" ht="16">
      <c r="A14" s="606" t="s">
        <v>326</v>
      </c>
      <c r="B14" s="604" t="s">
        <v>327</v>
      </c>
      <c r="C14" s="600" t="s">
        <v>324</v>
      </c>
      <c r="D14" s="605">
        <v>0.2</v>
      </c>
      <c r="E14" s="1012">
        <v>4551</v>
      </c>
      <c r="F14" s="1013"/>
      <c r="G14" s="602">
        <f>D14*E14</f>
        <v>910.2</v>
      </c>
      <c r="I14" s="589">
        <v>4469</v>
      </c>
    </row>
    <row r="15" spans="1:14" ht="16">
      <c r="A15" s="598">
        <v>12920</v>
      </c>
      <c r="B15" s="599" t="s">
        <v>328</v>
      </c>
      <c r="C15" s="600" t="s">
        <v>329</v>
      </c>
      <c r="D15" s="605">
        <v>2.5000000000000001E-2</v>
      </c>
      <c r="E15" s="1036">
        <v>79195</v>
      </c>
      <c r="F15" s="1037"/>
      <c r="G15" s="602">
        <f>D15*E15</f>
        <v>1979.875</v>
      </c>
      <c r="J15" s="589">
        <v>67285</v>
      </c>
      <c r="K15" s="589">
        <v>73233</v>
      </c>
      <c r="L15" s="603">
        <v>73233</v>
      </c>
      <c r="N15" s="588" t="s">
        <v>490</v>
      </c>
    </row>
    <row r="16" spans="1:14" ht="16">
      <c r="A16" s="598">
        <v>6092</v>
      </c>
      <c r="B16" s="599" t="s">
        <v>330</v>
      </c>
      <c r="C16" s="600" t="s">
        <v>331</v>
      </c>
      <c r="D16" s="605">
        <v>1</v>
      </c>
      <c r="E16" s="1012">
        <v>2000</v>
      </c>
      <c r="F16" s="1013"/>
      <c r="G16" s="602">
        <f>D16*E16</f>
        <v>2000</v>
      </c>
      <c r="J16" s="589">
        <v>2000</v>
      </c>
      <c r="K16" s="589">
        <v>2000</v>
      </c>
      <c r="L16" s="603">
        <v>2000</v>
      </c>
      <c r="N16" s="588" t="s">
        <v>491</v>
      </c>
    </row>
    <row r="17" spans="1:17" ht="8.25" customHeight="1">
      <c r="A17" s="1033" t="s">
        <v>332</v>
      </c>
      <c r="B17" s="1034"/>
      <c r="C17" s="1034"/>
      <c r="D17" s="1034"/>
      <c r="E17" s="1034"/>
      <c r="F17" s="1035"/>
      <c r="G17" s="607">
        <f>SUM(G12:G16)</f>
        <v>6072.4750000000004</v>
      </c>
    </row>
    <row r="18" spans="1:17" ht="8.25" customHeight="1">
      <c r="A18" s="1029" t="s">
        <v>333</v>
      </c>
      <c r="B18" s="1030"/>
      <c r="C18" s="1030"/>
      <c r="D18" s="1030"/>
      <c r="E18" s="1030"/>
      <c r="F18" s="1030"/>
      <c r="G18" s="1038"/>
    </row>
    <row r="19" spans="1:17">
      <c r="A19" s="595" t="s">
        <v>319</v>
      </c>
      <c r="B19" s="596" t="s">
        <v>312</v>
      </c>
      <c r="C19" s="596" t="s">
        <v>313</v>
      </c>
      <c r="D19" s="596" t="s">
        <v>334</v>
      </c>
      <c r="E19" s="1031" t="s">
        <v>321</v>
      </c>
      <c r="F19" s="1032"/>
      <c r="G19" s="597" t="s">
        <v>322</v>
      </c>
    </row>
    <row r="20" spans="1:17" ht="16">
      <c r="A20" s="600" t="s">
        <v>335</v>
      </c>
      <c r="B20" s="608" t="s">
        <v>336</v>
      </c>
      <c r="C20" s="600" t="s">
        <v>337</v>
      </c>
      <c r="D20" s="605">
        <v>0.05</v>
      </c>
      <c r="E20" s="1036">
        <v>360750</v>
      </c>
      <c r="F20" s="1037"/>
      <c r="G20" s="602">
        <f>D20*E20</f>
        <v>18037.5</v>
      </c>
      <c r="I20" s="589">
        <v>314584.32000000001</v>
      </c>
      <c r="L20" s="588">
        <v>360750</v>
      </c>
      <c r="M20" s="609" t="s">
        <v>338</v>
      </c>
    </row>
    <row r="21" spans="1:17" ht="8.25" customHeight="1">
      <c r="A21" s="1033" t="s">
        <v>332</v>
      </c>
      <c r="B21" s="1034"/>
      <c r="C21" s="1034"/>
      <c r="D21" s="1034"/>
      <c r="E21" s="1034"/>
      <c r="F21" s="1035"/>
      <c r="G21" s="607">
        <f>SUM(G20)</f>
        <v>18037.5</v>
      </c>
    </row>
    <row r="22" spans="1:17" ht="8.25" customHeight="1">
      <c r="A22" s="1029" t="s">
        <v>339</v>
      </c>
      <c r="B22" s="1030"/>
      <c r="C22" s="1030"/>
      <c r="D22" s="1030"/>
      <c r="E22" s="1030"/>
      <c r="F22" s="1030"/>
      <c r="G22" s="1038"/>
    </row>
    <row r="23" spans="1:17">
      <c r="A23" s="595" t="s">
        <v>319</v>
      </c>
      <c r="B23" s="596" t="s">
        <v>312</v>
      </c>
      <c r="C23" s="596" t="s">
        <v>313</v>
      </c>
      <c r="D23" s="596" t="s">
        <v>334</v>
      </c>
      <c r="E23" s="1031" t="s">
        <v>321</v>
      </c>
      <c r="F23" s="1032"/>
      <c r="G23" s="597" t="s">
        <v>322</v>
      </c>
    </row>
    <row r="24" spans="1:17" ht="8.25" customHeight="1">
      <c r="A24" s="610"/>
      <c r="B24" s="610"/>
      <c r="C24" s="610"/>
      <c r="D24" s="610"/>
      <c r="E24" s="998"/>
      <c r="F24" s="1039"/>
      <c r="G24" s="590"/>
    </row>
    <row r="25" spans="1:17" ht="8.25" customHeight="1">
      <c r="A25" s="1033" t="s">
        <v>332</v>
      </c>
      <c r="B25" s="1034"/>
      <c r="C25" s="1034"/>
      <c r="D25" s="1034"/>
      <c r="E25" s="1034"/>
      <c r="F25" s="1035"/>
      <c r="G25" s="611">
        <f>SUM(G24)</f>
        <v>0</v>
      </c>
    </row>
    <row r="26" spans="1:17" ht="8.25" customHeight="1">
      <c r="A26" s="1029" t="s">
        <v>340</v>
      </c>
      <c r="B26" s="1030"/>
      <c r="C26" s="1030"/>
      <c r="D26" s="1030"/>
      <c r="E26" s="1030"/>
      <c r="F26" s="1030"/>
      <c r="G26" s="1038"/>
    </row>
    <row r="27" spans="1:17">
      <c r="A27" s="595" t="s">
        <v>319</v>
      </c>
      <c r="B27" s="596" t="s">
        <v>312</v>
      </c>
      <c r="C27" s="596" t="s">
        <v>313</v>
      </c>
      <c r="D27" s="596" t="s">
        <v>320</v>
      </c>
      <c r="E27" s="1031" t="s">
        <v>321</v>
      </c>
      <c r="F27" s="1032"/>
      <c r="G27" s="597" t="s">
        <v>322</v>
      </c>
    </row>
    <row r="28" spans="1:17">
      <c r="A28" s="598">
        <v>6087</v>
      </c>
      <c r="B28" s="599" t="s">
        <v>341</v>
      </c>
      <c r="C28" s="600" t="s">
        <v>342</v>
      </c>
      <c r="D28" s="605">
        <v>2.5000000000000001E-2</v>
      </c>
      <c r="E28" s="1036">
        <v>97414</v>
      </c>
      <c r="F28" s="1037"/>
      <c r="G28" s="612">
        <f>D28*E28</f>
        <v>2435.35</v>
      </c>
      <c r="I28" s="589">
        <v>71580</v>
      </c>
      <c r="J28" s="613">
        <v>79411</v>
      </c>
      <c r="L28" s="588">
        <v>97414</v>
      </c>
      <c r="M28" s="614"/>
      <c r="N28" s="614" t="s">
        <v>491</v>
      </c>
      <c r="O28" s="614"/>
      <c r="P28" s="613"/>
      <c r="Q28" s="613"/>
    </row>
    <row r="29" spans="1:17">
      <c r="A29" s="598">
        <v>6088</v>
      </c>
      <c r="B29" s="599" t="s">
        <v>343</v>
      </c>
      <c r="C29" s="600" t="s">
        <v>342</v>
      </c>
      <c r="D29" s="605">
        <v>2.5000000000000001E-2</v>
      </c>
      <c r="E29" s="1036">
        <v>121212</v>
      </c>
      <c r="F29" s="1037"/>
      <c r="G29" s="612">
        <f>D29*E29</f>
        <v>3030.3</v>
      </c>
      <c r="I29" s="589">
        <v>102952</v>
      </c>
      <c r="J29" s="613">
        <v>113763</v>
      </c>
      <c r="L29" s="588">
        <v>121212</v>
      </c>
      <c r="M29" s="614"/>
      <c r="N29" s="588" t="s">
        <v>491</v>
      </c>
      <c r="O29" s="614"/>
      <c r="P29" s="613"/>
      <c r="Q29" s="613"/>
    </row>
    <row r="30" spans="1:17" ht="8.25" customHeight="1">
      <c r="A30" s="1033" t="s">
        <v>332</v>
      </c>
      <c r="B30" s="1034"/>
      <c r="C30" s="1034"/>
      <c r="D30" s="1034"/>
      <c r="E30" s="1034"/>
      <c r="F30" s="1035"/>
      <c r="G30" s="607">
        <f>SUM(G28:G29)</f>
        <v>5465.65</v>
      </c>
    </row>
    <row r="31" spans="1:17" ht="8.25" customHeight="1">
      <c r="A31" s="998"/>
      <c r="B31" s="999"/>
      <c r="C31" s="999"/>
      <c r="D31" s="999"/>
      <c r="E31" s="999"/>
      <c r="F31" s="999"/>
      <c r="G31" s="999"/>
    </row>
    <row r="32" spans="1:17" ht="8.25" customHeight="1">
      <c r="A32" s="1040" t="s">
        <v>344</v>
      </c>
      <c r="B32" s="1041"/>
      <c r="C32" s="1041"/>
      <c r="D32" s="1041"/>
      <c r="E32" s="1041"/>
      <c r="F32" s="1042"/>
      <c r="G32" s="615">
        <f>G17+G21+G30</f>
        <v>29575.625</v>
      </c>
    </row>
    <row r="35" spans="7:7">
      <c r="G35" s="615"/>
    </row>
  </sheetData>
  <mergeCells count="37">
    <mergeCell ref="A32:F32"/>
    <mergeCell ref="A26:G26"/>
    <mergeCell ref="E27:F27"/>
    <mergeCell ref="E28:F28"/>
    <mergeCell ref="E29:F29"/>
    <mergeCell ref="A30:F30"/>
    <mergeCell ref="A31:G31"/>
    <mergeCell ref="A25:F25"/>
    <mergeCell ref="E14:F14"/>
    <mergeCell ref="E15:F15"/>
    <mergeCell ref="E16:F16"/>
    <mergeCell ref="A17:F17"/>
    <mergeCell ref="A18:G18"/>
    <mergeCell ref="E19:F19"/>
    <mergeCell ref="E20:F20"/>
    <mergeCell ref="A21:F21"/>
    <mergeCell ref="A22:G22"/>
    <mergeCell ref="E23:F23"/>
    <mergeCell ref="E24:F24"/>
    <mergeCell ref="E13:F13"/>
    <mergeCell ref="A4:G4"/>
    <mergeCell ref="B5:G5"/>
    <mergeCell ref="A6:G6"/>
    <mergeCell ref="A7:G7"/>
    <mergeCell ref="A8:D8"/>
    <mergeCell ref="E8:F8"/>
    <mergeCell ref="A9:D9"/>
    <mergeCell ref="E9:F9"/>
    <mergeCell ref="A10:G10"/>
    <mergeCell ref="E11:F11"/>
    <mergeCell ref="E12:F12"/>
    <mergeCell ref="A3:G3"/>
    <mergeCell ref="A1:A2"/>
    <mergeCell ref="B1:E1"/>
    <mergeCell ref="F1:G1"/>
    <mergeCell ref="B2:E2"/>
    <mergeCell ref="F2:G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34"/>
  <sheetViews>
    <sheetView showGridLines="0" topLeftCell="C20" workbookViewId="0">
      <selection activeCell="E30" sqref="E30:F30"/>
    </sheetView>
  </sheetViews>
  <sheetFormatPr baseColWidth="10" defaultColWidth="8.7265625" defaultRowHeight="12.5"/>
  <cols>
    <col min="1" max="1" width="13.26953125" style="259" customWidth="1"/>
    <col min="2" max="2" width="42.7265625" style="259" customWidth="1"/>
    <col min="3" max="3" width="14" style="259" customWidth="1"/>
    <col min="4" max="4" width="14.453125" style="259" customWidth="1"/>
    <col min="5" max="5" width="3.54296875" style="259" customWidth="1"/>
    <col min="6" max="6" width="14.26953125" style="259" customWidth="1"/>
    <col min="7" max="7" width="15.7265625" style="259" customWidth="1"/>
    <col min="8" max="8" width="8.7265625" style="259"/>
    <col min="9" max="9" width="12.7265625" style="259" bestFit="1" customWidth="1"/>
    <col min="10" max="10" width="12.54296875" style="260" customWidth="1"/>
    <col min="11" max="11" width="12.26953125" style="260" customWidth="1"/>
    <col min="12" max="12" width="8.7265625" style="259"/>
    <col min="13" max="13" width="10.7265625" style="259" bestFit="1" customWidth="1"/>
    <col min="14" max="16384" width="8.7265625" style="259"/>
  </cols>
  <sheetData>
    <row r="1" spans="1:13" ht="36.75" customHeight="1">
      <c r="A1" s="1045"/>
      <c r="B1" s="1047"/>
      <c r="C1" s="1048"/>
      <c r="D1" s="1048"/>
      <c r="E1" s="1049"/>
      <c r="F1" s="1050"/>
      <c r="G1" s="1051"/>
    </row>
    <row r="2" spans="1:13" ht="10.15" customHeight="1">
      <c r="A2" s="1046"/>
      <c r="B2" s="1052" t="s">
        <v>308</v>
      </c>
      <c r="C2" s="1053"/>
      <c r="D2" s="1053"/>
      <c r="E2" s="1054"/>
      <c r="F2" s="1055"/>
      <c r="G2" s="1056"/>
    </row>
    <row r="3" spans="1:13" ht="5.25" customHeight="1">
      <c r="A3" s="1043"/>
      <c r="B3" s="1044"/>
      <c r="C3" s="1044"/>
      <c r="D3" s="1044"/>
      <c r="E3" s="1044"/>
      <c r="F3" s="1044"/>
      <c r="G3" s="1044"/>
    </row>
    <row r="4" spans="1:13">
      <c r="A4" s="1059" t="s">
        <v>309</v>
      </c>
      <c r="B4" s="1060"/>
      <c r="C4" s="1060"/>
      <c r="D4" s="1060"/>
      <c r="E4" s="1060"/>
      <c r="F4" s="1060"/>
      <c r="G4" s="1061"/>
      <c r="J4" s="280"/>
    </row>
    <row r="5" spans="1:13" ht="16.5" customHeight="1">
      <c r="A5" s="261" t="s">
        <v>310</v>
      </c>
      <c r="B5" s="1062" t="s">
        <v>489</v>
      </c>
      <c r="C5" s="1063"/>
      <c r="D5" s="1063"/>
      <c r="E5" s="1063"/>
      <c r="F5" s="1063"/>
      <c r="G5" s="1064"/>
      <c r="J5" s="281"/>
    </row>
    <row r="6" spans="1:13" ht="5.25" customHeight="1">
      <c r="A6" s="1043"/>
      <c r="B6" s="1044"/>
      <c r="C6" s="1044"/>
      <c r="D6" s="1044"/>
      <c r="E6" s="1044"/>
      <c r="F6" s="1044"/>
      <c r="G6" s="1044"/>
    </row>
    <row r="7" spans="1:13" ht="10.15" customHeight="1">
      <c r="A7" s="1059" t="s">
        <v>311</v>
      </c>
      <c r="B7" s="1060"/>
      <c r="C7" s="1060"/>
      <c r="D7" s="1060"/>
      <c r="E7" s="1060"/>
      <c r="F7" s="1060"/>
      <c r="G7" s="1060"/>
    </row>
    <row r="8" spans="1:13">
      <c r="A8" s="1065" t="s">
        <v>312</v>
      </c>
      <c r="B8" s="1066"/>
      <c r="C8" s="1066"/>
      <c r="D8" s="1067"/>
      <c r="E8" s="1068" t="s">
        <v>313</v>
      </c>
      <c r="F8" s="1069"/>
      <c r="G8" s="262" t="s">
        <v>314</v>
      </c>
    </row>
    <row r="9" spans="1:13" ht="23.25" customHeight="1">
      <c r="A9" s="1070" t="s">
        <v>345</v>
      </c>
      <c r="B9" s="1070"/>
      <c r="C9" s="1070"/>
      <c r="D9" s="1071"/>
      <c r="E9" s="1072" t="s">
        <v>346</v>
      </c>
      <c r="F9" s="1073"/>
      <c r="G9" s="263" t="s">
        <v>347</v>
      </c>
    </row>
    <row r="10" spans="1:13" ht="8.25" customHeight="1">
      <c r="A10" s="1074" t="s">
        <v>318</v>
      </c>
      <c r="B10" s="1075"/>
      <c r="C10" s="1075"/>
      <c r="D10" s="1075"/>
      <c r="E10" s="1075"/>
      <c r="F10" s="1075"/>
      <c r="G10" s="1075"/>
    </row>
    <row r="11" spans="1:13">
      <c r="A11" s="264" t="s">
        <v>319</v>
      </c>
      <c r="B11" s="265" t="s">
        <v>312</v>
      </c>
      <c r="C11" s="265" t="s">
        <v>313</v>
      </c>
      <c r="D11" s="265" t="s">
        <v>320</v>
      </c>
      <c r="E11" s="1076" t="s">
        <v>321</v>
      </c>
      <c r="F11" s="1077"/>
      <c r="G11" s="266" t="s">
        <v>322</v>
      </c>
    </row>
    <row r="12" spans="1:13">
      <c r="A12" s="267">
        <v>7698</v>
      </c>
      <c r="B12" s="268" t="s">
        <v>323</v>
      </c>
      <c r="C12" s="269" t="s">
        <v>324</v>
      </c>
      <c r="D12" s="271">
        <v>0.25</v>
      </c>
      <c r="E12" s="1057">
        <v>2549</v>
      </c>
      <c r="F12" s="1058"/>
      <c r="G12" s="278">
        <f>D12*E12</f>
        <v>637.25</v>
      </c>
      <c r="H12" s="571"/>
    </row>
    <row r="13" spans="1:13" ht="16">
      <c r="A13" s="267">
        <v>7701</v>
      </c>
      <c r="B13" s="270" t="s">
        <v>325</v>
      </c>
      <c r="C13" s="269" t="s">
        <v>324</v>
      </c>
      <c r="D13" s="271">
        <v>0.25</v>
      </c>
      <c r="E13" s="1057">
        <v>3363</v>
      </c>
      <c r="F13" s="1058"/>
      <c r="G13" s="278">
        <f>D13*E13</f>
        <v>840.75</v>
      </c>
      <c r="H13" s="571"/>
    </row>
    <row r="14" spans="1:13" ht="16">
      <c r="A14" s="269" t="s">
        <v>348</v>
      </c>
      <c r="B14" s="270" t="s">
        <v>327</v>
      </c>
      <c r="C14" s="269" t="s">
        <v>324</v>
      </c>
      <c r="D14" s="271">
        <v>0.25</v>
      </c>
      <c r="E14" s="1057">
        <v>4551</v>
      </c>
      <c r="F14" s="1058"/>
      <c r="G14" s="278">
        <f>D14*E14</f>
        <v>1137.75</v>
      </c>
      <c r="M14" s="260"/>
    </row>
    <row r="15" spans="1:13">
      <c r="A15" s="267">
        <v>12920</v>
      </c>
      <c r="B15" s="268" t="s">
        <v>328</v>
      </c>
      <c r="C15" s="269" t="s">
        <v>329</v>
      </c>
      <c r="D15" s="271">
        <v>3.1E-2</v>
      </c>
      <c r="E15" s="1078">
        <v>79195</v>
      </c>
      <c r="F15" s="1079"/>
      <c r="G15" s="278">
        <f>D15*E15</f>
        <v>2455.0450000000001</v>
      </c>
      <c r="H15" s="571"/>
    </row>
    <row r="16" spans="1:13">
      <c r="A16" s="267">
        <v>6092</v>
      </c>
      <c r="B16" s="268" t="s">
        <v>330</v>
      </c>
      <c r="C16" s="269" t="s">
        <v>331</v>
      </c>
      <c r="D16" s="271">
        <v>1</v>
      </c>
      <c r="E16" s="1057">
        <v>2000</v>
      </c>
      <c r="F16" s="1058"/>
      <c r="G16" s="278">
        <f>D16*E16</f>
        <v>2000</v>
      </c>
      <c r="H16" s="571"/>
    </row>
    <row r="17" spans="1:12" ht="8.25" customHeight="1">
      <c r="A17" s="1080" t="s">
        <v>332</v>
      </c>
      <c r="B17" s="1081"/>
      <c r="C17" s="1081"/>
      <c r="D17" s="1081"/>
      <c r="E17" s="1081"/>
      <c r="F17" s="1082"/>
      <c r="G17" s="272">
        <f>SUM(G12:G16)</f>
        <v>7070.7950000000001</v>
      </c>
    </row>
    <row r="18" spans="1:12" ht="8.25" customHeight="1">
      <c r="A18" s="1074" t="s">
        <v>333</v>
      </c>
      <c r="B18" s="1075"/>
      <c r="C18" s="1075"/>
      <c r="D18" s="1075"/>
      <c r="E18" s="1075"/>
      <c r="F18" s="1075"/>
      <c r="G18" s="1083"/>
    </row>
    <row r="19" spans="1:12">
      <c r="A19" s="264" t="s">
        <v>319</v>
      </c>
      <c r="B19" s="265" t="s">
        <v>312</v>
      </c>
      <c r="C19" s="265" t="s">
        <v>313</v>
      </c>
      <c r="D19" s="265" t="s">
        <v>334</v>
      </c>
      <c r="E19" s="1076" t="s">
        <v>321</v>
      </c>
      <c r="F19" s="1077"/>
      <c r="G19" s="266" t="s">
        <v>322</v>
      </c>
    </row>
    <row r="20" spans="1:12" ht="13">
      <c r="A20" s="269" t="s">
        <v>349</v>
      </c>
      <c r="B20" s="268" t="s">
        <v>350</v>
      </c>
      <c r="C20" s="269" t="s">
        <v>337</v>
      </c>
      <c r="D20" s="271">
        <v>0.2</v>
      </c>
      <c r="E20" s="1078">
        <v>244200</v>
      </c>
      <c r="F20" s="1079"/>
      <c r="G20" s="278">
        <f>D20*E20</f>
        <v>48840</v>
      </c>
      <c r="I20" s="260"/>
      <c r="L20" s="274"/>
    </row>
    <row r="21" spans="1:12" ht="19.149999999999999" customHeight="1">
      <c r="A21" s="267">
        <v>2307</v>
      </c>
      <c r="B21" s="268" t="s">
        <v>351</v>
      </c>
      <c r="C21" s="269" t="s">
        <v>352</v>
      </c>
      <c r="D21" s="271">
        <v>0.05</v>
      </c>
      <c r="E21" s="1078">
        <v>82110</v>
      </c>
      <c r="F21" s="1079"/>
      <c r="G21" s="278">
        <f>D21*E21</f>
        <v>4105.5</v>
      </c>
      <c r="H21" s="571"/>
    </row>
    <row r="22" spans="1:12" ht="19.149999999999999" customHeight="1">
      <c r="A22" s="267">
        <v>6098</v>
      </c>
      <c r="B22" s="268" t="s">
        <v>353</v>
      </c>
      <c r="C22" s="269" t="s">
        <v>354</v>
      </c>
      <c r="D22" s="271">
        <v>4</v>
      </c>
      <c r="E22" s="1084">
        <v>28</v>
      </c>
      <c r="F22" s="1085"/>
      <c r="G22" s="278">
        <f>D22*E22</f>
        <v>112</v>
      </c>
      <c r="H22" s="571"/>
    </row>
    <row r="23" spans="1:12" ht="8.25" customHeight="1">
      <c r="A23" s="1080" t="s">
        <v>332</v>
      </c>
      <c r="B23" s="1081"/>
      <c r="C23" s="1081"/>
      <c r="D23" s="1081"/>
      <c r="E23" s="1081"/>
      <c r="F23" s="1082"/>
      <c r="G23" s="272">
        <f>SUM(G20:G22)</f>
        <v>53057.5</v>
      </c>
    </row>
    <row r="24" spans="1:12" ht="8.25" customHeight="1">
      <c r="A24" s="1074" t="s">
        <v>339</v>
      </c>
      <c r="B24" s="1075"/>
      <c r="C24" s="1075"/>
      <c r="D24" s="1075"/>
      <c r="E24" s="1075"/>
      <c r="F24" s="1075"/>
      <c r="G24" s="1083"/>
    </row>
    <row r="25" spans="1:12">
      <c r="A25" s="264" t="s">
        <v>319</v>
      </c>
      <c r="B25" s="265" t="s">
        <v>312</v>
      </c>
      <c r="C25" s="265" t="s">
        <v>313</v>
      </c>
      <c r="D25" s="265" t="s">
        <v>334</v>
      </c>
      <c r="E25" s="1076" t="s">
        <v>321</v>
      </c>
      <c r="F25" s="1077"/>
      <c r="G25" s="266" t="s">
        <v>322</v>
      </c>
    </row>
    <row r="26" spans="1:12" ht="8.25" customHeight="1">
      <c r="A26" s="275"/>
      <c r="B26" s="275"/>
      <c r="C26" s="275"/>
      <c r="D26" s="275"/>
      <c r="E26" s="1043"/>
      <c r="F26" s="1089"/>
      <c r="G26" s="276"/>
    </row>
    <row r="27" spans="1:12" ht="8.25" customHeight="1">
      <c r="A27" s="1080" t="s">
        <v>332</v>
      </c>
      <c r="B27" s="1081"/>
      <c r="C27" s="1081"/>
      <c r="D27" s="1081"/>
      <c r="E27" s="1081"/>
      <c r="F27" s="1082"/>
      <c r="G27" s="277">
        <v>0</v>
      </c>
    </row>
    <row r="28" spans="1:12" ht="8.25" customHeight="1">
      <c r="A28" s="1074" t="s">
        <v>340</v>
      </c>
      <c r="B28" s="1075"/>
      <c r="C28" s="1075"/>
      <c r="D28" s="1075"/>
      <c r="E28" s="1075"/>
      <c r="F28" s="1075"/>
      <c r="G28" s="1083"/>
    </row>
    <row r="29" spans="1:12">
      <c r="A29" s="264" t="s">
        <v>319</v>
      </c>
      <c r="B29" s="265" t="s">
        <v>312</v>
      </c>
      <c r="C29" s="265" t="s">
        <v>313</v>
      </c>
      <c r="D29" s="265" t="s">
        <v>320</v>
      </c>
      <c r="E29" s="1076" t="s">
        <v>321</v>
      </c>
      <c r="F29" s="1077"/>
      <c r="G29" s="266" t="s">
        <v>322</v>
      </c>
    </row>
    <row r="30" spans="1:12">
      <c r="A30" s="267">
        <v>6087</v>
      </c>
      <c r="B30" s="268" t="s">
        <v>341</v>
      </c>
      <c r="C30" s="269" t="s">
        <v>342</v>
      </c>
      <c r="D30" s="271">
        <v>3.1E-2</v>
      </c>
      <c r="E30" s="1078">
        <v>97414</v>
      </c>
      <c r="F30" s="1079"/>
      <c r="G30" s="278">
        <v>2237</v>
      </c>
      <c r="H30" s="571"/>
      <c r="K30" s="213"/>
    </row>
    <row r="31" spans="1:12">
      <c r="A31" s="267">
        <v>6088</v>
      </c>
      <c r="B31" s="268" t="s">
        <v>343</v>
      </c>
      <c r="C31" s="269" t="s">
        <v>342</v>
      </c>
      <c r="D31" s="271">
        <v>3.1E-2</v>
      </c>
      <c r="E31" s="1078">
        <v>121212</v>
      </c>
      <c r="F31" s="1079"/>
      <c r="G31" s="278">
        <v>3217</v>
      </c>
      <c r="H31" s="571"/>
      <c r="K31" s="213"/>
    </row>
    <row r="32" spans="1:12" ht="8.25" customHeight="1">
      <c r="A32" s="1080" t="s">
        <v>332</v>
      </c>
      <c r="B32" s="1081"/>
      <c r="C32" s="1081"/>
      <c r="D32" s="1081"/>
      <c r="E32" s="1081"/>
      <c r="F32" s="1082"/>
      <c r="G32" s="272">
        <f>SUM(G30:G31)</f>
        <v>5454</v>
      </c>
    </row>
    <row r="33" spans="1:7" ht="8.25" customHeight="1">
      <c r="A33" s="1043"/>
      <c r="B33" s="1044"/>
      <c r="C33" s="1044"/>
      <c r="D33" s="1044"/>
      <c r="E33" s="1044"/>
      <c r="F33" s="1044"/>
      <c r="G33" s="1044"/>
    </row>
    <row r="34" spans="1:7" ht="8.25" customHeight="1">
      <c r="A34" s="1086" t="s">
        <v>344</v>
      </c>
      <c r="B34" s="1087"/>
      <c r="C34" s="1087"/>
      <c r="D34" s="1087"/>
      <c r="E34" s="1087"/>
      <c r="F34" s="1088"/>
      <c r="G34" s="279">
        <f>G17+G23+G32</f>
        <v>65582.294999999998</v>
      </c>
    </row>
  </sheetData>
  <mergeCells count="39">
    <mergeCell ref="A32:F32"/>
    <mergeCell ref="A33:G33"/>
    <mergeCell ref="A34:F34"/>
    <mergeCell ref="E26:F26"/>
    <mergeCell ref="A27:F27"/>
    <mergeCell ref="A28:G28"/>
    <mergeCell ref="E29:F29"/>
    <mergeCell ref="E30:F30"/>
    <mergeCell ref="E31:F31"/>
    <mergeCell ref="E25:F25"/>
    <mergeCell ref="E14:F14"/>
    <mergeCell ref="E15:F15"/>
    <mergeCell ref="E16:F16"/>
    <mergeCell ref="A17:F17"/>
    <mergeCell ref="A18:G18"/>
    <mergeCell ref="E19:F19"/>
    <mergeCell ref="E20:F20"/>
    <mergeCell ref="E21:F21"/>
    <mergeCell ref="E22:F22"/>
    <mergeCell ref="A23:F23"/>
    <mergeCell ref="A24:G24"/>
    <mergeCell ref="E13:F13"/>
    <mergeCell ref="A4:G4"/>
    <mergeCell ref="B5:G5"/>
    <mergeCell ref="A6:G6"/>
    <mergeCell ref="A7:G7"/>
    <mergeCell ref="A8:D8"/>
    <mergeCell ref="E8:F8"/>
    <mergeCell ref="A9:D9"/>
    <mergeCell ref="E9:F9"/>
    <mergeCell ref="A10:G10"/>
    <mergeCell ref="E11:F11"/>
    <mergeCell ref="E12:F12"/>
    <mergeCell ref="A3:G3"/>
    <mergeCell ref="A1:A2"/>
    <mergeCell ref="B1:E1"/>
    <mergeCell ref="F1:G1"/>
    <mergeCell ref="B2:E2"/>
    <mergeCell ref="F2:G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3"/>
  <sheetViews>
    <sheetView showGridLines="0" topLeftCell="C13" workbookViewId="0">
      <selection activeCell="G30" sqref="G30"/>
    </sheetView>
  </sheetViews>
  <sheetFormatPr baseColWidth="10" defaultColWidth="8.7265625" defaultRowHeight="12.5"/>
  <cols>
    <col min="1" max="1" width="13.26953125" style="259" customWidth="1"/>
    <col min="2" max="2" width="42.7265625" style="259" customWidth="1"/>
    <col min="3" max="3" width="14" style="259" customWidth="1"/>
    <col min="4" max="4" width="14.453125" style="259" customWidth="1"/>
    <col min="5" max="5" width="3.54296875" style="259" customWidth="1"/>
    <col min="6" max="6" width="14.26953125" style="259" customWidth="1"/>
    <col min="7" max="7" width="15.7265625" style="259" customWidth="1"/>
    <col min="8" max="8" width="8.7265625" style="259"/>
    <col min="9" max="9" width="12.7265625" style="260" bestFit="1" customWidth="1"/>
    <col min="10" max="10" width="14.26953125" style="260" customWidth="1"/>
    <col min="11" max="16384" width="8.7265625" style="259"/>
  </cols>
  <sheetData>
    <row r="1" spans="1:10" ht="37.15" customHeight="1">
      <c r="A1" s="1045"/>
      <c r="B1" s="1047"/>
      <c r="C1" s="1048"/>
      <c r="D1" s="1048"/>
      <c r="E1" s="1049"/>
      <c r="F1" s="1050"/>
      <c r="G1" s="1051"/>
    </row>
    <row r="2" spans="1:10" ht="10.15" customHeight="1">
      <c r="A2" s="1046"/>
      <c r="B2" s="1052" t="s">
        <v>308</v>
      </c>
      <c r="C2" s="1053"/>
      <c r="D2" s="1053"/>
      <c r="E2" s="1054"/>
      <c r="F2" s="1055"/>
      <c r="G2" s="1056"/>
    </row>
    <row r="3" spans="1:10" ht="5.25" customHeight="1">
      <c r="A3" s="1043"/>
      <c r="B3" s="1044"/>
      <c r="C3" s="1044"/>
      <c r="D3" s="1044"/>
      <c r="E3" s="1044"/>
      <c r="F3" s="1044"/>
      <c r="G3" s="1089"/>
    </row>
    <row r="4" spans="1:10" ht="19.149999999999999" customHeight="1">
      <c r="A4" s="1059" t="s">
        <v>309</v>
      </c>
      <c r="B4" s="1060"/>
      <c r="C4" s="1060"/>
      <c r="D4" s="1060"/>
      <c r="E4" s="1060"/>
      <c r="F4" s="1060"/>
      <c r="G4" s="1061"/>
      <c r="J4" s="280"/>
    </row>
    <row r="5" spans="1:10" ht="16.5" customHeight="1">
      <c r="A5" s="261" t="s">
        <v>310</v>
      </c>
      <c r="B5" s="1062" t="s">
        <v>489</v>
      </c>
      <c r="C5" s="1063"/>
      <c r="D5" s="1063"/>
      <c r="E5" s="1063"/>
      <c r="F5" s="1063"/>
      <c r="G5" s="1064"/>
    </row>
    <row r="6" spans="1:10" ht="5.25" customHeight="1">
      <c r="A6" s="1043"/>
      <c r="B6" s="1044"/>
      <c r="C6" s="1044"/>
      <c r="D6" s="1044"/>
      <c r="E6" s="1044"/>
      <c r="F6" s="1044"/>
      <c r="G6" s="1089"/>
    </row>
    <row r="7" spans="1:10" ht="10.15" customHeight="1">
      <c r="A7" s="1059" t="s">
        <v>311</v>
      </c>
      <c r="B7" s="1060"/>
      <c r="C7" s="1060"/>
      <c r="D7" s="1060"/>
      <c r="E7" s="1060"/>
      <c r="F7" s="1060"/>
      <c r="G7" s="1061"/>
    </row>
    <row r="8" spans="1:10">
      <c r="A8" s="1065" t="s">
        <v>312</v>
      </c>
      <c r="B8" s="1066"/>
      <c r="C8" s="1066"/>
      <c r="D8" s="1067"/>
      <c r="E8" s="1068" t="s">
        <v>313</v>
      </c>
      <c r="F8" s="1069"/>
      <c r="G8" s="262" t="s">
        <v>314</v>
      </c>
    </row>
    <row r="9" spans="1:10" ht="23.25" customHeight="1">
      <c r="A9" s="1090" t="s">
        <v>355</v>
      </c>
      <c r="B9" s="1091"/>
      <c r="C9" s="1091"/>
      <c r="D9" s="1092"/>
      <c r="E9" s="1072" t="s">
        <v>346</v>
      </c>
      <c r="F9" s="1073"/>
      <c r="G9" s="263" t="s">
        <v>356</v>
      </c>
    </row>
    <row r="10" spans="1:10" ht="8.25" customHeight="1">
      <c r="A10" s="1074" t="s">
        <v>318</v>
      </c>
      <c r="B10" s="1075"/>
      <c r="C10" s="1075"/>
      <c r="D10" s="1075"/>
      <c r="E10" s="1075"/>
      <c r="F10" s="1075"/>
      <c r="G10" s="1083"/>
    </row>
    <row r="11" spans="1:10">
      <c r="A11" s="264" t="s">
        <v>319</v>
      </c>
      <c r="B11" s="265" t="s">
        <v>312</v>
      </c>
      <c r="C11" s="265" t="s">
        <v>313</v>
      </c>
      <c r="D11" s="265" t="s">
        <v>320</v>
      </c>
      <c r="E11" s="1076" t="s">
        <v>321</v>
      </c>
      <c r="F11" s="1077"/>
      <c r="G11" s="266" t="s">
        <v>322</v>
      </c>
    </row>
    <row r="12" spans="1:10">
      <c r="A12" s="267">
        <v>12920</v>
      </c>
      <c r="B12" s="268" t="s">
        <v>328</v>
      </c>
      <c r="C12" s="269" t="s">
        <v>329</v>
      </c>
      <c r="D12" s="271">
        <v>2.5000000000000001E-2</v>
      </c>
      <c r="E12" s="1078">
        <v>79195</v>
      </c>
      <c r="F12" s="1079"/>
      <c r="G12" s="282">
        <f>D12*E12</f>
        <v>1979.875</v>
      </c>
      <c r="H12" s="571"/>
    </row>
    <row r="13" spans="1:10">
      <c r="A13" s="267">
        <v>6092</v>
      </c>
      <c r="B13" s="268" t="s">
        <v>330</v>
      </c>
      <c r="C13" s="269" t="s">
        <v>331</v>
      </c>
      <c r="D13" s="271">
        <v>1</v>
      </c>
      <c r="E13" s="1057">
        <v>2000</v>
      </c>
      <c r="F13" s="1058"/>
      <c r="G13" s="282">
        <f>D13*E13</f>
        <v>2000</v>
      </c>
      <c r="H13" s="571"/>
    </row>
    <row r="14" spans="1:10" ht="8.25" customHeight="1">
      <c r="A14" s="1080" t="s">
        <v>332</v>
      </c>
      <c r="B14" s="1081"/>
      <c r="C14" s="1081"/>
      <c r="D14" s="1081"/>
      <c r="E14" s="1081"/>
      <c r="F14" s="1082"/>
      <c r="G14" s="272">
        <f>SUM(G12:G13)</f>
        <v>3979.875</v>
      </c>
    </row>
    <row r="15" spans="1:10" ht="8.25" customHeight="1">
      <c r="A15" s="1074" t="s">
        <v>333</v>
      </c>
      <c r="B15" s="1075"/>
      <c r="C15" s="1075"/>
      <c r="D15" s="1075"/>
      <c r="E15" s="1075"/>
      <c r="F15" s="1075"/>
      <c r="G15" s="1083"/>
    </row>
    <row r="16" spans="1:10">
      <c r="A16" s="264" t="s">
        <v>319</v>
      </c>
      <c r="B16" s="265" t="s">
        <v>312</v>
      </c>
      <c r="C16" s="265" t="s">
        <v>313</v>
      </c>
      <c r="D16" s="265" t="s">
        <v>334</v>
      </c>
      <c r="E16" s="1076" t="s">
        <v>321</v>
      </c>
      <c r="F16" s="1077"/>
      <c r="G16" s="266" t="s">
        <v>322</v>
      </c>
    </row>
    <row r="17" spans="1:9">
      <c r="A17" s="267">
        <v>7115</v>
      </c>
      <c r="B17" s="268" t="s">
        <v>357</v>
      </c>
      <c r="C17" s="269" t="s">
        <v>358</v>
      </c>
      <c r="D17" s="271">
        <v>0.4</v>
      </c>
      <c r="E17" s="1078">
        <v>15312</v>
      </c>
      <c r="F17" s="1079"/>
      <c r="G17" s="282">
        <f>D17*E17</f>
        <v>6124.8</v>
      </c>
      <c r="H17" s="571"/>
    </row>
    <row r="18" spans="1:9">
      <c r="A18" s="269" t="s">
        <v>359</v>
      </c>
      <c r="B18" s="273" t="s">
        <v>360</v>
      </c>
      <c r="C18" s="269" t="s">
        <v>361</v>
      </c>
      <c r="D18" s="271">
        <v>0.05</v>
      </c>
      <c r="E18" s="1078">
        <v>36630</v>
      </c>
      <c r="F18" s="1079"/>
      <c r="G18" s="282">
        <v>1650</v>
      </c>
    </row>
    <row r="19" spans="1:9" ht="8.25" customHeight="1">
      <c r="A19" s="1080" t="s">
        <v>332</v>
      </c>
      <c r="B19" s="1081"/>
      <c r="C19" s="1081"/>
      <c r="D19" s="1081"/>
      <c r="E19" s="1081"/>
      <c r="F19" s="1082"/>
      <c r="G19" s="272">
        <f>SUM(G17:G18)</f>
        <v>7774.8</v>
      </c>
    </row>
    <row r="20" spans="1:9" ht="8.25" customHeight="1">
      <c r="A20" s="1074" t="s">
        <v>339</v>
      </c>
      <c r="B20" s="1075"/>
      <c r="C20" s="1075"/>
      <c r="D20" s="1075"/>
      <c r="E20" s="1075"/>
      <c r="F20" s="1075"/>
      <c r="G20" s="1083"/>
    </row>
    <row r="21" spans="1:9">
      <c r="A21" s="264" t="s">
        <v>319</v>
      </c>
      <c r="B21" s="265" t="s">
        <v>312</v>
      </c>
      <c r="C21" s="265" t="s">
        <v>313</v>
      </c>
      <c r="D21" s="265" t="s">
        <v>334</v>
      </c>
      <c r="E21" s="1076" t="s">
        <v>321</v>
      </c>
      <c r="F21" s="1077"/>
      <c r="G21" s="266" t="s">
        <v>322</v>
      </c>
    </row>
    <row r="22" spans="1:9" ht="8.25" customHeight="1">
      <c r="A22" s="275"/>
      <c r="B22" s="275"/>
      <c r="C22" s="275"/>
      <c r="D22" s="275"/>
      <c r="E22" s="1043"/>
      <c r="F22" s="1089"/>
      <c r="G22" s="275"/>
    </row>
    <row r="23" spans="1:9" ht="8.25" customHeight="1">
      <c r="A23" s="1080" t="s">
        <v>332</v>
      </c>
      <c r="B23" s="1081"/>
      <c r="C23" s="1081"/>
      <c r="D23" s="1081"/>
      <c r="E23" s="1081"/>
      <c r="F23" s="1082"/>
      <c r="G23" s="277">
        <v>0</v>
      </c>
    </row>
    <row r="24" spans="1:9" ht="8.25" customHeight="1">
      <c r="A24" s="1074" t="s">
        <v>340</v>
      </c>
      <c r="B24" s="1075"/>
      <c r="C24" s="1075"/>
      <c r="D24" s="1075"/>
      <c r="E24" s="1075"/>
      <c r="F24" s="1075"/>
      <c r="G24" s="1083"/>
    </row>
    <row r="25" spans="1:9">
      <c r="A25" s="264" t="s">
        <v>319</v>
      </c>
      <c r="B25" s="265" t="s">
        <v>312</v>
      </c>
      <c r="C25" s="265" t="s">
        <v>313</v>
      </c>
      <c r="D25" s="265" t="s">
        <v>320</v>
      </c>
      <c r="E25" s="1076" t="s">
        <v>321</v>
      </c>
      <c r="F25" s="1077"/>
      <c r="G25" s="266" t="s">
        <v>322</v>
      </c>
    </row>
    <row r="26" spans="1:9">
      <c r="A26" s="267">
        <v>6087</v>
      </c>
      <c r="B26" s="268" t="s">
        <v>341</v>
      </c>
      <c r="C26" s="269" t="s">
        <v>342</v>
      </c>
      <c r="D26" s="271">
        <v>2.5000000000000001E-2</v>
      </c>
      <c r="E26" s="1078">
        <v>97414</v>
      </c>
      <c r="F26" s="1079"/>
      <c r="G26" s="282">
        <f>D26*E26</f>
        <v>2435.35</v>
      </c>
      <c r="H26" s="571"/>
    </row>
    <row r="27" spans="1:9">
      <c r="A27" s="267">
        <v>6088</v>
      </c>
      <c r="B27" s="268" t="s">
        <v>343</v>
      </c>
      <c r="C27" s="269" t="s">
        <v>342</v>
      </c>
      <c r="D27" s="271">
        <v>2.5000000000000001E-2</v>
      </c>
      <c r="E27" s="1078">
        <v>121212</v>
      </c>
      <c r="F27" s="1079"/>
      <c r="G27" s="282">
        <f>D27*E27</f>
        <v>3030.3</v>
      </c>
      <c r="H27" s="571"/>
    </row>
    <row r="28" spans="1:9" ht="8.25" customHeight="1">
      <c r="A28" s="1080" t="s">
        <v>332</v>
      </c>
      <c r="B28" s="1081"/>
      <c r="C28" s="1081"/>
      <c r="D28" s="1081"/>
      <c r="E28" s="1081"/>
      <c r="F28" s="1082"/>
      <c r="G28" s="272">
        <f>SUM(G26:G27)</f>
        <v>5465.65</v>
      </c>
    </row>
    <row r="29" spans="1:9" ht="8.25" customHeight="1">
      <c r="A29" s="1043"/>
      <c r="B29" s="1044"/>
      <c r="C29" s="1044"/>
      <c r="D29" s="1044"/>
      <c r="E29" s="1044"/>
      <c r="F29" s="1044"/>
      <c r="G29" s="1089"/>
    </row>
    <row r="30" spans="1:9" ht="8.25" customHeight="1">
      <c r="A30" s="1086" t="s">
        <v>344</v>
      </c>
      <c r="B30" s="1087"/>
      <c r="C30" s="1087"/>
      <c r="D30" s="1087"/>
      <c r="E30" s="1087"/>
      <c r="F30" s="1088"/>
      <c r="G30" s="279">
        <f>G14+G19+G28</f>
        <v>17220.324999999997</v>
      </c>
    </row>
    <row r="32" spans="1:9">
      <c r="I32" s="259"/>
    </row>
    <row r="33" spans="9:9">
      <c r="I33" s="259"/>
    </row>
  </sheetData>
  <mergeCells count="35">
    <mergeCell ref="E26:F26"/>
    <mergeCell ref="E27:F27"/>
    <mergeCell ref="A28:F28"/>
    <mergeCell ref="A29:G29"/>
    <mergeCell ref="A30:F30"/>
    <mergeCell ref="E25:F25"/>
    <mergeCell ref="A14:F14"/>
    <mergeCell ref="A15:G15"/>
    <mergeCell ref="E16:F16"/>
    <mergeCell ref="E17:F17"/>
    <mergeCell ref="E18:F18"/>
    <mergeCell ref="A19:F19"/>
    <mergeCell ref="A20:G20"/>
    <mergeCell ref="E21:F21"/>
    <mergeCell ref="E22:F22"/>
    <mergeCell ref="A23:F23"/>
    <mergeCell ref="A24:G24"/>
    <mergeCell ref="E13:F13"/>
    <mergeCell ref="A4:G4"/>
    <mergeCell ref="B5:G5"/>
    <mergeCell ref="A6:G6"/>
    <mergeCell ref="A7:G7"/>
    <mergeCell ref="A8:D8"/>
    <mergeCell ref="E8:F8"/>
    <mergeCell ref="A9:D9"/>
    <mergeCell ref="E9:F9"/>
    <mergeCell ref="A10:G10"/>
    <mergeCell ref="E11:F11"/>
    <mergeCell ref="E12:F12"/>
    <mergeCell ref="A3:G3"/>
    <mergeCell ref="A1:A2"/>
    <mergeCell ref="B1:E1"/>
    <mergeCell ref="F1:G1"/>
    <mergeCell ref="B2:E2"/>
    <mergeCell ref="F2:G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27"/>
  <sheetViews>
    <sheetView showGridLines="0" topLeftCell="C15" workbookViewId="0">
      <selection activeCell="H32" sqref="H32"/>
    </sheetView>
  </sheetViews>
  <sheetFormatPr baseColWidth="10" defaultColWidth="8.7265625" defaultRowHeight="12.5"/>
  <cols>
    <col min="1" max="1" width="13.26953125" style="259" customWidth="1"/>
    <col min="2" max="2" width="42.7265625" style="259" customWidth="1"/>
    <col min="3" max="3" width="14" style="259" customWidth="1"/>
    <col min="4" max="4" width="14.453125" style="259" customWidth="1"/>
    <col min="5" max="5" width="3.54296875" style="259" customWidth="1"/>
    <col min="6" max="6" width="14.26953125" style="259" customWidth="1"/>
    <col min="7" max="7" width="15.7265625" style="259" customWidth="1"/>
    <col min="8" max="16384" width="8.7265625" style="259"/>
  </cols>
  <sheetData>
    <row r="1" spans="1:7" ht="37.15" customHeight="1">
      <c r="A1" s="1045"/>
      <c r="B1" s="1047"/>
      <c r="C1" s="1048"/>
      <c r="D1" s="1048"/>
      <c r="E1" s="1049"/>
      <c r="F1" s="1050"/>
      <c r="G1" s="1051"/>
    </row>
    <row r="2" spans="1:7" ht="10.15" customHeight="1">
      <c r="A2" s="1046"/>
      <c r="B2" s="1052" t="s">
        <v>308</v>
      </c>
      <c r="C2" s="1053"/>
      <c r="D2" s="1053"/>
      <c r="E2" s="1054"/>
      <c r="F2" s="1055"/>
      <c r="G2" s="1056"/>
    </row>
    <row r="3" spans="1:7" ht="5.25" customHeight="1">
      <c r="A3" s="1043"/>
      <c r="B3" s="1044"/>
      <c r="C3" s="1044"/>
      <c r="D3" s="1044"/>
      <c r="E3" s="1044"/>
      <c r="F3" s="1044"/>
      <c r="G3" s="1089"/>
    </row>
    <row r="4" spans="1:7" ht="10.15" customHeight="1">
      <c r="A4" s="1059" t="s">
        <v>309</v>
      </c>
      <c r="B4" s="1060"/>
      <c r="C4" s="1060"/>
      <c r="D4" s="1060"/>
      <c r="E4" s="1060"/>
      <c r="F4" s="1060"/>
      <c r="G4" s="1061"/>
    </row>
    <row r="5" spans="1:7" ht="16.5" customHeight="1">
      <c r="A5" s="261" t="s">
        <v>310</v>
      </c>
      <c r="B5" s="1062" t="s">
        <v>489</v>
      </c>
      <c r="C5" s="1063"/>
      <c r="D5" s="1063"/>
      <c r="E5" s="1063"/>
      <c r="F5" s="1063"/>
      <c r="G5" s="1064"/>
    </row>
    <row r="6" spans="1:7" ht="5.25" customHeight="1">
      <c r="A6" s="1043"/>
      <c r="B6" s="1044"/>
      <c r="C6" s="1044"/>
      <c r="D6" s="1044"/>
      <c r="E6" s="1044"/>
      <c r="F6" s="1044"/>
      <c r="G6" s="1089"/>
    </row>
    <row r="7" spans="1:7" ht="10.15" customHeight="1">
      <c r="A7" s="1059" t="s">
        <v>311</v>
      </c>
      <c r="B7" s="1060"/>
      <c r="C7" s="1060"/>
      <c r="D7" s="1060"/>
      <c r="E7" s="1060"/>
      <c r="F7" s="1060"/>
      <c r="G7" s="1061"/>
    </row>
    <row r="8" spans="1:7">
      <c r="A8" s="1065" t="s">
        <v>312</v>
      </c>
      <c r="B8" s="1066"/>
      <c r="C8" s="1066"/>
      <c r="D8" s="1067"/>
      <c r="E8" s="1068" t="s">
        <v>313</v>
      </c>
      <c r="F8" s="1069"/>
      <c r="G8" s="262" t="s">
        <v>314</v>
      </c>
    </row>
    <row r="9" spans="1:7" ht="23.25" customHeight="1">
      <c r="A9" s="1093" t="s">
        <v>362</v>
      </c>
      <c r="B9" s="1094"/>
      <c r="C9" s="1094"/>
      <c r="D9" s="1095"/>
      <c r="E9" s="1072" t="s">
        <v>363</v>
      </c>
      <c r="F9" s="1073"/>
      <c r="G9" s="263" t="s">
        <v>364</v>
      </c>
    </row>
    <row r="10" spans="1:7" ht="8.25" customHeight="1">
      <c r="A10" s="1074" t="s">
        <v>318</v>
      </c>
      <c r="B10" s="1075"/>
      <c r="C10" s="1075"/>
      <c r="D10" s="1075"/>
      <c r="E10" s="1075"/>
      <c r="F10" s="1075"/>
      <c r="G10" s="1083"/>
    </row>
    <row r="11" spans="1:7">
      <c r="A11" s="264" t="s">
        <v>319</v>
      </c>
      <c r="B11" s="283" t="s">
        <v>312</v>
      </c>
      <c r="C11" s="265" t="s">
        <v>313</v>
      </c>
      <c r="D11" s="265" t="s">
        <v>320</v>
      </c>
      <c r="E11" s="1076" t="s">
        <v>321</v>
      </c>
      <c r="F11" s="1077"/>
      <c r="G11" s="266" t="s">
        <v>322</v>
      </c>
    </row>
    <row r="12" spans="1:7" ht="16.149999999999999" customHeight="1">
      <c r="A12" s="284"/>
      <c r="B12" s="284"/>
      <c r="C12" s="284"/>
      <c r="D12" s="284"/>
      <c r="E12" s="1096"/>
      <c r="F12" s="1097"/>
      <c r="G12" s="284"/>
    </row>
    <row r="13" spans="1:7" ht="8.25" customHeight="1">
      <c r="A13" s="1080" t="s">
        <v>332</v>
      </c>
      <c r="B13" s="1081"/>
      <c r="C13" s="1081"/>
      <c r="D13" s="1081"/>
      <c r="E13" s="1081"/>
      <c r="F13" s="1082"/>
      <c r="G13" s="277">
        <v>0</v>
      </c>
    </row>
    <row r="14" spans="1:7" ht="8.25" customHeight="1">
      <c r="A14" s="1074" t="s">
        <v>333</v>
      </c>
      <c r="B14" s="1075"/>
      <c r="C14" s="1075"/>
      <c r="D14" s="1075"/>
      <c r="E14" s="1075"/>
      <c r="F14" s="1075"/>
      <c r="G14" s="1083"/>
    </row>
    <row r="15" spans="1:7">
      <c r="A15" s="264" t="s">
        <v>319</v>
      </c>
      <c r="B15" s="283" t="s">
        <v>312</v>
      </c>
      <c r="C15" s="265" t="s">
        <v>313</v>
      </c>
      <c r="D15" s="265" t="s">
        <v>334</v>
      </c>
      <c r="E15" s="1076" t="s">
        <v>321</v>
      </c>
      <c r="F15" s="1077"/>
      <c r="G15" s="266" t="s">
        <v>322</v>
      </c>
    </row>
    <row r="16" spans="1:7" ht="19.149999999999999" customHeight="1">
      <c r="A16" s="284"/>
      <c r="B16" s="284"/>
      <c r="C16" s="284"/>
      <c r="D16" s="284"/>
      <c r="E16" s="1096"/>
      <c r="F16" s="1097"/>
      <c r="G16" s="284"/>
    </row>
    <row r="17" spans="1:8" ht="8.25" customHeight="1">
      <c r="A17" s="1080" t="s">
        <v>332</v>
      </c>
      <c r="B17" s="1081"/>
      <c r="C17" s="1081"/>
      <c r="D17" s="1081"/>
      <c r="E17" s="1081"/>
      <c r="F17" s="1082"/>
      <c r="G17" s="277">
        <v>0</v>
      </c>
    </row>
    <row r="18" spans="1:8" ht="8.25" customHeight="1">
      <c r="A18" s="1074" t="s">
        <v>339</v>
      </c>
      <c r="B18" s="1075"/>
      <c r="C18" s="1075"/>
      <c r="D18" s="1075"/>
      <c r="E18" s="1075"/>
      <c r="F18" s="1075"/>
      <c r="G18" s="1083"/>
    </row>
    <row r="19" spans="1:8">
      <c r="A19" s="264" t="s">
        <v>319</v>
      </c>
      <c r="B19" s="283" t="s">
        <v>312</v>
      </c>
      <c r="C19" s="265" t="s">
        <v>313</v>
      </c>
      <c r="D19" s="265" t="s">
        <v>334</v>
      </c>
      <c r="E19" s="1076" t="s">
        <v>321</v>
      </c>
      <c r="F19" s="1077"/>
      <c r="G19" s="266" t="s">
        <v>322</v>
      </c>
    </row>
    <row r="20" spans="1:8">
      <c r="A20" s="267">
        <v>7462</v>
      </c>
      <c r="B20" s="268" t="s">
        <v>365</v>
      </c>
      <c r="C20" s="269" t="s">
        <v>363</v>
      </c>
      <c r="D20" s="285">
        <v>1</v>
      </c>
      <c r="E20" s="1057">
        <v>1800</v>
      </c>
      <c r="F20" s="1058"/>
      <c r="G20" s="282">
        <f>D20*E20</f>
        <v>1800</v>
      </c>
      <c r="H20" s="571"/>
    </row>
    <row r="21" spans="1:8" ht="8.25" customHeight="1">
      <c r="A21" s="1080" t="s">
        <v>332</v>
      </c>
      <c r="B21" s="1081"/>
      <c r="C21" s="1081"/>
      <c r="D21" s="1081"/>
      <c r="E21" s="1081"/>
      <c r="F21" s="1082"/>
      <c r="G21" s="272">
        <v>1800</v>
      </c>
    </row>
    <row r="22" spans="1:8" ht="8.25" customHeight="1">
      <c r="A22" s="1074" t="s">
        <v>340</v>
      </c>
      <c r="B22" s="1075"/>
      <c r="C22" s="1075"/>
      <c r="D22" s="1075"/>
      <c r="E22" s="1075"/>
      <c r="F22" s="1075"/>
      <c r="G22" s="1083"/>
    </row>
    <row r="23" spans="1:8">
      <c r="A23" s="264" t="s">
        <v>319</v>
      </c>
      <c r="B23" s="283" t="s">
        <v>312</v>
      </c>
      <c r="C23" s="265" t="s">
        <v>313</v>
      </c>
      <c r="D23" s="265" t="s">
        <v>320</v>
      </c>
      <c r="E23" s="1076" t="s">
        <v>321</v>
      </c>
      <c r="F23" s="1077"/>
      <c r="G23" s="266" t="s">
        <v>322</v>
      </c>
    </row>
    <row r="24" spans="1:8" ht="8.25" customHeight="1">
      <c r="A24" s="275"/>
      <c r="B24" s="275"/>
      <c r="C24" s="275"/>
      <c r="D24" s="275"/>
      <c r="E24" s="1043"/>
      <c r="F24" s="1089"/>
      <c r="G24" s="275"/>
    </row>
    <row r="25" spans="1:8" ht="8.25" customHeight="1">
      <c r="A25" s="1080" t="s">
        <v>332</v>
      </c>
      <c r="B25" s="1081"/>
      <c r="C25" s="1081"/>
      <c r="D25" s="1081"/>
      <c r="E25" s="1081"/>
      <c r="F25" s="1082"/>
      <c r="G25" s="277">
        <v>0</v>
      </c>
    </row>
    <row r="26" spans="1:8" ht="8.25" customHeight="1">
      <c r="A26" s="1043"/>
      <c r="B26" s="1044"/>
      <c r="C26" s="1044"/>
      <c r="D26" s="1044"/>
      <c r="E26" s="1044"/>
      <c r="F26" s="1044"/>
      <c r="G26" s="1089"/>
    </row>
    <row r="27" spans="1:8" ht="8.25" customHeight="1">
      <c r="A27" s="1086" t="s">
        <v>344</v>
      </c>
      <c r="B27" s="1087"/>
      <c r="C27" s="1087"/>
      <c r="D27" s="1087"/>
      <c r="E27" s="1087"/>
      <c r="F27" s="1088"/>
      <c r="G27" s="279">
        <f>G21</f>
        <v>1800</v>
      </c>
    </row>
  </sheetData>
  <mergeCells count="32">
    <mergeCell ref="A26:G26"/>
    <mergeCell ref="A27:F27"/>
    <mergeCell ref="E20:F20"/>
    <mergeCell ref="A21:F21"/>
    <mergeCell ref="A22:G22"/>
    <mergeCell ref="E23:F23"/>
    <mergeCell ref="E24:F24"/>
    <mergeCell ref="A25:F25"/>
    <mergeCell ref="E19:F19"/>
    <mergeCell ref="A9:D9"/>
    <mergeCell ref="E9:F9"/>
    <mergeCell ref="A10:G10"/>
    <mergeCell ref="E11:F11"/>
    <mergeCell ref="E12:F12"/>
    <mergeCell ref="A13:F13"/>
    <mergeCell ref="A14:G14"/>
    <mergeCell ref="E15:F15"/>
    <mergeCell ref="E16:F16"/>
    <mergeCell ref="A17:F17"/>
    <mergeCell ref="A18:G18"/>
    <mergeCell ref="A4:G4"/>
    <mergeCell ref="B5:G5"/>
    <mergeCell ref="A6:G6"/>
    <mergeCell ref="A7:G7"/>
    <mergeCell ref="A8:D8"/>
    <mergeCell ref="E8:F8"/>
    <mergeCell ref="A3:G3"/>
    <mergeCell ref="A1:A2"/>
    <mergeCell ref="B1:E1"/>
    <mergeCell ref="F1:G1"/>
    <mergeCell ref="B2:E2"/>
    <mergeCell ref="F2:G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44"/>
  <sheetViews>
    <sheetView showGridLines="0" topLeftCell="A21" workbookViewId="0">
      <selection activeCell="A21" sqref="A21"/>
    </sheetView>
  </sheetViews>
  <sheetFormatPr baseColWidth="10" defaultColWidth="8.7265625" defaultRowHeight="12.5"/>
  <cols>
    <col min="1" max="1" width="13.26953125" style="259" customWidth="1"/>
    <col min="2" max="2" width="42.7265625" style="259" customWidth="1"/>
    <col min="3" max="3" width="14" style="259" customWidth="1"/>
    <col min="4" max="4" width="14.453125" style="259" customWidth="1"/>
    <col min="5" max="5" width="3.54296875" style="259" customWidth="1"/>
    <col min="6" max="6" width="14.26953125" style="259" customWidth="1"/>
    <col min="7" max="7" width="15.7265625" style="259" customWidth="1"/>
    <col min="8" max="9" width="8.7265625" style="259"/>
    <col min="10" max="10" width="14.7265625" style="260" customWidth="1"/>
    <col min="11" max="11" width="12.7265625" style="260" customWidth="1"/>
    <col min="12" max="12" width="19.26953125" style="259" customWidth="1"/>
    <col min="13" max="14" width="8.7265625" style="259"/>
    <col min="15" max="15" width="12.26953125" style="259" customWidth="1"/>
    <col min="16" max="16" width="8.7265625" style="259"/>
    <col min="17" max="17" width="10.7265625" style="259" bestFit="1" customWidth="1"/>
    <col min="18" max="16384" width="8.7265625" style="259"/>
  </cols>
  <sheetData>
    <row r="1" spans="1:17" ht="37.15" customHeight="1">
      <c r="A1" s="1045"/>
      <c r="B1" s="1047"/>
      <c r="C1" s="1048"/>
      <c r="D1" s="1048"/>
      <c r="E1" s="1049"/>
      <c r="F1" s="1050"/>
      <c r="G1" s="1051"/>
    </row>
    <row r="2" spans="1:17" ht="10.15" customHeight="1">
      <c r="A2" s="1046"/>
      <c r="B2" s="1052" t="s">
        <v>308</v>
      </c>
      <c r="C2" s="1053"/>
      <c r="D2" s="1053"/>
      <c r="E2" s="1054"/>
      <c r="F2" s="1055"/>
      <c r="G2" s="1056"/>
    </row>
    <row r="3" spans="1:17" ht="5.25" customHeight="1">
      <c r="A3" s="1043"/>
      <c r="B3" s="1044"/>
      <c r="C3" s="1044"/>
      <c r="D3" s="1044"/>
      <c r="E3" s="1044"/>
      <c r="F3" s="1044"/>
      <c r="G3" s="1089"/>
    </row>
    <row r="4" spans="1:17" ht="10.15" customHeight="1">
      <c r="A4" s="1059" t="s">
        <v>309</v>
      </c>
      <c r="B4" s="1060"/>
      <c r="C4" s="1060"/>
      <c r="D4" s="1060"/>
      <c r="E4" s="1060"/>
      <c r="F4" s="1060"/>
      <c r="G4" s="1061"/>
    </row>
    <row r="5" spans="1:17" ht="16.5" customHeight="1">
      <c r="A5" s="261" t="s">
        <v>310</v>
      </c>
      <c r="B5" s="1062" t="s">
        <v>489</v>
      </c>
      <c r="C5" s="1063"/>
      <c r="D5" s="1063"/>
      <c r="E5" s="1063"/>
      <c r="F5" s="1063"/>
      <c r="G5" s="1064"/>
    </row>
    <row r="6" spans="1:17" ht="5.25" customHeight="1">
      <c r="A6" s="1043"/>
      <c r="B6" s="1044"/>
      <c r="C6" s="1044"/>
      <c r="D6" s="1044"/>
      <c r="E6" s="1044"/>
      <c r="F6" s="1044"/>
      <c r="G6" s="1089"/>
    </row>
    <row r="7" spans="1:17" ht="15.65" customHeight="1">
      <c r="A7" s="1059" t="s">
        <v>311</v>
      </c>
      <c r="B7" s="1060"/>
      <c r="C7" s="1060"/>
      <c r="D7" s="1060"/>
      <c r="E7" s="1060"/>
      <c r="F7" s="1060"/>
      <c r="G7" s="1061"/>
      <c r="J7" s="280"/>
    </row>
    <row r="8" spans="1:17" ht="8.25" customHeight="1">
      <c r="A8" s="1065" t="s">
        <v>312</v>
      </c>
      <c r="B8" s="1066"/>
      <c r="C8" s="1066"/>
      <c r="D8" s="1067"/>
      <c r="E8" s="1068" t="s">
        <v>313</v>
      </c>
      <c r="F8" s="1069"/>
      <c r="G8" s="262" t="s">
        <v>314</v>
      </c>
    </row>
    <row r="9" spans="1:17" ht="23.25" customHeight="1">
      <c r="A9" s="1098" t="s">
        <v>366</v>
      </c>
      <c r="B9" s="1099"/>
      <c r="C9" s="1099"/>
      <c r="D9" s="1100"/>
      <c r="E9" s="1072" t="s">
        <v>352</v>
      </c>
      <c r="F9" s="1073"/>
      <c r="G9" s="263" t="s">
        <v>367</v>
      </c>
    </row>
    <row r="10" spans="1:17" ht="8.25" customHeight="1">
      <c r="A10" s="1074" t="s">
        <v>318</v>
      </c>
      <c r="B10" s="1075"/>
      <c r="C10" s="1075"/>
      <c r="D10" s="1075"/>
      <c r="E10" s="1075"/>
      <c r="F10" s="1075"/>
      <c r="G10" s="1083"/>
    </row>
    <row r="11" spans="1:17" ht="8.25" customHeight="1">
      <c r="A11" s="264" t="s">
        <v>319</v>
      </c>
      <c r="B11" s="265" t="s">
        <v>312</v>
      </c>
      <c r="C11" s="265" t="s">
        <v>313</v>
      </c>
      <c r="D11" s="265" t="s">
        <v>320</v>
      </c>
      <c r="E11" s="1076" t="s">
        <v>321</v>
      </c>
      <c r="F11" s="1077"/>
      <c r="G11" s="266" t="s">
        <v>322</v>
      </c>
    </row>
    <row r="12" spans="1:17" ht="16.149999999999999" customHeight="1">
      <c r="A12" s="269" t="s">
        <v>368</v>
      </c>
      <c r="B12" s="268" t="s">
        <v>369</v>
      </c>
      <c r="C12" s="269" t="s">
        <v>324</v>
      </c>
      <c r="D12" s="285">
        <v>1</v>
      </c>
      <c r="E12" s="1057">
        <v>3973.63</v>
      </c>
      <c r="F12" s="1058"/>
      <c r="G12" s="286">
        <f>D12*E12</f>
        <v>3973.63</v>
      </c>
      <c r="L12"/>
      <c r="M12" s="213"/>
      <c r="N12"/>
      <c r="O12" s="213"/>
    </row>
    <row r="13" spans="1:17" ht="16.5" customHeight="1">
      <c r="A13" s="269" t="s">
        <v>370</v>
      </c>
      <c r="B13" s="270" t="s">
        <v>371</v>
      </c>
      <c r="C13" s="269" t="s">
        <v>324</v>
      </c>
      <c r="D13" s="285">
        <v>1</v>
      </c>
      <c r="E13" s="1057">
        <v>8083.92</v>
      </c>
      <c r="F13" s="1058"/>
      <c r="G13" s="286">
        <f>D13*E13</f>
        <v>8083.92</v>
      </c>
      <c r="L13" s="287"/>
      <c r="M13" s="288"/>
      <c r="O13" s="274"/>
      <c r="P13" s="274"/>
      <c r="Q13" s="260"/>
    </row>
    <row r="14" spans="1:17" ht="16.149999999999999" customHeight="1">
      <c r="A14" s="269" t="s">
        <v>372</v>
      </c>
      <c r="B14" s="268" t="s">
        <v>373</v>
      </c>
      <c r="C14" s="269" t="s">
        <v>324</v>
      </c>
      <c r="D14" s="285">
        <v>314</v>
      </c>
      <c r="E14" s="1057">
        <v>983.77</v>
      </c>
      <c r="F14" s="1058"/>
      <c r="G14" s="286">
        <f>D14*E14</f>
        <v>308903.77999999997</v>
      </c>
      <c r="L14" s="274"/>
      <c r="O14" s="274"/>
      <c r="P14" s="274"/>
    </row>
    <row r="15" spans="1:17" ht="16.149999999999999" customHeight="1">
      <c r="A15" s="269" t="s">
        <v>374</v>
      </c>
      <c r="B15" s="268" t="s">
        <v>375</v>
      </c>
      <c r="C15" s="269" t="s">
        <v>324</v>
      </c>
      <c r="D15" s="285">
        <v>1</v>
      </c>
      <c r="E15" s="1057">
        <v>183150</v>
      </c>
      <c r="F15" s="1058"/>
      <c r="G15" s="286">
        <f>D15*E15</f>
        <v>183150</v>
      </c>
      <c r="J15" s="289"/>
      <c r="L15" s="274"/>
      <c r="O15" s="260"/>
      <c r="P15" s="274"/>
      <c r="Q15" s="290"/>
    </row>
    <row r="16" spans="1:17" ht="16.149999999999999" customHeight="1">
      <c r="A16" s="267">
        <v>6092</v>
      </c>
      <c r="B16" s="268" t="s">
        <v>330</v>
      </c>
      <c r="C16" s="269" t="s">
        <v>331</v>
      </c>
      <c r="D16" s="291">
        <v>5.0000000000000001E-4</v>
      </c>
      <c r="E16" s="1057">
        <v>2000</v>
      </c>
      <c r="F16" s="1058"/>
      <c r="G16" s="286">
        <f>D16*E16</f>
        <v>1</v>
      </c>
      <c r="H16" s="571"/>
    </row>
    <row r="17" spans="1:12" ht="8.25" customHeight="1">
      <c r="A17" s="1080" t="s">
        <v>332</v>
      </c>
      <c r="B17" s="1081"/>
      <c r="C17" s="1081"/>
      <c r="D17" s="1081"/>
      <c r="E17" s="1081"/>
      <c r="F17" s="1082"/>
      <c r="G17" s="292">
        <f>SUM(G12:G16)</f>
        <v>504112.32999999996</v>
      </c>
    </row>
    <row r="18" spans="1:12" ht="8.25" customHeight="1">
      <c r="A18" s="1074" t="s">
        <v>333</v>
      </c>
      <c r="B18" s="1075"/>
      <c r="C18" s="1075"/>
      <c r="D18" s="1075"/>
      <c r="E18" s="1075"/>
      <c r="F18" s="1075"/>
      <c r="G18" s="1083"/>
    </row>
    <row r="19" spans="1:12" ht="8.25" customHeight="1">
      <c r="A19" s="264" t="s">
        <v>319</v>
      </c>
      <c r="B19" s="265" t="s">
        <v>312</v>
      </c>
      <c r="C19" s="265" t="s">
        <v>313</v>
      </c>
      <c r="D19" s="265" t="s">
        <v>334</v>
      </c>
      <c r="E19" s="1076" t="s">
        <v>321</v>
      </c>
      <c r="F19" s="1077"/>
      <c r="G19" s="266" t="s">
        <v>322</v>
      </c>
    </row>
    <row r="20" spans="1:12" ht="16.5" customHeight="1">
      <c r="A20" s="269" t="s">
        <v>376</v>
      </c>
      <c r="B20" s="270" t="s">
        <v>377</v>
      </c>
      <c r="C20" s="269" t="s">
        <v>352</v>
      </c>
      <c r="D20" s="271">
        <v>0.67</v>
      </c>
      <c r="E20" s="1057">
        <v>76590</v>
      </c>
      <c r="F20" s="1058"/>
      <c r="G20" s="282">
        <f>D20*E20</f>
        <v>51315.3</v>
      </c>
      <c r="L20" s="274"/>
    </row>
    <row r="21" spans="1:12" ht="16.149999999999999" customHeight="1">
      <c r="A21" s="267">
        <v>4675</v>
      </c>
      <c r="B21" s="268" t="s">
        <v>378</v>
      </c>
      <c r="C21" s="269" t="s">
        <v>337</v>
      </c>
      <c r="D21" s="271">
        <v>10</v>
      </c>
      <c r="E21" s="1078">
        <v>32600</v>
      </c>
      <c r="F21" s="1079"/>
      <c r="G21" s="282">
        <f>D21*E21</f>
        <v>326000</v>
      </c>
      <c r="H21" s="571"/>
    </row>
    <row r="22" spans="1:12" ht="16.149999999999999" customHeight="1">
      <c r="A22" s="267">
        <v>2307</v>
      </c>
      <c r="B22" s="268" t="s">
        <v>351</v>
      </c>
      <c r="C22" s="269" t="s">
        <v>352</v>
      </c>
      <c r="D22" s="271">
        <v>0.67</v>
      </c>
      <c r="E22" s="1078">
        <v>82110</v>
      </c>
      <c r="F22" s="1079"/>
      <c r="G22" s="282">
        <f>D22*E22</f>
        <v>55013.700000000004</v>
      </c>
      <c r="H22" s="571"/>
    </row>
    <row r="23" spans="1:12" ht="16.149999999999999" customHeight="1">
      <c r="A23" s="267">
        <v>6098</v>
      </c>
      <c r="B23" s="268" t="s">
        <v>353</v>
      </c>
      <c r="C23" s="269" t="s">
        <v>354</v>
      </c>
      <c r="D23" s="271">
        <v>220</v>
      </c>
      <c r="E23" s="1084">
        <v>28</v>
      </c>
      <c r="F23" s="1085"/>
      <c r="G23" s="282">
        <f>D23*E23</f>
        <v>6160</v>
      </c>
      <c r="H23" s="571"/>
    </row>
    <row r="24" spans="1:12" ht="8.25" customHeight="1">
      <c r="A24" s="1080" t="s">
        <v>332</v>
      </c>
      <c r="B24" s="1081"/>
      <c r="C24" s="1081"/>
      <c r="D24" s="1081"/>
      <c r="E24" s="1081"/>
      <c r="F24" s="1082"/>
      <c r="G24" s="292">
        <f>SUM(G20:G23)</f>
        <v>438489</v>
      </c>
    </row>
    <row r="25" spans="1:12" ht="8.25" customHeight="1">
      <c r="A25" s="1074" t="s">
        <v>339</v>
      </c>
      <c r="B25" s="1075"/>
      <c r="C25" s="1075"/>
      <c r="D25" s="1075"/>
      <c r="E25" s="1075"/>
      <c r="F25" s="1075"/>
      <c r="G25" s="1083"/>
    </row>
    <row r="26" spans="1:12" ht="8.25" customHeight="1">
      <c r="A26" s="264" t="s">
        <v>319</v>
      </c>
      <c r="B26" s="265" t="s">
        <v>312</v>
      </c>
      <c r="C26" s="265" t="s">
        <v>313</v>
      </c>
      <c r="D26" s="265" t="s">
        <v>334</v>
      </c>
      <c r="E26" s="1076" t="s">
        <v>321</v>
      </c>
      <c r="F26" s="1077"/>
      <c r="G26" s="266" t="s">
        <v>322</v>
      </c>
    </row>
    <row r="27" spans="1:12" ht="8.25" customHeight="1">
      <c r="A27" s="275"/>
      <c r="B27" s="275"/>
      <c r="C27" s="275"/>
      <c r="D27" s="275"/>
      <c r="E27" s="1043"/>
      <c r="F27" s="1089"/>
      <c r="G27" s="275"/>
    </row>
    <row r="28" spans="1:12" ht="8.25" customHeight="1">
      <c r="A28" s="1080" t="s">
        <v>332</v>
      </c>
      <c r="B28" s="1081"/>
      <c r="C28" s="1081"/>
      <c r="D28" s="1081"/>
      <c r="E28" s="1081"/>
      <c r="F28" s="1082"/>
      <c r="G28" s="277">
        <v>0</v>
      </c>
    </row>
    <row r="29" spans="1:12" ht="8.25" customHeight="1">
      <c r="A29" s="1074" t="s">
        <v>340</v>
      </c>
      <c r="B29" s="1075"/>
      <c r="C29" s="1075"/>
      <c r="D29" s="1075"/>
      <c r="E29" s="1075"/>
      <c r="F29" s="1075"/>
      <c r="G29" s="1083"/>
    </row>
    <row r="30" spans="1:12" ht="8.25" customHeight="1">
      <c r="A30" s="264" t="s">
        <v>319</v>
      </c>
      <c r="B30" s="265" t="s">
        <v>312</v>
      </c>
      <c r="C30" s="265" t="s">
        <v>313</v>
      </c>
      <c r="D30" s="265" t="s">
        <v>320</v>
      </c>
      <c r="E30" s="1076" t="s">
        <v>321</v>
      </c>
      <c r="F30" s="1077"/>
      <c r="G30" s="266" t="s">
        <v>322</v>
      </c>
    </row>
    <row r="31" spans="1:12" ht="28.15" customHeight="1">
      <c r="A31" s="267">
        <v>6088</v>
      </c>
      <c r="B31" s="268" t="s">
        <v>379</v>
      </c>
      <c r="C31" s="269" t="s">
        <v>342</v>
      </c>
      <c r="D31" s="293">
        <v>0.75</v>
      </c>
      <c r="E31" s="1078">
        <v>121212</v>
      </c>
      <c r="F31" s="1079"/>
      <c r="G31" s="282">
        <f>D31*E31</f>
        <v>90909</v>
      </c>
      <c r="H31" s="571"/>
      <c r="J31" s="213"/>
      <c r="K31" s="213"/>
    </row>
    <row r="32" spans="1:12" ht="28.15" customHeight="1">
      <c r="A32" s="267">
        <v>6087</v>
      </c>
      <c r="B32" s="268" t="s">
        <v>380</v>
      </c>
      <c r="C32" s="269" t="s">
        <v>342</v>
      </c>
      <c r="D32" s="293">
        <v>0.125</v>
      </c>
      <c r="E32" s="1078">
        <v>97414</v>
      </c>
      <c r="F32" s="1079"/>
      <c r="G32" s="282">
        <f>D32*E32</f>
        <v>12176.75</v>
      </c>
      <c r="H32" s="571"/>
      <c r="J32" s="213"/>
      <c r="K32" s="213"/>
    </row>
    <row r="33" spans="1:12" ht="8.25" customHeight="1">
      <c r="A33" s="1080" t="s">
        <v>332</v>
      </c>
      <c r="B33" s="1081"/>
      <c r="C33" s="1081"/>
      <c r="D33" s="1081"/>
      <c r="E33" s="1081"/>
      <c r="F33" s="1082"/>
      <c r="G33" s="272">
        <f>SUM(G31:G32)</f>
        <v>103085.75</v>
      </c>
    </row>
    <row r="34" spans="1:12" ht="8.25" customHeight="1">
      <c r="A34" s="1043"/>
      <c r="B34" s="1044"/>
      <c r="C34" s="1044"/>
      <c r="D34" s="1044"/>
      <c r="E34" s="1044"/>
      <c r="F34" s="1044"/>
      <c r="G34" s="1089"/>
    </row>
    <row r="35" spans="1:12" ht="8.25" customHeight="1">
      <c r="A35" s="1086" t="s">
        <v>344</v>
      </c>
      <c r="B35" s="1087"/>
      <c r="C35" s="1087"/>
      <c r="D35" s="1087"/>
      <c r="E35" s="1087"/>
      <c r="F35" s="1088"/>
      <c r="G35" s="294">
        <f>G17+G24+G33</f>
        <v>1045687.08</v>
      </c>
    </row>
    <row r="38" spans="1:12">
      <c r="G38" s="294"/>
    </row>
    <row r="41" spans="1:12">
      <c r="L41" s="260"/>
    </row>
    <row r="42" spans="1:12">
      <c r="L42" s="260"/>
    </row>
    <row r="44" spans="1:12" ht="13">
      <c r="L44" s="295"/>
    </row>
  </sheetData>
  <mergeCells count="40">
    <mergeCell ref="E32:F32"/>
    <mergeCell ref="A33:F33"/>
    <mergeCell ref="A34:G34"/>
    <mergeCell ref="A35:F35"/>
    <mergeCell ref="E26:F26"/>
    <mergeCell ref="E27:F27"/>
    <mergeCell ref="A28:F28"/>
    <mergeCell ref="A29:G29"/>
    <mergeCell ref="E30:F30"/>
    <mergeCell ref="E31:F31"/>
    <mergeCell ref="A25:G25"/>
    <mergeCell ref="E14:F14"/>
    <mergeCell ref="E15:F15"/>
    <mergeCell ref="E16:F16"/>
    <mergeCell ref="A17:F17"/>
    <mergeCell ref="A18:G18"/>
    <mergeCell ref="E19:F19"/>
    <mergeCell ref="E20:F20"/>
    <mergeCell ref="E21:F21"/>
    <mergeCell ref="E22:F22"/>
    <mergeCell ref="E23:F23"/>
    <mergeCell ref="A24:F24"/>
    <mergeCell ref="E13:F13"/>
    <mergeCell ref="A4:G4"/>
    <mergeCell ref="B5:G5"/>
    <mergeCell ref="A6:G6"/>
    <mergeCell ref="A7:G7"/>
    <mergeCell ref="A8:D8"/>
    <mergeCell ref="E8:F8"/>
    <mergeCell ref="A9:D9"/>
    <mergeCell ref="E9:F9"/>
    <mergeCell ref="A10:G10"/>
    <mergeCell ref="E11:F11"/>
    <mergeCell ref="E12:F12"/>
    <mergeCell ref="A3:G3"/>
    <mergeCell ref="A1:A2"/>
    <mergeCell ref="B1:E1"/>
    <mergeCell ref="F1:G1"/>
    <mergeCell ref="B2:E2"/>
    <mergeCell ref="F2:G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f269d1e-cc71-45cc-ad90-77144f7ba88a">
      <Terms xmlns="http://schemas.microsoft.com/office/infopath/2007/PartnerControls"/>
    </lcf76f155ced4ddcb4097134ff3c332f>
    <TaxCatchAll xmlns="399f39d1-d056-4599-be03-6653fa514aa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3FB4397468ADF49BE57E9629983DF60" ma:contentTypeVersion="15" ma:contentTypeDescription="Crear nuevo documento." ma:contentTypeScope="" ma:versionID="cd0275e7ffa9ebbbb6807aa74e35c20f">
  <xsd:schema xmlns:xsd="http://www.w3.org/2001/XMLSchema" xmlns:xs="http://www.w3.org/2001/XMLSchema" xmlns:p="http://schemas.microsoft.com/office/2006/metadata/properties" xmlns:ns2="1f269d1e-cc71-45cc-ad90-77144f7ba88a" xmlns:ns3="399f39d1-d056-4599-be03-6653fa514aa2" targetNamespace="http://schemas.microsoft.com/office/2006/metadata/properties" ma:root="true" ma:fieldsID="2896cf33e6b3ff9f04bc95ae9ae010c3" ns2:_="" ns3:_="">
    <xsd:import namespace="1f269d1e-cc71-45cc-ad90-77144f7ba88a"/>
    <xsd:import namespace="399f39d1-d056-4599-be03-6653fa514aa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269d1e-cc71-45cc-ad90-77144f7ba8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ae598b7-3094-402a-859e-fa39794c1590"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99f39d1-d056-4599-be03-6653fa514aa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62331236-a169-47fc-8819-3577b743eb8b}" ma:internalName="TaxCatchAll" ma:showField="CatchAllData" ma:web="399f39d1-d056-4599-be03-6653fa514aa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5FA030-2A20-4DF7-A131-EBCACF643B40}">
  <ds:schemaRefs>
    <ds:schemaRef ds:uri="http://schemas.microsoft.com/sharepoint/v3/contenttype/forms"/>
  </ds:schemaRefs>
</ds:datastoreItem>
</file>

<file path=customXml/itemProps2.xml><?xml version="1.0" encoding="utf-8"?>
<ds:datastoreItem xmlns:ds="http://schemas.openxmlformats.org/officeDocument/2006/customXml" ds:itemID="{29D9313B-84F1-4CD2-AAB0-2FE825467978}">
  <ds:schemaRefs>
    <ds:schemaRef ds:uri="http://purl.org/dc/terms/"/>
    <ds:schemaRef ds:uri="http://purl.org/dc/elements/1.1/"/>
    <ds:schemaRef ds:uri="http://www.w3.org/XML/1998/namespace"/>
    <ds:schemaRef ds:uri="http://purl.org/dc/dcmitype/"/>
    <ds:schemaRef ds:uri="399f39d1-d056-4599-be03-6653fa514aa2"/>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1f269d1e-cc71-45cc-ad90-77144f7ba88a"/>
  </ds:schemaRefs>
</ds:datastoreItem>
</file>

<file path=customXml/itemProps3.xml><?xml version="1.0" encoding="utf-8"?>
<ds:datastoreItem xmlns:ds="http://schemas.openxmlformats.org/officeDocument/2006/customXml" ds:itemID="{E9FB581A-9FD0-4316-919B-89549B8D19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269d1e-cc71-45cc-ad90-77144f7ba88a"/>
    <ds:schemaRef ds:uri="399f39d1-d056-4599-be03-6653fa514a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1 PY-PPTO</vt:lpstr>
      <vt:lpstr>1 PY-CANT</vt:lpstr>
      <vt:lpstr>1 PY-AIU</vt:lpstr>
      <vt:lpstr>1 PY-PPTO (2)</vt:lpstr>
      <vt:lpstr>CONSOLIDADO</vt:lpstr>
      <vt:lpstr>AIU puentes 2026</vt:lpstr>
      <vt:lpstr>1 PY-PMA mod</vt:lpstr>
      <vt:lpstr>PMT</vt:lpstr>
      <vt:lpstr>P-003</vt:lpstr>
      <vt:lpstr>P-004</vt:lpstr>
      <vt:lpstr>P-005</vt:lpstr>
      <vt:lpstr>P-007</vt:lpstr>
      <vt:lpstr>P-012</vt:lpstr>
      <vt:lpstr>'1 PY-AIU'!Área_de_impresión</vt:lpstr>
      <vt:lpstr>'1 PY-CANT'!Área_de_impresión</vt:lpstr>
      <vt:lpstr>'1 PY-PMA mod'!Área_de_impresión</vt:lpstr>
      <vt:lpstr>'1 PY-PPTO'!Área_de_impresión</vt:lpstr>
      <vt:lpstr>'1 PY-PPTO (2)'!Área_de_impresión</vt:lpstr>
      <vt:lpstr>'AIU puentes 2026'!Área_de_impresión</vt:lpstr>
      <vt:lpstr>CONSOLIDADO!Área_de_impresión</vt:lpstr>
      <vt:lpstr>'1 PY-AIU'!Títulos_a_imprimir</vt:lpstr>
      <vt:lpstr>'1 PY-CANT'!Títulos_a_imprimir</vt:lpstr>
      <vt:lpstr>'1 PY-PMA mod'!Títulos_a_imprimir</vt:lpstr>
      <vt:lpstr>'1 PY-PPTO'!Títulos_a_imprimir</vt:lpstr>
      <vt:lpstr>'1 PY-PPTO (2)'!Títulos_a_imprimir</vt:lpstr>
      <vt:lpstr>'AIU puentes 2026'!Títulos_a_imprimir</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VARGAS</dc:creator>
  <cp:keywords/>
  <dc:description/>
  <cp:lastModifiedBy>Esmeralda González Londoño</cp:lastModifiedBy>
  <cp:revision/>
  <cp:lastPrinted>2026-03-02T02:41:25Z</cp:lastPrinted>
  <dcterms:created xsi:type="dcterms:W3CDTF">2024-05-02T04:24:00Z</dcterms:created>
  <dcterms:modified xsi:type="dcterms:W3CDTF">2026-10-05T17:17:20Z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0x010100F3FB4397468ADF49BE57E9629983DF60</vt:lpwstr>
  </property>
</Properties>
</file>