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hradi\OneDrive\Escritorio\0. RAFAEL URIBE U\SEPTIEMBRE\DEFINITIVOS CULTURA\"/>
    </mc:Choice>
  </mc:AlternateContent>
  <xr:revisionPtr revIDLastSave="0" documentId="13_ncr:1_{A6F65D06-00DA-4B5F-8BB0-6D9384452157}" xr6:coauthVersionLast="47" xr6:coauthVersionMax="47" xr10:uidLastSave="{00000000-0000-0000-0000-000000000000}"/>
  <bookViews>
    <workbookView xWindow="-108" yWindow="-108" windowWidth="23256" windowHeight="12456" tabRatio="901"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TRATAMIENTO'!$B$2:$X$53</definedName>
    <definedName name="_xlnm.Print_Area" localSheetId="0">CONTEXTO!$B$2:$F$19</definedName>
    <definedName name="_xlnm.Print_Area" localSheetId="2">EVALUACION!$B$2:$L$62</definedName>
    <definedName name="_xlnm.Print_Area" localSheetId="3">'EVALUACION CON CONTROLES'!$B$2:$R$61</definedName>
    <definedName name="_xlnm.Print_Area" localSheetId="1">'IDENTIFICACION Y ANALISIS'!$B$2:$F$47</definedName>
    <definedName name="contratación">'IDENTIFICACION Y ANALISIS'!$B$31:$B$35</definedName>
    <definedName name="ejecución">'IDENTIFICACION Y ANALISIS'!$B$37:$B$47</definedName>
    <definedName name="OPCIONES">'ASIGNACION Y TRATAMIENTO'!$B$57:$B$59</definedName>
    <definedName name="planeación">'IDENTIFICACION Y ANALISIS'!$B$19:$B$22</definedName>
    <definedName name="selección">'IDENTIFICACION Y ANALISIS'!$B$24:$B$29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6" l="1"/>
  <c r="K31" i="6"/>
  <c r="B39" i="15" l="1"/>
  <c r="B40" i="15"/>
  <c r="B6" i="15"/>
  <c r="K18" i="15" l="1"/>
  <c r="K19" i="15"/>
  <c r="K21" i="15"/>
  <c r="K25" i="15"/>
  <c r="K32" i="15"/>
  <c r="K36" i="15"/>
  <c r="K37" i="15"/>
  <c r="K38" i="15"/>
  <c r="K39" i="15"/>
  <c r="K40" i="15"/>
  <c r="K41" i="15"/>
  <c r="K16" i="15"/>
  <c r="C32" i="15"/>
  <c r="C21" i="15"/>
  <c r="C19" i="15"/>
  <c r="C18" i="15"/>
  <c r="C16" i="15"/>
  <c r="G24" i="6" l="1"/>
  <c r="U30" i="6"/>
  <c r="V30" i="6"/>
  <c r="W30" i="6"/>
  <c r="X30" i="6"/>
  <c r="U31" i="6"/>
  <c r="V31" i="6"/>
  <c r="W31" i="6"/>
  <c r="X31" i="6"/>
  <c r="U32" i="6"/>
  <c r="V32" i="6"/>
  <c r="W32" i="6"/>
  <c r="X32" i="6"/>
  <c r="U33" i="6"/>
  <c r="V33" i="6"/>
  <c r="W33" i="6"/>
  <c r="X33" i="6"/>
  <c r="U34" i="6"/>
  <c r="V34" i="6"/>
  <c r="W34" i="6"/>
  <c r="X34" i="6"/>
  <c r="T30" i="6"/>
  <c r="T31" i="6"/>
  <c r="T32" i="6"/>
  <c r="T33" i="6"/>
  <c r="T34" i="6"/>
  <c r="S30" i="6"/>
  <c r="S31" i="6"/>
  <c r="S32" i="6"/>
  <c r="S33" i="6"/>
  <c r="S34" i="6"/>
  <c r="Q33" i="6"/>
  <c r="P31" i="6"/>
  <c r="P32" i="6"/>
  <c r="P33" i="6"/>
  <c r="P34" i="6"/>
  <c r="O31" i="6"/>
  <c r="O32" i="6"/>
  <c r="O33" i="6"/>
  <c r="O34" i="6"/>
  <c r="N30" i="6"/>
  <c r="N31" i="6"/>
  <c r="N32" i="6"/>
  <c r="N33" i="6"/>
  <c r="N34" i="6"/>
  <c r="I34" i="6"/>
  <c r="H34" i="6"/>
  <c r="G34" i="6"/>
  <c r="I30" i="6"/>
  <c r="I32" i="6"/>
  <c r="I33" i="6"/>
  <c r="H30" i="6"/>
  <c r="H32" i="6"/>
  <c r="H33" i="6"/>
  <c r="G30" i="6"/>
  <c r="G31" i="6"/>
  <c r="G32" i="6"/>
  <c r="G33" i="6"/>
  <c r="D27" i="6"/>
  <c r="B31" i="15"/>
  <c r="D26" i="6" s="1"/>
  <c r="B30" i="15"/>
  <c r="B29" i="15"/>
  <c r="D24" i="6" s="1"/>
  <c r="L39" i="15"/>
  <c r="Q34" i="6"/>
  <c r="Q31" i="6"/>
  <c r="Q32" i="6"/>
  <c r="J35" i="15"/>
  <c r="P30" i="6" s="1"/>
  <c r="I35" i="15"/>
  <c r="K35" i="15" s="1"/>
  <c r="L38" i="15"/>
  <c r="R33" i="6" s="1"/>
  <c r="C34" i="15"/>
  <c r="B34" i="15"/>
  <c r="B35" i="15"/>
  <c r="D30" i="6" s="1"/>
  <c r="D31" i="6"/>
  <c r="B37" i="15"/>
  <c r="D32" i="6" s="1"/>
  <c r="B38" i="15"/>
  <c r="D33" i="6" s="1"/>
  <c r="D34" i="6"/>
  <c r="K32" i="11"/>
  <c r="J32" i="6" s="1"/>
  <c r="K33" i="11"/>
  <c r="J33" i="6" s="1"/>
  <c r="K34" i="11"/>
  <c r="J34" i="6" s="1"/>
  <c r="K31" i="11"/>
  <c r="L31" i="11" s="1"/>
  <c r="K30" i="6" s="1"/>
  <c r="P11" i="6"/>
  <c r="G12" i="6"/>
  <c r="H12" i="6"/>
  <c r="I12" i="6"/>
  <c r="N12" i="6"/>
  <c r="S12" i="6"/>
  <c r="T12" i="6"/>
  <c r="U12" i="6"/>
  <c r="V12" i="6"/>
  <c r="W12" i="6"/>
  <c r="G13" i="6"/>
  <c r="N13" i="6"/>
  <c r="S13" i="6"/>
  <c r="T13" i="6"/>
  <c r="U13" i="6"/>
  <c r="V13" i="6"/>
  <c r="W13" i="6"/>
  <c r="G14" i="6"/>
  <c r="N14" i="6"/>
  <c r="S14" i="6"/>
  <c r="T14" i="6"/>
  <c r="U14" i="6"/>
  <c r="V14" i="6"/>
  <c r="W14" i="6"/>
  <c r="G15" i="6"/>
  <c r="H15" i="6"/>
  <c r="I15" i="6"/>
  <c r="N15" i="6"/>
  <c r="S15" i="6"/>
  <c r="T15" i="6"/>
  <c r="U15" i="6"/>
  <c r="V15" i="6"/>
  <c r="W15" i="6"/>
  <c r="G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5" i="6"/>
  <c r="H35" i="6"/>
  <c r="I35" i="6"/>
  <c r="N35" i="6"/>
  <c r="S35" i="6"/>
  <c r="T35" i="6"/>
  <c r="U35" i="6"/>
  <c r="V35" i="6"/>
  <c r="W35" i="6"/>
  <c r="X35" i="6"/>
  <c r="B41" i="15"/>
  <c r="D35" i="6" s="1"/>
  <c r="C41" i="15"/>
  <c r="C35" i="6" s="1"/>
  <c r="P35" i="6"/>
  <c r="D25" i="6"/>
  <c r="C30" i="15"/>
  <c r="C25" i="6" s="1"/>
  <c r="I30" i="15"/>
  <c r="J30" i="15"/>
  <c r="P25" i="6" s="1"/>
  <c r="C31" i="15"/>
  <c r="C26" i="6" s="1"/>
  <c r="I31" i="15"/>
  <c r="J31" i="15"/>
  <c r="P26" i="6" s="1"/>
  <c r="C27" i="6"/>
  <c r="P27" i="6"/>
  <c r="B33" i="15"/>
  <c r="D28" i="6" s="1"/>
  <c r="C33" i="15"/>
  <c r="C28" i="6" s="1"/>
  <c r="I33" i="15"/>
  <c r="J33" i="15"/>
  <c r="P28" i="6" s="1"/>
  <c r="D29" i="6"/>
  <c r="C29" i="6"/>
  <c r="J34" i="15"/>
  <c r="D13" i="6"/>
  <c r="C13" i="6"/>
  <c r="P13" i="6"/>
  <c r="D14" i="6"/>
  <c r="C14" i="6"/>
  <c r="O14" i="6"/>
  <c r="P14" i="6"/>
  <c r="B20" i="15"/>
  <c r="D15" i="6" s="1"/>
  <c r="C20" i="15"/>
  <c r="C15" i="6" s="1"/>
  <c r="I20" i="15"/>
  <c r="J20" i="15"/>
  <c r="P15" i="6" s="1"/>
  <c r="D16" i="6"/>
  <c r="C16" i="6"/>
  <c r="O16" i="6"/>
  <c r="P16" i="6"/>
  <c r="B22" i="15"/>
  <c r="D17" i="6" s="1"/>
  <c r="C22" i="15"/>
  <c r="C17" i="6" s="1"/>
  <c r="I22" i="15"/>
  <c r="J22" i="15"/>
  <c r="P17" i="6" s="1"/>
  <c r="B23" i="15"/>
  <c r="D18" i="6" s="1"/>
  <c r="C23" i="15"/>
  <c r="C18" i="6" s="1"/>
  <c r="I23" i="15"/>
  <c r="J23" i="15"/>
  <c r="P18" i="6" s="1"/>
  <c r="B24" i="15"/>
  <c r="D19" i="6" s="1"/>
  <c r="C24" i="15"/>
  <c r="C19" i="6" s="1"/>
  <c r="O19" i="6"/>
  <c r="J24" i="15"/>
  <c r="B25" i="15"/>
  <c r="D20" i="6" s="1"/>
  <c r="C25" i="15"/>
  <c r="C20" i="6" s="1"/>
  <c r="O20" i="6"/>
  <c r="P20" i="6"/>
  <c r="B26" i="15"/>
  <c r="D21" i="6" s="1"/>
  <c r="C26" i="15"/>
  <c r="C21" i="6" s="1"/>
  <c r="O21" i="6"/>
  <c r="J26" i="15"/>
  <c r="B27" i="15"/>
  <c r="D22" i="6" s="1"/>
  <c r="C27" i="15"/>
  <c r="C22" i="6" s="1"/>
  <c r="I27" i="15"/>
  <c r="J27" i="15"/>
  <c r="P22" i="6" s="1"/>
  <c r="B28" i="15"/>
  <c r="D23" i="6" s="1"/>
  <c r="C28" i="15"/>
  <c r="C23" i="6" s="1"/>
  <c r="I28" i="15"/>
  <c r="J28" i="15"/>
  <c r="P23" i="6" s="1"/>
  <c r="C29" i="15"/>
  <c r="C24" i="6" s="1"/>
  <c r="F24" i="6" s="1"/>
  <c r="I29" i="15"/>
  <c r="J29" i="15"/>
  <c r="P24" i="6" s="1"/>
  <c r="B17" i="15"/>
  <c r="D12" i="6" s="1"/>
  <c r="C17" i="15"/>
  <c r="C12" i="6" s="1"/>
  <c r="I17" i="15"/>
  <c r="J17" i="15"/>
  <c r="P12" i="6" s="1"/>
  <c r="O11" i="6"/>
  <c r="C11" i="6"/>
  <c r="F11" i="6" s="1"/>
  <c r="K35" i="11"/>
  <c r="J35" i="6" s="1"/>
  <c r="K30" i="11"/>
  <c r="L30" i="11" s="1"/>
  <c r="K29" i="6" s="1"/>
  <c r="K29" i="11"/>
  <c r="J28" i="6" s="1"/>
  <c r="K28" i="11"/>
  <c r="J26" i="6" s="1"/>
  <c r="K27" i="11"/>
  <c r="L27" i="11" s="1"/>
  <c r="K25" i="6" s="1"/>
  <c r="K26" i="11"/>
  <c r="L26" i="11" s="1"/>
  <c r="K24" i="6" s="1"/>
  <c r="K25" i="11"/>
  <c r="L25" i="11" s="1"/>
  <c r="K23" i="6" s="1"/>
  <c r="K24" i="11"/>
  <c r="J22" i="6" s="1"/>
  <c r="K23" i="11"/>
  <c r="L23" i="11" s="1"/>
  <c r="K21" i="6" s="1"/>
  <c r="K22" i="11"/>
  <c r="J20" i="6" s="1"/>
  <c r="K21" i="11"/>
  <c r="J19" i="6" s="1"/>
  <c r="K20" i="11"/>
  <c r="L20" i="11" s="1"/>
  <c r="K18" i="6" s="1"/>
  <c r="K19" i="11"/>
  <c r="L19" i="11" s="1"/>
  <c r="K17" i="6" s="1"/>
  <c r="K18" i="11"/>
  <c r="L18" i="11" s="1"/>
  <c r="K15" i="6" s="1"/>
  <c r="K17" i="11"/>
  <c r="J12" i="6" s="1"/>
  <c r="D11" i="6"/>
  <c r="W11" i="6"/>
  <c r="V11" i="6"/>
  <c r="U11" i="6"/>
  <c r="T11" i="6"/>
  <c r="S11" i="6"/>
  <c r="N11" i="6"/>
  <c r="K17" i="15" l="1"/>
  <c r="K29" i="15"/>
  <c r="O23" i="6"/>
  <c r="K28" i="15"/>
  <c r="O22" i="6"/>
  <c r="K27" i="15"/>
  <c r="P21" i="6"/>
  <c r="K26" i="15"/>
  <c r="P19" i="6"/>
  <c r="K24" i="15"/>
  <c r="O18" i="6"/>
  <c r="K23" i="15"/>
  <c r="O17" i="6"/>
  <c r="K22" i="15"/>
  <c r="O15" i="6"/>
  <c r="K20" i="15"/>
  <c r="P29" i="6"/>
  <c r="K34" i="15"/>
  <c r="K33" i="15"/>
  <c r="O26" i="6"/>
  <c r="K31" i="15"/>
  <c r="K30" i="15"/>
  <c r="L37" i="15"/>
  <c r="R32" i="6" s="1"/>
  <c r="L36" i="15"/>
  <c r="R31" i="6" s="1"/>
  <c r="J30" i="6"/>
  <c r="L29" i="11"/>
  <c r="K28" i="6" s="1"/>
  <c r="L33" i="11"/>
  <c r="K33" i="6" s="1"/>
  <c r="Q17" i="6"/>
  <c r="L32" i="11"/>
  <c r="K32" i="6" s="1"/>
  <c r="J24" i="6"/>
  <c r="L35" i="11"/>
  <c r="K35" i="6" s="1"/>
  <c r="L34" i="11"/>
  <c r="K34" i="6" s="1"/>
  <c r="L40" i="15"/>
  <c r="R34" i="6" s="1"/>
  <c r="O30" i="6"/>
  <c r="L21" i="11"/>
  <c r="K19" i="6" s="1"/>
  <c r="J17" i="6"/>
  <c r="J25" i="6"/>
  <c r="L24" i="15"/>
  <c r="R19" i="6" s="1"/>
  <c r="L17" i="11"/>
  <c r="K12" i="6" s="1"/>
  <c r="J21" i="6"/>
  <c r="F18" i="6"/>
  <c r="E18" i="6"/>
  <c r="E23" i="6"/>
  <c r="F23" i="6"/>
  <c r="F20" i="6"/>
  <c r="E20" i="6"/>
  <c r="F22" i="6"/>
  <c r="E22" i="6"/>
  <c r="E17" i="6"/>
  <c r="F17" i="6"/>
  <c r="F21" i="6"/>
  <c r="E21" i="6"/>
  <c r="F19" i="6"/>
  <c r="E19" i="6"/>
  <c r="L28" i="11"/>
  <c r="K26" i="6" s="1"/>
  <c r="J23" i="6"/>
  <c r="L28" i="15"/>
  <c r="R23" i="6" s="1"/>
  <c r="L23" i="15"/>
  <c r="R18" i="6" s="1"/>
  <c r="E11" i="6"/>
  <c r="L22" i="11"/>
  <c r="K20" i="6" s="1"/>
  <c r="J15" i="6"/>
  <c r="L17" i="15"/>
  <c r="R12" i="6" s="1"/>
  <c r="L29" i="15"/>
  <c r="R24" i="6" s="1"/>
  <c r="L20" i="15"/>
  <c r="R15" i="6" s="1"/>
  <c r="Q14" i="6"/>
  <c r="Q13" i="6"/>
  <c r="L34" i="15"/>
  <c r="R29" i="6" s="1"/>
  <c r="L33" i="15"/>
  <c r="R28" i="6" s="1"/>
  <c r="Q27" i="6"/>
  <c r="L30" i="15"/>
  <c r="R25" i="6" s="1"/>
  <c r="Q35" i="6"/>
  <c r="L24" i="11"/>
  <c r="K22" i="6" s="1"/>
  <c r="O24" i="6"/>
  <c r="E12" i="6"/>
  <c r="F12" i="6"/>
  <c r="E16" i="6"/>
  <c r="F16" i="6"/>
  <c r="F15" i="6"/>
  <c r="E15" i="6"/>
  <c r="F14" i="6"/>
  <c r="E14" i="6"/>
  <c r="E13" i="6"/>
  <c r="F13" i="6"/>
  <c r="F29" i="6"/>
  <c r="E29" i="6"/>
  <c r="F28" i="6"/>
  <c r="E28" i="6"/>
  <c r="F27" i="6"/>
  <c r="E27" i="6"/>
  <c r="E26" i="6"/>
  <c r="F26" i="6"/>
  <c r="E25" i="6"/>
  <c r="F25" i="6"/>
  <c r="F35" i="6"/>
  <c r="E35" i="6"/>
  <c r="J29" i="6"/>
  <c r="O27" i="6"/>
  <c r="O12" i="6"/>
  <c r="E24" i="6"/>
  <c r="O28" i="6"/>
  <c r="O29" i="6"/>
  <c r="O25" i="6"/>
  <c r="O13" i="6"/>
  <c r="O35" i="6"/>
  <c r="J18" i="6"/>
  <c r="Q19" i="6" l="1"/>
  <c r="Q15" i="6"/>
  <c r="Q23" i="6"/>
  <c r="L41" i="15"/>
  <c r="R35" i="6" s="1"/>
  <c r="L22" i="15"/>
  <c r="R17" i="6" s="1"/>
  <c r="Q18" i="6"/>
  <c r="Q28" i="6"/>
  <c r="Q30" i="6"/>
  <c r="L35" i="15"/>
  <c r="R30" i="6" s="1"/>
  <c r="Q29"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<sst xmlns="http://schemas.openxmlformats.org/spreadsheetml/2006/main" count="601" uniqueCount="211">
  <si>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</si>
  <si>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</si>
  <si>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</si>
  <si>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</si>
  <si>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Área de planeación formulación del proyecto (Etapa de Planeación), Dirección de Contratación, Comité Evaluador (Etapa de selección), Dirección de Contratación (Etapa de contratación) y la supervisión y apoyos a la supervisión delegados por el Alcalde, referentes del sector.</t>
    </r>
  </si>
  <si>
    <r>
      <t xml:space="preserve">Entorno socio ambiental: </t>
    </r>
    <r>
      <rPr>
        <i/>
        <sz val="12"/>
        <rFont val="Garamond"/>
        <family val="1"/>
      </rPr>
      <t>Si aplican</t>
    </r>
  </si>
  <si>
    <r>
      <t>Sector del objeto del Proceso de Contratación y su mercado.</t>
    </r>
    <r>
      <rPr>
        <sz val="12"/>
        <rFont val="Garamond"/>
        <family val="1"/>
      </rPr>
      <t xml:space="preserve"> Vendedores informales y comunidad, niños,niñas y Jovenes .</t>
    </r>
  </si>
  <si>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</si>
  <si>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</si>
  <si>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</si>
  <si>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</si>
  <si>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</si>
  <si>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</si>
  <si>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</si>
  <si>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</si>
  <si>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</si>
  <si>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</si>
  <si>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</si>
  <si>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</si>
  <si>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</si>
  <si>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</si>
  <si>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</si>
  <si>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Inadecuado análisis  económico estimativo del valor del contrato</t>
  </si>
  <si>
    <t>Externo</t>
  </si>
  <si>
    <t>Economicos</t>
  </si>
  <si>
    <t xml:space="preserve">Inadecuada  descripción del bien o servicio requerido </t>
  </si>
  <si>
    <t>Requisitos habilitantes que impidan la selección objetiva</t>
  </si>
  <si>
    <t>SELECCIÓN</t>
  </si>
  <si>
    <t>Inadecuada evaluación de las ofertas y/o verificación de requisitos habilitantes</t>
  </si>
  <si>
    <t>Inadecuado manejo administrativo del proceso contractual</t>
  </si>
  <si>
    <t>Contestación inoportuna a todas las observaciones formuladas a los documentos de la contratación</t>
  </si>
  <si>
    <t>Falta de publicación de la documentación contractual completa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</si>
  <si>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</si>
  <si>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</si>
  <si>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</si>
  <si>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</si>
  <si>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</si>
  <si>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</si>
  <si>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No publicación de la documentación del proceso de selección en el SECOP</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</si>
  <si>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</si>
  <si>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</si>
  <si>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</si>
  <si>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</si>
  <si>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</si>
  <si>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</si>
  <si>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</si>
  <si>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</si>
  <si>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</si>
  <si>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</si>
  <si>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 xml:space="preserve">poca disponibilidad de equipos por el prestador de servicio </t>
  </si>
  <si>
    <t>Defectos en los insumos deportivos</t>
  </si>
  <si>
    <t>Demora en el inicio previsto para la ejecución de las actividades</t>
  </si>
  <si>
    <t>Eventos naturales tales como lluvias, inundaciones y sequias entre otros</t>
  </si>
  <si>
    <t>De la naturaleza</t>
  </si>
  <si>
    <t>Estatal</t>
  </si>
  <si>
    <t>Especifico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</si>
  <si>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</si>
  <si>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</si>
  <si>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</si>
  <si>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</si>
  <si>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</si>
  <si>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</si>
  <si>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</si>
  <si>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</si>
  <si>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</si>
  <si>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</si>
  <si>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</si>
  <si>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</si>
  <si>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</si>
  <si>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</si>
  <si>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</si>
  <si>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los recursos asignados no van a cumplir con el estigmativo para el cumplimiento de las metas</t>
  </si>
  <si>
    <t xml:space="preserve">si no se verifica adecuadamente las ofertas puede tener un desface en los recursos asignados </t>
  </si>
  <si>
    <t>se puede generar un retraso a la hora de adjudicar el contrato</t>
  </si>
  <si>
    <t>Los oferentes no encuentran información del proceso de forma transparente durante el proceso</t>
  </si>
  <si>
    <t xml:space="preserve">se puede presentar una competencia desleal con respecto a la gente que se presenta </t>
  </si>
  <si>
    <t>los operadores escogidos pueden presentar productos de baja calidad.</t>
  </si>
  <si>
    <t xml:space="preserve">que no haya un proveedor y el proceso se declare desierto </t>
  </si>
  <si>
    <t xml:space="preserve">el proveedor se puede retractar de celebar el contrato </t>
  </si>
  <si>
    <t xml:space="preserve">no va haber recursos para garantizar los pagos del proveedor </t>
  </si>
  <si>
    <t xml:space="preserve">el proceso se va a declarar desierto ya que no abrió la convocatoria </t>
  </si>
  <si>
    <t>el proceso de la adjudicación del contrato se retracén</t>
  </si>
  <si>
    <t>se afecta el cumplimiento de la meta del contrato</t>
  </si>
  <si>
    <t>los recursos establecidos en el contrato no alcanzarán para el cumplimiento de la meta</t>
  </si>
  <si>
    <t xml:space="preserve">se afecta directamente el proyecto en los recursos asignados </t>
  </si>
  <si>
    <t>se presentará retraso en el plan de trabajo e incumplimiento del contrato</t>
  </si>
  <si>
    <t>se vera afectado el proyecto por falta suministros para el desarrollo de actividades</t>
  </si>
  <si>
    <t xml:space="preserve">afectación en las jornadas de campo por la falta de insumos para el desarrollo de estas. </t>
  </si>
  <si>
    <t>se puede presentar un retraso en el plan de trabajo</t>
  </si>
  <si>
    <t>puede generar ausencia de la comunidad en las jornadas.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</si>
  <si>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</si>
  <si>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</si>
  <si>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</si>
  <si>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</si>
  <si>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</si>
  <si>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</si>
  <si>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</si>
  <si>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</si>
  <si>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</si>
  <si>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</si>
  <si>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</si>
  <si>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</si>
  <si>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</si>
  <si>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</si>
  <si>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</si>
  <si>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</si>
  <si>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</si>
  <si>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</si>
  <si>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</si>
  <si>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</si>
  <si>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</si>
  <si>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</si>
  <si>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</si>
  <si>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</si>
  <si>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</si>
  <si>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</si>
  <si>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</si>
  <si>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</si>
  <si>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</si>
  <si>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</si>
  <si>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</si>
  <si>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</si>
  <si>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</si>
  <si>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</si>
  <si>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</si>
  <si>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</si>
  <si>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</si>
  <si>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</si>
  <si>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</si>
  <si>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</si>
  <si>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</si>
  <si>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</si>
  <si>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</si>
  <si>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</si>
  <si>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</si>
  <si>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</si>
  <si>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</si>
  <si>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requisitos de los proveedores</t>
  </si>
  <si>
    <t>No</t>
  </si>
  <si>
    <t>profesional planeación y contratación</t>
  </si>
  <si>
    <t>desde el momento de la formulación</t>
  </si>
  <si>
    <t xml:space="preserve">cada que sea necesario </t>
  </si>
  <si>
    <t>realizar un correcto analisis de las cotizaciones suministradas por los proveedores</t>
  </si>
  <si>
    <t>Si</t>
  </si>
  <si>
    <t xml:space="preserve">desde la etapa de formulación </t>
  </si>
  <si>
    <t>describir correctamente los productos necesarios para el desarrollo del proyecto</t>
  </si>
  <si>
    <t>pedir los requsitos que si puedan cumplir los proveedores</t>
  </si>
  <si>
    <t xml:space="preserve">realizar una correcta verificación de las ofertas </t>
  </si>
  <si>
    <t xml:space="preserve">profesional de planeación </t>
  </si>
  <si>
    <t xml:space="preserve">en el transcurso del proceso de selección </t>
  </si>
  <si>
    <t>verificación del seguimiento al proceso contractual</t>
  </si>
  <si>
    <t>profesional de contratación</t>
  </si>
  <si>
    <t xml:space="preserve">realizar seguimiento a las respuestas de las obervaciones de los proveedores </t>
  </si>
  <si>
    <t xml:space="preserve">profesional de planeación y contratación </t>
  </si>
  <si>
    <t xml:space="preserve">verificar en el secop la publicación del proceso </t>
  </si>
  <si>
    <t xml:space="preserve">revisión todos los días antes y durante la publicación </t>
  </si>
  <si>
    <t>verificar exaustivamente la documentación legal de los proveedores</t>
  </si>
  <si>
    <t xml:space="preserve">en el trasncurso del proceso de selección a la adjudicación </t>
  </si>
  <si>
    <t xml:space="preserve">verificación de las ofertas economicas, que no esten por debajo del pormedio </t>
  </si>
  <si>
    <t xml:space="preserve">realizar seguimiento al proceso contractual para garantizar la celebración del contrato </t>
  </si>
  <si>
    <t>definir las garantias antes de la celebración del contrato</t>
  </si>
  <si>
    <t xml:space="preserve">verificación del registro presupuestal antes de adjudicar el proceso </t>
  </si>
  <si>
    <t xml:space="preserve">desde el momento de la formulación a la contratación </t>
  </si>
  <si>
    <t xml:space="preserve">revisión todos los días antes de la adjudicación </t>
  </si>
  <si>
    <t xml:space="preserve">verificar la documentación antes de publicar el procoeso del secop </t>
  </si>
  <si>
    <t xml:space="preserve">desde el proceso de formulación a la selección </t>
  </si>
  <si>
    <t xml:space="preserve">garantizar que el proceso de adjudicación del contrarto se realice bajo los terminos legales correpondientes </t>
  </si>
  <si>
    <t xml:space="preserve">profesional  de contración </t>
  </si>
  <si>
    <t>trabajar con el promedio en el estudio de mercado, para garantizar que la fluctuación no afecte el proyecto</t>
  </si>
  <si>
    <t xml:space="preserve">profesional de planeación y apoyo a la supervisión </t>
  </si>
  <si>
    <t>en el transcurso de la ejecución del proceso</t>
  </si>
  <si>
    <t>durante la jejecución del contrato</t>
  </si>
  <si>
    <t xml:space="preserve">profesinal de planeación </t>
  </si>
  <si>
    <t xml:space="preserve">garantizar que los recursos de para cumplir con el proyecto sin que estos factores afecten la ejecusión del proyecto </t>
  </si>
  <si>
    <t xml:space="preserve">cancelación de pedidos </t>
  </si>
  <si>
    <t>verificar que el proveedor que si cuente con la disponibilidad de los materiales necesarios requierodos para las jornadas</t>
  </si>
  <si>
    <t xml:space="preserve">garantizar que el contratista cuente con la disponibilidad de los materiales que se requieren para el cumplimiento del contrato </t>
  </si>
  <si>
    <t xml:space="preserve">verificar que el contratiste tenga un plan de contingencia, o cuente con otro proveedor, por si estos casos llegan a suceder </t>
  </si>
  <si>
    <t xml:space="preserve">verificar que el proveedor cuente con todas las materiales necesarios para el cumplimento del contrato. </t>
  </si>
  <si>
    <t>Defectos en los insumos logisticos para el evento</t>
  </si>
  <si>
    <t xml:space="preserve">verificar que los materiales que se utilicen sean de buena calidad y cuenten con todos los registros de calidad necesarios </t>
  </si>
  <si>
    <t xml:space="preserve">garantizar que las jornadas se realicén en las horas pactadas inicialmente según el plan de trabajo. </t>
  </si>
  <si>
    <t xml:space="preserve">garantizar que se cuente con toda la logistica para que la comunidad no se afecte con estos eventos naturales </t>
  </si>
  <si>
    <t>Impacto del Riesgo</t>
  </si>
  <si>
    <t>Esta matriz es un documento anexo del Estudio Previo</t>
  </si>
  <si>
    <t>Etapa</t>
  </si>
  <si>
    <t>Clase</t>
  </si>
  <si>
    <t>Fuente</t>
  </si>
  <si>
    <t>Calificación total</t>
  </si>
  <si>
    <t>¿A quien se le asigna?</t>
  </si>
  <si>
    <t>%</t>
  </si>
  <si>
    <t>¿Cómo se realiza el monitoreo</t>
  </si>
  <si>
    <t>Se hace una incorrecta evaluación de los oferentes</t>
  </si>
  <si>
    <t>MEDIO</t>
  </si>
  <si>
    <t>SDG</t>
  </si>
  <si>
    <t>cada que sea necesario</t>
  </si>
  <si>
    <t>ALTO</t>
  </si>
  <si>
    <t>BAJO</t>
  </si>
  <si>
    <t>CONTRATISTA</t>
  </si>
  <si>
    <t>CONTRATISTA Y SDG</t>
  </si>
  <si>
    <t>externo</t>
  </si>
  <si>
    <t xml:space="preserve">Categoria </t>
  </si>
  <si>
    <t>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t>
  </si>
  <si>
    <t>Objeto del Proceso de Contratación: PRESTAR LOS SERVICIOS TÉCNICOS, FINANCIEROS Y ADMINISTRATIVOS PARA EL DESARROLLO DE EVENTOS CULTURALES EN LA LOCALIDAD RAFAEL URIBE URIBE EN EL MARCO DEL PROYECTO DE INVERSIÓN 2673 “RAFAEL URIBE URIBE CULTURAL Y ARTÍSTICA” CONFORME A LAS DESCRIPCIONES DEL FDLRUU.</t>
  </si>
  <si>
    <r>
      <rPr>
        <b/>
        <u/>
        <sz val="12"/>
        <rFont val="Garamond"/>
        <family val="1"/>
      </rPr>
      <t>Partícipes del Proceso de Contratación:</t>
    </r>
    <r>
      <rPr>
        <b/>
        <sz val="12"/>
        <rFont val="Garamond"/>
        <family val="1"/>
      </rPr>
      <t xml:space="preserve">  </t>
    </r>
    <r>
      <rPr>
        <sz val="12"/>
        <rFont val="Garamond"/>
        <family val="1"/>
      </rPr>
      <t>Alcaldía Local de Rafael Uribe Uribe,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r>
  </si>
  <si>
    <r>
      <t xml:space="preserve">Ciudadanía que se beneficia del Proceso de Contratación: </t>
    </r>
    <r>
      <rPr>
        <sz val="12"/>
        <rFont val="Garamond"/>
        <family val="1"/>
      </rPr>
      <t xml:space="preserve">Comunidad en general de la localidad de Rafael Uribe Uribe, niños, niñas y jovenes de la localidad. </t>
    </r>
  </si>
  <si>
    <r>
      <t>Suficiencia del presupuesto oficial del Proceso de Contratación:</t>
    </r>
    <r>
      <rPr>
        <sz val="12"/>
        <rFont val="Garamond"/>
        <family val="1"/>
      </rPr>
      <t xml:space="preserve"> $1.269.349.059</t>
    </r>
  </si>
  <si>
    <r>
      <t xml:space="preserve">Condiciones geográficas y de acceso del lugar en el cual se debe cumplir el objeto del Proceso de Contratación: </t>
    </r>
    <r>
      <rPr>
        <sz val="12"/>
        <rFont val="Garamond"/>
        <family val="1"/>
      </rPr>
      <t>El proyecto se desarrollará en la localidad de Rafael Uribe Uribe, en los diferentes espacios y escenarios definidos por el Fondo de Desarrollo Local de Rafael Uribe Uribe, de acuerdo con la programación de las actividades culturales previstas para la vigencia 2026.</t>
    </r>
  </si>
  <si>
    <r>
      <t xml:space="preserve">Factores ambientales. </t>
    </r>
    <r>
      <rPr>
        <sz val="12"/>
        <rFont val="Garamond"/>
        <family val="1"/>
      </rPr>
      <t>La Alcaldía Local de Rafael Uribe Uribe, en el desarrollo de sus actividades y procesos contractuales, propende por el cumplimiento de la normatividad ambiental aplicable y por la implementación de buenas prácticas orientadas a la prevención, mitigación y manejo de los impactos ambientales que puedan generarse con ocasión de las actividades desarrolladas.
En consecuencia, para la ejecución del presente contrato, el contratista deberá adoptar las medidas necesarias para realizar un adecuado manejo de los residuos generados durante el desarrollo de los eventos culturales, así como promover el uso racional de los recursos naturales y el cumplimiento de las disposiciones ambientales aplicables.
De igual manera, en el desarrollo de las actividades culturales, artísticas y patrimoniales previstas, se deberán implementar buenas prácticas relacionadas con el manejo de residuos, uso eficiente del agua y la energía, manejo adecuado de materiales, limpieza de los espacios utilizados y demás medidas ambientales que resulten aplicables de acuerdo con las características de cada evento.
Lo anterior, con el propósito de prevenir y mitigar los posibles impactos ambientales derivados de la ejecución de las actividades y contribuir al desarrollo sostenible de las acciones previstas en el proyecto de inversión 2673 “Rafael Uribe Uribe Cultural y Artística”.</t>
    </r>
  </si>
  <si>
    <r>
      <t xml:space="preserve">Condiciones políticas: </t>
    </r>
    <r>
      <rPr>
        <sz val="12"/>
        <rFont val="Garamond"/>
        <family val="1"/>
      </rPr>
      <t>El Sector Gobierno tiene la misión de velar por la gobernabilidad distrital y local, por la generación de espacios y procesos sostenibles de participación de los ciudadanos y ciudadanas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El Plan de Desarrollo Local "RAFAEL URIBE CAMINA SEGURA" 2025-2028 cuenta con el proyecto de inversión No. 2673 “Rafael Uribe Uribe cultural y artística</t>
    </r>
  </si>
  <si>
    <r>
      <t xml:space="preserve">Normativa aplicable al objeto del Proceso de Contratación.                                                                                                                                                                                                                       
</t>
    </r>
    <r>
      <rPr>
        <sz val="12"/>
        <color rgb="FF000000"/>
        <rFont val="Garamond"/>
        <family val="1"/>
      </rPr>
      <t>Constitución politica de 1991 
Ley 80 de 1993.
Ley 1150 de 2007.
Decreto 1082 de 2015.
Ley 397 de 1997 – Ley General de Cultura.
Ley 1185 de 2008.
Ley 1493 de 2011.
Decreto 1080 de 2015.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</si>
</sst>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b/>
      <sz val="12"/>
      <color rgb="FF000000"/>
      <name val="Garamond"/>
      <family val="1"/>
    </font>
    <font>
      <sz val="12"/>
      <color rgb="FF000000"/>
      <name val="Garamond"/>
      <family val="1"/>
    </font>
    <font>
      <sz val="11"/>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37">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1"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8" xfId="0" applyFont="1" applyBorder="1" applyAlignment="1">
      <alignment horizontal="center" vertical="center" wrapText="1"/>
    </xf>
    <xf numFmtId="0" fontId="12" fillId="4" borderId="25"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6" xfId="0" applyFont="1" applyFill="1" applyBorder="1" applyAlignment="1">
      <alignment horizontal="center" vertical="center" textRotation="90" wrapText="1"/>
    </xf>
    <xf numFmtId="0" fontId="1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0" fontId="7" fillId="0" borderId="3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39"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18" xfId="0" applyFont="1" applyBorder="1" applyAlignment="1">
      <alignment horizontal="center" vertical="center" wrapText="1"/>
    </xf>
    <xf numFmtId="0" fontId="7" fillId="0" borderId="40" xfId="0" applyFont="1" applyBorder="1"/>
    <xf numFmtId="0" fontId="7" fillId="0" borderId="40"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8" xfId="0" applyFont="1" applyFill="1" applyBorder="1" applyAlignment="1">
      <alignment vertical="center" wrapText="1"/>
    </xf>
    <xf numFmtId="0" fontId="15" fillId="2" borderId="23"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0" xfId="0" applyFont="1" applyFill="1" applyBorder="1" applyAlignment="1">
      <alignment vertical="center" wrapText="1"/>
    </xf>
    <xf numFmtId="0" fontId="21" fillId="0" borderId="20"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5" xfId="0" applyFont="1" applyFill="1" applyBorder="1" applyAlignment="1">
      <alignment vertical="center" wrapText="1"/>
    </xf>
    <xf numFmtId="0" fontId="17" fillId="0" borderId="16" xfId="0" applyFont="1" applyBorder="1" applyAlignment="1">
      <alignment vertical="center"/>
    </xf>
    <xf numFmtId="0" fontId="21" fillId="0" borderId="22" xfId="0" applyFont="1" applyBorder="1"/>
    <xf numFmtId="0" fontId="18" fillId="2" borderId="17" xfId="0" applyFont="1" applyFill="1" applyBorder="1" applyAlignment="1">
      <alignment vertical="center" wrapText="1"/>
    </xf>
    <xf numFmtId="0" fontId="21" fillId="2" borderId="3" xfId="0" applyFont="1" applyFill="1" applyBorder="1" applyAlignment="1">
      <alignment vertical="center" wrapText="1"/>
    </xf>
    <xf numFmtId="0" fontId="18" fillId="2" borderId="18" xfId="0" applyFont="1" applyFill="1" applyBorder="1" applyAlignment="1">
      <alignment vertical="center" wrapText="1"/>
    </xf>
    <xf numFmtId="0" fontId="17" fillId="0" borderId="20" xfId="0" applyFont="1" applyBorder="1" applyAlignment="1">
      <alignment vertical="center"/>
    </xf>
    <xf numFmtId="0" fontId="17" fillId="0" borderId="21" xfId="0" applyFont="1" applyBorder="1" applyAlignment="1">
      <alignment vertical="center"/>
    </xf>
    <xf numFmtId="0" fontId="17" fillId="0" borderId="22" xfId="0" applyFont="1" applyBorder="1" applyAlignment="1">
      <alignment vertical="center"/>
    </xf>
    <xf numFmtId="0" fontId="21" fillId="2" borderId="22" xfId="0" applyFont="1" applyFill="1" applyBorder="1" applyAlignment="1">
      <alignment vertical="center" wrapText="1"/>
    </xf>
    <xf numFmtId="0" fontId="21" fillId="2" borderId="23" xfId="0" applyFont="1" applyFill="1" applyBorder="1" applyAlignment="1">
      <alignment vertical="center" wrapText="1"/>
    </xf>
    <xf numFmtId="0" fontId="18" fillId="2" borderId="19" xfId="0" applyFont="1" applyFill="1" applyBorder="1" applyAlignment="1">
      <alignment vertical="center" wrapText="1"/>
    </xf>
    <xf numFmtId="0" fontId="21" fillId="0" borderId="14" xfId="0" applyFont="1" applyBorder="1" applyAlignment="1">
      <alignment vertical="center"/>
    </xf>
    <xf numFmtId="0" fontId="21" fillId="0" borderId="23" xfId="0" applyFont="1" applyBorder="1" applyAlignment="1">
      <alignment vertical="center" wrapText="1"/>
    </xf>
    <xf numFmtId="0" fontId="18" fillId="0" borderId="19"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1" xfId="0" applyFont="1" applyBorder="1" applyAlignment="1">
      <alignment horizontal="left" vertical="center" wrapText="1"/>
    </xf>
    <xf numFmtId="0" fontId="21" fillId="0" borderId="3" xfId="0" applyFont="1" applyBorder="1" applyAlignment="1">
      <alignment horizontal="left" vertical="center" wrapText="1"/>
    </xf>
    <xf numFmtId="0" fontId="18" fillId="0" borderId="18"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4" xfId="0" applyFont="1" applyBorder="1" applyAlignment="1">
      <alignment horizontal="center" vertical="center" wrapText="1"/>
    </xf>
    <xf numFmtId="0" fontId="21" fillId="0" borderId="35" xfId="0" applyFont="1" applyBorder="1"/>
    <xf numFmtId="0" fontId="21" fillId="0" borderId="36" xfId="0" applyFont="1" applyBorder="1"/>
    <xf numFmtId="0" fontId="21" fillId="0" borderId="37"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5" xfId="0" applyFont="1" applyFill="1" applyBorder="1" applyAlignment="1">
      <alignment horizontal="center" vertical="center" wrapText="1"/>
    </xf>
    <xf numFmtId="0" fontId="18"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2"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8" fillId="0" borderId="65" xfId="0" applyFont="1" applyBorder="1" applyAlignment="1">
      <alignment horizontal="left" vertical="center" wrapText="1"/>
    </xf>
    <xf numFmtId="0" fontId="21" fillId="0" borderId="44" xfId="0" applyFont="1" applyBorder="1" applyAlignment="1">
      <alignment horizontal="left" vertical="center" wrapText="1"/>
    </xf>
    <xf numFmtId="0" fontId="18" fillId="0" borderId="44" xfId="0" applyFont="1" applyBorder="1" applyAlignment="1">
      <alignment horizontal="center" vertical="center" wrapText="1"/>
    </xf>
    <xf numFmtId="0" fontId="18" fillId="0" borderId="44" xfId="0" applyFont="1" applyBorder="1" applyAlignment="1">
      <alignment horizontal="center" vertical="center"/>
    </xf>
    <xf numFmtId="0" fontId="17" fillId="0" borderId="4"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4" xfId="0" applyFont="1" applyBorder="1" applyAlignment="1">
      <alignment horizontal="center" vertical="center" textRotation="90" wrapText="1"/>
    </xf>
    <xf numFmtId="0" fontId="23" fillId="4" borderId="66" xfId="0" applyFont="1" applyFill="1" applyBorder="1" applyAlignment="1">
      <alignment horizontal="center" vertical="center" wrapText="1"/>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1" fillId="2" borderId="0" xfId="0" applyFont="1" applyFill="1" applyAlignment="1">
      <alignment horizontal="center"/>
    </xf>
    <xf numFmtId="0" fontId="11" fillId="0" borderId="48" xfId="0" applyFont="1" applyBorder="1" applyAlignment="1">
      <alignment horizontal="center"/>
    </xf>
    <xf numFmtId="0" fontId="11" fillId="6" borderId="4" xfId="0" applyFont="1" applyFill="1" applyBorder="1" applyAlignment="1">
      <alignment horizontal="center" vertical="center"/>
    </xf>
    <xf numFmtId="0" fontId="11" fillId="6" borderId="2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6" borderId="3" xfId="0" applyFont="1" applyFill="1" applyBorder="1" applyAlignment="1">
      <alignment horizontal="center"/>
    </xf>
    <xf numFmtId="0" fontId="11" fillId="0" borderId="59" xfId="0" applyFont="1" applyBorder="1" applyAlignment="1">
      <alignment horizontal="right" vertical="center" textRotation="90"/>
    </xf>
    <xf numFmtId="0" fontId="18" fillId="0" borderId="52" xfId="0" applyFont="1" applyBorder="1" applyAlignment="1">
      <alignment horizontal="left" vertical="center" wrapText="1"/>
    </xf>
    <xf numFmtId="0" fontId="18" fillId="0" borderId="54" xfId="0" applyFont="1" applyBorder="1" applyAlignment="1">
      <alignment horizontal="left" vertical="center"/>
    </xf>
    <xf numFmtId="0" fontId="18" fillId="0" borderId="60" xfId="0" applyFont="1" applyBorder="1" applyAlignment="1">
      <alignment horizontal="left" vertical="center"/>
    </xf>
    <xf numFmtId="0" fontId="18" fillId="0" borderId="59" xfId="0" applyFont="1" applyBorder="1" applyAlignment="1">
      <alignment horizontal="left" vertical="center"/>
    </xf>
    <xf numFmtId="0" fontId="18" fillId="0" borderId="55" xfId="0" applyFont="1" applyBorder="1" applyAlignment="1">
      <alignment horizontal="left" vertical="center"/>
    </xf>
    <xf numFmtId="0" fontId="18" fillId="0" borderId="56" xfId="0" applyFont="1" applyBorder="1" applyAlignment="1">
      <alignment horizontal="left" vertical="center"/>
    </xf>
    <xf numFmtId="0" fontId="7" fillId="0" borderId="31"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3" xfId="0" applyFont="1" applyFill="1" applyBorder="1" applyAlignment="1">
      <alignment horizontal="center" vertical="center" wrapText="1"/>
    </xf>
    <xf numFmtId="0" fontId="5" fillId="0" borderId="3" xfId="0" applyFont="1" applyBorder="1" applyAlignment="1">
      <alignment horizontal="center"/>
    </xf>
    <xf numFmtId="0" fontId="15"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28" fillId="0" borderId="31" xfId="0" applyFont="1" applyBorder="1" applyAlignment="1">
      <alignment horizontal="left" vertical="top" wrapText="1"/>
    </xf>
    <xf numFmtId="0" fontId="18" fillId="0" borderId="3" xfId="0" applyFont="1" applyBorder="1" applyAlignment="1">
      <alignment horizontal="left" vertical="top" wrapText="1"/>
    </xf>
    <xf numFmtId="0" fontId="18" fillId="0" borderId="18" xfId="0" applyFont="1" applyBorder="1" applyAlignment="1">
      <alignment horizontal="left" vertical="top" wrapText="1"/>
    </xf>
    <xf numFmtId="0" fontId="18" fillId="0" borderId="42" xfId="0" applyFont="1" applyBorder="1" applyAlignment="1">
      <alignment horizontal="left" vertical="center" wrapText="1"/>
    </xf>
    <xf numFmtId="0" fontId="18" fillId="0" borderId="24" xfId="0" applyFont="1" applyBorder="1" applyAlignment="1">
      <alignment horizontal="left" vertical="center" wrapText="1"/>
    </xf>
    <xf numFmtId="0" fontId="18" fillId="0" borderId="43" xfId="0" applyFont="1" applyBorder="1" applyAlignment="1">
      <alignment horizontal="left" vertical="center" wrapText="1"/>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60" xfId="0" applyFont="1" applyBorder="1" applyAlignment="1">
      <alignment horizontal="center" vertical="center"/>
    </xf>
    <xf numFmtId="0" fontId="13" fillId="0" borderId="0" xfId="0" applyFont="1" applyAlignment="1">
      <alignment horizontal="center" vertical="center"/>
    </xf>
    <xf numFmtId="0" fontId="13" fillId="0" borderId="59" xfId="0" applyFont="1" applyBorder="1" applyAlignment="1">
      <alignment horizontal="center" vertical="center"/>
    </xf>
    <xf numFmtId="0" fontId="13" fillId="0" borderId="55" xfId="0" applyFont="1" applyBorder="1" applyAlignment="1">
      <alignment horizontal="center" vertical="center"/>
    </xf>
    <xf numFmtId="0" fontId="13" fillId="0" borderId="48" xfId="0" applyFont="1" applyBorder="1" applyAlignment="1">
      <alignment horizontal="center" vertical="center"/>
    </xf>
    <xf numFmtId="0" fontId="13" fillId="0" borderId="56" xfId="0" applyFont="1" applyBorder="1" applyAlignment="1">
      <alignment horizontal="center" vertical="center"/>
    </xf>
    <xf numFmtId="0" fontId="18" fillId="0" borderId="44" xfId="0" applyFont="1" applyBorder="1" applyAlignment="1">
      <alignment horizontal="left" vertical="center" wrapText="1"/>
    </xf>
    <xf numFmtId="0" fontId="18" fillId="0" borderId="61" xfId="0" applyFont="1" applyBorder="1" applyAlignment="1">
      <alignment horizontal="left" vertical="center" wrapText="1"/>
    </xf>
    <xf numFmtId="0" fontId="8" fillId="0" borderId="0" xfId="0" applyFont="1" applyAlignment="1">
      <alignment horizontal="left" vertical="center" wrapText="1"/>
    </xf>
    <xf numFmtId="0" fontId="29" fillId="0" borderId="31" xfId="0" applyFont="1" applyBorder="1" applyAlignment="1">
      <alignment horizontal="left" vertical="top" wrapText="1"/>
    </xf>
    <xf numFmtId="0" fontId="15" fillId="0" borderId="32" xfId="0" applyFont="1" applyBorder="1" applyAlignment="1">
      <alignment horizontal="left" vertical="top" wrapText="1"/>
    </xf>
    <xf numFmtId="0" fontId="15" fillId="0" borderId="9" xfId="0" applyFont="1" applyBorder="1" applyAlignment="1">
      <alignment horizontal="left" vertical="top" wrapText="1"/>
    </xf>
    <xf numFmtId="0" fontId="15" fillId="0" borderId="34" xfId="0" applyFont="1" applyBorder="1" applyAlignment="1">
      <alignment horizontal="left" vertical="top" wrapText="1"/>
    </xf>
    <xf numFmtId="0" fontId="17" fillId="0" borderId="14" xfId="0" applyFont="1" applyBorder="1" applyAlignment="1">
      <alignment vertical="center"/>
    </xf>
    <xf numFmtId="0" fontId="17" fillId="0" borderId="6" xfId="0" applyFont="1" applyBorder="1" applyAlignment="1">
      <alignment vertic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5" fillId="0" borderId="35" xfId="0" applyFont="1" applyBorder="1" applyAlignment="1">
      <alignment horizontal="left" wrapText="1"/>
    </xf>
    <xf numFmtId="0" fontId="15" fillId="0" borderId="36"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2" xfId="0" applyFont="1" applyBorder="1" applyAlignment="1">
      <alignment horizontal="left" vertical="center" wrapText="1"/>
    </xf>
    <xf numFmtId="0" fontId="27" fillId="0" borderId="63" xfId="0" applyFont="1" applyBorder="1" applyAlignment="1">
      <alignment horizontal="left" vertical="center" wrapText="1"/>
    </xf>
    <xf numFmtId="0" fontId="27" fillId="0" borderId="64" xfId="0" applyFont="1" applyBorder="1" applyAlignment="1">
      <alignment horizontal="left" vertical="center" wrapText="1"/>
    </xf>
    <xf numFmtId="0" fontId="15" fillId="2" borderId="38"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6" fillId="0" borderId="45" xfId="0" applyFont="1" applyBorder="1" applyAlignment="1">
      <alignment horizontal="center"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6" xfId="0" applyFont="1" applyBorder="1" applyAlignment="1">
      <alignment vertical="center"/>
    </xf>
    <xf numFmtId="0" fontId="17" fillId="0" borderId="7" xfId="0" applyFont="1" applyBorder="1" applyAlignment="1">
      <alignment vertic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18" fillId="0" borderId="54" xfId="0" applyFont="1" applyBorder="1" applyAlignment="1">
      <alignment horizontal="left" vertical="center" wrapText="1"/>
    </xf>
    <xf numFmtId="0" fontId="18" fillId="0" borderId="60" xfId="0" applyFont="1" applyBorder="1" applyAlignment="1">
      <alignment horizontal="left" vertical="center" wrapText="1"/>
    </xf>
    <xf numFmtId="0" fontId="18" fillId="0" borderId="59"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7" fillId="0" borderId="3" xfId="0" applyFont="1" applyBorder="1" applyAlignment="1">
      <alignment horizontal="left" vertical="center" wrapText="1"/>
    </xf>
    <xf numFmtId="0" fontId="16" fillId="0" borderId="50" xfId="0" applyFont="1" applyBorder="1" applyAlignment="1">
      <alignment horizontal="center" vertical="center"/>
    </xf>
    <xf numFmtId="0" fontId="16" fillId="0" borderId="36" xfId="0" applyFont="1" applyBorder="1" applyAlignment="1">
      <alignment horizontal="center" vertical="center"/>
    </xf>
    <xf numFmtId="0" fontId="16" fillId="0" borderId="37" xfId="0" applyFont="1" applyBorder="1" applyAlignment="1">
      <alignment horizontal="center" vertical="center"/>
    </xf>
    <xf numFmtId="0" fontId="22" fillId="4" borderId="45"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22" fillId="4" borderId="51" xfId="0" applyFont="1" applyFill="1" applyBorder="1" applyAlignment="1">
      <alignment horizontal="center" vertical="center" wrapText="1"/>
    </xf>
    <xf numFmtId="0" fontId="14" fillId="2" borderId="45" xfId="0" applyFont="1" applyFill="1" applyBorder="1" applyAlignment="1">
      <alignment horizontal="left" vertical="top" wrapText="1" readingOrder="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22" fillId="4" borderId="26" xfId="0" applyFont="1" applyFill="1" applyBorder="1" applyAlignment="1">
      <alignment horizontal="center" vertical="center" wrapText="1"/>
    </xf>
    <xf numFmtId="0" fontId="15" fillId="0" borderId="0" xfId="0" applyFont="1" applyAlignment="1">
      <alignment horizontal="right" vertical="center" textRotation="90"/>
    </xf>
    <xf numFmtId="0" fontId="17" fillId="0" borderId="9" xfId="0" applyFont="1" applyBorder="1" applyAlignment="1">
      <alignment horizontal="left" vertical="center" wrapText="1"/>
    </xf>
    <xf numFmtId="0" fontId="17" fillId="0" borderId="4" xfId="0" applyFont="1" applyBorder="1" applyAlignment="1">
      <alignment horizontal="left" vertical="center" wrapText="1"/>
    </xf>
    <xf numFmtId="0" fontId="17" fillId="0" borderId="41" xfId="0" applyFont="1" applyBorder="1" applyAlignment="1">
      <alignment horizontal="left" vertical="center" wrapText="1"/>
    </xf>
    <xf numFmtId="0" fontId="17" fillId="0" borderId="23" xfId="0" applyFont="1" applyBorder="1" applyAlignment="1">
      <alignment horizontal="left" vertical="center" wrapText="1"/>
    </xf>
    <xf numFmtId="0" fontId="31" fillId="0" borderId="41" xfId="0" applyFont="1" applyBorder="1" applyAlignment="1">
      <alignment horizontal="left" vertical="center" wrapText="1"/>
    </xf>
    <xf numFmtId="0" fontId="31" fillId="0" borderId="23" xfId="0" applyFont="1" applyBorder="1" applyAlignment="1">
      <alignment horizontal="left" vertical="center" wrapText="1"/>
    </xf>
    <xf numFmtId="0" fontId="15" fillId="0" borderId="49"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0" borderId="48" xfId="0" applyFont="1" applyBorder="1" applyAlignment="1">
      <alignment horizontal="center"/>
    </xf>
    <xf numFmtId="0" fontId="21" fillId="0" borderId="18"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8"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18"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8" xfId="0" applyFont="1" applyFill="1" applyBorder="1" applyAlignment="1">
      <alignment horizontal="center" vertical="center" wrapText="1"/>
    </xf>
    <xf numFmtId="0" fontId="21" fillId="6" borderId="18" xfId="0" applyFont="1" applyFill="1" applyBorder="1" applyAlignment="1">
      <alignment horizontal="center"/>
    </xf>
    <xf numFmtId="0" fontId="16" fillId="2" borderId="0" xfId="0" applyFont="1" applyFill="1" applyAlignment="1">
      <alignment horizontal="center"/>
    </xf>
    <xf numFmtId="0" fontId="17" fillId="0" borderId="3" xfId="0" applyFont="1" applyBorder="1" applyAlignment="1">
      <alignment horizontal="center" vertical="center" wrapText="1"/>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23" fillId="4" borderId="26"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21" fillId="0" borderId="4"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23" xfId="0" applyFont="1" applyBorder="1" applyAlignment="1">
      <alignment horizontal="center" vertical="center" wrapText="1"/>
    </xf>
    <xf numFmtId="0" fontId="21" fillId="7" borderId="4" xfId="0" applyFont="1" applyFill="1" applyBorder="1" applyAlignment="1">
      <alignment horizontal="center" vertical="center"/>
    </xf>
    <xf numFmtId="0" fontId="21" fillId="7" borderId="23"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3" xfId="0" applyFont="1" applyFill="1" applyBorder="1" applyAlignment="1">
      <alignment horizontal="center" vertical="center"/>
    </xf>
    <xf numFmtId="0" fontId="16" fillId="2" borderId="48" xfId="0" applyFont="1" applyFill="1" applyBorder="1" applyAlignment="1">
      <alignment horizontal="center"/>
    </xf>
    <xf numFmtId="0" fontId="16" fillId="6" borderId="4" xfId="0" applyFont="1" applyFill="1" applyBorder="1" applyAlignment="1">
      <alignment horizontal="center" vertical="center"/>
    </xf>
    <xf numFmtId="0" fontId="16" fillId="6" borderId="23"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3"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21" fillId="9" borderId="23" xfId="0" applyFont="1" applyFill="1" applyBorder="1" applyAlignment="1">
      <alignment horizontal="center" vertical="center"/>
    </xf>
    <xf numFmtId="0" fontId="21" fillId="7" borderId="57" xfId="0" applyFont="1" applyFill="1" applyBorder="1" applyAlignment="1">
      <alignment horizontal="center" vertical="center"/>
    </xf>
    <xf numFmtId="0" fontId="21" fillId="7" borderId="58" xfId="0" applyFont="1" applyFill="1" applyBorder="1" applyAlignment="1">
      <alignment horizontal="center" vertical="center"/>
    </xf>
    <xf numFmtId="0" fontId="21" fillId="9" borderId="41" xfId="0" applyFont="1" applyFill="1" applyBorder="1" applyAlignment="1">
      <alignment horizontal="center" vertical="center"/>
    </xf>
    <xf numFmtId="0" fontId="16" fillId="6" borderId="41" xfId="0" applyFont="1" applyFill="1" applyBorder="1" applyAlignment="1">
      <alignment horizontal="center" vertical="center" wrapText="1"/>
    </xf>
    <xf numFmtId="0" fontId="21" fillId="8" borderId="41" xfId="0" applyFont="1" applyFill="1" applyBorder="1" applyAlignment="1">
      <alignment horizontal="center" vertical="center"/>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6" borderId="4" xfId="0" applyFont="1" applyFill="1" applyBorder="1" applyAlignment="1">
      <alignment horizontal="center"/>
    </xf>
    <xf numFmtId="0" fontId="21" fillId="6" borderId="23" xfId="0" applyFont="1" applyFill="1" applyBorder="1" applyAlignment="1">
      <alignment horizontal="center"/>
    </xf>
    <xf numFmtId="0" fontId="21" fillId="7" borderId="41" xfId="0" applyFont="1" applyFill="1" applyBorder="1" applyAlignment="1">
      <alignment horizontal="center" vertical="center"/>
    </xf>
    <xf numFmtId="0" fontId="21" fillId="6" borderId="41" xfId="0" applyFont="1" applyFill="1" applyBorder="1" applyAlignment="1">
      <alignment horizontal="center"/>
    </xf>
    <xf numFmtId="0" fontId="17" fillId="0" borderId="9" xfId="0" applyFont="1" applyBorder="1" applyAlignment="1">
      <alignment horizontal="center" vertical="center" wrapText="1"/>
    </xf>
    <xf numFmtId="0" fontId="21" fillId="0" borderId="9" xfId="0" applyFont="1" applyBorder="1" applyAlignment="1">
      <alignment horizontal="center" vertical="center" wrapText="1"/>
    </xf>
    <xf numFmtId="0" fontId="16" fillId="6" borderId="41" xfId="0" applyFont="1" applyFill="1" applyBorder="1" applyAlignment="1">
      <alignment horizontal="center" vertical="center"/>
    </xf>
    <xf numFmtId="0" fontId="17" fillId="0" borderId="4"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23" xfId="0" applyFont="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CristhianDuarte/Desktop/PYBA%20SUBA/MATRIZ%20DE%20RIESGO%20PYBA%201971%20SUBA.xlsx" TargetMode="External"/><Relationship Id="rId1" Type="http://schemas.openxmlformats.org/officeDocument/2006/relationships/externalLinkPath" Target="/Users/CristhianDuarte/Desktop/PYBA%20SUBA/MATRIZ%20DE%20RIESGO%20PYBA%201971%20SU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EXTO"/>
      <sheetName val="IDENTIFICACION Y ANALISIS"/>
      <sheetName val="EVALUACION"/>
      <sheetName val="EVALUACION CON CONTROLES"/>
      <sheetName val="ASIGNACION Y TRATAMIENTO"/>
    </sheetNames>
    <sheetDataSet>
      <sheetData sheetId="0"/>
      <sheetData sheetId="1"/>
      <sheetData sheetId="2">
        <row r="17">
          <cell r="C17" t="str">
            <v>Inadecuada escogencia de la modalidad de contratación</v>
          </cell>
        </row>
        <row r="19">
          <cell r="C19" t="str">
            <v xml:space="preserve">Inadecuada  descripción del bien o servicio requerido </v>
          </cell>
        </row>
        <row r="20">
          <cell r="C20" t="str">
            <v>Requisitos habilitantes que impidan la selección objetiva</v>
          </cell>
        </row>
        <row r="22">
          <cell r="C22" t="str">
            <v>Inadecuado manejo administrativo del proceso contractual</v>
          </cell>
        </row>
        <row r="33">
          <cell r="C33" t="str">
            <v>Cambio de precios en factores de producción.</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5" zoomScaleNormal="85" zoomScalePageLayoutView="40" workbookViewId="0">
      <selection activeCell="B6" sqref="B6:F6"/>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84"/>
      <c r="C2" s="197" t="s">
        <v>0</v>
      </c>
      <c r="D2" s="198"/>
      <c r="E2" s="199"/>
      <c r="F2" s="206" t="s">
        <v>1</v>
      </c>
    </row>
    <row r="3" spans="2:6" ht="42.75" customHeight="1" x14ac:dyDescent="0.25">
      <c r="B3" s="184"/>
      <c r="C3" s="200"/>
      <c r="D3" s="201"/>
      <c r="E3" s="202"/>
      <c r="F3" s="207"/>
    </row>
    <row r="4" spans="2:6" ht="41.25" customHeight="1" x14ac:dyDescent="0.25">
      <c r="B4" s="184"/>
      <c r="C4" s="203"/>
      <c r="D4" s="204"/>
      <c r="E4" s="205"/>
      <c r="F4" s="195"/>
    </row>
    <row r="5" spans="2:6" ht="37.5" customHeight="1" thickBot="1" x14ac:dyDescent="0.3">
      <c r="B5" s="12"/>
      <c r="C5" s="13"/>
      <c r="D5" s="13"/>
      <c r="E5" s="13"/>
      <c r="F5" s="13"/>
    </row>
    <row r="6" spans="2:6" ht="21" customHeight="1" thickBot="1" x14ac:dyDescent="0.35">
      <c r="B6" s="188" t="s">
        <v>2</v>
      </c>
      <c r="C6" s="189"/>
      <c r="D6" s="189"/>
      <c r="E6" s="189"/>
      <c r="F6" s="190"/>
    </row>
    <row r="7" spans="2:6" ht="78.75" customHeight="1" x14ac:dyDescent="0.25">
      <c r="B7" s="194" t="s">
        <v>3</v>
      </c>
      <c r="C7" s="195"/>
      <c r="D7" s="195"/>
      <c r="E7" s="195"/>
      <c r="F7" s="196"/>
    </row>
    <row r="8" spans="2:6" ht="57.75" customHeight="1" x14ac:dyDescent="0.25">
      <c r="B8" s="191" t="s">
        <v>203</v>
      </c>
      <c r="C8" s="192"/>
      <c r="D8" s="192"/>
      <c r="E8" s="192"/>
      <c r="F8" s="193"/>
    </row>
    <row r="9" spans="2:6" ht="64.5" customHeight="1" x14ac:dyDescent="0.25">
      <c r="B9" s="185" t="s">
        <v>204</v>
      </c>
      <c r="C9" s="186"/>
      <c r="D9" s="186"/>
      <c r="E9" s="186"/>
      <c r="F9" s="187"/>
    </row>
    <row r="10" spans="2:6" ht="36" customHeight="1" x14ac:dyDescent="0.25">
      <c r="B10" s="185" t="s">
        <v>205</v>
      </c>
      <c r="C10" s="186"/>
      <c r="D10" s="186"/>
      <c r="E10" s="186"/>
      <c r="F10" s="187"/>
    </row>
    <row r="11" spans="2:6" ht="72" customHeight="1" x14ac:dyDescent="0.25">
      <c r="B11" s="185" t="s">
        <v>4</v>
      </c>
      <c r="C11" s="186"/>
      <c r="D11" s="186"/>
      <c r="E11" s="186"/>
      <c r="F11" s="187"/>
    </row>
    <row r="12" spans="2:6" ht="34.5" customHeight="1" x14ac:dyDescent="0.25">
      <c r="B12" s="185" t="s">
        <v>206</v>
      </c>
      <c r="C12" s="186"/>
      <c r="D12" s="186"/>
      <c r="E12" s="186"/>
      <c r="F12" s="187"/>
    </row>
    <row r="13" spans="2:6" ht="34.200000000000003" customHeight="1" x14ac:dyDescent="0.25">
      <c r="B13" s="185" t="s">
        <v>207</v>
      </c>
      <c r="C13" s="186"/>
      <c r="D13" s="186"/>
      <c r="E13" s="186"/>
      <c r="F13" s="187"/>
    </row>
    <row r="14" spans="2:6" ht="26.25" customHeight="1" x14ac:dyDescent="0.25">
      <c r="B14" s="185" t="s">
        <v>5</v>
      </c>
      <c r="C14" s="186"/>
      <c r="D14" s="186"/>
      <c r="E14" s="186"/>
      <c r="F14" s="187"/>
    </row>
    <row r="15" spans="2:6" ht="76.8" customHeight="1" x14ac:dyDescent="0.25">
      <c r="B15" s="185" t="s">
        <v>209</v>
      </c>
      <c r="C15" s="186"/>
      <c r="D15" s="186"/>
      <c r="E15" s="186"/>
      <c r="F15" s="187"/>
    </row>
    <row r="16" spans="2:6" ht="179.4" customHeight="1" x14ac:dyDescent="0.25">
      <c r="B16" s="185" t="s">
        <v>208</v>
      </c>
      <c r="C16" s="186"/>
      <c r="D16" s="186"/>
      <c r="E16" s="186"/>
      <c r="F16" s="187"/>
    </row>
    <row r="17" spans="2:6" ht="20.25" customHeight="1" x14ac:dyDescent="0.25">
      <c r="B17" s="185" t="s">
        <v>6</v>
      </c>
      <c r="C17" s="186"/>
      <c r="D17" s="186"/>
      <c r="E17" s="186"/>
      <c r="F17" s="187"/>
    </row>
    <row r="18" spans="2:6" ht="146.4" customHeight="1" x14ac:dyDescent="0.25">
      <c r="B18" s="209" t="s">
        <v>210</v>
      </c>
      <c r="C18" s="186"/>
      <c r="D18" s="186"/>
      <c r="E18" s="186"/>
      <c r="F18" s="187"/>
    </row>
    <row r="19" spans="2:6" ht="27" customHeight="1" thickBot="1" x14ac:dyDescent="0.3">
      <c r="B19" s="210" t="s">
        <v>7</v>
      </c>
      <c r="C19" s="211"/>
      <c r="D19" s="211"/>
      <c r="E19" s="211"/>
      <c r="F19" s="212"/>
    </row>
    <row r="20" spans="2:6" ht="14.25" customHeight="1" x14ac:dyDescent="0.25">
      <c r="B20" s="6"/>
    </row>
    <row r="21" spans="2:6" x14ac:dyDescent="0.25">
      <c r="B21" s="7"/>
    </row>
    <row r="22" spans="2:6" ht="17.25" customHeight="1" x14ac:dyDescent="0.25">
      <c r="B22" s="208"/>
      <c r="C22" s="208"/>
      <c r="D22" s="208"/>
      <c r="E22" s="208"/>
      <c r="F22" s="208"/>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7"/>
  <sheetViews>
    <sheetView showGridLines="0" topLeftCell="A27" zoomScale="80" zoomScaleNormal="80" zoomScalePageLayoutView="85" workbookViewId="0">
      <selection activeCell="A19" sqref="A19"/>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84"/>
      <c r="C2" s="197" t="s">
        <v>8</v>
      </c>
      <c r="D2" s="198"/>
      <c r="E2" s="199"/>
      <c r="F2" s="206" t="s">
        <v>1</v>
      </c>
    </row>
    <row r="3" spans="2:6" ht="51" customHeight="1" x14ac:dyDescent="0.25">
      <c r="B3" s="184"/>
      <c r="C3" s="200"/>
      <c r="D3" s="201"/>
      <c r="E3" s="202"/>
      <c r="F3" s="207"/>
    </row>
    <row r="4" spans="2:6" ht="54" customHeight="1" x14ac:dyDescent="0.25">
      <c r="B4" s="184"/>
      <c r="C4" s="203"/>
      <c r="D4" s="204"/>
      <c r="E4" s="205"/>
      <c r="F4" s="195"/>
    </row>
    <row r="5" spans="2:6" ht="24.75" customHeight="1" thickBot="1" x14ac:dyDescent="0.3">
      <c r="B5" s="12"/>
      <c r="C5" s="13"/>
      <c r="D5" s="13"/>
      <c r="E5" s="13"/>
      <c r="F5" s="13"/>
    </row>
    <row r="6" spans="2:6" ht="18" customHeight="1" thickBot="1" x14ac:dyDescent="0.3">
      <c r="B6" s="215" t="s">
        <v>9</v>
      </c>
      <c r="C6" s="216"/>
      <c r="D6" s="216"/>
      <c r="E6" s="216"/>
      <c r="F6" s="217"/>
    </row>
    <row r="7" spans="2:6" ht="42.75" customHeight="1" x14ac:dyDescent="0.25">
      <c r="B7" s="218" t="s">
        <v>10</v>
      </c>
      <c r="C7" s="219"/>
      <c r="D7" s="219"/>
      <c r="E7" s="219"/>
      <c r="F7" s="219"/>
    </row>
    <row r="8" spans="2:6" ht="63" customHeight="1" x14ac:dyDescent="0.25">
      <c r="B8" s="220"/>
      <c r="C8" s="221"/>
      <c r="D8" s="221"/>
      <c r="E8" s="221"/>
      <c r="F8" s="221"/>
    </row>
    <row r="9" spans="2:6" ht="37.5" customHeight="1" x14ac:dyDescent="0.25">
      <c r="B9" s="220"/>
      <c r="C9" s="221"/>
      <c r="D9" s="221"/>
      <c r="E9" s="221"/>
      <c r="F9" s="221"/>
    </row>
    <row r="10" spans="2:6" ht="43.5" customHeight="1" x14ac:dyDescent="0.25">
      <c r="B10" s="220"/>
      <c r="C10" s="221"/>
      <c r="D10" s="221"/>
      <c r="E10" s="221"/>
      <c r="F10" s="221"/>
    </row>
    <row r="11" spans="2:6" ht="58.5" customHeight="1" x14ac:dyDescent="0.25">
      <c r="B11" s="220"/>
      <c r="C11" s="221"/>
      <c r="D11" s="221"/>
      <c r="E11" s="221"/>
      <c r="F11" s="221"/>
    </row>
    <row r="12" spans="2:6" ht="46.5" customHeight="1" x14ac:dyDescent="0.25">
      <c r="B12" s="220"/>
      <c r="C12" s="221"/>
      <c r="D12" s="221"/>
      <c r="E12" s="221"/>
      <c r="F12" s="221"/>
    </row>
    <row r="13" spans="2:6" ht="47.25" customHeight="1" x14ac:dyDescent="0.25">
      <c r="B13" s="220"/>
      <c r="C13" s="221"/>
      <c r="D13" s="221"/>
      <c r="E13" s="221"/>
      <c r="F13" s="221"/>
    </row>
    <row r="14" spans="2:6" ht="22.5" customHeight="1" thickBot="1" x14ac:dyDescent="0.3">
      <c r="B14" s="222"/>
      <c r="C14" s="223"/>
      <c r="D14" s="223"/>
      <c r="E14" s="223"/>
      <c r="F14" s="223"/>
    </row>
    <row r="15" spans="2:6" ht="16.5" customHeight="1" thickBot="1" x14ac:dyDescent="0.3">
      <c r="B15" s="231" t="s">
        <v>11</v>
      </c>
      <c r="C15" s="232"/>
      <c r="D15" s="232"/>
      <c r="E15" s="232"/>
      <c r="F15" s="233"/>
    </row>
    <row r="16" spans="2:6" ht="127.5" customHeight="1" x14ac:dyDescent="0.25">
      <c r="B16" s="224" t="s">
        <v>12</v>
      </c>
      <c r="C16" s="225"/>
      <c r="D16" s="225"/>
      <c r="E16" s="225"/>
      <c r="F16" s="226"/>
    </row>
    <row r="17" spans="2:6" ht="19.5" customHeight="1" x14ac:dyDescent="0.25">
      <c r="B17" s="54"/>
      <c r="C17" s="55" t="s">
        <v>13</v>
      </c>
      <c r="D17" s="229" t="s">
        <v>14</v>
      </c>
      <c r="E17" s="229" t="s">
        <v>15</v>
      </c>
      <c r="F17" s="227" t="s">
        <v>16</v>
      </c>
    </row>
    <row r="18" spans="2:6" ht="21" customHeight="1" x14ac:dyDescent="0.25">
      <c r="B18" s="54"/>
      <c r="C18" s="55" t="s">
        <v>17</v>
      </c>
      <c r="D18" s="230"/>
      <c r="E18" s="230"/>
      <c r="F18" s="228"/>
    </row>
    <row r="19" spans="2:6" ht="18.75" customHeight="1" x14ac:dyDescent="0.25">
      <c r="B19" s="56" t="s">
        <v>18</v>
      </c>
      <c r="C19" s="57"/>
      <c r="D19" s="58" t="s">
        <v>19</v>
      </c>
      <c r="E19" s="59" t="s">
        <v>20</v>
      </c>
      <c r="F19" s="60" t="s">
        <v>21</v>
      </c>
    </row>
    <row r="20" spans="2:6" ht="18.75" customHeight="1" x14ac:dyDescent="0.25">
      <c r="B20" s="61" t="s">
        <v>22</v>
      </c>
      <c r="C20" s="62"/>
      <c r="D20" s="63" t="s">
        <v>19</v>
      </c>
      <c r="E20" s="64" t="s">
        <v>23</v>
      </c>
      <c r="F20" s="65" t="s">
        <v>24</v>
      </c>
    </row>
    <row r="21" spans="2:6" ht="18.75" customHeight="1" x14ac:dyDescent="0.25">
      <c r="B21" s="61" t="s">
        <v>25</v>
      </c>
      <c r="C21" s="62"/>
      <c r="D21" s="63" t="s">
        <v>19</v>
      </c>
      <c r="E21" s="64" t="s">
        <v>20</v>
      </c>
      <c r="F21" s="65" t="s">
        <v>21</v>
      </c>
    </row>
    <row r="22" spans="2:6" ht="18.75" customHeight="1" x14ac:dyDescent="0.25">
      <c r="B22" s="61" t="s">
        <v>26</v>
      </c>
      <c r="C22" s="62"/>
      <c r="D22" s="63" t="s">
        <v>19</v>
      </c>
      <c r="E22" s="64" t="s">
        <v>20</v>
      </c>
      <c r="F22" s="65" t="s">
        <v>21</v>
      </c>
    </row>
    <row r="23" spans="2:6" ht="24" customHeight="1" x14ac:dyDescent="0.25">
      <c r="B23" s="54"/>
      <c r="C23" s="55" t="s">
        <v>27</v>
      </c>
      <c r="D23" s="69"/>
      <c r="E23" s="69"/>
      <c r="F23" s="70"/>
    </row>
    <row r="24" spans="2:6" ht="19.5" customHeight="1" x14ac:dyDescent="0.25">
      <c r="B24" s="56" t="s">
        <v>28</v>
      </c>
      <c r="C24" s="71"/>
      <c r="D24" s="58" t="s">
        <v>19</v>
      </c>
      <c r="E24" s="59" t="s">
        <v>20</v>
      </c>
      <c r="F24" s="60" t="s">
        <v>21</v>
      </c>
    </row>
    <row r="25" spans="2:6" ht="19.5" customHeight="1" x14ac:dyDescent="0.25">
      <c r="B25" s="213" t="s">
        <v>29</v>
      </c>
      <c r="C25" s="214"/>
      <c r="D25" s="63" t="s">
        <v>19</v>
      </c>
      <c r="E25" s="64" t="s">
        <v>23</v>
      </c>
      <c r="F25" s="65" t="s">
        <v>21</v>
      </c>
    </row>
    <row r="26" spans="2:6" ht="19.5" customHeight="1" x14ac:dyDescent="0.25">
      <c r="B26" s="61" t="s">
        <v>30</v>
      </c>
      <c r="C26" s="72"/>
      <c r="D26" s="63" t="s">
        <v>19</v>
      </c>
      <c r="E26" s="64" t="s">
        <v>23</v>
      </c>
      <c r="F26" s="65" t="s">
        <v>21</v>
      </c>
    </row>
    <row r="27" spans="2:6" ht="19.5" customHeight="1" x14ac:dyDescent="0.25">
      <c r="B27" s="61" t="s">
        <v>31</v>
      </c>
      <c r="C27" s="72"/>
      <c r="D27" s="63" t="s">
        <v>19</v>
      </c>
      <c r="E27" s="64" t="s">
        <v>23</v>
      </c>
      <c r="F27" s="65" t="s">
        <v>21</v>
      </c>
    </row>
    <row r="28" spans="2:6" ht="19.5" customHeight="1" x14ac:dyDescent="0.25">
      <c r="B28" s="213" t="s">
        <v>32</v>
      </c>
      <c r="C28" s="214"/>
      <c r="D28" s="63" t="s">
        <v>19</v>
      </c>
      <c r="E28" s="64" t="s">
        <v>23</v>
      </c>
      <c r="F28" s="65" t="s">
        <v>21</v>
      </c>
    </row>
    <row r="29" spans="2:6" ht="19.5" customHeight="1" x14ac:dyDescent="0.25">
      <c r="B29" s="236" t="s">
        <v>33</v>
      </c>
      <c r="C29" s="237"/>
      <c r="D29" s="74" t="s">
        <v>19</v>
      </c>
      <c r="E29" s="67" t="s">
        <v>23</v>
      </c>
      <c r="F29" s="68" t="s">
        <v>21</v>
      </c>
    </row>
    <row r="30" spans="2:6" ht="23.25" customHeight="1" x14ac:dyDescent="0.25">
      <c r="B30" s="54"/>
      <c r="C30" s="55" t="s">
        <v>34</v>
      </c>
      <c r="D30" s="75"/>
      <c r="E30" s="75"/>
      <c r="F30" s="76"/>
    </row>
    <row r="31" spans="2:6" ht="19.5" customHeight="1" x14ac:dyDescent="0.25">
      <c r="B31" s="234" t="s">
        <v>35</v>
      </c>
      <c r="C31" s="235"/>
      <c r="D31" s="58" t="s">
        <v>19</v>
      </c>
      <c r="E31" s="59" t="s">
        <v>20</v>
      </c>
      <c r="F31" s="60" t="s">
        <v>21</v>
      </c>
    </row>
    <row r="32" spans="2:6" ht="19.5" customHeight="1" x14ac:dyDescent="0.25">
      <c r="B32" s="77" t="s">
        <v>36</v>
      </c>
      <c r="C32" s="72"/>
      <c r="D32" s="63" t="s">
        <v>19</v>
      </c>
      <c r="E32" s="64" t="s">
        <v>23</v>
      </c>
      <c r="F32" s="65" t="s">
        <v>21</v>
      </c>
    </row>
    <row r="33" spans="2:6" ht="19.5" customHeight="1" x14ac:dyDescent="0.25">
      <c r="B33" s="213" t="s">
        <v>37</v>
      </c>
      <c r="C33" s="214"/>
      <c r="D33" s="63" t="s">
        <v>19</v>
      </c>
      <c r="E33" s="64" t="s">
        <v>20</v>
      </c>
      <c r="F33" s="65" t="s">
        <v>21</v>
      </c>
    </row>
    <row r="34" spans="2:6" ht="19.5" customHeight="1" x14ac:dyDescent="0.25">
      <c r="B34" s="61" t="s">
        <v>38</v>
      </c>
      <c r="C34" s="72"/>
      <c r="D34" s="63" t="s">
        <v>19</v>
      </c>
      <c r="E34" s="64" t="s">
        <v>20</v>
      </c>
      <c r="F34" s="65" t="s">
        <v>21</v>
      </c>
    </row>
    <row r="35" spans="2:6" ht="19.5" customHeight="1" x14ac:dyDescent="0.25">
      <c r="B35" s="66" t="s">
        <v>39</v>
      </c>
      <c r="C35" s="73"/>
      <c r="D35" s="74" t="s">
        <v>19</v>
      </c>
      <c r="E35" s="67" t="s">
        <v>23</v>
      </c>
      <c r="F35" s="68" t="s">
        <v>21</v>
      </c>
    </row>
    <row r="36" spans="2:6" ht="23.25" customHeight="1" x14ac:dyDescent="0.25">
      <c r="B36" s="54"/>
      <c r="C36" s="55" t="s">
        <v>40</v>
      </c>
      <c r="D36" s="78"/>
      <c r="E36" s="78"/>
      <c r="F36" s="79"/>
    </row>
    <row r="37" spans="2:6" ht="19.5" customHeight="1" x14ac:dyDescent="0.25">
      <c r="B37" s="234" t="s">
        <v>41</v>
      </c>
      <c r="C37" s="235"/>
      <c r="D37" s="63" t="s">
        <v>19</v>
      </c>
      <c r="E37" s="59" t="s">
        <v>23</v>
      </c>
      <c r="F37" s="80" t="s">
        <v>24</v>
      </c>
    </row>
    <row r="38" spans="2:6" ht="19.5" customHeight="1" x14ac:dyDescent="0.25">
      <c r="B38" s="213" t="s">
        <v>42</v>
      </c>
      <c r="C38" s="214"/>
      <c r="D38" s="63" t="s">
        <v>19</v>
      </c>
      <c r="E38" s="64" t="s">
        <v>23</v>
      </c>
      <c r="F38" s="81" t="s">
        <v>24</v>
      </c>
    </row>
    <row r="39" spans="2:6" ht="19.5" customHeight="1" x14ac:dyDescent="0.25">
      <c r="B39" s="213" t="s">
        <v>43</v>
      </c>
      <c r="C39" s="214"/>
      <c r="D39" s="63" t="s">
        <v>19</v>
      </c>
      <c r="E39" s="64" t="s">
        <v>23</v>
      </c>
      <c r="F39" s="81" t="s">
        <v>24</v>
      </c>
    </row>
    <row r="40" spans="2:6" ht="19.5" customHeight="1" x14ac:dyDescent="0.25">
      <c r="B40" s="213" t="s">
        <v>44</v>
      </c>
      <c r="C40" s="214"/>
      <c r="D40" s="63" t="s">
        <v>19</v>
      </c>
      <c r="E40" s="64" t="s">
        <v>23</v>
      </c>
      <c r="F40" s="81" t="s">
        <v>45</v>
      </c>
    </row>
    <row r="41" spans="2:6" ht="19.5" customHeight="1" x14ac:dyDescent="0.25">
      <c r="B41" s="213" t="s">
        <v>46</v>
      </c>
      <c r="C41" s="214"/>
      <c r="D41" s="63" t="s">
        <v>19</v>
      </c>
      <c r="E41" s="64" t="s">
        <v>23</v>
      </c>
      <c r="F41" s="81" t="s">
        <v>24</v>
      </c>
    </row>
    <row r="42" spans="2:6" ht="19.5" customHeight="1" x14ac:dyDescent="0.25">
      <c r="B42" s="213" t="s">
        <v>47</v>
      </c>
      <c r="C42" s="214"/>
      <c r="D42" s="63" t="s">
        <v>19</v>
      </c>
      <c r="E42" s="64" t="s">
        <v>23</v>
      </c>
      <c r="F42" s="81" t="s">
        <v>24</v>
      </c>
    </row>
    <row r="43" spans="2:6" ht="21" customHeight="1" x14ac:dyDescent="0.25">
      <c r="B43" s="213" t="s">
        <v>48</v>
      </c>
      <c r="C43" s="214"/>
      <c r="D43" s="63" t="s">
        <v>19</v>
      </c>
      <c r="E43" s="64" t="s">
        <v>23</v>
      </c>
      <c r="F43" s="81" t="s">
        <v>24</v>
      </c>
    </row>
    <row r="44" spans="2:6" ht="19.5" customHeight="1" x14ac:dyDescent="0.25">
      <c r="B44" s="213" t="s">
        <v>49</v>
      </c>
      <c r="C44" s="214"/>
      <c r="D44" s="63" t="s">
        <v>19</v>
      </c>
      <c r="E44" s="64" t="s">
        <v>23</v>
      </c>
      <c r="F44" s="81" t="s">
        <v>21</v>
      </c>
    </row>
    <row r="45" spans="2:6" ht="19.5" customHeight="1" x14ac:dyDescent="0.25">
      <c r="B45" s="213" t="s">
        <v>50</v>
      </c>
      <c r="C45" s="214"/>
      <c r="D45" s="63" t="s">
        <v>19</v>
      </c>
      <c r="E45" s="64" t="s">
        <v>23</v>
      </c>
      <c r="F45" s="81" t="s">
        <v>21</v>
      </c>
    </row>
    <row r="46" spans="2:6" ht="19.5" customHeight="1" x14ac:dyDescent="0.25">
      <c r="B46" s="213" t="s">
        <v>51</v>
      </c>
      <c r="C46" s="214"/>
      <c r="D46" s="63" t="s">
        <v>19</v>
      </c>
      <c r="E46" s="64" t="s">
        <v>23</v>
      </c>
      <c r="F46" s="65" t="s">
        <v>21</v>
      </c>
    </row>
    <row r="47" spans="2:6" ht="19.5" customHeight="1" x14ac:dyDescent="0.25">
      <c r="B47" s="213" t="s">
        <v>52</v>
      </c>
      <c r="C47" s="214"/>
      <c r="D47" s="63" t="s">
        <v>19</v>
      </c>
      <c r="E47" s="64" t="s">
        <v>23</v>
      </c>
      <c r="F47" s="81" t="s">
        <v>53</v>
      </c>
    </row>
    <row r="52" spans="2:2" hidden="1" x14ac:dyDescent="0.25">
      <c r="B52" s="6" t="s">
        <v>19</v>
      </c>
    </row>
    <row r="53" spans="2:2" hidden="1" x14ac:dyDescent="0.25">
      <c r="B53" s="7" t="s">
        <v>54</v>
      </c>
    </row>
    <row r="54" spans="2:2" hidden="1" x14ac:dyDescent="0.25">
      <c r="B54" s="7" t="s">
        <v>55</v>
      </c>
    </row>
    <row r="55" spans="2:2" hidden="1" x14ac:dyDescent="0.25"/>
    <row r="56" spans="2:2" hidden="1" x14ac:dyDescent="0.25">
      <c r="B56" t="s">
        <v>20</v>
      </c>
    </row>
    <row r="57" spans="2:2" hidden="1" x14ac:dyDescent="0.25">
      <c r="B57" t="s">
        <v>23</v>
      </c>
    </row>
  </sheetData>
  <mergeCells count="26">
    <mergeCell ref="B28:C28"/>
    <mergeCell ref="B29:C29"/>
    <mergeCell ref="B45:C45"/>
    <mergeCell ref="B46:C46"/>
    <mergeCell ref="B39:C39"/>
    <mergeCell ref="B40:C40"/>
    <mergeCell ref="B41:C41"/>
    <mergeCell ref="B44:C44"/>
    <mergeCell ref="B42:C42"/>
    <mergeCell ref="B43:C43"/>
    <mergeCell ref="B47:C47"/>
    <mergeCell ref="B6:F6"/>
    <mergeCell ref="B7:F14"/>
    <mergeCell ref="B16:F16"/>
    <mergeCell ref="C2:E4"/>
    <mergeCell ref="F2:F4"/>
    <mergeCell ref="B2:B4"/>
    <mergeCell ref="F17:F18"/>
    <mergeCell ref="E17:E18"/>
    <mergeCell ref="D17:D18"/>
    <mergeCell ref="B15:F15"/>
    <mergeCell ref="B38:C38"/>
    <mergeCell ref="B37:C37"/>
    <mergeCell ref="B33:C33"/>
    <mergeCell ref="B31:C31"/>
    <mergeCell ref="B25:C25"/>
  </mergeCells>
  <phoneticPr fontId="1" type="noConversion"/>
  <dataValidations count="2">
    <dataValidation type="list" allowBlank="1" showInputMessage="1" showErrorMessage="1" sqref="D24:D29 D19:D22 D31:D35 D37:D47" xr:uid="{00000000-0002-0000-0100-000000000000}">
      <formula1>$B$52:$B$54</formula1>
    </dataValidation>
    <dataValidation type="list" allowBlank="1" showInputMessage="1" showErrorMessage="1" sqref="E24:E29 E19:E22 E31:E35 E37:E47" xr:uid="{00000000-0002-0000-0100-000001000000}">
      <formula1>$B$56:$B$57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7"/>
  <sheetViews>
    <sheetView showGridLines="0" topLeftCell="A46" zoomScale="80" zoomScaleNormal="80" zoomScalePageLayoutView="70" workbookViewId="0">
      <selection activeCell="B6" sqref="B6:L6"/>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84"/>
      <c r="C2" s="197" t="s">
        <v>8</v>
      </c>
      <c r="D2" s="198"/>
      <c r="E2" s="198"/>
      <c r="F2" s="198"/>
      <c r="G2" s="198"/>
      <c r="H2" s="198"/>
      <c r="I2" s="198"/>
      <c r="J2" s="199"/>
      <c r="K2" s="168" t="s">
        <v>1</v>
      </c>
      <c r="L2" s="244"/>
    </row>
    <row r="3" spans="2:17" ht="42" customHeight="1" x14ac:dyDescent="0.25">
      <c r="B3" s="184"/>
      <c r="C3" s="200"/>
      <c r="D3" s="201"/>
      <c r="E3" s="201"/>
      <c r="F3" s="201"/>
      <c r="G3" s="201"/>
      <c r="H3" s="201"/>
      <c r="I3" s="201"/>
      <c r="J3" s="202"/>
      <c r="K3" s="245"/>
      <c r="L3" s="246"/>
    </row>
    <row r="4" spans="2:17" ht="36.75" customHeight="1" x14ac:dyDescent="0.25">
      <c r="B4" s="184"/>
      <c r="C4" s="203"/>
      <c r="D4" s="204"/>
      <c r="E4" s="204"/>
      <c r="F4" s="204"/>
      <c r="G4" s="204"/>
      <c r="H4" s="204"/>
      <c r="I4" s="204"/>
      <c r="J4" s="205"/>
      <c r="K4" s="247"/>
      <c r="L4" s="248"/>
    </row>
    <row r="5" spans="2:17" ht="24.75" customHeight="1" thickBot="1" x14ac:dyDescent="0.3">
      <c r="C5" s="12"/>
      <c r="D5" s="13"/>
      <c r="E5" s="13"/>
      <c r="F5" s="13"/>
      <c r="G5" s="13"/>
      <c r="H5"/>
      <c r="L5"/>
    </row>
    <row r="6" spans="2:17" ht="103.5" customHeight="1" x14ac:dyDescent="0.25">
      <c r="B6" s="256" t="s">
        <v>202</v>
      </c>
      <c r="C6" s="257"/>
      <c r="D6" s="257"/>
      <c r="E6" s="257"/>
      <c r="F6" s="257"/>
      <c r="G6" s="257"/>
      <c r="H6" s="257"/>
      <c r="I6" s="257"/>
      <c r="J6" s="257"/>
      <c r="K6" s="257"/>
      <c r="L6" s="258"/>
      <c r="M6" s="1"/>
      <c r="N6" s="1"/>
      <c r="O6" s="1"/>
      <c r="P6" s="1"/>
      <c r="Q6" s="1"/>
    </row>
    <row r="7" spans="2:17" ht="24.75" customHeight="1" x14ac:dyDescent="0.25">
      <c r="B7" s="241" t="s">
        <v>11</v>
      </c>
      <c r="C7" s="242"/>
      <c r="D7" s="242"/>
      <c r="E7" s="242"/>
      <c r="F7" s="242"/>
      <c r="G7" s="242"/>
      <c r="H7" s="242"/>
      <c r="I7" s="242"/>
      <c r="J7" s="242"/>
      <c r="K7" s="242"/>
      <c r="L7" s="243"/>
    </row>
    <row r="8" spans="2:17" ht="18" customHeight="1" x14ac:dyDescent="0.3">
      <c r="B8" s="128" t="s">
        <v>56</v>
      </c>
      <c r="C8" s="129"/>
      <c r="D8" s="129"/>
      <c r="E8" s="129"/>
      <c r="F8" s="129"/>
      <c r="G8" s="129"/>
      <c r="H8" s="129"/>
      <c r="I8" s="129"/>
      <c r="J8" s="129"/>
      <c r="K8" s="129"/>
      <c r="L8" s="130"/>
    </row>
    <row r="9" spans="2:17" ht="15.6" x14ac:dyDescent="0.3">
      <c r="B9" s="128" t="s">
        <v>57</v>
      </c>
      <c r="C9" s="131"/>
      <c r="D9" s="131"/>
      <c r="E9" s="131"/>
      <c r="F9" s="131"/>
      <c r="G9" s="131"/>
      <c r="H9" s="131"/>
      <c r="I9" s="132"/>
      <c r="J9" s="131"/>
      <c r="K9" s="131"/>
      <c r="L9" s="133"/>
    </row>
    <row r="10" spans="2:17" ht="15.6" x14ac:dyDescent="0.3">
      <c r="B10" s="128" t="s">
        <v>58</v>
      </c>
      <c r="C10" s="131"/>
      <c r="D10" s="131"/>
      <c r="E10" s="131"/>
      <c r="F10" s="131"/>
      <c r="G10" s="131"/>
      <c r="H10" s="131"/>
      <c r="I10" s="131"/>
      <c r="J10" s="131"/>
      <c r="K10" s="131"/>
      <c r="L10" s="133"/>
    </row>
    <row r="11" spans="2:17" ht="15.6" x14ac:dyDescent="0.3">
      <c r="B11" s="128" t="s">
        <v>59</v>
      </c>
      <c r="C11" s="131"/>
      <c r="D11" s="131"/>
      <c r="E11" s="131"/>
      <c r="F11" s="131"/>
      <c r="G11" s="131"/>
      <c r="H11" s="131"/>
      <c r="I11" s="131"/>
      <c r="J11" s="131"/>
      <c r="K11" s="131"/>
      <c r="L11" s="133"/>
    </row>
    <row r="12" spans="2:17" ht="18" customHeight="1" x14ac:dyDescent="0.25">
      <c r="B12" s="238" t="s">
        <v>60</v>
      </c>
      <c r="C12" s="239"/>
      <c r="D12" s="239"/>
      <c r="E12" s="239"/>
      <c r="F12" s="239"/>
      <c r="G12" s="239"/>
      <c r="H12" s="239"/>
      <c r="I12" s="239"/>
      <c r="J12" s="239"/>
      <c r="K12" s="239"/>
      <c r="L12" s="240"/>
    </row>
    <row r="13" spans="2:17" ht="15.6" x14ac:dyDescent="0.3">
      <c r="B13" s="128" t="s">
        <v>61</v>
      </c>
      <c r="C13" s="131"/>
      <c r="D13" s="131"/>
      <c r="E13" s="131"/>
      <c r="F13" s="131"/>
      <c r="G13" s="131"/>
      <c r="H13" s="131"/>
      <c r="I13" s="131"/>
      <c r="J13" s="131"/>
      <c r="K13" s="131"/>
      <c r="L13" s="133"/>
    </row>
    <row r="14" spans="2:17" ht="7.5" customHeight="1" thickBot="1" x14ac:dyDescent="0.3">
      <c r="B14" s="85"/>
      <c r="C14" s="86"/>
      <c r="D14" s="86"/>
      <c r="E14" s="86"/>
      <c r="F14" s="86"/>
      <c r="G14" s="86"/>
      <c r="H14" s="86"/>
      <c r="I14" s="86"/>
      <c r="J14" s="86"/>
      <c r="K14" s="86"/>
      <c r="L14" s="87"/>
    </row>
    <row r="15" spans="2:17" ht="33.75" customHeight="1" thickBot="1" x14ac:dyDescent="0.3">
      <c r="B15" s="253" t="s">
        <v>62</v>
      </c>
      <c r="C15" s="254"/>
      <c r="D15" s="254"/>
      <c r="E15" s="254"/>
      <c r="F15" s="254"/>
      <c r="G15" s="255"/>
      <c r="H15" s="250" t="s">
        <v>63</v>
      </c>
      <c r="I15" s="251"/>
      <c r="J15" s="251"/>
      <c r="K15" s="251"/>
      <c r="L15" s="252"/>
    </row>
    <row r="16" spans="2:17" ht="40.5" customHeight="1" thickBot="1" x14ac:dyDescent="0.3">
      <c r="B16" s="88" t="s">
        <v>64</v>
      </c>
      <c r="C16" s="259" t="s">
        <v>65</v>
      </c>
      <c r="D16" s="259"/>
      <c r="E16" s="259"/>
      <c r="F16" s="259"/>
      <c r="G16" s="259"/>
      <c r="H16" s="89" t="s">
        <v>66</v>
      </c>
      <c r="I16" s="89" t="s">
        <v>67</v>
      </c>
      <c r="J16" s="89" t="s">
        <v>68</v>
      </c>
      <c r="K16" s="89" t="s">
        <v>69</v>
      </c>
      <c r="L16" s="90" t="s">
        <v>70</v>
      </c>
    </row>
    <row r="17" spans="2:12" ht="53.25" customHeight="1" x14ac:dyDescent="0.25">
      <c r="B17" s="93" t="s">
        <v>17</v>
      </c>
      <c r="C17" s="249" t="s">
        <v>22</v>
      </c>
      <c r="D17" s="249"/>
      <c r="E17" s="249"/>
      <c r="F17" s="249"/>
      <c r="G17" s="249"/>
      <c r="H17" s="94" t="s">
        <v>71</v>
      </c>
      <c r="I17" s="91">
        <v>1</v>
      </c>
      <c r="J17" s="92">
        <v>2</v>
      </c>
      <c r="K17" s="92">
        <f t="shared" ref="K17:K35" si="0">+I17+J17</f>
        <v>3</v>
      </c>
      <c r="L17" s="95" t="str">
        <f t="shared" ref="L17:L35" si="1">IF(K17&lt;=4,"BAJO",IF(K17=5,"MEDIO",IF(K17=6,"ALTO",IF(K17=7,"ALTO","EXTREMO"))))</f>
        <v>BAJO</v>
      </c>
    </row>
    <row r="18" spans="2:12" ht="53.25" customHeight="1" x14ac:dyDescent="0.25">
      <c r="B18" s="93" t="s">
        <v>27</v>
      </c>
      <c r="C18" s="249" t="s">
        <v>28</v>
      </c>
      <c r="D18" s="249"/>
      <c r="E18" s="249"/>
      <c r="F18" s="249"/>
      <c r="G18" s="249"/>
      <c r="H18" s="94" t="s">
        <v>72</v>
      </c>
      <c r="I18" s="91">
        <v>2</v>
      </c>
      <c r="J18" s="92">
        <v>2</v>
      </c>
      <c r="K18" s="92">
        <f t="shared" si="0"/>
        <v>4</v>
      </c>
      <c r="L18" s="95" t="str">
        <f t="shared" si="1"/>
        <v>BAJO</v>
      </c>
    </row>
    <row r="19" spans="2:12" ht="53.25" customHeight="1" x14ac:dyDescent="0.25">
      <c r="B19" s="93" t="s">
        <v>27</v>
      </c>
      <c r="C19" s="249" t="s">
        <v>30</v>
      </c>
      <c r="D19" s="249"/>
      <c r="E19" s="249"/>
      <c r="F19" s="249"/>
      <c r="G19" s="249"/>
      <c r="H19" s="94" t="s">
        <v>73</v>
      </c>
      <c r="I19" s="91">
        <v>1</v>
      </c>
      <c r="J19" s="92">
        <v>2</v>
      </c>
      <c r="K19" s="92">
        <f t="shared" si="0"/>
        <v>3</v>
      </c>
      <c r="L19" s="95" t="str">
        <f t="shared" si="1"/>
        <v>BAJO</v>
      </c>
    </row>
    <row r="20" spans="2:12" ht="53.25" customHeight="1" x14ac:dyDescent="0.25">
      <c r="B20" s="93" t="s">
        <v>27</v>
      </c>
      <c r="C20" s="249" t="s">
        <v>31</v>
      </c>
      <c r="D20" s="249"/>
      <c r="E20" s="249"/>
      <c r="F20" s="249"/>
      <c r="G20" s="249"/>
      <c r="H20" s="94" t="s">
        <v>74</v>
      </c>
      <c r="I20" s="91">
        <v>1</v>
      </c>
      <c r="J20" s="92">
        <v>3</v>
      </c>
      <c r="K20" s="92">
        <f t="shared" si="0"/>
        <v>4</v>
      </c>
      <c r="L20" s="95" t="str">
        <f t="shared" si="1"/>
        <v>BAJO</v>
      </c>
    </row>
    <row r="21" spans="2:12" ht="53.25" customHeight="1" x14ac:dyDescent="0.25">
      <c r="B21" s="93" t="s">
        <v>27</v>
      </c>
      <c r="C21" s="249" t="s">
        <v>32</v>
      </c>
      <c r="D21" s="249"/>
      <c r="E21" s="249"/>
      <c r="F21" s="249"/>
      <c r="G21" s="249"/>
      <c r="H21" s="94" t="s">
        <v>75</v>
      </c>
      <c r="I21" s="91">
        <v>2</v>
      </c>
      <c r="J21" s="92">
        <v>3</v>
      </c>
      <c r="K21" s="92">
        <f t="shared" si="0"/>
        <v>5</v>
      </c>
      <c r="L21" s="95" t="str">
        <f t="shared" si="1"/>
        <v>MEDIO</v>
      </c>
    </row>
    <row r="22" spans="2:12" ht="53.25" customHeight="1" x14ac:dyDescent="0.25">
      <c r="B22" s="93" t="s">
        <v>27</v>
      </c>
      <c r="C22" s="249" t="s">
        <v>33</v>
      </c>
      <c r="D22" s="249"/>
      <c r="E22" s="249"/>
      <c r="F22" s="249"/>
      <c r="G22" s="249"/>
      <c r="H22" s="94" t="s">
        <v>76</v>
      </c>
      <c r="I22" s="91">
        <v>1</v>
      </c>
      <c r="J22" s="92">
        <v>2</v>
      </c>
      <c r="K22" s="92">
        <f t="shared" si="0"/>
        <v>3</v>
      </c>
      <c r="L22" s="95" t="str">
        <f t="shared" si="1"/>
        <v>BAJO</v>
      </c>
    </row>
    <row r="23" spans="2:12" ht="53.25" customHeight="1" x14ac:dyDescent="0.25">
      <c r="B23" s="93" t="s">
        <v>34</v>
      </c>
      <c r="C23" s="249" t="s">
        <v>35</v>
      </c>
      <c r="D23" s="249"/>
      <c r="E23" s="249"/>
      <c r="F23" s="249"/>
      <c r="G23" s="249"/>
      <c r="H23" s="94" t="s">
        <v>77</v>
      </c>
      <c r="I23" s="91">
        <v>1</v>
      </c>
      <c r="J23" s="92">
        <v>2</v>
      </c>
      <c r="K23" s="92">
        <f t="shared" si="0"/>
        <v>3</v>
      </c>
      <c r="L23" s="95" t="str">
        <f t="shared" si="1"/>
        <v>BAJO</v>
      </c>
    </row>
    <row r="24" spans="2:12" ht="53.25" customHeight="1" x14ac:dyDescent="0.25">
      <c r="B24" s="93" t="s">
        <v>34</v>
      </c>
      <c r="C24" s="249" t="s">
        <v>36</v>
      </c>
      <c r="D24" s="249"/>
      <c r="E24" s="249"/>
      <c r="F24" s="249"/>
      <c r="G24" s="249"/>
      <c r="H24" s="94" t="s">
        <v>78</v>
      </c>
      <c r="I24" s="91">
        <v>2</v>
      </c>
      <c r="J24" s="92">
        <v>2</v>
      </c>
      <c r="K24" s="92">
        <f t="shared" si="0"/>
        <v>4</v>
      </c>
      <c r="L24" s="95" t="str">
        <f t="shared" si="1"/>
        <v>BAJO</v>
      </c>
    </row>
    <row r="25" spans="2:12" ht="53.25" customHeight="1" x14ac:dyDescent="0.25">
      <c r="B25" s="93" t="s">
        <v>34</v>
      </c>
      <c r="C25" s="249" t="s">
        <v>37</v>
      </c>
      <c r="D25" s="249"/>
      <c r="E25" s="249"/>
      <c r="F25" s="249"/>
      <c r="G25" s="249"/>
      <c r="H25" s="94" t="s">
        <v>79</v>
      </c>
      <c r="I25" s="91">
        <v>1</v>
      </c>
      <c r="J25" s="92">
        <v>2</v>
      </c>
      <c r="K25" s="92">
        <f t="shared" si="0"/>
        <v>3</v>
      </c>
      <c r="L25" s="95" t="str">
        <f t="shared" si="1"/>
        <v>BAJO</v>
      </c>
    </row>
    <row r="26" spans="2:12" ht="53.25" customHeight="1" x14ac:dyDescent="0.25">
      <c r="B26" s="93" t="s">
        <v>34</v>
      </c>
      <c r="C26" s="249" t="s">
        <v>38</v>
      </c>
      <c r="D26" s="249"/>
      <c r="E26" s="249"/>
      <c r="F26" s="249"/>
      <c r="G26" s="249"/>
      <c r="H26" s="94" t="s">
        <v>80</v>
      </c>
      <c r="I26" s="91">
        <v>2</v>
      </c>
      <c r="J26" s="92">
        <v>3</v>
      </c>
      <c r="K26" s="92">
        <f t="shared" si="0"/>
        <v>5</v>
      </c>
      <c r="L26" s="95" t="str">
        <f t="shared" si="1"/>
        <v>MEDIO</v>
      </c>
    </row>
    <row r="27" spans="2:12" ht="53.25" customHeight="1" x14ac:dyDescent="0.25">
      <c r="B27" s="93" t="s">
        <v>34</v>
      </c>
      <c r="C27" s="249" t="s">
        <v>39</v>
      </c>
      <c r="D27" s="249"/>
      <c r="E27" s="249"/>
      <c r="F27" s="249"/>
      <c r="G27" s="249"/>
      <c r="H27" s="94" t="s">
        <v>81</v>
      </c>
      <c r="I27" s="91">
        <v>2</v>
      </c>
      <c r="J27" s="92">
        <v>2</v>
      </c>
      <c r="K27" s="92">
        <f t="shared" si="0"/>
        <v>4</v>
      </c>
      <c r="L27" s="95" t="str">
        <f t="shared" si="1"/>
        <v>BAJO</v>
      </c>
    </row>
    <row r="28" spans="2:12" ht="53.25" customHeight="1" x14ac:dyDescent="0.25">
      <c r="B28" s="93" t="s">
        <v>40</v>
      </c>
      <c r="C28" s="249" t="s">
        <v>41</v>
      </c>
      <c r="D28" s="249"/>
      <c r="E28" s="249"/>
      <c r="F28" s="249"/>
      <c r="G28" s="249"/>
      <c r="H28" s="94" t="s">
        <v>82</v>
      </c>
      <c r="I28" s="91">
        <v>2</v>
      </c>
      <c r="J28" s="92">
        <v>3</v>
      </c>
      <c r="K28" s="92">
        <f t="shared" si="0"/>
        <v>5</v>
      </c>
      <c r="L28" s="95" t="str">
        <f t="shared" si="1"/>
        <v>MEDIO</v>
      </c>
    </row>
    <row r="29" spans="2:12" ht="53.25" customHeight="1" x14ac:dyDescent="0.25">
      <c r="B29" s="93" t="s">
        <v>40</v>
      </c>
      <c r="C29" s="249" t="s">
        <v>43</v>
      </c>
      <c r="D29" s="249"/>
      <c r="E29" s="249"/>
      <c r="F29" s="249"/>
      <c r="G29" s="249"/>
      <c r="H29" s="94" t="s">
        <v>83</v>
      </c>
      <c r="I29" s="91">
        <v>3</v>
      </c>
      <c r="J29" s="92">
        <v>3</v>
      </c>
      <c r="K29" s="92">
        <f t="shared" si="0"/>
        <v>6</v>
      </c>
      <c r="L29" s="95" t="str">
        <f t="shared" si="1"/>
        <v>ALTO</v>
      </c>
    </row>
    <row r="30" spans="2:12" ht="53.25" customHeight="1" x14ac:dyDescent="0.25">
      <c r="B30" s="93" t="s">
        <v>40</v>
      </c>
      <c r="C30" s="249" t="s">
        <v>44</v>
      </c>
      <c r="D30" s="249"/>
      <c r="E30" s="249"/>
      <c r="F30" s="249"/>
      <c r="G30" s="249"/>
      <c r="H30" s="94" t="s">
        <v>84</v>
      </c>
      <c r="I30" s="91">
        <v>2</v>
      </c>
      <c r="J30" s="92">
        <v>3</v>
      </c>
      <c r="K30" s="92">
        <f t="shared" si="0"/>
        <v>5</v>
      </c>
      <c r="L30" s="95" t="str">
        <f t="shared" si="1"/>
        <v>MEDIO</v>
      </c>
    </row>
    <row r="31" spans="2:12" ht="53.25" customHeight="1" x14ac:dyDescent="0.25">
      <c r="B31" s="134" t="s">
        <v>40</v>
      </c>
      <c r="C31" s="262" t="s">
        <v>46</v>
      </c>
      <c r="D31" s="263"/>
      <c r="E31" s="263"/>
      <c r="F31" s="263"/>
      <c r="G31" s="264"/>
      <c r="H31" s="135" t="s">
        <v>85</v>
      </c>
      <c r="I31" s="136">
        <v>2</v>
      </c>
      <c r="J31" s="137">
        <v>3</v>
      </c>
      <c r="K31" s="92">
        <f t="shared" si="0"/>
        <v>5</v>
      </c>
      <c r="L31" s="95" t="str">
        <f t="shared" si="1"/>
        <v>MEDIO</v>
      </c>
    </row>
    <row r="32" spans="2:12" ht="53.25" customHeight="1" x14ac:dyDescent="0.25">
      <c r="B32" s="134" t="s">
        <v>40</v>
      </c>
      <c r="C32" s="262" t="s">
        <v>48</v>
      </c>
      <c r="D32" s="263"/>
      <c r="E32" s="263"/>
      <c r="F32" s="263"/>
      <c r="G32" s="264"/>
      <c r="H32" s="135" t="s">
        <v>86</v>
      </c>
      <c r="I32" s="136">
        <v>2</v>
      </c>
      <c r="J32" s="137">
        <v>3</v>
      </c>
      <c r="K32" s="92">
        <f t="shared" si="0"/>
        <v>5</v>
      </c>
      <c r="L32" s="95" t="str">
        <f t="shared" si="1"/>
        <v>MEDIO</v>
      </c>
    </row>
    <row r="33" spans="2:14" ht="53.25" customHeight="1" x14ac:dyDescent="0.25">
      <c r="B33" s="134" t="s">
        <v>40</v>
      </c>
      <c r="C33" s="262" t="s">
        <v>49</v>
      </c>
      <c r="D33" s="263"/>
      <c r="E33" s="263"/>
      <c r="F33" s="263"/>
      <c r="G33" s="264"/>
      <c r="H33" s="135" t="s">
        <v>87</v>
      </c>
      <c r="I33" s="136">
        <v>2</v>
      </c>
      <c r="J33" s="136">
        <v>3</v>
      </c>
      <c r="K33" s="92">
        <f t="shared" si="0"/>
        <v>5</v>
      </c>
      <c r="L33" s="95" t="str">
        <f t="shared" si="1"/>
        <v>MEDIO</v>
      </c>
    </row>
    <row r="34" spans="2:14" ht="53.25" customHeight="1" x14ac:dyDescent="0.25">
      <c r="B34" s="134" t="s">
        <v>40</v>
      </c>
      <c r="C34" s="262" t="s">
        <v>51</v>
      </c>
      <c r="D34" s="265"/>
      <c r="E34" s="265"/>
      <c r="F34" s="265"/>
      <c r="G34" s="266"/>
      <c r="H34" s="135" t="s">
        <v>88</v>
      </c>
      <c r="I34" s="136">
        <v>2</v>
      </c>
      <c r="J34" s="137">
        <v>3</v>
      </c>
      <c r="K34" s="92">
        <f t="shared" si="0"/>
        <v>5</v>
      </c>
      <c r="L34" s="95" t="str">
        <f t="shared" si="1"/>
        <v>MEDIO</v>
      </c>
    </row>
    <row r="35" spans="2:14" ht="53.25" customHeight="1" thickBot="1" x14ac:dyDescent="0.3">
      <c r="B35" s="96" t="s">
        <v>40</v>
      </c>
      <c r="C35" s="261" t="s">
        <v>52</v>
      </c>
      <c r="D35" s="261"/>
      <c r="E35" s="261"/>
      <c r="F35" s="261"/>
      <c r="G35" s="261"/>
      <c r="H35" s="97" t="s">
        <v>89</v>
      </c>
      <c r="I35" s="98">
        <v>2</v>
      </c>
      <c r="J35" s="99">
        <v>2</v>
      </c>
      <c r="K35" s="99">
        <f t="shared" si="0"/>
        <v>4</v>
      </c>
      <c r="L35" s="100" t="str">
        <f t="shared" si="1"/>
        <v>BAJO</v>
      </c>
    </row>
    <row r="36" spans="2:14" ht="12.75" customHeight="1" x14ac:dyDescent="0.25">
      <c r="B36" s="101"/>
      <c r="C36" s="102"/>
      <c r="D36" s="102"/>
      <c r="E36" s="102"/>
      <c r="F36" s="102"/>
      <c r="G36" s="102"/>
      <c r="H36" s="102"/>
      <c r="I36" s="102"/>
      <c r="J36" s="102"/>
      <c r="K36" s="102"/>
      <c r="L36" s="103"/>
    </row>
    <row r="37" spans="2:14" ht="13.2" x14ac:dyDescent="0.25">
      <c r="B37" s="82"/>
      <c r="C37" s="284"/>
      <c r="D37" s="284"/>
      <c r="E37" s="284"/>
      <c r="F37" s="83"/>
      <c r="G37" s="83"/>
      <c r="H37" s="270"/>
      <c r="I37" s="270"/>
      <c r="J37" s="83"/>
      <c r="K37" s="83"/>
      <c r="L37" s="84"/>
    </row>
    <row r="38" spans="2:14" ht="19.5" customHeight="1" x14ac:dyDescent="0.25">
      <c r="B38" s="267" t="s">
        <v>90</v>
      </c>
      <c r="C38" s="268" t="s">
        <v>91</v>
      </c>
      <c r="D38" s="268"/>
      <c r="E38" s="104" t="s">
        <v>92</v>
      </c>
      <c r="F38" s="83"/>
      <c r="G38" s="260" t="s">
        <v>68</v>
      </c>
      <c r="H38" s="105" t="s">
        <v>93</v>
      </c>
      <c r="I38" s="105" t="s">
        <v>92</v>
      </c>
      <c r="J38" s="83"/>
      <c r="K38" s="83"/>
      <c r="L38" s="84"/>
    </row>
    <row r="39" spans="2:14" ht="21" customHeight="1" x14ac:dyDescent="0.25">
      <c r="B39" s="267"/>
      <c r="C39" s="269" t="s">
        <v>94</v>
      </c>
      <c r="D39" s="269"/>
      <c r="E39" s="106">
        <v>1</v>
      </c>
      <c r="F39" s="83"/>
      <c r="G39" s="260"/>
      <c r="H39" s="106" t="s">
        <v>95</v>
      </c>
      <c r="I39" s="107">
        <v>1</v>
      </c>
      <c r="J39" s="83"/>
      <c r="K39" s="83"/>
      <c r="L39" s="84"/>
    </row>
    <row r="40" spans="2:14" ht="15.75" customHeight="1" x14ac:dyDescent="0.25">
      <c r="B40" s="267"/>
      <c r="C40" s="269" t="s">
        <v>96</v>
      </c>
      <c r="D40" s="269"/>
      <c r="E40" s="106">
        <v>2</v>
      </c>
      <c r="F40" s="83"/>
      <c r="G40" s="260"/>
      <c r="H40" s="106" t="s">
        <v>97</v>
      </c>
      <c r="I40" s="107">
        <v>2</v>
      </c>
      <c r="J40" s="83"/>
      <c r="K40" s="83"/>
      <c r="L40" s="84"/>
      <c r="N40" s="5"/>
    </row>
    <row r="41" spans="2:14" ht="24.75" customHeight="1" x14ac:dyDescent="0.25">
      <c r="B41" s="267"/>
      <c r="C41" s="269" t="s">
        <v>98</v>
      </c>
      <c r="D41" s="269"/>
      <c r="E41" s="106">
        <v>3</v>
      </c>
      <c r="F41" s="83"/>
      <c r="G41" s="260"/>
      <c r="H41" s="106" t="s">
        <v>99</v>
      </c>
      <c r="I41" s="107">
        <v>3</v>
      </c>
      <c r="J41" s="83"/>
      <c r="K41" s="83"/>
      <c r="L41" s="84"/>
    </row>
    <row r="42" spans="2:14" ht="18" customHeight="1" x14ac:dyDescent="0.25">
      <c r="B42" s="267"/>
      <c r="C42" s="269" t="s">
        <v>100</v>
      </c>
      <c r="D42" s="269"/>
      <c r="E42" s="106">
        <v>4</v>
      </c>
      <c r="F42" s="83"/>
      <c r="G42" s="260"/>
      <c r="H42" s="106" t="s">
        <v>101</v>
      </c>
      <c r="I42" s="107">
        <v>4</v>
      </c>
      <c r="J42" s="83"/>
      <c r="K42" s="83"/>
      <c r="L42" s="84"/>
    </row>
    <row r="43" spans="2:14" ht="29.25" customHeight="1" x14ac:dyDescent="0.25">
      <c r="B43" s="267"/>
      <c r="C43" s="269" t="s">
        <v>102</v>
      </c>
      <c r="D43" s="269"/>
      <c r="E43" s="106">
        <v>5</v>
      </c>
      <c r="F43" s="83"/>
      <c r="G43" s="260"/>
      <c r="H43" s="106" t="s">
        <v>103</v>
      </c>
      <c r="I43" s="107">
        <v>5</v>
      </c>
      <c r="J43" s="83"/>
      <c r="K43" s="83"/>
      <c r="L43" s="84"/>
    </row>
    <row r="44" spans="2:14" ht="16.5" customHeight="1" x14ac:dyDescent="0.25">
      <c r="B44" s="108"/>
      <c r="C44" s="109"/>
      <c r="D44" s="109"/>
      <c r="E44" s="109"/>
      <c r="F44" s="83"/>
      <c r="G44" s="109"/>
      <c r="H44" s="109"/>
      <c r="I44" s="109"/>
      <c r="J44" s="109"/>
      <c r="K44" s="109"/>
      <c r="L44" s="84"/>
    </row>
    <row r="45" spans="2:14" ht="16.5" customHeight="1" x14ac:dyDescent="0.25">
      <c r="B45" s="108"/>
      <c r="C45" s="270" t="s">
        <v>104</v>
      </c>
      <c r="D45" s="270"/>
      <c r="E45" s="270"/>
      <c r="F45" s="270"/>
      <c r="G45" s="270"/>
      <c r="H45" s="281"/>
      <c r="I45" s="281"/>
      <c r="J45" s="281"/>
      <c r="K45" s="281"/>
      <c r="L45" s="84"/>
    </row>
    <row r="46" spans="2:14" ht="69.75" customHeight="1" x14ac:dyDescent="0.25">
      <c r="B46" s="108"/>
      <c r="C46" s="269" t="s">
        <v>105</v>
      </c>
      <c r="D46" s="269"/>
      <c r="E46" s="269"/>
      <c r="F46" s="106" t="s">
        <v>106</v>
      </c>
      <c r="G46" s="106" t="s">
        <v>107</v>
      </c>
      <c r="H46" s="106" t="s">
        <v>108</v>
      </c>
      <c r="I46" s="269" t="s">
        <v>109</v>
      </c>
      <c r="J46" s="269"/>
      <c r="K46" s="269" t="s">
        <v>110</v>
      </c>
      <c r="L46" s="271"/>
    </row>
    <row r="47" spans="2:14" ht="69.75" customHeight="1" x14ac:dyDescent="0.25">
      <c r="B47" s="108"/>
      <c r="C47" s="269" t="s">
        <v>111</v>
      </c>
      <c r="D47" s="269"/>
      <c r="E47" s="269"/>
      <c r="F47" s="106" t="s">
        <v>112</v>
      </c>
      <c r="G47" s="106" t="s">
        <v>113</v>
      </c>
      <c r="H47" s="106" t="s">
        <v>114</v>
      </c>
      <c r="I47" s="269" t="s">
        <v>115</v>
      </c>
      <c r="J47" s="269"/>
      <c r="K47" s="269" t="s">
        <v>116</v>
      </c>
      <c r="L47" s="271"/>
    </row>
    <row r="48" spans="2:14" ht="13.2" x14ac:dyDescent="0.25">
      <c r="B48" s="82"/>
      <c r="C48" s="268" t="s">
        <v>117</v>
      </c>
      <c r="D48" s="268"/>
      <c r="E48" s="268" t="s">
        <v>92</v>
      </c>
      <c r="F48" s="110" t="s">
        <v>95</v>
      </c>
      <c r="G48" s="110" t="s">
        <v>97</v>
      </c>
      <c r="H48" s="111" t="s">
        <v>99</v>
      </c>
      <c r="I48" s="273" t="s">
        <v>101</v>
      </c>
      <c r="J48" s="273"/>
      <c r="K48" s="268" t="s">
        <v>103</v>
      </c>
      <c r="L48" s="282"/>
    </row>
    <row r="49" spans="2:12" ht="13.2" x14ac:dyDescent="0.25">
      <c r="B49" s="82"/>
      <c r="C49" s="268"/>
      <c r="D49" s="268"/>
      <c r="E49" s="268"/>
      <c r="F49" s="112">
        <v>1</v>
      </c>
      <c r="G49" s="112">
        <v>2</v>
      </c>
      <c r="H49" s="112">
        <v>3</v>
      </c>
      <c r="I49" s="279">
        <v>4</v>
      </c>
      <c r="J49" s="279"/>
      <c r="K49" s="279">
        <v>5</v>
      </c>
      <c r="L49" s="283"/>
    </row>
    <row r="50" spans="2:12" ht="19.5" customHeight="1" x14ac:dyDescent="0.25">
      <c r="B50" s="82"/>
      <c r="C50" s="269" t="s">
        <v>94</v>
      </c>
      <c r="D50" s="269"/>
      <c r="E50" s="113">
        <v>1</v>
      </c>
      <c r="F50" s="114">
        <v>2</v>
      </c>
      <c r="G50" s="114">
        <v>3</v>
      </c>
      <c r="H50" s="114">
        <v>4</v>
      </c>
      <c r="I50" s="280">
        <v>5</v>
      </c>
      <c r="J50" s="280"/>
      <c r="K50" s="274">
        <v>6</v>
      </c>
      <c r="L50" s="275"/>
    </row>
    <row r="51" spans="2:12" ht="21.75" customHeight="1" x14ac:dyDescent="0.25">
      <c r="B51" s="82"/>
      <c r="C51" s="269" t="s">
        <v>96</v>
      </c>
      <c r="D51" s="269"/>
      <c r="E51" s="113">
        <v>2</v>
      </c>
      <c r="F51" s="114">
        <v>3</v>
      </c>
      <c r="G51" s="114">
        <v>4</v>
      </c>
      <c r="H51" s="115">
        <v>5</v>
      </c>
      <c r="I51" s="274">
        <v>6</v>
      </c>
      <c r="J51" s="274"/>
      <c r="K51" s="276">
        <v>7</v>
      </c>
      <c r="L51" s="277"/>
    </row>
    <row r="52" spans="2:12" ht="26.25" customHeight="1" x14ac:dyDescent="0.25">
      <c r="B52" s="82"/>
      <c r="C52" s="269" t="s">
        <v>98</v>
      </c>
      <c r="D52" s="269"/>
      <c r="E52" s="113">
        <v>3</v>
      </c>
      <c r="F52" s="114">
        <v>4</v>
      </c>
      <c r="G52" s="115">
        <v>5</v>
      </c>
      <c r="H52" s="116">
        <v>6</v>
      </c>
      <c r="I52" s="274">
        <v>7</v>
      </c>
      <c r="J52" s="274"/>
      <c r="K52" s="272">
        <v>8</v>
      </c>
      <c r="L52" s="278"/>
    </row>
    <row r="53" spans="2:12" ht="21" customHeight="1" x14ac:dyDescent="0.25">
      <c r="B53" s="82"/>
      <c r="C53" s="269" t="s">
        <v>100</v>
      </c>
      <c r="D53" s="269"/>
      <c r="E53" s="113">
        <v>4</v>
      </c>
      <c r="F53" s="115">
        <v>5</v>
      </c>
      <c r="G53" s="116">
        <v>6</v>
      </c>
      <c r="H53" s="116">
        <v>7</v>
      </c>
      <c r="I53" s="272">
        <v>8</v>
      </c>
      <c r="J53" s="272"/>
      <c r="K53" s="272">
        <v>9</v>
      </c>
      <c r="L53" s="278"/>
    </row>
    <row r="54" spans="2:12" ht="27" customHeight="1" x14ac:dyDescent="0.25">
      <c r="B54" s="82"/>
      <c r="C54" s="269" t="s">
        <v>102</v>
      </c>
      <c r="D54" s="269"/>
      <c r="E54" s="113">
        <v>5</v>
      </c>
      <c r="F54" s="116">
        <v>6</v>
      </c>
      <c r="G54" s="116">
        <v>7</v>
      </c>
      <c r="H54" s="117">
        <v>8</v>
      </c>
      <c r="I54" s="272">
        <v>9</v>
      </c>
      <c r="J54" s="272"/>
      <c r="K54" s="272">
        <v>10</v>
      </c>
      <c r="L54" s="278"/>
    </row>
    <row r="55" spans="2:12" ht="13.2" x14ac:dyDescent="0.25">
      <c r="B55" s="82"/>
      <c r="C55" s="83"/>
      <c r="D55" s="83"/>
      <c r="E55" s="83"/>
      <c r="F55" s="83"/>
      <c r="G55" s="83"/>
      <c r="H55" s="83"/>
      <c r="I55" s="83"/>
      <c r="J55" s="83"/>
      <c r="K55" s="83"/>
      <c r="L55" s="84"/>
    </row>
    <row r="56" spans="2:12" ht="19.5" customHeight="1" x14ac:dyDescent="0.25">
      <c r="B56" s="82"/>
      <c r="C56" s="83"/>
      <c r="D56" s="83"/>
      <c r="E56" s="83"/>
      <c r="F56" s="83"/>
      <c r="G56" s="270" t="s">
        <v>118</v>
      </c>
      <c r="H56" s="270"/>
      <c r="I56" s="83"/>
      <c r="J56" s="83"/>
      <c r="K56" s="83"/>
      <c r="L56" s="84"/>
    </row>
    <row r="57" spans="2:12" ht="18" customHeight="1" x14ac:dyDescent="0.25">
      <c r="B57" s="82"/>
      <c r="C57" s="83"/>
      <c r="D57" s="83"/>
      <c r="E57" s="83"/>
      <c r="F57" s="83"/>
      <c r="G57" s="110" t="s">
        <v>104</v>
      </c>
      <c r="H57" s="118" t="s">
        <v>117</v>
      </c>
      <c r="I57" s="83"/>
      <c r="J57" s="83"/>
      <c r="K57" s="83"/>
      <c r="L57" s="84"/>
    </row>
    <row r="58" spans="2:12" ht="18" customHeight="1" x14ac:dyDescent="0.25">
      <c r="B58" s="82"/>
      <c r="C58" s="83"/>
      <c r="D58" s="83"/>
      <c r="E58" s="83"/>
      <c r="F58" s="83"/>
      <c r="G58" s="117" t="s">
        <v>119</v>
      </c>
      <c r="H58" s="119" t="s">
        <v>120</v>
      </c>
      <c r="I58" s="83"/>
      <c r="J58" s="83"/>
      <c r="K58" s="83"/>
      <c r="L58" s="84"/>
    </row>
    <row r="59" spans="2:12" ht="18" customHeight="1" x14ac:dyDescent="0.25">
      <c r="B59" s="82"/>
      <c r="C59" s="83"/>
      <c r="D59" s="83"/>
      <c r="E59" s="83"/>
      <c r="F59" s="83"/>
      <c r="G59" s="116" t="s">
        <v>121</v>
      </c>
      <c r="H59" s="119" t="s">
        <v>122</v>
      </c>
      <c r="I59" s="83"/>
      <c r="J59" s="83"/>
      <c r="K59" s="83"/>
      <c r="L59" s="84"/>
    </row>
    <row r="60" spans="2:12" ht="18" customHeight="1" x14ac:dyDescent="0.25">
      <c r="B60" s="82"/>
      <c r="C60" s="83"/>
      <c r="D60" s="83"/>
      <c r="E60" s="83"/>
      <c r="F60" s="83"/>
      <c r="G60" s="115">
        <v>5</v>
      </c>
      <c r="H60" s="119" t="s">
        <v>123</v>
      </c>
      <c r="I60" s="83"/>
      <c r="J60" s="83"/>
      <c r="K60" s="83"/>
      <c r="L60" s="84"/>
    </row>
    <row r="61" spans="2:12" ht="18" customHeight="1" x14ac:dyDescent="0.25">
      <c r="B61" s="82"/>
      <c r="C61" s="83"/>
      <c r="D61" s="83"/>
      <c r="E61" s="83"/>
      <c r="F61" s="83"/>
      <c r="G61" s="114" t="s">
        <v>124</v>
      </c>
      <c r="H61" s="119" t="s">
        <v>125</v>
      </c>
      <c r="I61" s="83"/>
      <c r="J61" s="83"/>
      <c r="K61" s="83"/>
      <c r="L61" s="84"/>
    </row>
    <row r="62" spans="2:12" thickBot="1" x14ac:dyDescent="0.3">
      <c r="B62" s="85"/>
      <c r="C62" s="86"/>
      <c r="D62" s="86"/>
      <c r="E62" s="86"/>
      <c r="F62" s="86"/>
      <c r="G62" s="86"/>
      <c r="H62" s="86"/>
      <c r="I62" s="86"/>
      <c r="J62" s="86"/>
      <c r="K62" s="86"/>
      <c r="L62" s="87"/>
    </row>
    <row r="66" spans="2:2" hidden="1" x14ac:dyDescent="0.3">
      <c r="B66" s="7" t="s">
        <v>63</v>
      </c>
    </row>
    <row r="67" spans="2:2" hidden="1" x14ac:dyDescent="0.3">
      <c r="B67" s="7" t="s">
        <v>126</v>
      </c>
    </row>
  </sheetData>
  <mergeCells count="67">
    <mergeCell ref="C52:D52"/>
    <mergeCell ref="C48:D49"/>
    <mergeCell ref="I49:J49"/>
    <mergeCell ref="H37:I37"/>
    <mergeCell ref="C47:E47"/>
    <mergeCell ref="C50:D50"/>
    <mergeCell ref="I50:J50"/>
    <mergeCell ref="C43:D43"/>
    <mergeCell ref="C46:E46"/>
    <mergeCell ref="I51:J51"/>
    <mergeCell ref="E48:E49"/>
    <mergeCell ref="C45:K45"/>
    <mergeCell ref="K48:L48"/>
    <mergeCell ref="K49:L49"/>
    <mergeCell ref="K47:L47"/>
    <mergeCell ref="C37:E37"/>
    <mergeCell ref="G56:H56"/>
    <mergeCell ref="C51:D51"/>
    <mergeCell ref="K46:L46"/>
    <mergeCell ref="C54:D54"/>
    <mergeCell ref="C53:D53"/>
    <mergeCell ref="I54:J54"/>
    <mergeCell ref="I48:J48"/>
    <mergeCell ref="I46:J46"/>
    <mergeCell ref="I47:J47"/>
    <mergeCell ref="K50:L50"/>
    <mergeCell ref="K51:L51"/>
    <mergeCell ref="K52:L52"/>
    <mergeCell ref="K53:L53"/>
    <mergeCell ref="K54:L54"/>
    <mergeCell ref="I53:J53"/>
    <mergeCell ref="I52:J52"/>
    <mergeCell ref="B38:B43"/>
    <mergeCell ref="C38:D38"/>
    <mergeCell ref="C39:D39"/>
    <mergeCell ref="C40:D40"/>
    <mergeCell ref="C41:D41"/>
    <mergeCell ref="C42:D42"/>
    <mergeCell ref="G38:G43"/>
    <mergeCell ref="C23:G23"/>
    <mergeCell ref="C24:G24"/>
    <mergeCell ref="C25:G25"/>
    <mergeCell ref="C26:G26"/>
    <mergeCell ref="C30:G30"/>
    <mergeCell ref="C35:G35"/>
    <mergeCell ref="C31:G31"/>
    <mergeCell ref="C32:G32"/>
    <mergeCell ref="C33:G33"/>
    <mergeCell ref="C34:G34"/>
    <mergeCell ref="C19:G19"/>
    <mergeCell ref="C29:G29"/>
    <mergeCell ref="H15:L15"/>
    <mergeCell ref="B15:G15"/>
    <mergeCell ref="B6:L6"/>
    <mergeCell ref="C16:G16"/>
    <mergeCell ref="C17:G17"/>
    <mergeCell ref="C18:G18"/>
    <mergeCell ref="C28:G28"/>
    <mergeCell ref="C20:G20"/>
    <mergeCell ref="C21:G21"/>
    <mergeCell ref="C22:G22"/>
    <mergeCell ref="C27:G27"/>
    <mergeCell ref="B2:B4"/>
    <mergeCell ref="B12:L12"/>
    <mergeCell ref="B7:L7"/>
    <mergeCell ref="C2:J4"/>
    <mergeCell ref="K2:L4"/>
  </mergeCells>
  <phoneticPr fontId="1" type="noConversion"/>
  <conditionalFormatting sqref="J17:K35">
    <cfRule type="expression" dxfId="17" priority="1" stopIfTrue="1">
      <formula>"""bajo"""</formula>
    </cfRule>
  </conditionalFormatting>
  <conditionalFormatting sqref="L17:L35">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9">
    <dataValidation type="list" allowBlank="1" showInputMessage="1" showErrorMessage="1" sqref="H15" xr:uid="{00000000-0002-0000-0200-000002000000}">
      <formula1>$B$66:$B$67</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8000000}">
      <formula1>INDIRECT($B$18)</formula1>
    </dataValidation>
    <dataValidation type="list" allowBlank="1" showInputMessage="1" showErrorMessage="1" sqref="C19:G19" xr:uid="{00000000-0002-0000-0200-00000A000000}">
      <formula1>INDIRECT($B$19)</formula1>
    </dataValidation>
    <dataValidation type="list" allowBlank="1" showInputMessage="1" showErrorMessage="1" sqref="C20:G20" xr:uid="{00000000-0002-0000-0200-00000B000000}">
      <formula1>INDIRECT($B$20)</formula1>
    </dataValidation>
    <dataValidation type="list" allowBlank="1" showInputMessage="1" showErrorMessage="1" sqref="C21:G21" xr:uid="{00000000-0002-0000-0200-00000C000000}">
      <formula1>INDIRECT($B$21)</formula1>
    </dataValidation>
    <dataValidation type="list" allowBlank="1" showInputMessage="1" showErrorMessage="1" sqref="C22:G22" xr:uid="{00000000-0002-0000-0200-00000D000000}">
      <formula1>INDIRECT($B$22)</formula1>
    </dataValidation>
    <dataValidation type="list" allowBlank="1" showInputMessage="1" showErrorMessage="1" sqref="C23:G23" xr:uid="{00000000-0002-0000-0200-00000E000000}">
      <formula1>INDIRECT($B$23)</formula1>
    </dataValidation>
    <dataValidation type="list" allowBlank="1" showInputMessage="1" showErrorMessage="1" sqref="C24:G24" xr:uid="{00000000-0002-0000-0200-00000F000000}">
      <formula1>INDIRECT($B$24)</formula1>
    </dataValidation>
    <dataValidation type="list" allowBlank="1" showInputMessage="1" showErrorMessage="1" sqref="C25:G25" xr:uid="{00000000-0002-0000-0200-000010000000}">
      <formula1>INDIRECT($B$25)</formula1>
    </dataValidation>
    <dataValidation type="list" allowBlank="1" showInputMessage="1" showErrorMessage="1" sqref="C26:G26" xr:uid="{00000000-0002-0000-0200-000011000000}">
      <formula1>INDIRECT($B$26)</formula1>
    </dataValidation>
    <dataValidation type="list" allowBlank="1" showInputMessage="1" showErrorMessage="1" sqref="C27:G27" xr:uid="{00000000-0002-0000-0200-000012000000}">
      <formula1>INDIRECT($B$27)</formula1>
    </dataValidation>
    <dataValidation type="list" allowBlank="1" showInputMessage="1" showErrorMessage="1" sqref="C28:G28" xr:uid="{00000000-0002-0000-0200-000013000000}">
      <formula1>INDIRECT($B$28)</formula1>
    </dataValidation>
    <dataValidation type="list" allowBlank="1" showInputMessage="1" showErrorMessage="1" sqref="C29:G29" xr:uid="{00000000-0002-0000-0200-000015000000}">
      <formula1>INDIRECT($B$29)</formula1>
    </dataValidation>
    <dataValidation type="list" allowBlank="1" showInputMessage="1" showErrorMessage="1" sqref="D30:G30 C30:C34" xr:uid="{00000000-0002-0000-0200-000016000000}">
      <formula1>INDIRECT($B$30)</formula1>
    </dataValidation>
    <dataValidation type="list" allowBlank="1" showInputMessage="1" showErrorMessage="1" sqref="C35:G35" xr:uid="{00000000-0002-0000-0200-000017000000}">
      <formula1>INDIRECT($B$35)</formula1>
    </dataValidation>
    <dataValidation type="list" allowBlank="1" showInputMessage="1" showErrorMessage="1" sqref="J33 I34:I35 I17:I32" xr:uid="{00000000-0002-0000-0200-000000000000}">
      <formula1>$E$39:$E$43</formula1>
    </dataValidation>
    <dataValidation type="list" allowBlank="1" showInputMessage="1" showErrorMessage="1" sqref="J17:J35" xr:uid="{00000000-0002-0000-0200-000001000000}">
      <formula1>$I$39:$I$43</formula1>
    </dataValidation>
    <dataValidation type="list" allowBlank="1" showInputMessage="1" showErrorMessage="1" sqref="B17:B3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1"/>
  <sheetViews>
    <sheetView showGridLines="0" zoomScale="70" zoomScaleNormal="70" zoomScalePageLayoutView="70" workbookViewId="0">
      <selection activeCell="B9" sqref="B9:R9"/>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13.33203125" customWidth="1"/>
    <col min="11" max="17" width="14" customWidth="1"/>
    <col min="18" max="18" width="20.88671875" style="4" customWidth="1"/>
  </cols>
  <sheetData>
    <row r="2" spans="2:26" ht="48.75" customHeight="1" x14ac:dyDescent="0.25">
      <c r="B2" s="184"/>
      <c r="C2" s="197" t="s">
        <v>8</v>
      </c>
      <c r="D2" s="198"/>
      <c r="E2" s="198"/>
      <c r="F2" s="198"/>
      <c r="G2" s="198"/>
      <c r="H2" s="198"/>
      <c r="I2" s="198"/>
      <c r="J2" s="198"/>
      <c r="K2" s="198"/>
      <c r="L2" s="198"/>
      <c r="M2" s="198"/>
      <c r="N2" s="198"/>
      <c r="O2" s="198"/>
      <c r="P2" s="199"/>
      <c r="Q2" s="168" t="s">
        <v>1</v>
      </c>
      <c r="R2" s="244"/>
    </row>
    <row r="3" spans="2:26" ht="30" customHeight="1" x14ac:dyDescent="0.25">
      <c r="B3" s="184"/>
      <c r="C3" s="200"/>
      <c r="D3" s="201"/>
      <c r="E3" s="201"/>
      <c r="F3" s="201"/>
      <c r="G3" s="201"/>
      <c r="H3" s="201"/>
      <c r="I3" s="201"/>
      <c r="J3" s="201"/>
      <c r="K3" s="201"/>
      <c r="L3" s="201"/>
      <c r="M3" s="201"/>
      <c r="N3" s="201"/>
      <c r="O3" s="201"/>
      <c r="P3" s="202"/>
      <c r="Q3" s="245"/>
      <c r="R3" s="246"/>
    </row>
    <row r="4" spans="2:26" ht="39.75" customHeight="1" x14ac:dyDescent="0.25">
      <c r="B4" s="184"/>
      <c r="C4" s="203"/>
      <c r="D4" s="204"/>
      <c r="E4" s="204"/>
      <c r="F4" s="204"/>
      <c r="G4" s="204"/>
      <c r="H4" s="204"/>
      <c r="I4" s="204"/>
      <c r="J4" s="204"/>
      <c r="K4" s="204"/>
      <c r="L4" s="204"/>
      <c r="M4" s="204"/>
      <c r="N4" s="204"/>
      <c r="O4" s="204"/>
      <c r="P4" s="205"/>
      <c r="Q4" s="247"/>
      <c r="R4" s="248"/>
    </row>
    <row r="5" spans="2:26" ht="13.8" thickBot="1" x14ac:dyDescent="0.3"/>
    <row r="6" spans="2:26" ht="78.75" customHeight="1" thickBot="1" x14ac:dyDescent="0.3">
      <c r="B6" s="286" t="str">
        <f>+EVALUACION!B6</f>
        <v>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v>
      </c>
      <c r="C6" s="287"/>
      <c r="D6" s="287"/>
      <c r="E6" s="287"/>
      <c r="F6" s="287"/>
      <c r="G6" s="287"/>
      <c r="H6" s="287"/>
      <c r="I6" s="287"/>
      <c r="J6" s="287"/>
      <c r="K6" s="287"/>
      <c r="L6" s="287"/>
      <c r="M6" s="287"/>
      <c r="N6" s="287"/>
      <c r="O6" s="287"/>
      <c r="P6" s="287"/>
      <c r="Q6" s="287"/>
      <c r="R6" s="288"/>
      <c r="S6" s="1"/>
      <c r="T6" s="1"/>
      <c r="U6" s="1"/>
      <c r="V6" s="1"/>
      <c r="W6" s="1"/>
      <c r="X6" s="1"/>
      <c r="Y6" s="1"/>
      <c r="Z6" s="1"/>
    </row>
    <row r="7" spans="2:26" ht="24.75" customHeight="1" x14ac:dyDescent="0.25">
      <c r="B7" s="289" t="s">
        <v>11</v>
      </c>
      <c r="C7" s="290"/>
      <c r="D7" s="290"/>
      <c r="E7" s="290"/>
      <c r="F7" s="290"/>
      <c r="G7" s="290"/>
      <c r="H7" s="290"/>
      <c r="I7" s="290"/>
      <c r="J7" s="290"/>
      <c r="K7" s="290"/>
      <c r="L7" s="290"/>
      <c r="M7" s="290"/>
      <c r="N7" s="290"/>
      <c r="O7" s="290"/>
      <c r="P7" s="290"/>
      <c r="Q7" s="290"/>
      <c r="R7" s="291"/>
    </row>
    <row r="8" spans="2:26" ht="15.6" x14ac:dyDescent="0.3">
      <c r="B8" s="297" t="s">
        <v>127</v>
      </c>
      <c r="C8" s="298"/>
      <c r="D8" s="298"/>
      <c r="E8" s="298"/>
      <c r="F8" s="298"/>
      <c r="G8" s="298"/>
      <c r="H8" s="298"/>
      <c r="I8" s="298"/>
      <c r="J8" s="298"/>
      <c r="K8" s="298"/>
      <c r="L8" s="298"/>
      <c r="M8" s="298"/>
      <c r="N8" s="298"/>
      <c r="O8" s="298"/>
      <c r="P8" s="298"/>
      <c r="Q8" s="298"/>
      <c r="R8" s="298"/>
    </row>
    <row r="9" spans="2:26" ht="34.5" customHeight="1" x14ac:dyDescent="0.25">
      <c r="B9" s="295" t="s">
        <v>128</v>
      </c>
      <c r="C9" s="296"/>
      <c r="D9" s="296"/>
      <c r="E9" s="296"/>
      <c r="F9" s="296"/>
      <c r="G9" s="296"/>
      <c r="H9" s="296"/>
      <c r="I9" s="296"/>
      <c r="J9" s="296"/>
      <c r="K9" s="296"/>
      <c r="L9" s="296"/>
      <c r="M9" s="296"/>
      <c r="N9" s="296"/>
      <c r="O9" s="296"/>
      <c r="P9" s="296"/>
      <c r="Q9" s="296"/>
      <c r="R9" s="296"/>
    </row>
    <row r="10" spans="2:26" ht="15.6" x14ac:dyDescent="0.3">
      <c r="B10" s="297" t="s">
        <v>129</v>
      </c>
      <c r="C10" s="298"/>
      <c r="D10" s="298"/>
      <c r="E10" s="298"/>
      <c r="F10" s="298"/>
      <c r="G10" s="298"/>
      <c r="H10" s="298"/>
      <c r="I10" s="298"/>
      <c r="J10" s="298"/>
      <c r="K10" s="298"/>
      <c r="L10" s="298"/>
      <c r="M10" s="298"/>
      <c r="N10" s="298"/>
      <c r="O10" s="298"/>
      <c r="P10" s="298"/>
      <c r="Q10" s="298"/>
      <c r="R10" s="298"/>
    </row>
    <row r="11" spans="2:26" x14ac:dyDescent="0.25">
      <c r="B11" s="82"/>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20" t="s">
        <v>64</v>
      </c>
      <c r="C15" s="294" t="s">
        <v>65</v>
      </c>
      <c r="D15" s="294"/>
      <c r="E15" s="294"/>
      <c r="F15" s="294"/>
      <c r="G15" s="259" t="s">
        <v>130</v>
      </c>
      <c r="H15" s="259"/>
      <c r="I15" s="142" t="s">
        <v>67</v>
      </c>
      <c r="J15" s="142" t="s">
        <v>68</v>
      </c>
      <c r="K15" s="142" t="s">
        <v>69</v>
      </c>
      <c r="L15" s="89" t="s">
        <v>70</v>
      </c>
      <c r="M15" s="89" t="s">
        <v>131</v>
      </c>
      <c r="N15" s="142" t="s">
        <v>132</v>
      </c>
      <c r="O15" s="142" t="s">
        <v>133</v>
      </c>
      <c r="P15" s="142" t="s">
        <v>134</v>
      </c>
      <c r="Q15" s="89" t="s">
        <v>135</v>
      </c>
      <c r="R15" s="11" t="s">
        <v>136</v>
      </c>
    </row>
    <row r="16" spans="2:26" s="27" customFormat="1" ht="57.75" customHeight="1" thickBot="1" x14ac:dyDescent="0.3">
      <c r="B16" s="123" t="s">
        <v>17</v>
      </c>
      <c r="C16" s="293" t="str">
        <f>+[1]EVALUACION!C17</f>
        <v>Inadecuada escogencia de la modalidad de contratación</v>
      </c>
      <c r="D16" s="293"/>
      <c r="E16" s="293"/>
      <c r="F16" s="293"/>
      <c r="G16" s="292" t="s">
        <v>137</v>
      </c>
      <c r="H16" s="292"/>
      <c r="I16" s="91">
        <v>1</v>
      </c>
      <c r="J16" s="91">
        <v>3</v>
      </c>
      <c r="K16" s="91">
        <f>I16+J16</f>
        <v>4</v>
      </c>
      <c r="L16" s="121" t="str">
        <f>IF(K16&lt;=4,"BAJO",IF(K16=5,"MEDIO",IF(K16=6,"ALTO",IF(K16=7,"ALTO","EXTREMO"))))</f>
        <v>BAJO</v>
      </c>
      <c r="M16" s="121" t="s">
        <v>138</v>
      </c>
      <c r="N16" s="124" t="s">
        <v>139</v>
      </c>
      <c r="O16" s="124">
        <v>2024</v>
      </c>
      <c r="P16" s="124">
        <v>2024</v>
      </c>
      <c r="Q16" s="122" t="s">
        <v>140</v>
      </c>
      <c r="R16" s="41" t="s">
        <v>141</v>
      </c>
    </row>
    <row r="17" spans="2:18" s="27" customFormat="1" ht="57.75" customHeight="1" thickBot="1" x14ac:dyDescent="0.3">
      <c r="B17" s="123" t="str">
        <f>+EVALUACION!B17</f>
        <v>PLANEACIÓN</v>
      </c>
      <c r="C17" s="285" t="str">
        <f>+EVALUACION!C17</f>
        <v>Inadecuado análisis  económico estimativo del valor del contrato</v>
      </c>
      <c r="D17" s="285"/>
      <c r="E17" s="285"/>
      <c r="F17" s="285"/>
      <c r="G17" s="269" t="s">
        <v>142</v>
      </c>
      <c r="H17" s="269"/>
      <c r="I17" s="91">
        <f>+EVALUACION!I17</f>
        <v>1</v>
      </c>
      <c r="J17" s="91">
        <f>+EVALUACION!J17</f>
        <v>2</v>
      </c>
      <c r="K17" s="91">
        <f t="shared" ref="K17:K41" si="0">I17+J17</f>
        <v>3</v>
      </c>
      <c r="L17" s="91" t="str">
        <f>IF(K17&lt;=4,"BAJO",IF(K17=5,"MEDIO",IF(K17=6,"ALTO",IF(K17=7,"ALTO","EXTREMO"))))</f>
        <v>BAJO</v>
      </c>
      <c r="M17" s="91" t="s">
        <v>143</v>
      </c>
      <c r="N17" s="124" t="s">
        <v>139</v>
      </c>
      <c r="O17" s="124">
        <v>2024</v>
      </c>
      <c r="P17" s="124">
        <v>2024</v>
      </c>
      <c r="Q17" s="124" t="s">
        <v>144</v>
      </c>
      <c r="R17" s="41" t="s">
        <v>141</v>
      </c>
    </row>
    <row r="18" spans="2:18" s="27" customFormat="1" ht="57.75" customHeight="1" thickBot="1" x14ac:dyDescent="0.3">
      <c r="B18" s="123" t="s">
        <v>17</v>
      </c>
      <c r="C18" s="285" t="str">
        <f>+[1]EVALUACION!C19</f>
        <v xml:space="preserve">Inadecuada  descripción del bien o servicio requerido </v>
      </c>
      <c r="D18" s="285"/>
      <c r="E18" s="285"/>
      <c r="F18" s="285"/>
      <c r="G18" s="269" t="s">
        <v>145</v>
      </c>
      <c r="H18" s="269"/>
      <c r="I18" s="91">
        <v>2</v>
      </c>
      <c r="J18" s="91">
        <v>2</v>
      </c>
      <c r="K18" s="91">
        <f t="shared" si="0"/>
        <v>4</v>
      </c>
      <c r="L18" s="91" t="str">
        <f t="shared" ref="L18:L41" si="1">IF(K18&lt;=4,"BAJO",IF(K18=5,"MEDIO",IF(K18=6,"ALTO",IF(K18=7,"ALTO","EXTREMO"))))</f>
        <v>BAJO</v>
      </c>
      <c r="M18" s="91" t="s">
        <v>138</v>
      </c>
      <c r="N18" s="124" t="s">
        <v>139</v>
      </c>
      <c r="O18" s="124">
        <v>2024</v>
      </c>
      <c r="P18" s="124">
        <v>2024</v>
      </c>
      <c r="Q18" s="124" t="s">
        <v>144</v>
      </c>
      <c r="R18" s="41" t="s">
        <v>141</v>
      </c>
    </row>
    <row r="19" spans="2:18" s="27" customFormat="1" ht="57.75" customHeight="1" thickBot="1" x14ac:dyDescent="0.3">
      <c r="B19" s="123" t="s">
        <v>17</v>
      </c>
      <c r="C19" s="285" t="str">
        <f>+[1]EVALUACION!C20</f>
        <v>Requisitos habilitantes que impidan la selección objetiva</v>
      </c>
      <c r="D19" s="285"/>
      <c r="E19" s="285"/>
      <c r="F19" s="285"/>
      <c r="G19" s="269" t="s">
        <v>146</v>
      </c>
      <c r="H19" s="269"/>
      <c r="I19" s="91">
        <v>2</v>
      </c>
      <c r="J19" s="91">
        <v>3</v>
      </c>
      <c r="K19" s="91">
        <f t="shared" si="0"/>
        <v>5</v>
      </c>
      <c r="L19" s="91" t="str">
        <f t="shared" si="1"/>
        <v>MEDIO</v>
      </c>
      <c r="M19" s="91" t="s">
        <v>138</v>
      </c>
      <c r="N19" s="124" t="s">
        <v>139</v>
      </c>
      <c r="O19" s="124">
        <v>2024</v>
      </c>
      <c r="P19" s="124">
        <v>2024</v>
      </c>
      <c r="Q19" s="124" t="s">
        <v>144</v>
      </c>
      <c r="R19" s="41" t="s">
        <v>141</v>
      </c>
    </row>
    <row r="20" spans="2:18" s="27" customFormat="1" ht="57.75" customHeight="1" thickBot="1" x14ac:dyDescent="0.3">
      <c r="B20" s="123" t="str">
        <f>+EVALUACION!B18</f>
        <v>SELECCIÓN</v>
      </c>
      <c r="C20" s="285" t="str">
        <f>+EVALUACION!C18</f>
        <v>Inadecuada evaluación de las ofertas y/o verificación de requisitos habilitantes</v>
      </c>
      <c r="D20" s="285"/>
      <c r="E20" s="285"/>
      <c r="F20" s="285"/>
      <c r="G20" s="269" t="s">
        <v>147</v>
      </c>
      <c r="H20" s="269"/>
      <c r="I20" s="91">
        <f>+EVALUACION!I18</f>
        <v>2</v>
      </c>
      <c r="J20" s="91">
        <f>+EVALUACION!J18</f>
        <v>2</v>
      </c>
      <c r="K20" s="91">
        <f t="shared" si="0"/>
        <v>4</v>
      </c>
      <c r="L20" s="91" t="str">
        <f t="shared" si="1"/>
        <v>BAJO</v>
      </c>
      <c r="M20" s="91" t="s">
        <v>138</v>
      </c>
      <c r="N20" s="124" t="s">
        <v>148</v>
      </c>
      <c r="O20" s="124">
        <v>2024</v>
      </c>
      <c r="P20" s="124">
        <v>2024</v>
      </c>
      <c r="Q20" s="124" t="s">
        <v>149</v>
      </c>
      <c r="R20" s="41" t="s">
        <v>141</v>
      </c>
    </row>
    <row r="21" spans="2:18" s="27" customFormat="1" ht="57.75" customHeight="1" thickBot="1" x14ac:dyDescent="0.3">
      <c r="B21" s="123" t="s">
        <v>27</v>
      </c>
      <c r="C21" s="285" t="str">
        <f>+[1]EVALUACION!C22</f>
        <v>Inadecuado manejo administrativo del proceso contractual</v>
      </c>
      <c r="D21" s="285"/>
      <c r="E21" s="285"/>
      <c r="F21" s="285"/>
      <c r="G21" s="269" t="s">
        <v>150</v>
      </c>
      <c r="H21" s="269"/>
      <c r="I21" s="91">
        <v>1</v>
      </c>
      <c r="J21" s="91">
        <v>2</v>
      </c>
      <c r="K21" s="91">
        <f t="shared" si="0"/>
        <v>3</v>
      </c>
      <c r="L21" s="91" t="str">
        <f t="shared" si="1"/>
        <v>BAJO</v>
      </c>
      <c r="M21" s="91" t="s">
        <v>138</v>
      </c>
      <c r="N21" s="124" t="s">
        <v>151</v>
      </c>
      <c r="O21" s="124">
        <v>2024</v>
      </c>
      <c r="P21" s="124">
        <v>2024</v>
      </c>
      <c r="Q21" s="124" t="s">
        <v>149</v>
      </c>
      <c r="R21" s="41" t="s">
        <v>141</v>
      </c>
    </row>
    <row r="22" spans="2:18" s="27" customFormat="1" ht="57.75" customHeight="1" x14ac:dyDescent="0.25">
      <c r="B22" s="123" t="str">
        <f>+EVALUACION!B19</f>
        <v>SELECCIÓN</v>
      </c>
      <c r="C22" s="285" t="str">
        <f>+EVALUACION!C19</f>
        <v>Contestación inoportuna a todas las observaciones formuladas a los documentos de la contratación</v>
      </c>
      <c r="D22" s="285"/>
      <c r="E22" s="285"/>
      <c r="F22" s="285"/>
      <c r="G22" s="269" t="s">
        <v>152</v>
      </c>
      <c r="H22" s="269"/>
      <c r="I22" s="91">
        <f>+EVALUACION!I19</f>
        <v>1</v>
      </c>
      <c r="J22" s="91">
        <f>+EVALUACION!J19</f>
        <v>2</v>
      </c>
      <c r="K22" s="91">
        <f t="shared" si="0"/>
        <v>3</v>
      </c>
      <c r="L22" s="91" t="str">
        <f t="shared" si="1"/>
        <v>BAJO</v>
      </c>
      <c r="M22" s="91" t="s">
        <v>138</v>
      </c>
      <c r="N22" s="124" t="s">
        <v>153</v>
      </c>
      <c r="O22" s="124">
        <v>2024</v>
      </c>
      <c r="P22" s="124">
        <v>2024</v>
      </c>
      <c r="Q22" s="124" t="s">
        <v>149</v>
      </c>
      <c r="R22" s="41" t="s">
        <v>141</v>
      </c>
    </row>
    <row r="23" spans="2:18" s="27" customFormat="1" ht="57.75" customHeight="1" thickBot="1" x14ac:dyDescent="0.3">
      <c r="B23" s="123" t="str">
        <f>+EVALUACION!B20</f>
        <v>SELECCIÓN</v>
      </c>
      <c r="C23" s="285" t="str">
        <f>+EVALUACION!C20</f>
        <v>Falta de publicación de la documentación contractual completa del proceso de selección en el SECOP</v>
      </c>
      <c r="D23" s="285"/>
      <c r="E23" s="285"/>
      <c r="F23" s="285"/>
      <c r="G23" s="269" t="s">
        <v>154</v>
      </c>
      <c r="H23" s="269"/>
      <c r="I23" s="91">
        <f>+EVALUACION!I20</f>
        <v>1</v>
      </c>
      <c r="J23" s="91">
        <f>+EVALUACION!J20</f>
        <v>3</v>
      </c>
      <c r="K23" s="91">
        <f t="shared" si="0"/>
        <v>4</v>
      </c>
      <c r="L23" s="91" t="str">
        <f t="shared" si="1"/>
        <v>BAJO</v>
      </c>
      <c r="M23" s="91" t="s">
        <v>138</v>
      </c>
      <c r="N23" s="124" t="s">
        <v>151</v>
      </c>
      <c r="O23" s="124">
        <v>2024</v>
      </c>
      <c r="P23" s="124">
        <v>2024</v>
      </c>
      <c r="Q23" s="124" t="s">
        <v>149</v>
      </c>
      <c r="R23" s="42" t="s">
        <v>155</v>
      </c>
    </row>
    <row r="24" spans="2:18" s="27" customFormat="1" ht="57.75" customHeight="1" thickBot="1" x14ac:dyDescent="0.3">
      <c r="B24" s="123" t="str">
        <f>+EVALUACION!B21</f>
        <v>SELECCIÓN</v>
      </c>
      <c r="C24" s="285" t="str">
        <f>+EVALUACION!C21</f>
        <v>Confabulacion de los proponentes (Colusión)</v>
      </c>
      <c r="D24" s="285"/>
      <c r="E24" s="285"/>
      <c r="F24" s="285"/>
      <c r="G24" s="269" t="s">
        <v>156</v>
      </c>
      <c r="H24" s="269"/>
      <c r="I24" s="91">
        <v>1</v>
      </c>
      <c r="J24" s="91">
        <f>+EVALUACION!J21</f>
        <v>3</v>
      </c>
      <c r="K24" s="91">
        <f t="shared" si="0"/>
        <v>4</v>
      </c>
      <c r="L24" s="91" t="str">
        <f t="shared" si="1"/>
        <v>BAJO</v>
      </c>
      <c r="M24" s="91" t="s">
        <v>138</v>
      </c>
      <c r="N24" s="124" t="s">
        <v>151</v>
      </c>
      <c r="O24" s="124">
        <v>2024</v>
      </c>
      <c r="P24" s="124">
        <v>2024</v>
      </c>
      <c r="Q24" s="124" t="s">
        <v>157</v>
      </c>
      <c r="R24" s="41" t="s">
        <v>141</v>
      </c>
    </row>
    <row r="25" spans="2:18" s="27" customFormat="1" ht="57.75" customHeight="1" thickBot="1" x14ac:dyDescent="0.3">
      <c r="B25" s="123" t="str">
        <f>+EVALUACION!B22</f>
        <v>SELECCIÓN</v>
      </c>
      <c r="C25" s="285" t="str">
        <f>+EVALUACION!C22</f>
        <v>Selección de ofertas con precios  artificialmente bajos.</v>
      </c>
      <c r="D25" s="285"/>
      <c r="E25" s="285"/>
      <c r="F25" s="285"/>
      <c r="G25" s="269" t="s">
        <v>158</v>
      </c>
      <c r="H25" s="269"/>
      <c r="I25" s="91">
        <v>3</v>
      </c>
      <c r="J25" s="91">
        <v>2</v>
      </c>
      <c r="K25" s="91">
        <f t="shared" si="0"/>
        <v>5</v>
      </c>
      <c r="L25" s="91" t="str">
        <f t="shared" si="1"/>
        <v>MEDIO</v>
      </c>
      <c r="M25" s="91" t="s">
        <v>143</v>
      </c>
      <c r="N25" s="124" t="s">
        <v>153</v>
      </c>
      <c r="O25" s="124">
        <v>2024</v>
      </c>
      <c r="P25" s="124">
        <v>2024</v>
      </c>
      <c r="Q25" s="124" t="s">
        <v>149</v>
      </c>
      <c r="R25" s="41" t="s">
        <v>141</v>
      </c>
    </row>
    <row r="26" spans="2:18" s="27" customFormat="1" ht="57.75" customHeight="1" thickBot="1" x14ac:dyDescent="0.3">
      <c r="B26" s="123" t="str">
        <f>+EVALUACION!B23</f>
        <v>CONTRATACIÓN</v>
      </c>
      <c r="C26" s="285" t="str">
        <f>+EVALUACION!C23</f>
        <v xml:space="preserve">Riesgo de que no se firme el contrato. </v>
      </c>
      <c r="D26" s="285"/>
      <c r="E26" s="285"/>
      <c r="F26" s="285"/>
      <c r="G26" s="269" t="s">
        <v>159</v>
      </c>
      <c r="H26" s="269"/>
      <c r="I26" s="91">
        <v>3</v>
      </c>
      <c r="J26" s="91">
        <f>+EVALUACION!J23</f>
        <v>2</v>
      </c>
      <c r="K26" s="91">
        <f t="shared" si="0"/>
        <v>5</v>
      </c>
      <c r="L26" s="91" t="str">
        <f t="shared" si="1"/>
        <v>MEDIO</v>
      </c>
      <c r="M26" s="91" t="s">
        <v>138</v>
      </c>
      <c r="N26" s="124" t="s">
        <v>151</v>
      </c>
      <c r="O26" s="124">
        <v>2024</v>
      </c>
      <c r="P26" s="124">
        <v>2024</v>
      </c>
      <c r="Q26" s="124" t="s">
        <v>157</v>
      </c>
      <c r="R26" s="41" t="s">
        <v>141</v>
      </c>
    </row>
    <row r="27" spans="2:18" s="27" customFormat="1" ht="57.75" customHeight="1" x14ac:dyDescent="0.25">
      <c r="B27" s="123" t="str">
        <f>+EVALUACION!B24</f>
        <v>CONTRATACIÓN</v>
      </c>
      <c r="C27" s="285" t="str">
        <f>+EVALUACION!C24</f>
        <v>Falta de constitución o constitución tardía de la garantía única. Aceptación de garantías que no se ajustan a lo contemplado en el contrato</v>
      </c>
      <c r="D27" s="285"/>
      <c r="E27" s="285"/>
      <c r="F27" s="285"/>
      <c r="G27" s="269" t="s">
        <v>160</v>
      </c>
      <c r="H27" s="269"/>
      <c r="I27" s="91">
        <f>+EVALUACION!I24</f>
        <v>2</v>
      </c>
      <c r="J27" s="91">
        <f>+EVALUACION!J24</f>
        <v>2</v>
      </c>
      <c r="K27" s="91">
        <f t="shared" si="0"/>
        <v>4</v>
      </c>
      <c r="L27" s="91" t="str">
        <f t="shared" si="1"/>
        <v>BAJO</v>
      </c>
      <c r="M27" s="91" t="s">
        <v>138</v>
      </c>
      <c r="N27" s="124" t="s">
        <v>151</v>
      </c>
      <c r="O27" s="124">
        <v>2024</v>
      </c>
      <c r="P27" s="124">
        <v>2024</v>
      </c>
      <c r="Q27" s="124" t="s">
        <v>157</v>
      </c>
      <c r="R27" s="41" t="s">
        <v>141</v>
      </c>
    </row>
    <row r="28" spans="2:18" s="27" customFormat="1" ht="57.75" customHeight="1" x14ac:dyDescent="0.25">
      <c r="B28" s="123" t="str">
        <f>+EVALUACION!B25</f>
        <v>CONTRATACIÓN</v>
      </c>
      <c r="C28" s="285" t="str">
        <f>+EVALUACION!C25</f>
        <v>Falta de solicitud o solicitud tardía del registro  presupuestal</v>
      </c>
      <c r="D28" s="285"/>
      <c r="E28" s="285"/>
      <c r="F28" s="285"/>
      <c r="G28" s="269" t="s">
        <v>161</v>
      </c>
      <c r="H28" s="269"/>
      <c r="I28" s="91">
        <f>+EVALUACION!I25</f>
        <v>1</v>
      </c>
      <c r="J28" s="91">
        <f>+EVALUACION!J25</f>
        <v>2</v>
      </c>
      <c r="K28" s="91">
        <f t="shared" si="0"/>
        <v>3</v>
      </c>
      <c r="L28" s="91" t="str">
        <f t="shared" si="1"/>
        <v>BAJO</v>
      </c>
      <c r="M28" s="91" t="s">
        <v>143</v>
      </c>
      <c r="N28" s="124" t="s">
        <v>151</v>
      </c>
      <c r="O28" s="124">
        <v>2024</v>
      </c>
      <c r="P28" s="124">
        <v>2024</v>
      </c>
      <c r="Q28" s="124" t="s">
        <v>162</v>
      </c>
      <c r="R28" s="42" t="s">
        <v>163</v>
      </c>
    </row>
    <row r="29" spans="2:18" s="27" customFormat="1" ht="57.75" customHeight="1" thickBot="1" x14ac:dyDescent="0.3">
      <c r="B29" s="123" t="str">
        <f>+EVALUACION!B26</f>
        <v>CONTRATACIÓN</v>
      </c>
      <c r="C29" s="285" t="str">
        <f>+EVALUACION!C26</f>
        <v>No publicación de la documentación del proceso de selección en el SECOP</v>
      </c>
      <c r="D29" s="285"/>
      <c r="E29" s="285"/>
      <c r="F29" s="285"/>
      <c r="G29" s="269" t="s">
        <v>164</v>
      </c>
      <c r="H29" s="269"/>
      <c r="I29" s="91">
        <f>+EVALUACION!I26</f>
        <v>2</v>
      </c>
      <c r="J29" s="91">
        <f>+EVALUACION!J26</f>
        <v>3</v>
      </c>
      <c r="K29" s="91">
        <f t="shared" si="0"/>
        <v>5</v>
      </c>
      <c r="L29" s="91" t="str">
        <f t="shared" si="1"/>
        <v>MEDIO</v>
      </c>
      <c r="M29" s="91" t="s">
        <v>138</v>
      </c>
      <c r="N29" s="124" t="s">
        <v>151</v>
      </c>
      <c r="O29" s="124">
        <v>2024</v>
      </c>
      <c r="P29" s="124">
        <v>2024</v>
      </c>
      <c r="Q29" s="124" t="s">
        <v>165</v>
      </c>
      <c r="R29" s="42" t="s">
        <v>155</v>
      </c>
    </row>
    <row r="30" spans="2:18" s="27" customFormat="1" ht="57.75" customHeight="1" x14ac:dyDescent="0.25">
      <c r="B30" s="123" t="str">
        <f>+EVALUACION!B27</f>
        <v>CONTRATACIÓN</v>
      </c>
      <c r="C30" s="285" t="str">
        <f>+EVALUACION!C27</f>
        <v>Presentación de reclamos de terceros sobre la selección del oferente que retrasen el perfeccionamiento del contrato.</v>
      </c>
      <c r="D30" s="285"/>
      <c r="E30" s="285"/>
      <c r="F30" s="285"/>
      <c r="G30" s="269" t="s">
        <v>166</v>
      </c>
      <c r="H30" s="269"/>
      <c r="I30" s="91">
        <f>+EVALUACION!I27</f>
        <v>2</v>
      </c>
      <c r="J30" s="91">
        <f>+EVALUACION!J27</f>
        <v>2</v>
      </c>
      <c r="K30" s="91">
        <f t="shared" si="0"/>
        <v>4</v>
      </c>
      <c r="L30" s="91" t="str">
        <f t="shared" si="1"/>
        <v>BAJO</v>
      </c>
      <c r="M30" s="91" t="s">
        <v>138</v>
      </c>
      <c r="N30" s="124" t="s">
        <v>167</v>
      </c>
      <c r="O30" s="124">
        <v>2024</v>
      </c>
      <c r="P30" s="124">
        <v>2024</v>
      </c>
      <c r="Q30" s="124" t="s">
        <v>149</v>
      </c>
      <c r="R30" s="41" t="s">
        <v>141</v>
      </c>
    </row>
    <row r="31" spans="2:18" s="27" customFormat="1" ht="57.75" customHeight="1" x14ac:dyDescent="0.25">
      <c r="B31" s="123" t="str">
        <f>+EVALUACION!B28</f>
        <v>EJECUCIÓN</v>
      </c>
      <c r="C31" s="285" t="str">
        <f>+EVALUACION!C28</f>
        <v>Fluctuaciones del valor de la moneda</v>
      </c>
      <c r="D31" s="285"/>
      <c r="E31" s="285"/>
      <c r="F31" s="285"/>
      <c r="G31" s="269" t="s">
        <v>168</v>
      </c>
      <c r="H31" s="269"/>
      <c r="I31" s="91">
        <f>+EVALUACION!I28</f>
        <v>2</v>
      </c>
      <c r="J31" s="91">
        <f>+EVALUACION!J28</f>
        <v>3</v>
      </c>
      <c r="K31" s="91">
        <f t="shared" si="0"/>
        <v>5</v>
      </c>
      <c r="L31" s="91" t="str">
        <f t="shared" si="1"/>
        <v>MEDIO</v>
      </c>
      <c r="M31" s="91" t="s">
        <v>143</v>
      </c>
      <c r="N31" s="124" t="s">
        <v>169</v>
      </c>
      <c r="O31" s="124">
        <v>2024</v>
      </c>
      <c r="P31" s="124">
        <v>2024</v>
      </c>
      <c r="Q31" s="124" t="s">
        <v>170</v>
      </c>
      <c r="R31" s="42" t="s">
        <v>171</v>
      </c>
    </row>
    <row r="32" spans="2:18" s="27" customFormat="1" ht="57.75" customHeight="1" x14ac:dyDescent="0.25">
      <c r="B32" s="123" t="s">
        <v>40</v>
      </c>
      <c r="C32" s="285" t="str">
        <f>+[1]EVALUACION!C33</f>
        <v>Cambio de precios en factores de producción.</v>
      </c>
      <c r="D32" s="285"/>
      <c r="E32" s="285"/>
      <c r="F32" s="285"/>
      <c r="G32" s="269" t="s">
        <v>168</v>
      </c>
      <c r="H32" s="269"/>
      <c r="I32" s="91">
        <v>3</v>
      </c>
      <c r="J32" s="91">
        <v>3</v>
      </c>
      <c r="K32" s="91">
        <f t="shared" si="0"/>
        <v>6</v>
      </c>
      <c r="L32" s="91" t="str">
        <f t="shared" si="1"/>
        <v>ALTO</v>
      </c>
      <c r="M32" s="91" t="s">
        <v>143</v>
      </c>
      <c r="N32" s="124" t="s">
        <v>172</v>
      </c>
      <c r="O32" s="124">
        <v>2024</v>
      </c>
      <c r="P32" s="124">
        <v>2024</v>
      </c>
      <c r="Q32" s="124" t="s">
        <v>170</v>
      </c>
      <c r="R32" s="42" t="s">
        <v>171</v>
      </c>
    </row>
    <row r="33" spans="2:23" s="27" customFormat="1" ht="57.75" customHeight="1" x14ac:dyDescent="0.25">
      <c r="B33" s="123" t="str">
        <f>+EVALUACION!B29</f>
        <v>EJECUCIÓN</v>
      </c>
      <c r="C33" s="285" t="str">
        <f>+EVALUACION!C29</f>
        <v>Variación de los precios del mercado</v>
      </c>
      <c r="D33" s="285"/>
      <c r="E33" s="285"/>
      <c r="F33" s="285"/>
      <c r="G33" s="269" t="s">
        <v>168</v>
      </c>
      <c r="H33" s="269"/>
      <c r="I33" s="91">
        <f>+EVALUACION!I29</f>
        <v>3</v>
      </c>
      <c r="J33" s="91">
        <f>+EVALUACION!J29</f>
        <v>3</v>
      </c>
      <c r="K33" s="91">
        <f t="shared" si="0"/>
        <v>6</v>
      </c>
      <c r="L33" s="91" t="str">
        <f t="shared" si="1"/>
        <v>ALTO</v>
      </c>
      <c r="M33" s="91" t="s">
        <v>143</v>
      </c>
      <c r="N33" s="124" t="s">
        <v>172</v>
      </c>
      <c r="O33" s="124">
        <v>2024</v>
      </c>
      <c r="P33" s="124">
        <v>2024</v>
      </c>
      <c r="Q33" s="124" t="s">
        <v>170</v>
      </c>
      <c r="R33" s="42" t="s">
        <v>171</v>
      </c>
    </row>
    <row r="34" spans="2:23" s="27" customFormat="1" ht="57.75" customHeight="1" x14ac:dyDescent="0.25">
      <c r="B34" s="123" t="str">
        <f>+EVALUACION!B30</f>
        <v>EJECUCIÓN</v>
      </c>
      <c r="C34" s="285" t="str">
        <f>+EVALUACION!C30</f>
        <v>Factores políticos o macroeconómicos.</v>
      </c>
      <c r="D34" s="285"/>
      <c r="E34" s="285"/>
      <c r="F34" s="285"/>
      <c r="G34" s="269" t="s">
        <v>173</v>
      </c>
      <c r="H34" s="269"/>
      <c r="I34" s="91">
        <v>1</v>
      </c>
      <c r="J34" s="91">
        <f>+EVALUACION!J30</f>
        <v>3</v>
      </c>
      <c r="K34" s="91">
        <f t="shared" si="0"/>
        <v>4</v>
      </c>
      <c r="L34" s="91" t="str">
        <f t="shared" si="1"/>
        <v>BAJO</v>
      </c>
      <c r="M34" s="91" t="s">
        <v>143</v>
      </c>
      <c r="N34" s="124" t="s">
        <v>172</v>
      </c>
      <c r="O34" s="124">
        <v>2024</v>
      </c>
      <c r="P34" s="124">
        <v>2024</v>
      </c>
      <c r="Q34" s="124" t="s">
        <v>170</v>
      </c>
      <c r="R34" s="42" t="s">
        <v>171</v>
      </c>
    </row>
    <row r="35" spans="2:23" s="27" customFormat="1" ht="57.75" customHeight="1" x14ac:dyDescent="0.25">
      <c r="B35" s="123" t="str">
        <f>+EVALUACION!B31</f>
        <v>EJECUCIÓN</v>
      </c>
      <c r="C35" s="334" t="s">
        <v>174</v>
      </c>
      <c r="D35" s="335"/>
      <c r="E35" s="335"/>
      <c r="F35" s="336"/>
      <c r="G35" s="299" t="s">
        <v>175</v>
      </c>
      <c r="H35" s="301"/>
      <c r="I35" s="91">
        <f>+EVALUACION!I31</f>
        <v>2</v>
      </c>
      <c r="J35" s="91">
        <f>+EVALUACION!J31</f>
        <v>3</v>
      </c>
      <c r="K35" s="91">
        <f t="shared" si="0"/>
        <v>5</v>
      </c>
      <c r="L35" s="91" t="str">
        <f t="shared" si="1"/>
        <v>MEDIO</v>
      </c>
      <c r="M35" s="136" t="s">
        <v>138</v>
      </c>
      <c r="N35" s="124" t="s">
        <v>169</v>
      </c>
      <c r="O35" s="124">
        <v>2024</v>
      </c>
      <c r="P35" s="124">
        <v>2024</v>
      </c>
      <c r="Q35" s="124" t="s">
        <v>170</v>
      </c>
      <c r="R35" s="42" t="s">
        <v>171</v>
      </c>
    </row>
    <row r="36" spans="2:23" s="27" customFormat="1" ht="57.75" customHeight="1" x14ac:dyDescent="0.25">
      <c r="B36" s="123" t="s">
        <v>40</v>
      </c>
      <c r="C36" s="334" t="s">
        <v>47</v>
      </c>
      <c r="D36" s="335"/>
      <c r="E36" s="335"/>
      <c r="F36" s="336"/>
      <c r="G36" s="299" t="s">
        <v>176</v>
      </c>
      <c r="H36" s="301"/>
      <c r="I36" s="91">
        <v>1</v>
      </c>
      <c r="J36" s="91">
        <v>2</v>
      </c>
      <c r="K36" s="91">
        <f t="shared" si="0"/>
        <v>3</v>
      </c>
      <c r="L36" s="91" t="str">
        <f t="shared" si="1"/>
        <v>BAJO</v>
      </c>
      <c r="M36" s="136" t="s">
        <v>143</v>
      </c>
      <c r="N36" s="124" t="s">
        <v>169</v>
      </c>
      <c r="O36" s="124">
        <v>2024</v>
      </c>
      <c r="P36" s="124">
        <v>2024</v>
      </c>
      <c r="Q36" s="124" t="s">
        <v>170</v>
      </c>
      <c r="R36" s="42" t="s">
        <v>171</v>
      </c>
    </row>
    <row r="37" spans="2:23" s="27" customFormat="1" ht="57.75" customHeight="1" x14ac:dyDescent="0.25">
      <c r="B37" s="123" t="str">
        <f>+EVALUACION!B32</f>
        <v>EJECUCIÓN</v>
      </c>
      <c r="C37" s="334" t="s">
        <v>48</v>
      </c>
      <c r="D37" s="335"/>
      <c r="E37" s="335"/>
      <c r="F37" s="336"/>
      <c r="G37" s="299" t="s">
        <v>177</v>
      </c>
      <c r="H37" s="301"/>
      <c r="I37" s="91">
        <v>1</v>
      </c>
      <c r="J37" s="91">
        <v>3</v>
      </c>
      <c r="K37" s="91">
        <f t="shared" si="0"/>
        <v>4</v>
      </c>
      <c r="L37" s="91" t="str">
        <f t="shared" si="1"/>
        <v>BAJO</v>
      </c>
      <c r="M37" s="136" t="s">
        <v>138</v>
      </c>
      <c r="N37" s="124" t="s">
        <v>169</v>
      </c>
      <c r="O37" s="124">
        <v>2024</v>
      </c>
      <c r="P37" s="124">
        <v>2024</v>
      </c>
      <c r="Q37" s="124" t="s">
        <v>170</v>
      </c>
      <c r="R37" s="42" t="s">
        <v>171</v>
      </c>
    </row>
    <row r="38" spans="2:23" s="27" customFormat="1" ht="57.75" customHeight="1" x14ac:dyDescent="0.25">
      <c r="B38" s="123" t="str">
        <f>+EVALUACION!B33</f>
        <v>EJECUCIÓN</v>
      </c>
      <c r="C38" s="334" t="s">
        <v>49</v>
      </c>
      <c r="D38" s="335"/>
      <c r="E38" s="335"/>
      <c r="F38" s="336"/>
      <c r="G38" s="299" t="s">
        <v>178</v>
      </c>
      <c r="H38" s="301"/>
      <c r="I38" s="91">
        <v>2</v>
      </c>
      <c r="J38" s="91">
        <v>3</v>
      </c>
      <c r="K38" s="91">
        <f t="shared" si="0"/>
        <v>5</v>
      </c>
      <c r="L38" s="91" t="str">
        <f t="shared" si="1"/>
        <v>MEDIO</v>
      </c>
      <c r="M38" s="136" t="s">
        <v>138</v>
      </c>
      <c r="N38" s="124" t="s">
        <v>169</v>
      </c>
      <c r="O38" s="124">
        <v>2024</v>
      </c>
      <c r="P38" s="124">
        <v>2024</v>
      </c>
      <c r="Q38" s="124" t="s">
        <v>170</v>
      </c>
      <c r="R38" s="42" t="s">
        <v>171</v>
      </c>
    </row>
    <row r="39" spans="2:23" s="27" customFormat="1" ht="57.75" customHeight="1" x14ac:dyDescent="0.25">
      <c r="B39" s="123" t="str">
        <f>+EVALUACION!B34</f>
        <v>EJECUCIÓN</v>
      </c>
      <c r="C39" s="334" t="s">
        <v>179</v>
      </c>
      <c r="D39" s="335"/>
      <c r="E39" s="335"/>
      <c r="F39" s="336"/>
      <c r="G39" s="299" t="s">
        <v>180</v>
      </c>
      <c r="H39" s="301"/>
      <c r="I39" s="91">
        <v>1</v>
      </c>
      <c r="J39" s="91">
        <v>3</v>
      </c>
      <c r="K39" s="91">
        <f t="shared" si="0"/>
        <v>4</v>
      </c>
      <c r="L39" s="91" t="str">
        <f t="shared" si="1"/>
        <v>BAJO</v>
      </c>
      <c r="M39" s="136" t="s">
        <v>138</v>
      </c>
      <c r="N39" s="124" t="s">
        <v>169</v>
      </c>
      <c r="O39" s="124">
        <v>2024</v>
      </c>
      <c r="P39" s="124">
        <v>2024</v>
      </c>
      <c r="Q39" s="124" t="s">
        <v>170</v>
      </c>
      <c r="R39" s="42" t="s">
        <v>171</v>
      </c>
    </row>
    <row r="40" spans="2:23" s="27" customFormat="1" ht="57.75" customHeight="1" x14ac:dyDescent="0.25">
      <c r="B40" s="123" t="str">
        <f>+EVALUACION!B35</f>
        <v>EJECUCIÓN</v>
      </c>
      <c r="C40" s="334" t="s">
        <v>51</v>
      </c>
      <c r="D40" s="335"/>
      <c r="E40" s="335"/>
      <c r="F40" s="336"/>
      <c r="G40" s="299" t="s">
        <v>181</v>
      </c>
      <c r="H40" s="301"/>
      <c r="I40" s="91">
        <v>2</v>
      </c>
      <c r="J40" s="91">
        <v>3</v>
      </c>
      <c r="K40" s="91">
        <f t="shared" si="0"/>
        <v>5</v>
      </c>
      <c r="L40" s="91" t="str">
        <f t="shared" si="1"/>
        <v>MEDIO</v>
      </c>
      <c r="M40" s="136" t="s">
        <v>138</v>
      </c>
      <c r="N40" s="124" t="s">
        <v>169</v>
      </c>
      <c r="O40" s="124">
        <v>2024</v>
      </c>
      <c r="P40" s="124">
        <v>2024</v>
      </c>
      <c r="Q40" s="124" t="s">
        <v>170</v>
      </c>
      <c r="R40" s="42" t="s">
        <v>171</v>
      </c>
    </row>
    <row r="41" spans="2:23" s="27" customFormat="1" ht="57.75" customHeight="1" thickBot="1" x14ac:dyDescent="0.3">
      <c r="B41" s="125" t="str">
        <f>+EVALUACION!B35</f>
        <v>EJECUCIÓN</v>
      </c>
      <c r="C41" s="331" t="str">
        <f>+EVALUACION!C35</f>
        <v>Eventos naturales tales como lluvias, inundaciones y sequias entre otros</v>
      </c>
      <c r="D41" s="331"/>
      <c r="E41" s="331"/>
      <c r="F41" s="331"/>
      <c r="G41" s="332" t="s">
        <v>182</v>
      </c>
      <c r="H41" s="332"/>
      <c r="I41" s="91">
        <v>4</v>
      </c>
      <c r="J41" s="91">
        <v>3</v>
      </c>
      <c r="K41" s="91">
        <f t="shared" si="0"/>
        <v>7</v>
      </c>
      <c r="L41" s="98" t="str">
        <f t="shared" si="1"/>
        <v>ALTO</v>
      </c>
      <c r="M41" s="98" t="s">
        <v>138</v>
      </c>
      <c r="N41" s="124" t="s">
        <v>169</v>
      </c>
      <c r="O41" s="124">
        <v>2024</v>
      </c>
      <c r="P41" s="124">
        <v>2024</v>
      </c>
      <c r="Q41" s="124" t="s">
        <v>170</v>
      </c>
      <c r="R41" s="42" t="s">
        <v>171</v>
      </c>
    </row>
    <row r="42" spans="2:23" ht="12.75" customHeight="1" x14ac:dyDescent="0.25">
      <c r="B42" s="82"/>
      <c r="C42" s="83"/>
      <c r="D42" s="83"/>
      <c r="E42" s="83"/>
      <c r="F42" s="83"/>
      <c r="G42" s="83"/>
      <c r="H42" s="83"/>
      <c r="I42" s="83"/>
      <c r="J42" s="83"/>
      <c r="K42" s="83"/>
      <c r="L42" s="83"/>
      <c r="M42" s="83"/>
      <c r="N42" s="83"/>
      <c r="O42" s="83"/>
      <c r="P42" s="83"/>
      <c r="Q42" s="83"/>
      <c r="R42" s="3"/>
    </row>
    <row r="43" spans="2:23" x14ac:dyDescent="0.25">
      <c r="B43" s="82"/>
      <c r="C43" s="306" t="s">
        <v>118</v>
      </c>
      <c r="D43" s="306"/>
      <c r="E43" s="306"/>
      <c r="F43" s="306"/>
      <c r="G43" s="83"/>
      <c r="H43" s="270" t="s">
        <v>183</v>
      </c>
      <c r="I43" s="270"/>
      <c r="J43" s="270"/>
      <c r="K43" s="270"/>
      <c r="L43" s="126"/>
      <c r="M43" s="126"/>
      <c r="N43" s="126"/>
      <c r="O43" s="126"/>
      <c r="P43" s="126"/>
      <c r="Q43" s="126"/>
      <c r="R43" s="3"/>
    </row>
    <row r="44" spans="2:23" ht="19.5" customHeight="1" x14ac:dyDescent="0.25">
      <c r="B44" s="267" t="s">
        <v>90</v>
      </c>
      <c r="C44" s="311" t="s">
        <v>91</v>
      </c>
      <c r="D44" s="317"/>
      <c r="E44" s="312"/>
      <c r="F44" s="104" t="s">
        <v>92</v>
      </c>
      <c r="G44" s="83"/>
      <c r="H44" s="311" t="s">
        <v>93</v>
      </c>
      <c r="I44" s="312"/>
      <c r="J44" s="311" t="s">
        <v>92</v>
      </c>
      <c r="K44" s="312"/>
      <c r="L44" s="109"/>
      <c r="M44" s="109"/>
      <c r="N44" s="270" t="s">
        <v>118</v>
      </c>
      <c r="O44" s="270"/>
      <c r="P44" s="270"/>
      <c r="Q44" s="109"/>
      <c r="R44" s="3"/>
    </row>
    <row r="45" spans="2:23" ht="21" customHeight="1" x14ac:dyDescent="0.25">
      <c r="B45" s="267"/>
      <c r="C45" s="299" t="s">
        <v>94</v>
      </c>
      <c r="D45" s="300"/>
      <c r="E45" s="301"/>
      <c r="F45" s="106">
        <v>1</v>
      </c>
      <c r="G45" s="83"/>
      <c r="H45" s="299" t="s">
        <v>95</v>
      </c>
      <c r="I45" s="301"/>
      <c r="J45" s="299">
        <v>1</v>
      </c>
      <c r="K45" s="301"/>
      <c r="L45" s="109"/>
      <c r="M45" s="109"/>
      <c r="N45" s="307" t="s">
        <v>104</v>
      </c>
      <c r="O45" s="308"/>
      <c r="P45" s="118" t="s">
        <v>117</v>
      </c>
      <c r="Q45" s="109"/>
      <c r="R45" s="3"/>
    </row>
    <row r="46" spans="2:23" ht="15.75" customHeight="1" x14ac:dyDescent="0.25">
      <c r="B46" s="267"/>
      <c r="C46" s="299" t="s">
        <v>96</v>
      </c>
      <c r="D46" s="300"/>
      <c r="E46" s="301"/>
      <c r="F46" s="106">
        <v>2</v>
      </c>
      <c r="G46" s="83"/>
      <c r="H46" s="299" t="s">
        <v>97</v>
      </c>
      <c r="I46" s="301"/>
      <c r="J46" s="299">
        <v>2</v>
      </c>
      <c r="K46" s="301"/>
      <c r="L46" s="109"/>
      <c r="M46" s="109"/>
      <c r="N46" s="309" t="s">
        <v>119</v>
      </c>
      <c r="O46" s="310"/>
      <c r="P46" s="119" t="s">
        <v>120</v>
      </c>
      <c r="Q46" s="109"/>
      <c r="R46" s="3"/>
      <c r="T46" s="5"/>
      <c r="U46" s="5"/>
      <c r="V46" s="5"/>
      <c r="W46" s="5"/>
    </row>
    <row r="47" spans="2:23" ht="24.75" customHeight="1" x14ac:dyDescent="0.25">
      <c r="B47" s="267"/>
      <c r="C47" s="299" t="s">
        <v>98</v>
      </c>
      <c r="D47" s="300"/>
      <c r="E47" s="301"/>
      <c r="F47" s="106">
        <v>3</v>
      </c>
      <c r="G47" s="83"/>
      <c r="H47" s="299" t="s">
        <v>99</v>
      </c>
      <c r="I47" s="301"/>
      <c r="J47" s="299">
        <v>3</v>
      </c>
      <c r="K47" s="301"/>
      <c r="L47" s="109"/>
      <c r="M47" s="109"/>
      <c r="N47" s="276" t="s">
        <v>121</v>
      </c>
      <c r="O47" s="313"/>
      <c r="P47" s="119" t="s">
        <v>122</v>
      </c>
      <c r="Q47" s="109"/>
      <c r="R47" s="3"/>
    </row>
    <row r="48" spans="2:23" ht="18" customHeight="1" x14ac:dyDescent="0.25">
      <c r="B48" s="267"/>
      <c r="C48" s="299" t="s">
        <v>100</v>
      </c>
      <c r="D48" s="300"/>
      <c r="E48" s="301"/>
      <c r="F48" s="106">
        <v>4</v>
      </c>
      <c r="G48" s="83"/>
      <c r="H48" s="299" t="s">
        <v>101</v>
      </c>
      <c r="I48" s="301"/>
      <c r="J48" s="299">
        <v>4</v>
      </c>
      <c r="K48" s="301"/>
      <c r="L48" s="109"/>
      <c r="M48" s="109"/>
      <c r="N48" s="304">
        <v>5</v>
      </c>
      <c r="O48" s="305"/>
      <c r="P48" s="119" t="s">
        <v>123</v>
      </c>
      <c r="Q48" s="109"/>
      <c r="R48" s="3"/>
    </row>
    <row r="49" spans="2:18" ht="21" customHeight="1" thickBot="1" x14ac:dyDescent="0.3">
      <c r="B49" s="267"/>
      <c r="C49" s="299" t="s">
        <v>102</v>
      </c>
      <c r="D49" s="300"/>
      <c r="E49" s="301"/>
      <c r="F49" s="106">
        <v>5</v>
      </c>
      <c r="G49" s="83"/>
      <c r="H49" s="299" t="s">
        <v>103</v>
      </c>
      <c r="I49" s="301"/>
      <c r="J49" s="299">
        <v>5</v>
      </c>
      <c r="K49" s="301"/>
      <c r="L49" s="109"/>
      <c r="M49" s="109"/>
      <c r="N49" s="314" t="s">
        <v>124</v>
      </c>
      <c r="O49" s="315"/>
      <c r="P49" s="127" t="s">
        <v>125</v>
      </c>
      <c r="Q49" s="109"/>
      <c r="R49" s="3"/>
    </row>
    <row r="50" spans="2:18" x14ac:dyDescent="0.25">
      <c r="B50" s="82"/>
      <c r="C50" s="83"/>
      <c r="D50" s="83"/>
      <c r="E50" s="83"/>
      <c r="F50" s="83"/>
      <c r="G50" s="83"/>
      <c r="H50" s="83"/>
      <c r="I50" s="83"/>
      <c r="J50" s="83"/>
      <c r="K50" s="83"/>
      <c r="L50" s="83"/>
      <c r="M50" s="83"/>
      <c r="N50" s="83"/>
      <c r="O50" s="83"/>
      <c r="P50" s="83"/>
      <c r="Q50" s="83"/>
      <c r="R50" s="3"/>
    </row>
    <row r="51" spans="2:18" ht="18" customHeight="1" x14ac:dyDescent="0.25">
      <c r="B51" s="82"/>
      <c r="C51" s="270" t="s">
        <v>104</v>
      </c>
      <c r="D51" s="270"/>
      <c r="E51" s="270"/>
      <c r="F51" s="270"/>
      <c r="G51" s="270"/>
      <c r="H51" s="270"/>
      <c r="I51" s="270"/>
      <c r="J51" s="270"/>
      <c r="K51" s="270"/>
      <c r="L51" s="270"/>
      <c r="M51" s="270"/>
      <c r="N51" s="270"/>
      <c r="O51" s="270"/>
      <c r="P51" s="270"/>
      <c r="Q51" s="270"/>
      <c r="R51" s="3"/>
    </row>
    <row r="52" spans="2:18" ht="68.25" customHeight="1" x14ac:dyDescent="0.25">
      <c r="B52" s="82"/>
      <c r="C52" s="299" t="s">
        <v>105</v>
      </c>
      <c r="D52" s="300"/>
      <c r="E52" s="300"/>
      <c r="F52" s="301"/>
      <c r="G52" s="299" t="s">
        <v>106</v>
      </c>
      <c r="H52" s="301"/>
      <c r="I52" s="299" t="s">
        <v>107</v>
      </c>
      <c r="J52" s="300"/>
      <c r="K52" s="301"/>
      <c r="L52" s="299" t="s">
        <v>108</v>
      </c>
      <c r="M52" s="301"/>
      <c r="N52" s="299" t="s">
        <v>109</v>
      </c>
      <c r="O52" s="301"/>
      <c r="P52" s="299" t="s">
        <v>110</v>
      </c>
      <c r="Q52" s="301"/>
      <c r="R52" s="3"/>
    </row>
    <row r="53" spans="2:18" ht="60" customHeight="1" x14ac:dyDescent="0.25">
      <c r="B53" s="82"/>
      <c r="C53" s="299" t="s">
        <v>111</v>
      </c>
      <c r="D53" s="300"/>
      <c r="E53" s="300"/>
      <c r="F53" s="301"/>
      <c r="G53" s="299" t="s">
        <v>112</v>
      </c>
      <c r="H53" s="301"/>
      <c r="I53" s="299" t="s">
        <v>113</v>
      </c>
      <c r="J53" s="300"/>
      <c r="K53" s="301"/>
      <c r="L53" s="299" t="s">
        <v>114</v>
      </c>
      <c r="M53" s="301"/>
      <c r="N53" s="299" t="s">
        <v>115</v>
      </c>
      <c r="O53" s="301"/>
      <c r="P53" s="299" t="s">
        <v>116</v>
      </c>
      <c r="Q53" s="301"/>
      <c r="R53" s="3"/>
    </row>
    <row r="54" spans="2:18" x14ac:dyDescent="0.25">
      <c r="B54" s="82"/>
      <c r="C54" s="319" t="s">
        <v>91</v>
      </c>
      <c r="D54" s="320"/>
      <c r="E54" s="321"/>
      <c r="F54" s="325" t="s">
        <v>92</v>
      </c>
      <c r="G54" s="307" t="s">
        <v>95</v>
      </c>
      <c r="H54" s="308"/>
      <c r="I54" s="307" t="s">
        <v>97</v>
      </c>
      <c r="J54" s="333"/>
      <c r="K54" s="308"/>
      <c r="L54" s="307" t="s">
        <v>99</v>
      </c>
      <c r="M54" s="308"/>
      <c r="N54" s="307" t="s">
        <v>101</v>
      </c>
      <c r="O54" s="308"/>
      <c r="P54" s="311" t="s">
        <v>103</v>
      </c>
      <c r="Q54" s="312"/>
      <c r="R54" s="3"/>
    </row>
    <row r="55" spans="2:18" x14ac:dyDescent="0.25">
      <c r="B55" s="82"/>
      <c r="C55" s="322"/>
      <c r="D55" s="323"/>
      <c r="E55" s="324"/>
      <c r="F55" s="326"/>
      <c r="G55" s="327">
        <v>1</v>
      </c>
      <c r="H55" s="328"/>
      <c r="I55" s="327">
        <v>2</v>
      </c>
      <c r="J55" s="330"/>
      <c r="K55" s="328"/>
      <c r="L55" s="327">
        <v>3</v>
      </c>
      <c r="M55" s="328"/>
      <c r="N55" s="327">
        <v>4</v>
      </c>
      <c r="O55" s="328"/>
      <c r="P55" s="327">
        <v>5</v>
      </c>
      <c r="Q55" s="328"/>
      <c r="R55" s="3"/>
    </row>
    <row r="56" spans="2:18" ht="19.5" customHeight="1" x14ac:dyDescent="0.25">
      <c r="B56" s="82"/>
      <c r="C56" s="299" t="s">
        <v>94</v>
      </c>
      <c r="D56" s="300"/>
      <c r="E56" s="301"/>
      <c r="F56" s="113">
        <v>1</v>
      </c>
      <c r="G56" s="302">
        <v>2</v>
      </c>
      <c r="H56" s="303"/>
      <c r="I56" s="302">
        <v>3</v>
      </c>
      <c r="J56" s="329"/>
      <c r="K56" s="303"/>
      <c r="L56" s="302">
        <v>4</v>
      </c>
      <c r="M56" s="303"/>
      <c r="N56" s="304">
        <v>5</v>
      </c>
      <c r="O56" s="305"/>
      <c r="P56" s="276">
        <v>6</v>
      </c>
      <c r="Q56" s="313"/>
      <c r="R56" s="3"/>
    </row>
    <row r="57" spans="2:18" ht="21.75" customHeight="1" x14ac:dyDescent="0.25">
      <c r="B57" s="82"/>
      <c r="C57" s="299" t="s">
        <v>96</v>
      </c>
      <c r="D57" s="300"/>
      <c r="E57" s="301"/>
      <c r="F57" s="113">
        <v>2</v>
      </c>
      <c r="G57" s="302">
        <v>3</v>
      </c>
      <c r="H57" s="303"/>
      <c r="I57" s="302">
        <v>4</v>
      </c>
      <c r="J57" s="329"/>
      <c r="K57" s="303"/>
      <c r="L57" s="304">
        <v>5</v>
      </c>
      <c r="M57" s="305"/>
      <c r="N57" s="276">
        <v>6</v>
      </c>
      <c r="O57" s="313"/>
      <c r="P57" s="276">
        <v>7</v>
      </c>
      <c r="Q57" s="313"/>
      <c r="R57" s="3"/>
    </row>
    <row r="58" spans="2:18" ht="21" customHeight="1" x14ac:dyDescent="0.25">
      <c r="B58" s="82"/>
      <c r="C58" s="299" t="s">
        <v>98</v>
      </c>
      <c r="D58" s="300"/>
      <c r="E58" s="301"/>
      <c r="F58" s="113">
        <v>3</v>
      </c>
      <c r="G58" s="302">
        <v>4</v>
      </c>
      <c r="H58" s="303"/>
      <c r="I58" s="304">
        <v>5</v>
      </c>
      <c r="J58" s="318"/>
      <c r="K58" s="305"/>
      <c r="L58" s="276">
        <v>6</v>
      </c>
      <c r="M58" s="313"/>
      <c r="N58" s="276">
        <v>7</v>
      </c>
      <c r="O58" s="313"/>
      <c r="P58" s="309">
        <v>8</v>
      </c>
      <c r="Q58" s="310"/>
      <c r="R58" s="3"/>
    </row>
    <row r="59" spans="2:18" ht="21" customHeight="1" x14ac:dyDescent="0.25">
      <c r="B59" s="82"/>
      <c r="C59" s="299" t="s">
        <v>100</v>
      </c>
      <c r="D59" s="300"/>
      <c r="E59" s="301"/>
      <c r="F59" s="113">
        <v>4</v>
      </c>
      <c r="G59" s="304">
        <v>5</v>
      </c>
      <c r="H59" s="305"/>
      <c r="I59" s="276">
        <v>6</v>
      </c>
      <c r="J59" s="316"/>
      <c r="K59" s="313"/>
      <c r="L59" s="276">
        <v>7</v>
      </c>
      <c r="M59" s="313"/>
      <c r="N59" s="309">
        <v>8</v>
      </c>
      <c r="O59" s="310"/>
      <c r="P59" s="309">
        <v>9</v>
      </c>
      <c r="Q59" s="310"/>
      <c r="R59" s="3"/>
    </row>
    <row r="60" spans="2:18" ht="21" customHeight="1" x14ac:dyDescent="0.25">
      <c r="B60" s="82"/>
      <c r="C60" s="299" t="s">
        <v>102</v>
      </c>
      <c r="D60" s="300"/>
      <c r="E60" s="301"/>
      <c r="F60" s="113">
        <v>5</v>
      </c>
      <c r="G60" s="276">
        <v>6</v>
      </c>
      <c r="H60" s="313"/>
      <c r="I60" s="276">
        <v>7</v>
      </c>
      <c r="J60" s="316"/>
      <c r="K60" s="313"/>
      <c r="L60" s="309">
        <v>8</v>
      </c>
      <c r="M60" s="310"/>
      <c r="N60" s="309">
        <v>9</v>
      </c>
      <c r="O60" s="310"/>
      <c r="P60" s="309">
        <v>10</v>
      </c>
      <c r="Q60" s="310"/>
      <c r="R60" s="3"/>
    </row>
    <row r="61" spans="2:18" ht="13.8" thickBot="1" x14ac:dyDescent="0.3">
      <c r="B61" s="85"/>
      <c r="C61" s="86"/>
      <c r="D61" s="86"/>
      <c r="E61" s="86"/>
      <c r="F61" s="86"/>
      <c r="G61" s="86"/>
      <c r="H61" s="86"/>
      <c r="I61" s="86"/>
      <c r="J61" s="86"/>
      <c r="K61" s="86"/>
      <c r="L61" s="86"/>
      <c r="M61" s="86"/>
      <c r="N61" s="86"/>
      <c r="O61" s="86"/>
      <c r="P61" s="86"/>
      <c r="Q61" s="86"/>
      <c r="R61" s="9"/>
    </row>
  </sheetData>
  <mergeCells count="144">
    <mergeCell ref="G35:H35"/>
    <mergeCell ref="G36:H36"/>
    <mergeCell ref="G37:H37"/>
    <mergeCell ref="G38:H38"/>
    <mergeCell ref="G39:H39"/>
    <mergeCell ref="G40:H40"/>
    <mergeCell ref="C34:F34"/>
    <mergeCell ref="G34:H34"/>
    <mergeCell ref="C35:F35"/>
    <mergeCell ref="C36:F36"/>
    <mergeCell ref="C37:F37"/>
    <mergeCell ref="C38:F38"/>
    <mergeCell ref="C40:F40"/>
    <mergeCell ref="C39:F39"/>
    <mergeCell ref="C41:F41"/>
    <mergeCell ref="I59:K59"/>
    <mergeCell ref="C51:Q51"/>
    <mergeCell ref="G54:H54"/>
    <mergeCell ref="G55:H55"/>
    <mergeCell ref="G56:H56"/>
    <mergeCell ref="G41:H41"/>
    <mergeCell ref="P56:Q56"/>
    <mergeCell ref="P57:Q57"/>
    <mergeCell ref="I54:K54"/>
    <mergeCell ref="P55:Q55"/>
    <mergeCell ref="N54:O54"/>
    <mergeCell ref="P54:Q54"/>
    <mergeCell ref="P58:Q58"/>
    <mergeCell ref="P59:Q59"/>
    <mergeCell ref="L60:M60"/>
    <mergeCell ref="L58:M58"/>
    <mergeCell ref="L55:M55"/>
    <mergeCell ref="G60:H60"/>
    <mergeCell ref="I57:K57"/>
    <mergeCell ref="N55:O55"/>
    <mergeCell ref="N56:O56"/>
    <mergeCell ref="N57:O57"/>
    <mergeCell ref="N58:O58"/>
    <mergeCell ref="N59:O59"/>
    <mergeCell ref="L59:M59"/>
    <mergeCell ref="L56:M56"/>
    <mergeCell ref="L57:M57"/>
    <mergeCell ref="I55:K55"/>
    <mergeCell ref="I56:K56"/>
    <mergeCell ref="B44:B49"/>
    <mergeCell ref="C44:E44"/>
    <mergeCell ref="H44:I44"/>
    <mergeCell ref="C56:E56"/>
    <mergeCell ref="C57:E57"/>
    <mergeCell ref="C58:E58"/>
    <mergeCell ref="C52:F52"/>
    <mergeCell ref="C53:F53"/>
    <mergeCell ref="I58:K58"/>
    <mergeCell ref="C48:E48"/>
    <mergeCell ref="C49:E49"/>
    <mergeCell ref="H49:I49"/>
    <mergeCell ref="J49:K49"/>
    <mergeCell ref="C54:E55"/>
    <mergeCell ref="J48:K48"/>
    <mergeCell ref="F54:F55"/>
    <mergeCell ref="H48:I48"/>
    <mergeCell ref="G52:H52"/>
    <mergeCell ref="G53:H53"/>
    <mergeCell ref="I52:K52"/>
    <mergeCell ref="I53:K53"/>
    <mergeCell ref="J45:K45"/>
    <mergeCell ref="C46:E46"/>
    <mergeCell ref="H46:I46"/>
    <mergeCell ref="C60:E60"/>
    <mergeCell ref="N44:P44"/>
    <mergeCell ref="N45:O45"/>
    <mergeCell ref="N46:O46"/>
    <mergeCell ref="C47:E47"/>
    <mergeCell ref="H47:I47"/>
    <mergeCell ref="J47:K47"/>
    <mergeCell ref="J44:K44"/>
    <mergeCell ref="C45:E45"/>
    <mergeCell ref="J46:K46"/>
    <mergeCell ref="N47:O47"/>
    <mergeCell ref="N52:O52"/>
    <mergeCell ref="N53:O53"/>
    <mergeCell ref="L52:M52"/>
    <mergeCell ref="L53:M53"/>
    <mergeCell ref="N48:O48"/>
    <mergeCell ref="N49:O49"/>
    <mergeCell ref="P52:Q52"/>
    <mergeCell ref="P53:Q53"/>
    <mergeCell ref="L54:M54"/>
    <mergeCell ref="I60:K60"/>
    <mergeCell ref="P60:Q60"/>
    <mergeCell ref="N60:O60"/>
    <mergeCell ref="G57:H57"/>
    <mergeCell ref="C25:F25"/>
    <mergeCell ref="G25:H25"/>
    <mergeCell ref="G31:H31"/>
    <mergeCell ref="C32:F32"/>
    <mergeCell ref="G32:H32"/>
    <mergeCell ref="C33:F33"/>
    <mergeCell ref="G33:H33"/>
    <mergeCell ref="C59:E59"/>
    <mergeCell ref="G58:H58"/>
    <mergeCell ref="G59:H59"/>
    <mergeCell ref="G30:H30"/>
    <mergeCell ref="C31:F31"/>
    <mergeCell ref="H45:I45"/>
    <mergeCell ref="C43:F43"/>
    <mergeCell ref="H43:K43"/>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41 M16:Q41">
    <cfRule type="expression" dxfId="12" priority="29" stopIfTrue="1">
      <formula>"""bajo"""</formula>
    </cfRule>
  </conditionalFormatting>
  <conditionalFormatting sqref="L16:L41">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4"/>
  <sheetViews>
    <sheetView showGridLines="0" zoomScale="70" zoomScaleNormal="70" zoomScaleSheetLayoutView="25" zoomScalePageLayoutView="70" workbookViewId="0">
      <selection activeCell="C32" sqref="C32"/>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17.4414062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18"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88671875" style="16" customWidth="1"/>
    <col min="21" max="21" width="11.44140625" style="16"/>
    <col min="22" max="22" width="10.88671875" style="16" customWidth="1"/>
    <col min="23" max="23" width="15.66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161"/>
      <c r="C2" s="162" t="s">
        <v>8</v>
      </c>
      <c r="D2" s="162"/>
      <c r="E2" s="162"/>
      <c r="F2" s="162"/>
      <c r="G2" s="162"/>
      <c r="H2" s="162"/>
      <c r="I2" s="162"/>
      <c r="J2" s="162"/>
      <c r="K2" s="162"/>
      <c r="L2" s="162"/>
      <c r="M2" s="162"/>
      <c r="N2" s="162"/>
      <c r="O2" s="162"/>
      <c r="P2" s="162"/>
      <c r="Q2" s="162"/>
      <c r="R2" s="162"/>
      <c r="S2" s="162"/>
      <c r="T2" s="162"/>
      <c r="U2" s="162"/>
      <c r="V2" s="162"/>
      <c r="W2" s="168" t="s">
        <v>1</v>
      </c>
      <c r="X2" s="169"/>
    </row>
    <row r="3" spans="2:24" s="14" customFormat="1" ht="31.5" customHeight="1" x14ac:dyDescent="0.25">
      <c r="B3" s="161"/>
      <c r="C3" s="162"/>
      <c r="D3" s="162"/>
      <c r="E3" s="162"/>
      <c r="F3" s="162"/>
      <c r="G3" s="162"/>
      <c r="H3" s="162"/>
      <c r="I3" s="162"/>
      <c r="J3" s="162"/>
      <c r="K3" s="162"/>
      <c r="L3" s="162"/>
      <c r="M3" s="162"/>
      <c r="N3" s="162"/>
      <c r="O3" s="162"/>
      <c r="P3" s="162"/>
      <c r="Q3" s="162"/>
      <c r="R3" s="162"/>
      <c r="S3" s="162"/>
      <c r="T3" s="162"/>
      <c r="U3" s="162"/>
      <c r="V3" s="162"/>
      <c r="W3" s="170"/>
      <c r="X3" s="171"/>
    </row>
    <row r="4" spans="2:24" s="14" customFormat="1" ht="47.25" customHeight="1" x14ac:dyDescent="0.25">
      <c r="B4" s="161"/>
      <c r="C4" s="162"/>
      <c r="D4" s="162"/>
      <c r="E4" s="162"/>
      <c r="F4" s="162"/>
      <c r="G4" s="162"/>
      <c r="H4" s="162"/>
      <c r="I4" s="162"/>
      <c r="J4" s="162"/>
      <c r="K4" s="162"/>
      <c r="L4" s="162"/>
      <c r="M4" s="162"/>
      <c r="N4" s="162"/>
      <c r="O4" s="162"/>
      <c r="P4" s="162"/>
      <c r="Q4" s="162"/>
      <c r="R4" s="162"/>
      <c r="S4" s="162"/>
      <c r="T4" s="162"/>
      <c r="U4" s="162"/>
      <c r="V4" s="162"/>
      <c r="W4" s="172"/>
      <c r="X4" s="173"/>
    </row>
    <row r="5" spans="2:24" s="14" customFormat="1" ht="32.25" customHeight="1" thickBot="1" x14ac:dyDescent="0.3">
      <c r="B5" s="43"/>
      <c r="C5" s="43"/>
      <c r="D5" s="43"/>
      <c r="E5" s="43"/>
      <c r="F5" s="43"/>
      <c r="G5" s="43"/>
      <c r="H5" s="43"/>
      <c r="I5" s="43"/>
      <c r="J5" s="43"/>
      <c r="K5" s="43"/>
      <c r="L5" s="43"/>
      <c r="M5" s="43"/>
      <c r="N5" s="43"/>
      <c r="O5" s="43"/>
      <c r="P5" s="43"/>
      <c r="Q5" s="43"/>
      <c r="R5" s="43"/>
      <c r="S5" s="44"/>
      <c r="T5" s="43"/>
      <c r="U5" s="43"/>
      <c r="V5" s="43"/>
      <c r="W5" s="43"/>
      <c r="X5" s="43"/>
    </row>
    <row r="6" spans="2:24" ht="91.5" customHeight="1" x14ac:dyDescent="0.25">
      <c r="B6" s="148" t="str">
        <f>+EVALUACION!B6</f>
        <v>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v>
      </c>
      <c r="C6" s="149"/>
      <c r="D6" s="149"/>
      <c r="E6" s="149"/>
      <c r="F6" s="149"/>
      <c r="G6" s="149"/>
      <c r="H6" s="149"/>
      <c r="I6" s="149"/>
      <c r="J6" s="149"/>
      <c r="K6" s="149"/>
      <c r="L6" s="149"/>
      <c r="M6" s="149"/>
      <c r="N6" s="149"/>
      <c r="O6" s="149"/>
      <c r="P6" s="149"/>
      <c r="Q6" s="149"/>
      <c r="R6" s="149"/>
      <c r="S6" s="149"/>
      <c r="T6" s="149"/>
      <c r="U6" s="149"/>
      <c r="V6" s="149"/>
      <c r="W6" s="149"/>
      <c r="X6" s="150"/>
    </row>
    <row r="7" spans="2:24" ht="26.25" customHeight="1" x14ac:dyDescent="0.25">
      <c r="B7" s="174" t="s">
        <v>184</v>
      </c>
      <c r="C7" s="157"/>
      <c r="D7" s="157"/>
      <c r="E7" s="157"/>
      <c r="F7" s="157"/>
      <c r="G7" s="157"/>
      <c r="H7" s="157"/>
      <c r="I7" s="157"/>
      <c r="J7" s="157"/>
      <c r="K7" s="157"/>
      <c r="L7" s="157"/>
      <c r="M7" s="157"/>
      <c r="N7" s="157"/>
      <c r="O7" s="157"/>
      <c r="P7" s="157"/>
      <c r="Q7" s="157"/>
      <c r="R7" s="157"/>
      <c r="S7" s="157"/>
      <c r="T7" s="157"/>
      <c r="U7" s="157"/>
      <c r="V7" s="157"/>
      <c r="W7" s="157"/>
      <c r="X7" s="175"/>
    </row>
    <row r="8" spans="2:24" ht="20.25" customHeight="1" x14ac:dyDescent="0.25">
      <c r="B8" s="174"/>
      <c r="C8" s="157"/>
      <c r="D8" s="157"/>
      <c r="E8" s="157"/>
      <c r="F8" s="157"/>
      <c r="G8" s="157"/>
      <c r="H8" s="157"/>
      <c r="I8" s="157"/>
      <c r="J8" s="157"/>
      <c r="K8" s="157"/>
      <c r="L8" s="157"/>
      <c r="M8" s="157"/>
      <c r="N8" s="157"/>
      <c r="O8" s="157"/>
      <c r="P8" s="157"/>
      <c r="Q8" s="157"/>
      <c r="R8" s="157"/>
      <c r="S8" s="157"/>
      <c r="T8" s="157"/>
      <c r="U8" s="157"/>
      <c r="V8" s="157"/>
      <c r="W8" s="157"/>
      <c r="X8" s="175"/>
    </row>
    <row r="9" spans="2:24" ht="24.75" customHeight="1" thickBot="1" x14ac:dyDescent="0.3">
      <c r="B9" s="146"/>
      <c r="C9" s="147"/>
      <c r="D9" s="147"/>
      <c r="E9" s="147"/>
      <c r="F9" s="147"/>
      <c r="G9" s="147"/>
      <c r="H9" s="147"/>
      <c r="I9" s="147"/>
      <c r="J9" s="147"/>
      <c r="K9" s="147"/>
      <c r="L9" s="147"/>
      <c r="M9" s="147"/>
      <c r="N9" s="147"/>
      <c r="O9" s="147"/>
      <c r="P9" s="147"/>
      <c r="Q9" s="147"/>
      <c r="R9" s="147"/>
      <c r="X9" s="53"/>
    </row>
    <row r="10" spans="2:24" ht="106.5" customHeight="1" thickBot="1" x14ac:dyDescent="0.3">
      <c r="B10" s="29" t="s">
        <v>138</v>
      </c>
      <c r="C10" s="30" t="s">
        <v>65</v>
      </c>
      <c r="D10" s="31" t="s">
        <v>185</v>
      </c>
      <c r="E10" s="31" t="s">
        <v>186</v>
      </c>
      <c r="F10" s="31" t="s">
        <v>187</v>
      </c>
      <c r="G10" s="30" t="s">
        <v>66</v>
      </c>
      <c r="H10" s="31" t="s">
        <v>90</v>
      </c>
      <c r="I10" s="31" t="s">
        <v>68</v>
      </c>
      <c r="J10" s="31" t="s">
        <v>188</v>
      </c>
      <c r="K10" s="31" t="s">
        <v>70</v>
      </c>
      <c r="L10" s="31" t="s">
        <v>189</v>
      </c>
      <c r="M10" s="30" t="s">
        <v>190</v>
      </c>
      <c r="N10" s="30" t="s">
        <v>130</v>
      </c>
      <c r="O10" s="31" t="s">
        <v>90</v>
      </c>
      <c r="P10" s="31" t="s">
        <v>68</v>
      </c>
      <c r="Q10" s="31" t="s">
        <v>188</v>
      </c>
      <c r="R10" s="31" t="s">
        <v>70</v>
      </c>
      <c r="S10" s="30" t="s">
        <v>131</v>
      </c>
      <c r="T10" s="30" t="s">
        <v>132</v>
      </c>
      <c r="U10" s="30" t="s">
        <v>133</v>
      </c>
      <c r="V10" s="30" t="s">
        <v>134</v>
      </c>
      <c r="W10" s="30" t="s">
        <v>191</v>
      </c>
      <c r="X10" s="32" t="s">
        <v>136</v>
      </c>
    </row>
    <row r="11" spans="2:24" ht="106.5" customHeight="1" thickBot="1" x14ac:dyDescent="0.3">
      <c r="B11" s="33">
        <v>1</v>
      </c>
      <c r="C11" s="34" t="str">
        <f>+'EVALUACION CON CONTROLES'!C16:F16</f>
        <v>Inadecuada escogencia de la modalidad de contratación</v>
      </c>
      <c r="D11" s="35" t="str">
        <f>+'EVALUACION CON CONTROLES'!B16</f>
        <v>PLANEACIÓN</v>
      </c>
      <c r="E11" s="35" t="str">
        <f>VLOOKUP(C11,'IDENTIFICACION Y ANALISIS'!$B$19:$F$47,3,FALSE)</f>
        <v>General</v>
      </c>
      <c r="F11" s="35" t="str">
        <f>VLOOKUP(C11,'IDENTIFICACION Y ANALISIS'!$B$19:$F$47,4,FALSE)</f>
        <v>Interno</v>
      </c>
      <c r="G11" s="34" t="s">
        <v>192</v>
      </c>
      <c r="H11" s="34">
        <v>2</v>
      </c>
      <c r="I11" s="34">
        <v>3</v>
      </c>
      <c r="J11" s="34">
        <v>5</v>
      </c>
      <c r="K11" s="18" t="s">
        <v>193</v>
      </c>
      <c r="L11" s="34" t="s">
        <v>194</v>
      </c>
      <c r="M11" s="35"/>
      <c r="N11" s="34" t="str">
        <f>+'EVALUACION CON CONTROLES'!G16</f>
        <v>verificación de los requisitos de los proveedores</v>
      </c>
      <c r="O11" s="34">
        <f>+'EVALUACION CON CONTROLES'!I16</f>
        <v>1</v>
      </c>
      <c r="P11" s="34">
        <f>+'EVALUACION CON CONTROLES'!J16</f>
        <v>3</v>
      </c>
      <c r="Q11" s="34">
        <f>+'EVALUACION CON CONTROLES'!K16</f>
        <v>4</v>
      </c>
      <c r="R11" s="35" t="str">
        <f>+'EVALUACION CON CONTROLES'!L16</f>
        <v>BAJO</v>
      </c>
      <c r="S11" s="34" t="str">
        <f>+'EVALUACION CON CONTROLES'!M16</f>
        <v>No</v>
      </c>
      <c r="T11" s="34" t="str">
        <f>+'EVALUACION CON CONTROLES'!N16</f>
        <v>profesional planeación y contratación</v>
      </c>
      <c r="U11" s="34">
        <f>+'EVALUACION CON CONTROLES'!O16</f>
        <v>2024</v>
      </c>
      <c r="V11" s="34">
        <f>+'EVALUACION CON CONTROLES'!P16</f>
        <v>2024</v>
      </c>
      <c r="W11" s="34" t="str">
        <f>+'EVALUACION CON CONTROLES'!Q16</f>
        <v>desde el momento de la formulación</v>
      </c>
      <c r="X11" s="36" t="s">
        <v>195</v>
      </c>
    </row>
    <row r="12" spans="2:24" ht="106.5" customHeight="1" thickBot="1" x14ac:dyDescent="0.3">
      <c r="B12" s="17">
        <v>2</v>
      </c>
      <c r="C12" s="19" t="str">
        <f>+'EVALUACION CON CONTROLES'!C17:F17</f>
        <v>Inadecuado análisis  económico estimativo del valor del contrato</v>
      </c>
      <c r="D12" s="18" t="str">
        <f>+'EVALUACION CON CONTROLES'!B17</f>
        <v>PLANEACIÓN</v>
      </c>
      <c r="E12" s="18" t="str">
        <f>VLOOKUP(C12,'IDENTIFICACION Y ANALISIS'!$B$19:$F$47,3,FALSE)</f>
        <v>General</v>
      </c>
      <c r="F12" s="18" t="str">
        <f>VLOOKUP(C12,'IDENTIFICACION Y ANALISIS'!$B$19:$F$47,4,FALSE)</f>
        <v>Externo</v>
      </c>
      <c r="G12" s="19" t="str">
        <f>+EVALUACION!H17</f>
        <v>los recursos asignados no van a cumplir con el estigmativo para el cumplimiento de las metas</v>
      </c>
      <c r="H12" s="19">
        <f>+EVALUACION!I17</f>
        <v>1</v>
      </c>
      <c r="I12" s="19">
        <f>+EVALUACION!J17</f>
        <v>2</v>
      </c>
      <c r="J12" s="19">
        <f>+EVALUACION!K17</f>
        <v>3</v>
      </c>
      <c r="K12" s="18" t="str">
        <f>+EVALUACION!L17</f>
        <v>BAJO</v>
      </c>
      <c r="L12" s="19" t="s">
        <v>194</v>
      </c>
      <c r="M12" s="18"/>
      <c r="N12" s="19" t="str">
        <f>+'EVALUACION CON CONTROLES'!G17</f>
        <v>realizar un correcto analisis de las cotizaciones suministradas por los proveedores</v>
      </c>
      <c r="O12" s="19">
        <f>+'EVALUACION CON CONTROLES'!I17</f>
        <v>1</v>
      </c>
      <c r="P12" s="19">
        <f>+'EVALUACION CON CONTROLES'!J17</f>
        <v>2</v>
      </c>
      <c r="Q12" s="19">
        <f>+'EVALUACION CON CONTROLES'!K17</f>
        <v>3</v>
      </c>
      <c r="R12" s="18" t="str">
        <f>+'EVALUACION CON CONTROLES'!L17</f>
        <v>BAJO</v>
      </c>
      <c r="S12" s="19" t="str">
        <f>+'EVALUACION CON CONTROLES'!M17</f>
        <v>Si</v>
      </c>
      <c r="T12" s="19" t="str">
        <f>+'EVALUACION CON CONTROLES'!N17</f>
        <v>profesional planeación y contratación</v>
      </c>
      <c r="U12" s="19">
        <f>+'EVALUACION CON CONTROLES'!O17</f>
        <v>2024</v>
      </c>
      <c r="V12" s="19">
        <f>+'EVALUACION CON CONTROLES'!P17</f>
        <v>2024</v>
      </c>
      <c r="W12" s="19" t="str">
        <f>+'EVALUACION CON CONTROLES'!Q17</f>
        <v xml:space="preserve">desde la etapa de formulación </v>
      </c>
      <c r="X12" s="36" t="s">
        <v>195</v>
      </c>
    </row>
    <row r="13" spans="2:24" ht="106.5" customHeight="1" thickBot="1" x14ac:dyDescent="0.3">
      <c r="B13" s="17">
        <v>3</v>
      </c>
      <c r="C13" s="19" t="str">
        <f>+'EVALUACION CON CONTROLES'!C18:F18</f>
        <v xml:space="preserve">Inadecuada  descripción del bien o servicio requerido </v>
      </c>
      <c r="D13" s="18" t="str">
        <f>+'EVALUACION CON CONTROLES'!B18</f>
        <v>PLANEACIÓN</v>
      </c>
      <c r="E13" s="18" t="str">
        <f>VLOOKUP(C13,'IDENTIFICACION Y ANALISIS'!$B$19:$F$47,3,FALSE)</f>
        <v>General</v>
      </c>
      <c r="F13" s="18" t="str">
        <f>VLOOKUP(C13,'IDENTIFICACION Y ANALISIS'!$B$19:$F$47,4,FALSE)</f>
        <v>Interno</v>
      </c>
      <c r="G13" s="19" t="e">
        <f>+EVALUACION!#REF!</f>
        <v>#REF!</v>
      </c>
      <c r="H13" s="19">
        <v>2</v>
      </c>
      <c r="I13" s="19">
        <v>3</v>
      </c>
      <c r="J13" s="19">
        <v>5</v>
      </c>
      <c r="K13" s="18" t="s">
        <v>193</v>
      </c>
      <c r="L13" s="19" t="s">
        <v>194</v>
      </c>
      <c r="M13" s="18"/>
      <c r="N13" s="19" t="str">
        <f>+'EVALUACION CON CONTROLES'!G18</f>
        <v>describir correctamente los productos necesarios para el desarrollo del proyecto</v>
      </c>
      <c r="O13" s="19">
        <f>+'EVALUACION CON CONTROLES'!I18</f>
        <v>2</v>
      </c>
      <c r="P13" s="19">
        <f>+'EVALUACION CON CONTROLES'!J18</f>
        <v>2</v>
      </c>
      <c r="Q13" s="19">
        <f>+'EVALUACION CON CONTROLES'!K18</f>
        <v>4</v>
      </c>
      <c r="R13" s="18" t="str">
        <f>+'EVALUACION CON CONTROLES'!L18</f>
        <v>BAJO</v>
      </c>
      <c r="S13" s="19" t="str">
        <f>+'EVALUACION CON CONTROLES'!M18</f>
        <v>No</v>
      </c>
      <c r="T13" s="19" t="str">
        <f>+'EVALUACION CON CONTROLES'!N18</f>
        <v>profesional planeación y contratación</v>
      </c>
      <c r="U13" s="19">
        <f>+'EVALUACION CON CONTROLES'!O18</f>
        <v>2024</v>
      </c>
      <c r="V13" s="19">
        <f>+'EVALUACION CON CONTROLES'!P18</f>
        <v>2024</v>
      </c>
      <c r="W13" s="19" t="str">
        <f>+'EVALUACION CON CONTROLES'!Q18</f>
        <v xml:space="preserve">desde la etapa de formulación </v>
      </c>
      <c r="X13" s="36" t="s">
        <v>195</v>
      </c>
    </row>
    <row r="14" spans="2:24" ht="106.5" customHeight="1" thickBot="1" x14ac:dyDescent="0.3">
      <c r="B14" s="17">
        <v>4</v>
      </c>
      <c r="C14" s="19" t="str">
        <f>+'EVALUACION CON CONTROLES'!C19:F19</f>
        <v>Requisitos habilitantes que impidan la selección objetiva</v>
      </c>
      <c r="D14" s="18" t="str">
        <f>+'EVALUACION CON CONTROLES'!B19</f>
        <v>PLANEACIÓN</v>
      </c>
      <c r="E14" s="18" t="str">
        <f>VLOOKUP(C14,'IDENTIFICACION Y ANALISIS'!$B$19:$F$47,3,FALSE)</f>
        <v>General</v>
      </c>
      <c r="F14" s="18" t="str">
        <f>VLOOKUP(C14,'IDENTIFICACION Y ANALISIS'!$B$19:$F$47,4,FALSE)</f>
        <v>Interno</v>
      </c>
      <c r="G14" s="19" t="e">
        <f>+EVALUACION!#REF!</f>
        <v>#REF!</v>
      </c>
      <c r="H14" s="19">
        <v>3</v>
      </c>
      <c r="I14" s="19">
        <v>3</v>
      </c>
      <c r="J14" s="19">
        <v>6</v>
      </c>
      <c r="K14" s="18" t="s">
        <v>196</v>
      </c>
      <c r="L14" s="19" t="s">
        <v>194</v>
      </c>
      <c r="M14" s="18"/>
      <c r="N14" s="19" t="str">
        <f>+'EVALUACION CON CONTROLES'!G19</f>
        <v>pedir los requsitos que si puedan cumplir los proveedores</v>
      </c>
      <c r="O14" s="19">
        <f>+'EVALUACION CON CONTROLES'!I19</f>
        <v>2</v>
      </c>
      <c r="P14" s="19">
        <f>+'EVALUACION CON CONTROLES'!J19</f>
        <v>3</v>
      </c>
      <c r="Q14" s="19">
        <f>+'EVALUACION CON CONTROLES'!K19</f>
        <v>5</v>
      </c>
      <c r="R14" s="18" t="str">
        <f>+'EVALUACION CON CONTROLES'!L19</f>
        <v>MEDIO</v>
      </c>
      <c r="S14" s="19" t="str">
        <f>+'EVALUACION CON CONTROLES'!M19</f>
        <v>No</v>
      </c>
      <c r="T14" s="19" t="str">
        <f>+'EVALUACION CON CONTROLES'!N19</f>
        <v>profesional planeación y contratación</v>
      </c>
      <c r="U14" s="19">
        <f>+'EVALUACION CON CONTROLES'!O19</f>
        <v>2024</v>
      </c>
      <c r="V14" s="19">
        <f>+'EVALUACION CON CONTROLES'!P19</f>
        <v>2024</v>
      </c>
      <c r="W14" s="19" t="str">
        <f>+'EVALUACION CON CONTROLES'!Q19</f>
        <v xml:space="preserve">desde la etapa de formulación </v>
      </c>
      <c r="X14" s="36" t="s">
        <v>195</v>
      </c>
    </row>
    <row r="15" spans="2:24" ht="106.5" customHeight="1" x14ac:dyDescent="0.25">
      <c r="B15" s="17">
        <v>5</v>
      </c>
      <c r="C15" s="19" t="str">
        <f>+'EVALUACION CON CONTROLES'!C20:F20</f>
        <v>Inadecuada evaluación de las ofertas y/o verificación de requisitos habilitantes</v>
      </c>
      <c r="D15" s="18" t="str">
        <f>+'EVALUACION CON CONTROLES'!B20</f>
        <v>SELECCIÓN</v>
      </c>
      <c r="E15" s="18" t="str">
        <f>VLOOKUP(C15,'IDENTIFICACION Y ANALISIS'!$B$19:$F$47,3,FALSE)</f>
        <v>General</v>
      </c>
      <c r="F15" s="18" t="str">
        <f>VLOOKUP(C15,'IDENTIFICACION Y ANALISIS'!$B$19:$F$47,4,FALSE)</f>
        <v>Interno</v>
      </c>
      <c r="G15" s="19" t="str">
        <f>+EVALUACION!H18</f>
        <v xml:space="preserve">si no se verifica adecuadamente las ofertas puede tener un desface en los recursos asignados </v>
      </c>
      <c r="H15" s="19">
        <f>+EVALUACION!I18</f>
        <v>2</v>
      </c>
      <c r="I15" s="19">
        <f>+EVALUACION!J18</f>
        <v>2</v>
      </c>
      <c r="J15" s="19">
        <f>+EVALUACION!K18</f>
        <v>4</v>
      </c>
      <c r="K15" s="18" t="str">
        <f>+EVALUACION!L18</f>
        <v>BAJO</v>
      </c>
      <c r="L15" s="19" t="s">
        <v>194</v>
      </c>
      <c r="M15" s="18"/>
      <c r="N15" s="19" t="str">
        <f>+'EVALUACION CON CONTROLES'!G20</f>
        <v xml:space="preserve">realizar una correcta verificación de las ofertas </v>
      </c>
      <c r="O15" s="19">
        <f>+'EVALUACION CON CONTROLES'!I20</f>
        <v>2</v>
      </c>
      <c r="P15" s="19">
        <f>+'EVALUACION CON CONTROLES'!J20</f>
        <v>2</v>
      </c>
      <c r="Q15" s="19">
        <f>+'EVALUACION CON CONTROLES'!K20</f>
        <v>4</v>
      </c>
      <c r="R15" s="18" t="str">
        <f>+'EVALUACION CON CONTROLES'!L20</f>
        <v>BAJO</v>
      </c>
      <c r="S15" s="19" t="str">
        <f>+'EVALUACION CON CONTROLES'!M20</f>
        <v>No</v>
      </c>
      <c r="T15" s="19" t="str">
        <f>+'EVALUACION CON CONTROLES'!N20</f>
        <v xml:space="preserve">profesional de planeación </v>
      </c>
      <c r="U15" s="19">
        <f>+'EVALUACION CON CONTROLES'!O20</f>
        <v>2024</v>
      </c>
      <c r="V15" s="19">
        <f>+'EVALUACION CON CONTROLES'!P20</f>
        <v>2024</v>
      </c>
      <c r="W15" s="19" t="str">
        <f>+'EVALUACION CON CONTROLES'!Q20</f>
        <v xml:space="preserve">en el transcurso del proceso de selección </v>
      </c>
      <c r="X15" s="36" t="s">
        <v>195</v>
      </c>
    </row>
    <row r="16" spans="2:24" ht="106.5" customHeight="1" x14ac:dyDescent="0.25">
      <c r="B16" s="17">
        <v>6</v>
      </c>
      <c r="C16" s="19" t="str">
        <f>+'EVALUACION CON CONTROLES'!C21:F21</f>
        <v>Inadecuado manejo administrativo del proceso contractual</v>
      </c>
      <c r="D16" s="18" t="str">
        <f>+'EVALUACION CON CONTROLES'!B21</f>
        <v>SELECCIÓN</v>
      </c>
      <c r="E16" s="18" t="str">
        <f>VLOOKUP(C16,'IDENTIFICACION Y ANALISIS'!$B$19:$F$47,3,FALSE)</f>
        <v>General</v>
      </c>
      <c r="F16" s="18" t="str">
        <f>VLOOKUP(C16,'IDENTIFICACION Y ANALISIS'!$B$19:$F$47,4,FALSE)</f>
        <v>Externo</v>
      </c>
      <c r="G16" s="19" t="e">
        <f>+EVALUACION!#REF!</f>
        <v>#REF!</v>
      </c>
      <c r="H16" s="19">
        <v>1</v>
      </c>
      <c r="I16" s="19">
        <v>2</v>
      </c>
      <c r="J16" s="19">
        <v>3</v>
      </c>
      <c r="K16" s="18" t="s">
        <v>197</v>
      </c>
      <c r="L16" s="19" t="s">
        <v>194</v>
      </c>
      <c r="M16" s="18"/>
      <c r="N16" s="19" t="str">
        <f>+'EVALUACION CON CONTROLES'!G21</f>
        <v>verificación del seguimiento al proceso contractual</v>
      </c>
      <c r="O16" s="19">
        <f>+'EVALUACION CON CONTROLES'!I21</f>
        <v>1</v>
      </c>
      <c r="P16" s="19">
        <f>+'EVALUACION CON CONTROLES'!J21</f>
        <v>2</v>
      </c>
      <c r="Q16" s="19">
        <f>+'EVALUACION CON CONTROLES'!K21</f>
        <v>3</v>
      </c>
      <c r="R16" s="18" t="str">
        <f>+'EVALUACION CON CONTROLES'!L21</f>
        <v>BAJO</v>
      </c>
      <c r="S16" s="19" t="str">
        <f>+'EVALUACION CON CONTROLES'!M21</f>
        <v>No</v>
      </c>
      <c r="T16" s="19" t="str">
        <f>+'EVALUACION CON CONTROLES'!N21</f>
        <v>profesional de contratación</v>
      </c>
      <c r="U16" s="19">
        <f>+'EVALUACION CON CONTROLES'!O21</f>
        <v>2024</v>
      </c>
      <c r="V16" s="19">
        <f>+'EVALUACION CON CONTROLES'!P21</f>
        <v>2024</v>
      </c>
      <c r="W16" s="19" t="str">
        <f>+'EVALUACION CON CONTROLES'!Q21</f>
        <v xml:space="preserve">en el transcurso del proceso de selección </v>
      </c>
      <c r="X16" s="20" t="str">
        <f>+'EVALUACION CON CONTROLES'!R21</f>
        <v xml:space="preserve">cada que sea necesario </v>
      </c>
    </row>
    <row r="17" spans="2:24" ht="106.5" customHeight="1" x14ac:dyDescent="0.25">
      <c r="B17" s="17">
        <v>7</v>
      </c>
      <c r="C17" s="19" t="str">
        <f>+'EVALUACION CON CONTROLES'!C22:F22</f>
        <v>Contestación inoportuna a todas las observaciones formuladas a los documentos de la contratación</v>
      </c>
      <c r="D17" s="18" t="str">
        <f>+'EVALUACION CON CONTROLES'!B22</f>
        <v>SELECCIÓN</v>
      </c>
      <c r="E17" s="18" t="str">
        <f>VLOOKUP(C17,'IDENTIFICACION Y ANALISIS'!$B$19:$F$47,3,FALSE)</f>
        <v>General</v>
      </c>
      <c r="F17" s="18" t="str">
        <f>VLOOKUP(C17,'IDENTIFICACION Y ANALISIS'!$B$19:$F$47,4,FALSE)</f>
        <v>Externo</v>
      </c>
      <c r="G17" s="19" t="str">
        <f>+EVALUACION!H19</f>
        <v>se puede generar un retraso a la hora de adjudicar el contrato</v>
      </c>
      <c r="H17" s="19">
        <f>+EVALUACION!I19</f>
        <v>1</v>
      </c>
      <c r="I17" s="19">
        <f>+EVALUACION!J19</f>
        <v>2</v>
      </c>
      <c r="J17" s="19">
        <f>+EVALUACION!K19</f>
        <v>3</v>
      </c>
      <c r="K17" s="18" t="str">
        <f>+EVALUACION!L19</f>
        <v>BAJO</v>
      </c>
      <c r="L17" s="19" t="s">
        <v>194</v>
      </c>
      <c r="M17" s="18"/>
      <c r="N17" s="19" t="str">
        <f>+'EVALUACION CON CONTROLES'!G22</f>
        <v xml:space="preserve">realizar seguimiento a las respuestas de las obervaciones de los proveedores </v>
      </c>
      <c r="O17" s="19">
        <f>+'EVALUACION CON CONTROLES'!I22</f>
        <v>1</v>
      </c>
      <c r="P17" s="19">
        <f>+'EVALUACION CON CONTROLES'!J22</f>
        <v>2</v>
      </c>
      <c r="Q17" s="19">
        <f>+'EVALUACION CON CONTROLES'!K22</f>
        <v>3</v>
      </c>
      <c r="R17" s="18" t="str">
        <f>+'EVALUACION CON CONTROLES'!L22</f>
        <v>BAJO</v>
      </c>
      <c r="S17" s="19" t="str">
        <f>+'EVALUACION CON CONTROLES'!M22</f>
        <v>No</v>
      </c>
      <c r="T17" s="19" t="str">
        <f>+'EVALUACION CON CONTROLES'!N22</f>
        <v xml:space="preserve">profesional de planeación y contratación </v>
      </c>
      <c r="U17" s="19">
        <f>+'EVALUACION CON CONTROLES'!O22</f>
        <v>2024</v>
      </c>
      <c r="V17" s="19">
        <f>+'EVALUACION CON CONTROLES'!P22</f>
        <v>2024</v>
      </c>
      <c r="W17" s="19" t="str">
        <f>+'EVALUACION CON CONTROLES'!Q22</f>
        <v xml:space="preserve">en el transcurso del proceso de selección </v>
      </c>
      <c r="X17" s="20" t="str">
        <f>+'EVALUACION CON CONTROLES'!R22</f>
        <v xml:space="preserve">cada que sea necesario </v>
      </c>
    </row>
    <row r="18" spans="2:24" ht="106.5" customHeight="1" x14ac:dyDescent="0.25">
      <c r="B18" s="17">
        <v>8</v>
      </c>
      <c r="C18" s="19" t="str">
        <f>+'EVALUACION CON CONTROLES'!C23:F23</f>
        <v>Falta de publicación de la documentación contractual completa del proceso de selección en el SECOP</v>
      </c>
      <c r="D18" s="18" t="str">
        <f>+'EVALUACION CON CONTROLES'!B23</f>
        <v>SELECCIÓN</v>
      </c>
      <c r="E18" s="18" t="str">
        <f>VLOOKUP(C18,'IDENTIFICACION Y ANALISIS'!$B$19:$F$47,3,FALSE)</f>
        <v>General</v>
      </c>
      <c r="F18" s="18" t="str">
        <f>VLOOKUP(C18,'IDENTIFICACION Y ANALISIS'!$B$19:$F$47,4,FALSE)</f>
        <v>Externo</v>
      </c>
      <c r="G18" s="19" t="str">
        <f>+EVALUACION!H20</f>
        <v>Los oferentes no encuentran información del proceso de forma transparente durante el proceso</v>
      </c>
      <c r="H18" s="19">
        <f>+EVALUACION!I20</f>
        <v>1</v>
      </c>
      <c r="I18" s="19">
        <f>+EVALUACION!J20</f>
        <v>3</v>
      </c>
      <c r="J18" s="19">
        <f>+EVALUACION!K20</f>
        <v>4</v>
      </c>
      <c r="K18" s="18" t="str">
        <f>+EVALUACION!L20</f>
        <v>BAJO</v>
      </c>
      <c r="L18" s="19" t="s">
        <v>194</v>
      </c>
      <c r="M18" s="18"/>
      <c r="N18" s="19" t="str">
        <f>+'EVALUACION CON CONTROLES'!G23</f>
        <v xml:space="preserve">verificar en el secop la publicación del proceso </v>
      </c>
      <c r="O18" s="19">
        <f>+'EVALUACION CON CONTROLES'!I23</f>
        <v>1</v>
      </c>
      <c r="P18" s="19">
        <f>+'EVALUACION CON CONTROLES'!J23</f>
        <v>3</v>
      </c>
      <c r="Q18" s="19">
        <f>+'EVALUACION CON CONTROLES'!K23</f>
        <v>4</v>
      </c>
      <c r="R18" s="18" t="str">
        <f>+'EVALUACION CON CONTROLES'!L23</f>
        <v>BAJO</v>
      </c>
      <c r="S18" s="19" t="str">
        <f>+'EVALUACION CON CONTROLES'!M23</f>
        <v>No</v>
      </c>
      <c r="T18" s="19" t="str">
        <f>+'EVALUACION CON CONTROLES'!N23</f>
        <v>profesional de contratación</v>
      </c>
      <c r="U18" s="19">
        <f>+'EVALUACION CON CONTROLES'!O23</f>
        <v>2024</v>
      </c>
      <c r="V18" s="19">
        <f>+'EVALUACION CON CONTROLES'!P23</f>
        <v>2024</v>
      </c>
      <c r="W18" s="19" t="str">
        <f>+'EVALUACION CON CONTROLES'!Q23</f>
        <v xml:space="preserve">en el transcurso del proceso de selección </v>
      </c>
      <c r="X18" s="20" t="str">
        <f>+'EVALUACION CON CONTROLES'!R23</f>
        <v xml:space="preserve">revisión todos los días antes y durante la publicación </v>
      </c>
    </row>
    <row r="19" spans="2:24" ht="106.5" customHeight="1" x14ac:dyDescent="0.25">
      <c r="B19" s="17">
        <v>9</v>
      </c>
      <c r="C19" s="19" t="str">
        <f>+'EVALUACION CON CONTROLES'!C24:F24</f>
        <v>Confabulacion de los proponentes (Colusión)</v>
      </c>
      <c r="D19" s="18" t="str">
        <f>+'EVALUACION CON CONTROLES'!B24</f>
        <v>SELECCIÓN</v>
      </c>
      <c r="E19" s="18" t="str">
        <f>VLOOKUP(C19,'IDENTIFICACION Y ANALISIS'!$B$19:$F$47,3,FALSE)</f>
        <v>General</v>
      </c>
      <c r="F19" s="18" t="str">
        <f>VLOOKUP(C19,'IDENTIFICACION Y ANALISIS'!$B$19:$F$47,4,FALSE)</f>
        <v>Externo</v>
      </c>
      <c r="G19" s="19" t="str">
        <f>+EVALUACION!H21</f>
        <v xml:space="preserve">se puede presentar una competencia desleal con respecto a la gente que se presenta </v>
      </c>
      <c r="H19" s="19">
        <f>+EVALUACION!I21</f>
        <v>2</v>
      </c>
      <c r="I19" s="19">
        <f>+EVALUACION!J21</f>
        <v>3</v>
      </c>
      <c r="J19" s="19">
        <f>+EVALUACION!K21</f>
        <v>5</v>
      </c>
      <c r="K19" s="18" t="str">
        <f>+EVALUACION!L21</f>
        <v>MEDIO</v>
      </c>
      <c r="L19" s="19" t="s">
        <v>198</v>
      </c>
      <c r="M19" s="18"/>
      <c r="N19" s="19" t="str">
        <f>+'EVALUACION CON CONTROLES'!G24</f>
        <v>verificar exaustivamente la documentación legal de los proveedores</v>
      </c>
      <c r="O19" s="19">
        <f>+'EVALUACION CON CONTROLES'!I24</f>
        <v>1</v>
      </c>
      <c r="P19" s="19">
        <f>+'EVALUACION CON CONTROLES'!J24</f>
        <v>3</v>
      </c>
      <c r="Q19" s="19">
        <f>+'EVALUACION CON CONTROLES'!K24</f>
        <v>4</v>
      </c>
      <c r="R19" s="18" t="str">
        <f>+'EVALUACION CON CONTROLES'!L24</f>
        <v>BAJO</v>
      </c>
      <c r="S19" s="19" t="str">
        <f>+'EVALUACION CON CONTROLES'!M24</f>
        <v>No</v>
      </c>
      <c r="T19" s="19" t="str">
        <f>+'EVALUACION CON CONTROLES'!N24</f>
        <v>profesional de contratación</v>
      </c>
      <c r="U19" s="19">
        <f>+'EVALUACION CON CONTROLES'!O24</f>
        <v>2024</v>
      </c>
      <c r="V19" s="19">
        <f>+'EVALUACION CON CONTROLES'!P24</f>
        <v>2024</v>
      </c>
      <c r="W19" s="19" t="str">
        <f>+'EVALUACION CON CONTROLES'!Q24</f>
        <v xml:space="preserve">en el trasncurso del proceso de selección a la adjudicación </v>
      </c>
      <c r="X19" s="20" t="str">
        <f>+'EVALUACION CON CONTROLES'!R24</f>
        <v xml:space="preserve">cada que sea necesario </v>
      </c>
    </row>
    <row r="20" spans="2:24" ht="106.5" customHeight="1" x14ac:dyDescent="0.25">
      <c r="B20" s="17">
        <v>10</v>
      </c>
      <c r="C20" s="19" t="str">
        <f>+'EVALUACION CON CONTROLES'!C25:F25</f>
        <v>Selección de ofertas con precios  artificialmente bajos.</v>
      </c>
      <c r="D20" s="18" t="str">
        <f>+'EVALUACION CON CONTROLES'!B25</f>
        <v>SELECCIÓN</v>
      </c>
      <c r="E20" s="18" t="str">
        <f>VLOOKUP(C20,'IDENTIFICACION Y ANALISIS'!$B$19:$F$47,3,FALSE)</f>
        <v>General</v>
      </c>
      <c r="F20" s="18" t="str">
        <f>VLOOKUP(C20,'IDENTIFICACION Y ANALISIS'!$B$19:$F$47,4,FALSE)</f>
        <v>Externo</v>
      </c>
      <c r="G20" s="19" t="str">
        <f>+EVALUACION!H22</f>
        <v>los operadores escogidos pueden presentar productos de baja calidad.</v>
      </c>
      <c r="H20" s="19">
        <f>+EVALUACION!I22</f>
        <v>1</v>
      </c>
      <c r="I20" s="19">
        <f>+EVALUACION!J22</f>
        <v>2</v>
      </c>
      <c r="J20" s="19">
        <f>+EVALUACION!K22</f>
        <v>3</v>
      </c>
      <c r="K20" s="18" t="str">
        <f>+EVALUACION!L22</f>
        <v>BAJO</v>
      </c>
      <c r="L20" s="19" t="s">
        <v>199</v>
      </c>
      <c r="M20" s="18"/>
      <c r="N20" s="19" t="str">
        <f>+'EVALUACION CON CONTROLES'!G25</f>
        <v xml:space="preserve">verificación de las ofertas economicas, que no esten por debajo del pormedio </v>
      </c>
      <c r="O20" s="19">
        <f>+'EVALUACION CON CONTROLES'!I25</f>
        <v>3</v>
      </c>
      <c r="P20" s="19">
        <f>+'EVALUACION CON CONTROLES'!J25</f>
        <v>2</v>
      </c>
      <c r="Q20" s="19">
        <f>+'EVALUACION CON CONTROLES'!K25</f>
        <v>5</v>
      </c>
      <c r="R20" s="18" t="str">
        <f>+'EVALUACION CON CONTROLES'!L25</f>
        <v>MEDIO</v>
      </c>
      <c r="S20" s="19" t="str">
        <f>+'EVALUACION CON CONTROLES'!M25</f>
        <v>Si</v>
      </c>
      <c r="T20" s="19" t="str">
        <f>+'EVALUACION CON CONTROLES'!N25</f>
        <v xml:space="preserve">profesional de planeación y contratación </v>
      </c>
      <c r="U20" s="19">
        <f>+'EVALUACION CON CONTROLES'!O25</f>
        <v>2024</v>
      </c>
      <c r="V20" s="19">
        <f>+'EVALUACION CON CONTROLES'!P25</f>
        <v>2024</v>
      </c>
      <c r="W20" s="19" t="str">
        <f>+'EVALUACION CON CONTROLES'!Q25</f>
        <v xml:space="preserve">en el transcurso del proceso de selección </v>
      </c>
      <c r="X20" s="20" t="str">
        <f>+'EVALUACION CON CONTROLES'!R25</f>
        <v xml:space="preserve">cada que sea necesario </v>
      </c>
    </row>
    <row r="21" spans="2:24" ht="106.5" customHeight="1" x14ac:dyDescent="0.25">
      <c r="B21" s="17">
        <v>11</v>
      </c>
      <c r="C21" s="19" t="str">
        <f>+'EVALUACION CON CONTROLES'!C26:F26</f>
        <v xml:space="preserve">Riesgo de que no se firme el contrato. </v>
      </c>
      <c r="D21" s="18" t="str">
        <f>+'EVALUACION CON CONTROLES'!B26</f>
        <v>CONTRATACIÓN</v>
      </c>
      <c r="E21" s="18" t="str">
        <f>VLOOKUP(C21,'IDENTIFICACION Y ANALISIS'!$B$19:$F$47,3,FALSE)</f>
        <v>General</v>
      </c>
      <c r="F21" s="18" t="str">
        <f>VLOOKUP(C21,'IDENTIFICACION Y ANALISIS'!$B$19:$F$47,4,FALSE)</f>
        <v>Interno</v>
      </c>
      <c r="G21" s="19" t="str">
        <f>+EVALUACION!H23</f>
        <v xml:space="preserve">que no haya un proveedor y el proceso se declare desierto </v>
      </c>
      <c r="H21" s="19">
        <f>+EVALUACION!I23</f>
        <v>1</v>
      </c>
      <c r="I21" s="19">
        <f>+EVALUACION!J23</f>
        <v>2</v>
      </c>
      <c r="J21" s="19">
        <f>+EVALUACION!K23</f>
        <v>3</v>
      </c>
      <c r="K21" s="18" t="str">
        <f>+EVALUACION!L23</f>
        <v>BAJO</v>
      </c>
      <c r="L21" s="19" t="s">
        <v>199</v>
      </c>
      <c r="M21" s="18"/>
      <c r="N21" s="19" t="str">
        <f>+'EVALUACION CON CONTROLES'!G26</f>
        <v xml:space="preserve">realizar seguimiento al proceso contractual para garantizar la celebración del contrato </v>
      </c>
      <c r="O21" s="19">
        <f>+'EVALUACION CON CONTROLES'!I26</f>
        <v>3</v>
      </c>
      <c r="P21" s="19">
        <f>+'EVALUACION CON CONTROLES'!J26</f>
        <v>2</v>
      </c>
      <c r="Q21" s="19">
        <f>+'EVALUACION CON CONTROLES'!K26</f>
        <v>5</v>
      </c>
      <c r="R21" s="18" t="str">
        <f>+'EVALUACION CON CONTROLES'!L26</f>
        <v>MEDIO</v>
      </c>
      <c r="S21" s="19" t="str">
        <f>+'EVALUACION CON CONTROLES'!M26</f>
        <v>No</v>
      </c>
      <c r="T21" s="19" t="str">
        <f>+'EVALUACION CON CONTROLES'!N26</f>
        <v>profesional de contratación</v>
      </c>
      <c r="U21" s="19">
        <f>+'EVALUACION CON CONTROLES'!O26</f>
        <v>2024</v>
      </c>
      <c r="V21" s="19">
        <f>+'EVALUACION CON CONTROLES'!P26</f>
        <v>2024</v>
      </c>
      <c r="W21" s="19" t="str">
        <f>+'EVALUACION CON CONTROLES'!Q26</f>
        <v xml:space="preserve">en el trasncurso del proceso de selección a la adjudicación </v>
      </c>
      <c r="X21" s="20" t="str">
        <f>+'EVALUACION CON CONTROLES'!R26</f>
        <v xml:space="preserve">cada que sea necesario </v>
      </c>
    </row>
    <row r="22" spans="2:24" ht="106.5" customHeight="1" x14ac:dyDescent="0.25">
      <c r="B22" s="17">
        <v>12</v>
      </c>
      <c r="C22" s="19" t="str">
        <f>+'EVALUACION CON CONTROLES'!C27:F27</f>
        <v>Falta de constitución o constitución tardía de la garantía única. Aceptación de garantías que no se ajustan a lo contemplado en el contrato</v>
      </c>
      <c r="D22" s="18" t="str">
        <f>+'EVALUACION CON CONTROLES'!B27</f>
        <v>CONTRATACIÓN</v>
      </c>
      <c r="E22" s="18" t="str">
        <f>VLOOKUP(C22,'IDENTIFICACION Y ANALISIS'!$B$19:$F$47,3,FALSE)</f>
        <v>General</v>
      </c>
      <c r="F22" s="18" t="str">
        <f>VLOOKUP(C22,'IDENTIFICACION Y ANALISIS'!$B$19:$F$47,4,FALSE)</f>
        <v>Externo</v>
      </c>
      <c r="G22" s="19" t="str">
        <f>+EVALUACION!H24</f>
        <v xml:space="preserve">el proveedor se puede retractar de celebar el contrato </v>
      </c>
      <c r="H22" s="19">
        <f>+EVALUACION!I24</f>
        <v>2</v>
      </c>
      <c r="I22" s="19">
        <f>+EVALUACION!J24</f>
        <v>2</v>
      </c>
      <c r="J22" s="19">
        <f>+EVALUACION!K24</f>
        <v>4</v>
      </c>
      <c r="K22" s="18" t="str">
        <f>+EVALUACION!L24</f>
        <v>BAJO</v>
      </c>
      <c r="L22" s="19" t="s">
        <v>199</v>
      </c>
      <c r="M22" s="18"/>
      <c r="N22" s="19" t="str">
        <f>+'EVALUACION CON CONTROLES'!G27</f>
        <v>definir las garantias antes de la celebración del contrato</v>
      </c>
      <c r="O22" s="19">
        <f>+'EVALUACION CON CONTROLES'!I27</f>
        <v>2</v>
      </c>
      <c r="P22" s="19">
        <f>+'EVALUACION CON CONTROLES'!J27</f>
        <v>2</v>
      </c>
      <c r="Q22" s="19">
        <f>+'EVALUACION CON CONTROLES'!K27</f>
        <v>4</v>
      </c>
      <c r="R22" s="18" t="str">
        <f>+'EVALUACION CON CONTROLES'!L27</f>
        <v>BAJO</v>
      </c>
      <c r="S22" s="19" t="str">
        <f>+'EVALUACION CON CONTROLES'!M27</f>
        <v>No</v>
      </c>
      <c r="T22" s="19" t="str">
        <f>+'EVALUACION CON CONTROLES'!N27</f>
        <v>profesional de contratación</v>
      </c>
      <c r="U22" s="19">
        <f>+'EVALUACION CON CONTROLES'!O27</f>
        <v>2024</v>
      </c>
      <c r="V22" s="19">
        <f>+'EVALUACION CON CONTROLES'!P27</f>
        <v>2024</v>
      </c>
      <c r="W22" s="19" t="str">
        <f>+'EVALUACION CON CONTROLES'!Q27</f>
        <v xml:space="preserve">en el trasncurso del proceso de selección a la adjudicación </v>
      </c>
      <c r="X22" s="20" t="str">
        <f>+'EVALUACION CON CONTROLES'!R27</f>
        <v xml:space="preserve">cada que sea necesario </v>
      </c>
    </row>
    <row r="23" spans="2:24" ht="106.5" customHeight="1" x14ac:dyDescent="0.25">
      <c r="B23" s="17">
        <v>13</v>
      </c>
      <c r="C23" s="19" t="str">
        <f>+'EVALUACION CON CONTROLES'!C28:F28</f>
        <v>Falta de solicitud o solicitud tardía del registro  presupuestal</v>
      </c>
      <c r="D23" s="18" t="str">
        <f>+'EVALUACION CON CONTROLES'!B28</f>
        <v>CONTRATACIÓN</v>
      </c>
      <c r="E23" s="18" t="str">
        <f>VLOOKUP(C23,'IDENTIFICACION Y ANALISIS'!$B$19:$F$47,3,FALSE)</f>
        <v>General</v>
      </c>
      <c r="F23" s="18" t="str">
        <f>VLOOKUP(C23,'IDENTIFICACION Y ANALISIS'!$B$19:$F$47,4,FALSE)</f>
        <v>Interno</v>
      </c>
      <c r="G23" s="19" t="str">
        <f>+EVALUACION!H25</f>
        <v xml:space="preserve">no va haber recursos para garantizar los pagos del proveedor </v>
      </c>
      <c r="H23" s="19">
        <f>+EVALUACION!I25</f>
        <v>1</v>
      </c>
      <c r="I23" s="19">
        <f>+EVALUACION!J25</f>
        <v>2</v>
      </c>
      <c r="J23" s="19">
        <f>+EVALUACION!K25</f>
        <v>3</v>
      </c>
      <c r="K23" s="18" t="str">
        <f>+EVALUACION!L25</f>
        <v>BAJO</v>
      </c>
      <c r="L23" s="19" t="s">
        <v>194</v>
      </c>
      <c r="M23" s="18"/>
      <c r="N23" s="19" t="str">
        <f>+'EVALUACION CON CONTROLES'!G28</f>
        <v xml:space="preserve">verificación del registro presupuestal antes de adjudicar el proceso </v>
      </c>
      <c r="O23" s="19">
        <f>+'EVALUACION CON CONTROLES'!I28</f>
        <v>1</v>
      </c>
      <c r="P23" s="19">
        <f>+'EVALUACION CON CONTROLES'!J28</f>
        <v>2</v>
      </c>
      <c r="Q23" s="19">
        <f>+'EVALUACION CON CONTROLES'!K28</f>
        <v>3</v>
      </c>
      <c r="R23" s="18" t="str">
        <f>+'EVALUACION CON CONTROLES'!L28</f>
        <v>BAJO</v>
      </c>
      <c r="S23" s="19" t="str">
        <f>+'EVALUACION CON CONTROLES'!M28</f>
        <v>Si</v>
      </c>
      <c r="T23" s="19" t="str">
        <f>+'EVALUACION CON CONTROLES'!N29</f>
        <v>profesional de contratación</v>
      </c>
      <c r="U23" s="19">
        <f>+'EVALUACION CON CONTROLES'!O28</f>
        <v>2024</v>
      </c>
      <c r="V23" s="19">
        <f>+'EVALUACION CON CONTROLES'!P28</f>
        <v>2024</v>
      </c>
      <c r="W23" s="19" t="str">
        <f>+'EVALUACION CON CONTROLES'!Q28</f>
        <v xml:space="preserve">desde el momento de la formulación a la contratación </v>
      </c>
      <c r="X23" s="20" t="str">
        <f>+'EVALUACION CON CONTROLES'!R28</f>
        <v xml:space="preserve">revisión todos los días antes de la adjudicación </v>
      </c>
    </row>
    <row r="24" spans="2:24" ht="106.5" customHeight="1" x14ac:dyDescent="0.25">
      <c r="B24" s="17">
        <v>14</v>
      </c>
      <c r="C24" s="19" t="str">
        <f>+'EVALUACION CON CONTROLES'!C29:F29</f>
        <v>No publicación de la documentación del proceso de selección en el SECOP</v>
      </c>
      <c r="D24" s="18" t="str">
        <f>+'EVALUACION CON CONTROLES'!B29</f>
        <v>CONTRATACIÓN</v>
      </c>
      <c r="E24" s="18" t="str">
        <f>VLOOKUP(C24,'IDENTIFICACION Y ANALISIS'!$B$19:$F$47,3,FALSE)</f>
        <v>General</v>
      </c>
      <c r="F24" s="18" t="str">
        <f>VLOOKUP(C24,'IDENTIFICACION Y ANALISIS'!$B$19:$F$47,4,FALSE)</f>
        <v>Interno</v>
      </c>
      <c r="G24" s="19" t="str">
        <f>+EVALUACION!H26</f>
        <v xml:space="preserve">el proceso se va a declarar desierto ya que no abrió la convocatoria </v>
      </c>
      <c r="H24" s="19">
        <f>+EVALUACION!I26</f>
        <v>2</v>
      </c>
      <c r="I24" s="19">
        <f>+EVALUACION!J26</f>
        <v>3</v>
      </c>
      <c r="J24" s="19">
        <f>+EVALUACION!K26</f>
        <v>5</v>
      </c>
      <c r="K24" s="18" t="str">
        <f>+EVALUACION!L26</f>
        <v>MEDIO</v>
      </c>
      <c r="L24" s="19" t="s">
        <v>194</v>
      </c>
      <c r="M24" s="18"/>
      <c r="N24" s="19" t="str">
        <f>+'EVALUACION CON CONTROLES'!G29</f>
        <v xml:space="preserve">verificar la documentación antes de publicar el procoeso del secop </v>
      </c>
      <c r="O24" s="19">
        <f>+'EVALUACION CON CONTROLES'!I29</f>
        <v>2</v>
      </c>
      <c r="P24" s="19">
        <f>+'EVALUACION CON CONTROLES'!J29</f>
        <v>3</v>
      </c>
      <c r="Q24" s="19">
        <f>+'EVALUACION CON CONTROLES'!K29</f>
        <v>5</v>
      </c>
      <c r="R24" s="18" t="str">
        <f>+'EVALUACION CON CONTROLES'!L29</f>
        <v>MEDIO</v>
      </c>
      <c r="S24" s="19" t="str">
        <f>+'EVALUACION CON CONTROLES'!M29</f>
        <v>No</v>
      </c>
      <c r="T24" s="19" t="e">
        <f>+'EVALUACION CON CONTROLES'!#REF!</f>
        <v>#REF!</v>
      </c>
      <c r="U24" s="19">
        <f>+'EVALUACION CON CONTROLES'!O29</f>
        <v>2024</v>
      </c>
      <c r="V24" s="19">
        <f>+'EVALUACION CON CONTROLES'!P29</f>
        <v>2024</v>
      </c>
      <c r="W24" s="19" t="str">
        <f>+'EVALUACION CON CONTROLES'!Q29</f>
        <v xml:space="preserve">desde el proceso de formulación a la selección </v>
      </c>
      <c r="X24" s="20" t="str">
        <f>+'EVALUACION CON CONTROLES'!R29</f>
        <v xml:space="preserve">revisión todos los días antes y durante la publicación </v>
      </c>
    </row>
    <row r="25" spans="2:24" ht="106.5" customHeight="1" x14ac:dyDescent="0.25">
      <c r="B25" s="17">
        <v>15</v>
      </c>
      <c r="C25" s="19" t="str">
        <f>+'EVALUACION CON CONTROLES'!C30:F30</f>
        <v>Presentación de reclamos de terceros sobre la selección del oferente que retrasen el perfeccionamiento del contrato.</v>
      </c>
      <c r="D25" s="18" t="str">
        <f>+'EVALUACION CON CONTROLES'!B30</f>
        <v>CONTRATACIÓN</v>
      </c>
      <c r="E25" s="18" t="str">
        <f>VLOOKUP(C25,'IDENTIFICACION Y ANALISIS'!$B$19:$F$47,3,FALSE)</f>
        <v>General</v>
      </c>
      <c r="F25" s="18" t="str">
        <f>VLOOKUP(C25,'IDENTIFICACION Y ANALISIS'!$B$19:$F$47,4,FALSE)</f>
        <v>Externo</v>
      </c>
      <c r="G25" s="19" t="str">
        <f>+EVALUACION!H27</f>
        <v>el proceso de la adjudicación del contrato se retracén</v>
      </c>
      <c r="H25" s="19">
        <f>+EVALUACION!I27</f>
        <v>2</v>
      </c>
      <c r="I25" s="19">
        <f>+EVALUACION!J27</f>
        <v>2</v>
      </c>
      <c r="J25" s="19">
        <f>+EVALUACION!K27</f>
        <v>4</v>
      </c>
      <c r="K25" s="18" t="str">
        <f>+EVALUACION!L27</f>
        <v>BAJO</v>
      </c>
      <c r="L25" s="19" t="s">
        <v>199</v>
      </c>
      <c r="M25" s="18"/>
      <c r="N25" s="19" t="str">
        <f>+'EVALUACION CON CONTROLES'!G30</f>
        <v xml:space="preserve">garantizar que el proceso de adjudicación del contrarto se realice bajo los terminos legales correpondientes </v>
      </c>
      <c r="O25" s="19">
        <f>+'EVALUACION CON CONTROLES'!I30</f>
        <v>2</v>
      </c>
      <c r="P25" s="19">
        <f>+'EVALUACION CON CONTROLES'!J30</f>
        <v>2</v>
      </c>
      <c r="Q25" s="19">
        <f>+'EVALUACION CON CONTROLES'!K30</f>
        <v>4</v>
      </c>
      <c r="R25" s="18" t="str">
        <f>+'EVALUACION CON CONTROLES'!L30</f>
        <v>BAJO</v>
      </c>
      <c r="S25" s="19" t="str">
        <f>+'EVALUACION CON CONTROLES'!M30</f>
        <v>No</v>
      </c>
      <c r="T25" s="19" t="str">
        <f>+'EVALUACION CON CONTROLES'!N30</f>
        <v xml:space="preserve">profesional  de contración </v>
      </c>
      <c r="U25" s="19">
        <f>+'EVALUACION CON CONTROLES'!O30</f>
        <v>2024</v>
      </c>
      <c r="V25" s="19">
        <f>+'EVALUACION CON CONTROLES'!P30</f>
        <v>2024</v>
      </c>
      <c r="W25" s="19" t="str">
        <f>+'EVALUACION CON CONTROLES'!Q30</f>
        <v xml:space="preserve">en el transcurso del proceso de selección </v>
      </c>
      <c r="X25" s="20" t="str">
        <f>+'EVALUACION CON CONTROLES'!R30</f>
        <v xml:space="preserve">cada que sea necesario </v>
      </c>
    </row>
    <row r="26" spans="2:24" ht="106.5" customHeight="1" x14ac:dyDescent="0.25">
      <c r="B26" s="17">
        <v>16</v>
      </c>
      <c r="C26" s="19" t="str">
        <f>+'EVALUACION CON CONTROLES'!C31:F31</f>
        <v>Fluctuaciones del valor de la moneda</v>
      </c>
      <c r="D26" s="18" t="str">
        <f>+'EVALUACION CON CONTROLES'!B31</f>
        <v>EJECUCIÓN</v>
      </c>
      <c r="E26" s="18" t="str">
        <f>VLOOKUP(C26,'IDENTIFICACION Y ANALISIS'!$B$19:$F$47,3,FALSE)</f>
        <v>General</v>
      </c>
      <c r="F26" s="18" t="str">
        <f>VLOOKUP(C26,'IDENTIFICACION Y ANALISIS'!$B$19:$F$47,4,FALSE)</f>
        <v>Externo</v>
      </c>
      <c r="G26" s="19" t="str">
        <f>+EVALUACION!H28</f>
        <v>se afecta el cumplimiento de la meta del contrato</v>
      </c>
      <c r="H26" s="19">
        <f>+EVALUACION!I28</f>
        <v>2</v>
      </c>
      <c r="I26" s="19">
        <f>+EVALUACION!J28</f>
        <v>3</v>
      </c>
      <c r="J26" s="19">
        <f>+EVALUACION!K28</f>
        <v>5</v>
      </c>
      <c r="K26" s="18" t="str">
        <f>+EVALUACION!L28</f>
        <v>MEDIO</v>
      </c>
      <c r="L26" s="19" t="s">
        <v>198</v>
      </c>
      <c r="M26" s="18"/>
      <c r="N26" s="19" t="str">
        <f>+'EVALUACION CON CONTROLES'!G31</f>
        <v>trabajar con el promedio en el estudio de mercado, para garantizar que la fluctuación no afecte el proyecto</v>
      </c>
      <c r="O26" s="19">
        <f>+'EVALUACION CON CONTROLES'!I31</f>
        <v>2</v>
      </c>
      <c r="P26" s="19">
        <f>+'EVALUACION CON CONTROLES'!J31</f>
        <v>3</v>
      </c>
      <c r="Q26" s="19">
        <f>+'EVALUACION CON CONTROLES'!K31</f>
        <v>5</v>
      </c>
      <c r="R26" s="18" t="str">
        <f>+'EVALUACION CON CONTROLES'!L31</f>
        <v>MEDIO</v>
      </c>
      <c r="S26" s="19" t="str">
        <f>+'EVALUACION CON CONTROLES'!M31</f>
        <v>Si</v>
      </c>
      <c r="T26" s="19" t="str">
        <f>+'EVALUACION CON CONTROLES'!N31</f>
        <v xml:space="preserve">profesional de planeación y apoyo a la supervisión </v>
      </c>
      <c r="U26" s="19">
        <f>+'EVALUACION CON CONTROLES'!O31</f>
        <v>2024</v>
      </c>
      <c r="V26" s="19">
        <f>+'EVALUACION CON CONTROLES'!P31</f>
        <v>2024</v>
      </c>
      <c r="W26" s="19" t="str">
        <f>+'EVALUACION CON CONTROLES'!Q31</f>
        <v>en el transcurso de la ejecución del proceso</v>
      </c>
      <c r="X26" s="20" t="str">
        <f>+'EVALUACION CON CONTROLES'!R31</f>
        <v>durante la jejecución del contrato</v>
      </c>
    </row>
    <row r="27" spans="2:24" ht="106.5" customHeight="1" x14ac:dyDescent="0.25">
      <c r="B27" s="17">
        <v>17</v>
      </c>
      <c r="C27" s="19" t="str">
        <f>+'EVALUACION CON CONTROLES'!C32:F32</f>
        <v>Cambio de precios en factores de producción.</v>
      </c>
      <c r="D27" s="18" t="str">
        <f>+'EVALUACION CON CONTROLES'!B32</f>
        <v>EJECUCIÓN</v>
      </c>
      <c r="E27" s="18" t="str">
        <f>VLOOKUP(C27,'IDENTIFICACION Y ANALISIS'!$B$19:$F$47,3,FALSE)</f>
        <v>General</v>
      </c>
      <c r="F27" s="18" t="str">
        <f>VLOOKUP(C27,'IDENTIFICACION Y ANALISIS'!$B$19:$F$47,4,FALSE)</f>
        <v>Externo</v>
      </c>
      <c r="G27" s="19" t="e">
        <f>+EVALUACION!#REF!</f>
        <v>#REF!</v>
      </c>
      <c r="H27" s="19">
        <v>3</v>
      </c>
      <c r="I27" s="19">
        <v>4</v>
      </c>
      <c r="J27" s="19">
        <v>7</v>
      </c>
      <c r="K27" s="18" t="s">
        <v>196</v>
      </c>
      <c r="L27" s="19" t="s">
        <v>198</v>
      </c>
      <c r="M27" s="18"/>
      <c r="N27" s="19" t="str">
        <f>+'EVALUACION CON CONTROLES'!G32</f>
        <v>trabajar con el promedio en el estudio de mercado, para garantizar que la fluctuación no afecte el proyecto</v>
      </c>
      <c r="O27" s="19">
        <f>+'EVALUACION CON CONTROLES'!I32</f>
        <v>3</v>
      </c>
      <c r="P27" s="19">
        <f>+'EVALUACION CON CONTROLES'!J32</f>
        <v>3</v>
      </c>
      <c r="Q27" s="19">
        <f>+'EVALUACION CON CONTROLES'!K32</f>
        <v>6</v>
      </c>
      <c r="R27" s="18" t="str">
        <f>+'EVALUACION CON CONTROLES'!L32</f>
        <v>ALTO</v>
      </c>
      <c r="S27" s="19" t="str">
        <f>+'EVALUACION CON CONTROLES'!M32</f>
        <v>Si</v>
      </c>
      <c r="T27" s="19" t="str">
        <f>+'EVALUACION CON CONTROLES'!N32</f>
        <v xml:space="preserve">profesinal de planeación </v>
      </c>
      <c r="U27" s="19">
        <f>+'EVALUACION CON CONTROLES'!O32</f>
        <v>2024</v>
      </c>
      <c r="V27" s="19">
        <f>+'EVALUACION CON CONTROLES'!P32</f>
        <v>2024</v>
      </c>
      <c r="W27" s="19" t="str">
        <f>+'EVALUACION CON CONTROLES'!Q32</f>
        <v>en el transcurso de la ejecución del proceso</v>
      </c>
      <c r="X27" s="20" t="str">
        <f>+'EVALUACION CON CONTROLES'!R32</f>
        <v>durante la jejecución del contrato</v>
      </c>
    </row>
    <row r="28" spans="2:24" ht="106.5" customHeight="1" x14ac:dyDescent="0.25">
      <c r="B28" s="17">
        <v>18</v>
      </c>
      <c r="C28" s="19" t="str">
        <f>+'EVALUACION CON CONTROLES'!C33:F33</f>
        <v>Variación de los precios del mercado</v>
      </c>
      <c r="D28" s="18" t="str">
        <f>+'EVALUACION CON CONTROLES'!B33</f>
        <v>EJECUCIÓN</v>
      </c>
      <c r="E28" s="18" t="str">
        <f>VLOOKUP(C28,'IDENTIFICACION Y ANALISIS'!$B$19:$F$47,3,FALSE)</f>
        <v>General</v>
      </c>
      <c r="F28" s="18" t="str">
        <f>VLOOKUP(C28,'IDENTIFICACION Y ANALISIS'!$B$19:$F$47,4,FALSE)</f>
        <v>Externo</v>
      </c>
      <c r="G28" s="19" t="str">
        <f>+EVALUACION!H29</f>
        <v>los recursos establecidos en el contrato no alcanzarán para el cumplimiento de la meta</v>
      </c>
      <c r="H28" s="19">
        <f>+EVALUACION!I29</f>
        <v>3</v>
      </c>
      <c r="I28" s="19">
        <f>+EVALUACION!J29</f>
        <v>3</v>
      </c>
      <c r="J28" s="19">
        <f>+EVALUACION!K29</f>
        <v>6</v>
      </c>
      <c r="K28" s="18" t="str">
        <f>+EVALUACION!L29</f>
        <v>ALTO</v>
      </c>
      <c r="L28" s="19" t="s">
        <v>198</v>
      </c>
      <c r="M28" s="18"/>
      <c r="N28" s="19" t="str">
        <f>+'EVALUACION CON CONTROLES'!G33</f>
        <v>trabajar con el promedio en el estudio de mercado, para garantizar que la fluctuación no afecte el proyecto</v>
      </c>
      <c r="O28" s="19">
        <f>+'EVALUACION CON CONTROLES'!I33</f>
        <v>3</v>
      </c>
      <c r="P28" s="19">
        <f>+'EVALUACION CON CONTROLES'!J33</f>
        <v>3</v>
      </c>
      <c r="Q28" s="19">
        <f>+'EVALUACION CON CONTROLES'!K33</f>
        <v>6</v>
      </c>
      <c r="R28" s="18" t="str">
        <f>+'EVALUACION CON CONTROLES'!L33</f>
        <v>ALTO</v>
      </c>
      <c r="S28" s="19" t="str">
        <f>+'EVALUACION CON CONTROLES'!M33</f>
        <v>Si</v>
      </c>
      <c r="T28" s="19" t="str">
        <f>+'EVALUACION CON CONTROLES'!N33</f>
        <v xml:space="preserve">profesinal de planeación </v>
      </c>
      <c r="U28" s="19">
        <f>+'EVALUACION CON CONTROLES'!O33</f>
        <v>2024</v>
      </c>
      <c r="V28" s="19">
        <f>+'EVALUACION CON CONTROLES'!P33</f>
        <v>2024</v>
      </c>
      <c r="W28" s="19" t="str">
        <f>+'EVALUACION CON CONTROLES'!Q33</f>
        <v>en el transcurso de la ejecución del proceso</v>
      </c>
      <c r="X28" s="20" t="str">
        <f>+'EVALUACION CON CONTROLES'!R33</f>
        <v>durante la jejecución del contrato</v>
      </c>
    </row>
    <row r="29" spans="2:24" ht="106.5" customHeight="1" x14ac:dyDescent="0.25">
      <c r="B29" s="17">
        <v>19</v>
      </c>
      <c r="C29" s="19" t="str">
        <f>+'EVALUACION CON CONTROLES'!C34:F34</f>
        <v>Factores políticos o macroeconómicos.</v>
      </c>
      <c r="D29" s="18" t="str">
        <f>+'EVALUACION CON CONTROLES'!B34</f>
        <v>EJECUCIÓN</v>
      </c>
      <c r="E29" s="18" t="str">
        <f>VLOOKUP(C29,'IDENTIFICACION Y ANALISIS'!$B$19:$F$47,3,FALSE)</f>
        <v>General</v>
      </c>
      <c r="F29" s="18" t="str">
        <f>VLOOKUP(C29,'IDENTIFICACION Y ANALISIS'!$B$19:$F$47,4,FALSE)</f>
        <v>Externo</v>
      </c>
      <c r="G29" s="19" t="str">
        <f>+EVALUACION!H30</f>
        <v xml:space="preserve">se afecta directamente el proyecto en los recursos asignados </v>
      </c>
      <c r="H29" s="19">
        <f>+EVALUACION!I30</f>
        <v>2</v>
      </c>
      <c r="I29" s="19">
        <f>+EVALUACION!J30</f>
        <v>3</v>
      </c>
      <c r="J29" s="19">
        <f>+EVALUACION!K30</f>
        <v>5</v>
      </c>
      <c r="K29" s="18" t="str">
        <f>+EVALUACION!L30</f>
        <v>MEDIO</v>
      </c>
      <c r="L29" s="19" t="s">
        <v>198</v>
      </c>
      <c r="M29" s="18"/>
      <c r="N29" s="19" t="str">
        <f>+'EVALUACION CON CONTROLES'!G34</f>
        <v xml:space="preserve">garantizar que los recursos de para cumplir con el proyecto sin que estos factores afecten la ejecusión del proyecto </v>
      </c>
      <c r="O29" s="19">
        <f>+'EVALUACION CON CONTROLES'!I34</f>
        <v>1</v>
      </c>
      <c r="P29" s="19">
        <f>+'EVALUACION CON CONTROLES'!J34</f>
        <v>3</v>
      </c>
      <c r="Q29" s="19">
        <f>+'EVALUACION CON CONTROLES'!K34</f>
        <v>4</v>
      </c>
      <c r="R29" s="18" t="str">
        <f>+'EVALUACION CON CONTROLES'!L34</f>
        <v>BAJO</v>
      </c>
      <c r="S29" s="19" t="str">
        <f>+'EVALUACION CON CONTROLES'!M34</f>
        <v>Si</v>
      </c>
      <c r="T29" s="19" t="str">
        <f>+'EVALUACION CON CONTROLES'!N34</f>
        <v xml:space="preserve">profesinal de planeación </v>
      </c>
      <c r="U29" s="19">
        <f>+'EVALUACION CON CONTROLES'!O34</f>
        <v>2024</v>
      </c>
      <c r="V29" s="19">
        <f>+'EVALUACION CON CONTROLES'!P34</f>
        <v>2024</v>
      </c>
      <c r="W29" s="19" t="str">
        <f>+'EVALUACION CON CONTROLES'!Q34</f>
        <v>en el transcurso de la ejecución del proceso</v>
      </c>
      <c r="X29" s="28" t="str">
        <f>+'EVALUACION CON CONTROLES'!R34</f>
        <v>durante la jejecución del contrato</v>
      </c>
    </row>
    <row r="30" spans="2:24" ht="106.5" customHeight="1" x14ac:dyDescent="0.25">
      <c r="B30" s="139">
        <v>20</v>
      </c>
      <c r="C30" s="138" t="s">
        <v>174</v>
      </c>
      <c r="D30" s="18" t="str">
        <f>+'EVALUACION CON CONTROLES'!B35</f>
        <v>EJECUCIÓN</v>
      </c>
      <c r="E30" s="18" t="s">
        <v>19</v>
      </c>
      <c r="F30" s="18" t="s">
        <v>23</v>
      </c>
      <c r="G30" s="19" t="str">
        <f>+EVALUACION!H31</f>
        <v>se presentará retraso en el plan de trabajo e incumplimiento del contrato</v>
      </c>
      <c r="H30" s="19">
        <f>+EVALUACION!I31</f>
        <v>2</v>
      </c>
      <c r="I30" s="19">
        <f>+EVALUACION!J31</f>
        <v>3</v>
      </c>
      <c r="J30" s="19">
        <f>+EVALUACION!K31</f>
        <v>5</v>
      </c>
      <c r="K30" s="18" t="str">
        <f>+EVALUACION!L31</f>
        <v>MEDIO</v>
      </c>
      <c r="L30" s="140" t="s">
        <v>198</v>
      </c>
      <c r="M30" s="141"/>
      <c r="N30" s="19" t="str">
        <f>+'EVALUACION CON CONTROLES'!G35</f>
        <v>verificar que el proveedor que si cuente con la disponibilidad de los materiales necesarios requierodos para las jornadas</v>
      </c>
      <c r="O30" s="19">
        <f>+'EVALUACION CON CONTROLES'!I35</f>
        <v>2</v>
      </c>
      <c r="P30" s="19">
        <f>+'EVALUACION CON CONTROLES'!J35</f>
        <v>3</v>
      </c>
      <c r="Q30" s="19">
        <f>+'EVALUACION CON CONTROLES'!K35</f>
        <v>5</v>
      </c>
      <c r="R30" s="18" t="str">
        <f>+'EVALUACION CON CONTROLES'!L35</f>
        <v>MEDIO</v>
      </c>
      <c r="S30" s="19" t="str">
        <f>+'EVALUACION CON CONTROLES'!M35</f>
        <v>No</v>
      </c>
      <c r="T30" s="19" t="str">
        <f>+'EVALUACION CON CONTROLES'!N35</f>
        <v xml:space="preserve">profesional de planeación y apoyo a la supervisión </v>
      </c>
      <c r="U30" s="19">
        <f>+'EVALUACION CON CONTROLES'!O35</f>
        <v>2024</v>
      </c>
      <c r="V30" s="19">
        <f>+'EVALUACION CON CONTROLES'!P35</f>
        <v>2024</v>
      </c>
      <c r="W30" s="19" t="str">
        <f>+'EVALUACION CON CONTROLES'!Q35</f>
        <v>en el transcurso de la ejecución del proceso</v>
      </c>
      <c r="X30" s="28" t="str">
        <f>+'EVALUACION CON CONTROLES'!R35</f>
        <v>durante la jejecución del contrato</v>
      </c>
    </row>
    <row r="31" spans="2:24" ht="106.5" customHeight="1" x14ac:dyDescent="0.25">
      <c r="B31" s="139">
        <v>21</v>
      </c>
      <c r="C31" s="140" t="s">
        <v>47</v>
      </c>
      <c r="D31" s="18" t="str">
        <f>+'EVALUACION CON CONTROLES'!B36</f>
        <v>EJECUCIÓN</v>
      </c>
      <c r="E31" s="18" t="s">
        <v>19</v>
      </c>
      <c r="F31" s="18" t="s">
        <v>23</v>
      </c>
      <c r="G31" s="19" t="e">
        <f>+EVALUACION!#REF!</f>
        <v>#REF!</v>
      </c>
      <c r="H31" s="19">
        <v>1</v>
      </c>
      <c r="I31" s="19">
        <v>2</v>
      </c>
      <c r="J31" s="19">
        <v>3</v>
      </c>
      <c r="K31" s="18" t="str">
        <f>+EVALUACION!L32</f>
        <v>MEDIO</v>
      </c>
      <c r="L31" s="140" t="s">
        <v>198</v>
      </c>
      <c r="M31" s="141"/>
      <c r="N31" s="19" t="str">
        <f>+'EVALUACION CON CONTROLES'!G36</f>
        <v xml:space="preserve">garantizar que el contratista cuente con la disponibilidad de los materiales que se requieren para el cumplimiento del contrato </v>
      </c>
      <c r="O31" s="19">
        <f>+'EVALUACION CON CONTROLES'!I36</f>
        <v>1</v>
      </c>
      <c r="P31" s="19">
        <f>+'EVALUACION CON CONTROLES'!J36</f>
        <v>2</v>
      </c>
      <c r="Q31" s="19">
        <f>+'EVALUACION CON CONTROLES'!K36</f>
        <v>3</v>
      </c>
      <c r="R31" s="18" t="str">
        <f>+'EVALUACION CON CONTROLES'!L36</f>
        <v>BAJO</v>
      </c>
      <c r="S31" s="19" t="str">
        <f>+'EVALUACION CON CONTROLES'!M36</f>
        <v>Si</v>
      </c>
      <c r="T31" s="19" t="str">
        <f>+'EVALUACION CON CONTROLES'!N36</f>
        <v xml:space="preserve">profesional de planeación y apoyo a la supervisión </v>
      </c>
      <c r="U31" s="19">
        <f>+'EVALUACION CON CONTROLES'!O36</f>
        <v>2024</v>
      </c>
      <c r="V31" s="19">
        <f>+'EVALUACION CON CONTROLES'!P36</f>
        <v>2024</v>
      </c>
      <c r="W31" s="19" t="str">
        <f>+'EVALUACION CON CONTROLES'!Q36</f>
        <v>en el transcurso de la ejecución del proceso</v>
      </c>
      <c r="X31" s="28" t="str">
        <f>+'EVALUACION CON CONTROLES'!R36</f>
        <v>durante la jejecución del contrato</v>
      </c>
    </row>
    <row r="32" spans="2:24" ht="106.5" customHeight="1" x14ac:dyDescent="0.25">
      <c r="B32" s="139">
        <v>22</v>
      </c>
      <c r="C32" s="140" t="s">
        <v>48</v>
      </c>
      <c r="D32" s="18" t="str">
        <f>+'EVALUACION CON CONTROLES'!B37</f>
        <v>EJECUCIÓN</v>
      </c>
      <c r="E32" s="18" t="s">
        <v>19</v>
      </c>
      <c r="F32" s="18" t="s">
        <v>200</v>
      </c>
      <c r="G32" s="19" t="str">
        <f>+EVALUACION!H32</f>
        <v>se vera afectado el proyecto por falta suministros para el desarrollo de actividades</v>
      </c>
      <c r="H32" s="19">
        <f>+EVALUACION!I32</f>
        <v>2</v>
      </c>
      <c r="I32" s="19">
        <f>+EVALUACION!J32</f>
        <v>3</v>
      </c>
      <c r="J32" s="19">
        <f>+EVALUACION!K32</f>
        <v>5</v>
      </c>
      <c r="K32" s="18" t="str">
        <f>+EVALUACION!L32</f>
        <v>MEDIO</v>
      </c>
      <c r="L32" s="140" t="s">
        <v>198</v>
      </c>
      <c r="M32" s="141"/>
      <c r="N32" s="19" t="str">
        <f>+'EVALUACION CON CONTROLES'!G37</f>
        <v xml:space="preserve">verificar que el contratiste tenga un plan de contingencia, o cuente con otro proveedor, por si estos casos llegan a suceder </v>
      </c>
      <c r="O32" s="19">
        <f>+'EVALUACION CON CONTROLES'!I37</f>
        <v>1</v>
      </c>
      <c r="P32" s="19">
        <f>+'EVALUACION CON CONTROLES'!J37</f>
        <v>3</v>
      </c>
      <c r="Q32" s="19">
        <f>+'EVALUACION CON CONTROLES'!K37</f>
        <v>4</v>
      </c>
      <c r="R32" s="18" t="str">
        <f>+'EVALUACION CON CONTROLES'!L37</f>
        <v>BAJO</v>
      </c>
      <c r="S32" s="19" t="str">
        <f>+'EVALUACION CON CONTROLES'!M37</f>
        <v>No</v>
      </c>
      <c r="T32" s="19" t="str">
        <f>+'EVALUACION CON CONTROLES'!N37</f>
        <v xml:space="preserve">profesional de planeación y apoyo a la supervisión </v>
      </c>
      <c r="U32" s="19">
        <f>+'EVALUACION CON CONTROLES'!O37</f>
        <v>2024</v>
      </c>
      <c r="V32" s="19">
        <f>+'EVALUACION CON CONTROLES'!P37</f>
        <v>2024</v>
      </c>
      <c r="W32" s="19" t="str">
        <f>+'EVALUACION CON CONTROLES'!Q37</f>
        <v>en el transcurso de la ejecución del proceso</v>
      </c>
      <c r="X32" s="28" t="str">
        <f>+'EVALUACION CON CONTROLES'!R37</f>
        <v>durante la jejecución del contrato</v>
      </c>
    </row>
    <row r="33" spans="2:24" ht="106.5" customHeight="1" x14ac:dyDescent="0.25">
      <c r="B33" s="139">
        <v>23</v>
      </c>
      <c r="C33" s="140" t="s">
        <v>49</v>
      </c>
      <c r="D33" s="18" t="str">
        <f>+'EVALUACION CON CONTROLES'!B38</f>
        <v>EJECUCIÓN</v>
      </c>
      <c r="E33" s="18" t="s">
        <v>19</v>
      </c>
      <c r="F33" s="18" t="s">
        <v>200</v>
      </c>
      <c r="G33" s="19" t="str">
        <f>+EVALUACION!H33</f>
        <v xml:space="preserve">afectación en las jornadas de campo por la falta de insumos para el desarrollo de estas. </v>
      </c>
      <c r="H33" s="19">
        <f>+EVALUACION!I33</f>
        <v>2</v>
      </c>
      <c r="I33" s="19">
        <f>+EVALUACION!J33</f>
        <v>3</v>
      </c>
      <c r="J33" s="19">
        <f>+EVALUACION!K33</f>
        <v>5</v>
      </c>
      <c r="K33" s="18" t="str">
        <f>+EVALUACION!L33</f>
        <v>MEDIO</v>
      </c>
      <c r="L33" s="140" t="s">
        <v>198</v>
      </c>
      <c r="M33" s="141"/>
      <c r="N33" s="19" t="str">
        <f>+'EVALUACION CON CONTROLES'!G38</f>
        <v xml:space="preserve">verificar que el proveedor cuente con todas las materiales necesarios para el cumplimento del contrato. </v>
      </c>
      <c r="O33" s="19">
        <f>+'EVALUACION CON CONTROLES'!I38</f>
        <v>2</v>
      </c>
      <c r="P33" s="19">
        <f>+'EVALUACION CON CONTROLES'!J38</f>
        <v>3</v>
      </c>
      <c r="Q33" s="19">
        <f>+'EVALUACION CON CONTROLES'!K38</f>
        <v>5</v>
      </c>
      <c r="R33" s="18" t="str">
        <f>+'EVALUACION CON CONTROLES'!L38</f>
        <v>MEDIO</v>
      </c>
      <c r="S33" s="19" t="str">
        <f>+'EVALUACION CON CONTROLES'!M38</f>
        <v>No</v>
      </c>
      <c r="T33" s="19" t="str">
        <f>+'EVALUACION CON CONTROLES'!N38</f>
        <v xml:space="preserve">profesional de planeación y apoyo a la supervisión </v>
      </c>
      <c r="U33" s="19">
        <f>+'EVALUACION CON CONTROLES'!O38</f>
        <v>2024</v>
      </c>
      <c r="V33" s="19">
        <f>+'EVALUACION CON CONTROLES'!P38</f>
        <v>2024</v>
      </c>
      <c r="W33" s="19" t="str">
        <f>+'EVALUACION CON CONTROLES'!Q38</f>
        <v>en el transcurso de la ejecución del proceso</v>
      </c>
      <c r="X33" s="28" t="str">
        <f>+'EVALUACION CON CONTROLES'!R38</f>
        <v>durante la jejecución del contrato</v>
      </c>
    </row>
    <row r="34" spans="2:24" ht="106.5" customHeight="1" thickBot="1" x14ac:dyDescent="0.3">
      <c r="B34" s="139">
        <v>26</v>
      </c>
      <c r="C34" s="140" t="s">
        <v>51</v>
      </c>
      <c r="D34" s="18" t="str">
        <f>+'EVALUACION CON CONTROLES'!B40</f>
        <v>EJECUCIÓN</v>
      </c>
      <c r="E34" s="18" t="s">
        <v>19</v>
      </c>
      <c r="F34" s="18" t="s">
        <v>23</v>
      </c>
      <c r="G34" s="19" t="str">
        <f>+EVALUACION!H34</f>
        <v>se puede presentar un retraso en el plan de trabajo</v>
      </c>
      <c r="H34" s="19">
        <f>+EVALUACION!I34</f>
        <v>2</v>
      </c>
      <c r="I34" s="19">
        <f>+EVALUACION!J34</f>
        <v>3</v>
      </c>
      <c r="J34" s="19">
        <f>+EVALUACION!K34</f>
        <v>5</v>
      </c>
      <c r="K34" s="18" t="str">
        <f>+EVALUACION!L34</f>
        <v>MEDIO</v>
      </c>
      <c r="L34" s="140" t="s">
        <v>198</v>
      </c>
      <c r="M34" s="141"/>
      <c r="N34" s="19" t="str">
        <f>+'EVALUACION CON CONTROLES'!G40</f>
        <v xml:space="preserve">garantizar que las jornadas se realicén en las horas pactadas inicialmente según el plan de trabajo. </v>
      </c>
      <c r="O34" s="19">
        <f>+'EVALUACION CON CONTROLES'!I40</f>
        <v>2</v>
      </c>
      <c r="P34" s="19">
        <f>+'EVALUACION CON CONTROLES'!J40</f>
        <v>3</v>
      </c>
      <c r="Q34" s="19">
        <f>+'EVALUACION CON CONTROLES'!K40</f>
        <v>5</v>
      </c>
      <c r="R34" s="18" t="str">
        <f>+'EVALUACION CON CONTROLES'!L40</f>
        <v>MEDIO</v>
      </c>
      <c r="S34" s="19" t="str">
        <f>+'EVALUACION CON CONTROLES'!M40</f>
        <v>No</v>
      </c>
      <c r="T34" s="19" t="str">
        <f>+'EVALUACION CON CONTROLES'!N40</f>
        <v xml:space="preserve">profesional de planeación y apoyo a la supervisión </v>
      </c>
      <c r="U34" s="19">
        <f>+'EVALUACION CON CONTROLES'!O40</f>
        <v>2024</v>
      </c>
      <c r="V34" s="19">
        <f>+'EVALUACION CON CONTROLES'!P40</f>
        <v>2024</v>
      </c>
      <c r="W34" s="19" t="str">
        <f>+'EVALUACION CON CONTROLES'!Q40</f>
        <v>en el transcurso de la ejecución del proceso</v>
      </c>
      <c r="X34" s="28" t="str">
        <f>+'EVALUACION CON CONTROLES'!R40</f>
        <v>durante la jejecución del contrato</v>
      </c>
    </row>
    <row r="35" spans="2:24" ht="106.5" customHeight="1" thickBot="1" x14ac:dyDescent="0.3">
      <c r="B35" s="37">
        <v>27</v>
      </c>
      <c r="C35" s="38" t="str">
        <f>+'EVALUACION CON CONTROLES'!C41:F41</f>
        <v>Eventos naturales tales como lluvias, inundaciones y sequias entre otros</v>
      </c>
      <c r="D35" s="39" t="str">
        <f>+'EVALUACION CON CONTROLES'!B41</f>
        <v>EJECUCIÓN</v>
      </c>
      <c r="E35" s="39" t="str">
        <f>VLOOKUP(C35,'IDENTIFICACION Y ANALISIS'!$B$19:$F$47,3,FALSE)</f>
        <v>General</v>
      </c>
      <c r="F35" s="39" t="str">
        <f>VLOOKUP(C35,'IDENTIFICACION Y ANALISIS'!$B$19:$F$47,4,FALSE)</f>
        <v>Externo</v>
      </c>
      <c r="G35" s="38" t="str">
        <f>+EVALUACION!H35</f>
        <v>puede generar ausencia de la comunidad en las jornadas.</v>
      </c>
      <c r="H35" s="38">
        <f>+EVALUACION!I35</f>
        <v>2</v>
      </c>
      <c r="I35" s="38">
        <f>+EVALUACION!J35</f>
        <v>2</v>
      </c>
      <c r="J35" s="38">
        <f>+EVALUACION!K35</f>
        <v>4</v>
      </c>
      <c r="K35" s="39" t="str">
        <f>+EVALUACION!L35</f>
        <v>BAJO</v>
      </c>
      <c r="L35" s="38" t="s">
        <v>198</v>
      </c>
      <c r="M35" s="39"/>
      <c r="N35" s="38" t="str">
        <f>+'EVALUACION CON CONTROLES'!G41</f>
        <v xml:space="preserve">garantizar que se cuente con toda la logistica para que la comunidad no se afecte con estos eventos naturales </v>
      </c>
      <c r="O35" s="38">
        <f>+'EVALUACION CON CONTROLES'!I41</f>
        <v>4</v>
      </c>
      <c r="P35" s="38">
        <f>+'EVALUACION CON CONTROLES'!J41</f>
        <v>3</v>
      </c>
      <c r="Q35" s="38">
        <f>+'EVALUACION CON CONTROLES'!K41</f>
        <v>7</v>
      </c>
      <c r="R35" s="39" t="str">
        <f>+'EVALUACION CON CONTROLES'!L41</f>
        <v>ALTO</v>
      </c>
      <c r="S35" s="38" t="str">
        <f>+'EVALUACION CON CONTROLES'!M41</f>
        <v>No</v>
      </c>
      <c r="T35" s="38" t="str">
        <f>+'EVALUACION CON CONTROLES'!N41</f>
        <v xml:space="preserve">profesional de planeación y apoyo a la supervisión </v>
      </c>
      <c r="U35" s="38">
        <f>+'EVALUACION CON CONTROLES'!O41</f>
        <v>2024</v>
      </c>
      <c r="V35" s="38">
        <f>+'EVALUACION CON CONTROLES'!P41</f>
        <v>2024</v>
      </c>
      <c r="W35" s="38" t="str">
        <f>+'EVALUACION CON CONTROLES'!Q41</f>
        <v>en el transcurso de la ejecución del proceso</v>
      </c>
      <c r="X35" s="40" t="str">
        <f>+'EVALUACION CON CONTROLES'!R41</f>
        <v>durante la jejecución del contrato</v>
      </c>
    </row>
    <row r="36" spans="2:24" ht="13.5" customHeight="1" x14ac:dyDescent="0.25">
      <c r="B36" s="52"/>
      <c r="X36" s="53"/>
    </row>
    <row r="37" spans="2:24" ht="13.5" customHeight="1" x14ac:dyDescent="0.25">
      <c r="B37" s="52"/>
      <c r="E37" s="14"/>
      <c r="F37" s="151" t="s">
        <v>201</v>
      </c>
      <c r="G37" s="151"/>
      <c r="H37" s="14"/>
      <c r="I37" s="14"/>
      <c r="J37" s="152" t="s">
        <v>183</v>
      </c>
      <c r="K37" s="152"/>
      <c r="L37" s="152"/>
      <c r="M37" s="152"/>
      <c r="X37" s="53"/>
    </row>
    <row r="38" spans="2:24" ht="13.5" customHeight="1" x14ac:dyDescent="0.25">
      <c r="B38" s="52"/>
      <c r="E38" s="167" t="s">
        <v>90</v>
      </c>
      <c r="F38" s="48" t="s">
        <v>91</v>
      </c>
      <c r="G38" s="48" t="s">
        <v>92</v>
      </c>
      <c r="H38" s="14"/>
      <c r="I38" s="14"/>
      <c r="J38" s="182" t="s">
        <v>93</v>
      </c>
      <c r="K38" s="183"/>
      <c r="L38" s="182" t="s">
        <v>92</v>
      </c>
      <c r="M38" s="183"/>
      <c r="X38" s="53"/>
    </row>
    <row r="39" spans="2:24" ht="13.5" customHeight="1" x14ac:dyDescent="0.25">
      <c r="B39" s="52"/>
      <c r="E39" s="167"/>
      <c r="F39" s="19" t="s">
        <v>94</v>
      </c>
      <c r="G39" s="19">
        <v>1</v>
      </c>
      <c r="H39" s="14"/>
      <c r="I39" s="14"/>
      <c r="J39" s="155" t="s">
        <v>95</v>
      </c>
      <c r="K39" s="156"/>
      <c r="L39" s="157">
        <v>1</v>
      </c>
      <c r="M39" s="157"/>
      <c r="X39" s="53"/>
    </row>
    <row r="40" spans="2:24" ht="13.5" customHeight="1" x14ac:dyDescent="0.25">
      <c r="B40" s="52"/>
      <c r="E40" s="167"/>
      <c r="F40" s="19" t="s">
        <v>96</v>
      </c>
      <c r="G40" s="19">
        <v>2</v>
      </c>
      <c r="H40" s="14"/>
      <c r="I40" s="14"/>
      <c r="J40" s="155" t="s">
        <v>97</v>
      </c>
      <c r="K40" s="156"/>
      <c r="L40" s="157">
        <v>2</v>
      </c>
      <c r="M40" s="157"/>
      <c r="X40" s="53"/>
    </row>
    <row r="41" spans="2:24" ht="13.5" customHeight="1" x14ac:dyDescent="0.25">
      <c r="B41" s="52"/>
      <c r="E41" s="167"/>
      <c r="F41" s="19" t="s">
        <v>98</v>
      </c>
      <c r="G41" s="19">
        <v>3</v>
      </c>
      <c r="H41" s="14"/>
      <c r="I41" s="14"/>
      <c r="J41" s="155" t="s">
        <v>99</v>
      </c>
      <c r="K41" s="156"/>
      <c r="L41" s="157">
        <v>3</v>
      </c>
      <c r="M41" s="157"/>
      <c r="X41" s="53"/>
    </row>
    <row r="42" spans="2:24" ht="13.5" customHeight="1" x14ac:dyDescent="0.25">
      <c r="B42" s="52"/>
      <c r="E42" s="167"/>
      <c r="F42" s="19" t="s">
        <v>100</v>
      </c>
      <c r="G42" s="19">
        <v>4</v>
      </c>
      <c r="H42" s="14"/>
      <c r="I42" s="14"/>
      <c r="J42" s="155" t="s">
        <v>101</v>
      </c>
      <c r="K42" s="156"/>
      <c r="L42" s="157">
        <v>4</v>
      </c>
      <c r="M42" s="157"/>
      <c r="X42" s="53"/>
    </row>
    <row r="43" spans="2:24" ht="13.5" customHeight="1" x14ac:dyDescent="0.25">
      <c r="B43" s="52"/>
      <c r="E43" s="167"/>
      <c r="F43" s="19" t="s">
        <v>102</v>
      </c>
      <c r="G43" s="19">
        <v>5</v>
      </c>
      <c r="H43" s="14"/>
      <c r="I43" s="14"/>
      <c r="J43" s="155" t="s">
        <v>103</v>
      </c>
      <c r="K43" s="156"/>
      <c r="L43" s="157">
        <v>5</v>
      </c>
      <c r="M43" s="157"/>
      <c r="X43" s="53"/>
    </row>
    <row r="44" spans="2:24" ht="13.5" customHeight="1" x14ac:dyDescent="0.25">
      <c r="B44" s="52"/>
      <c r="D44" s="14"/>
      <c r="E44" s="14"/>
      <c r="F44" s="14"/>
      <c r="G44" s="14"/>
      <c r="H44" s="14"/>
      <c r="I44" s="14"/>
      <c r="J44" s="14"/>
      <c r="K44" s="14"/>
      <c r="L44" s="14"/>
      <c r="M44" s="14"/>
      <c r="X44" s="53"/>
    </row>
    <row r="45" spans="2:24" ht="13.5" customHeight="1" x14ac:dyDescent="0.25">
      <c r="B45" s="52"/>
      <c r="D45" s="152" t="s">
        <v>104</v>
      </c>
      <c r="E45" s="152"/>
      <c r="F45" s="152"/>
      <c r="G45" s="152"/>
      <c r="H45" s="152"/>
      <c r="I45" s="152"/>
      <c r="J45" s="152"/>
      <c r="K45" s="152"/>
      <c r="X45" s="53"/>
    </row>
    <row r="46" spans="2:24" ht="13.5" customHeight="1" x14ac:dyDescent="0.25">
      <c r="B46" s="52"/>
      <c r="D46" s="163" t="s">
        <v>91</v>
      </c>
      <c r="E46" s="163" t="s">
        <v>92</v>
      </c>
      <c r="F46" s="158" t="s">
        <v>95</v>
      </c>
      <c r="G46" s="158"/>
      <c r="H46" s="153" t="s">
        <v>97</v>
      </c>
      <c r="I46" s="154"/>
      <c r="J46" s="49" t="s">
        <v>99</v>
      </c>
      <c r="K46" s="49" t="s">
        <v>101</v>
      </c>
      <c r="L46" s="48" t="s">
        <v>103</v>
      </c>
      <c r="P46" s="152" t="s">
        <v>118</v>
      </c>
      <c r="Q46" s="152"/>
      <c r="R46" s="152"/>
      <c r="S46" s="152"/>
      <c r="T46" s="152"/>
      <c r="X46" s="53"/>
    </row>
    <row r="47" spans="2:24" ht="13.5" customHeight="1" x14ac:dyDescent="0.25">
      <c r="B47" s="52"/>
      <c r="D47" s="163"/>
      <c r="E47" s="163"/>
      <c r="F47" s="166">
        <v>1</v>
      </c>
      <c r="G47" s="166"/>
      <c r="H47" s="164">
        <v>2</v>
      </c>
      <c r="I47" s="165"/>
      <c r="J47" s="50">
        <v>3</v>
      </c>
      <c r="K47" s="50">
        <v>4</v>
      </c>
      <c r="L47" s="50">
        <v>5</v>
      </c>
      <c r="P47" s="158" t="s">
        <v>104</v>
      </c>
      <c r="Q47" s="158"/>
      <c r="R47" s="158"/>
      <c r="S47" s="158" t="s">
        <v>117</v>
      </c>
      <c r="T47" s="158"/>
      <c r="X47" s="53"/>
    </row>
    <row r="48" spans="2:24" ht="13.5" customHeight="1" x14ac:dyDescent="0.25">
      <c r="B48" s="52"/>
      <c r="D48" s="19" t="s">
        <v>94</v>
      </c>
      <c r="E48" s="21">
        <v>1</v>
      </c>
      <c r="F48" s="144">
        <v>2</v>
      </c>
      <c r="G48" s="144"/>
      <c r="H48" s="179">
        <v>3</v>
      </c>
      <c r="I48" s="180"/>
      <c r="J48" s="46">
        <v>4</v>
      </c>
      <c r="K48" s="51">
        <v>5</v>
      </c>
      <c r="L48" s="45">
        <v>6</v>
      </c>
      <c r="P48" s="145" t="s">
        <v>119</v>
      </c>
      <c r="Q48" s="145"/>
      <c r="R48" s="145"/>
      <c r="S48" s="143" t="s">
        <v>120</v>
      </c>
      <c r="T48" s="143"/>
      <c r="X48" s="53"/>
    </row>
    <row r="49" spans="2:24" ht="13.5" customHeight="1" x14ac:dyDescent="0.25">
      <c r="B49" s="52"/>
      <c r="D49" s="19" t="s">
        <v>96</v>
      </c>
      <c r="E49" s="21">
        <v>2</v>
      </c>
      <c r="F49" s="144">
        <v>3</v>
      </c>
      <c r="G49" s="144"/>
      <c r="H49" s="179">
        <v>4</v>
      </c>
      <c r="I49" s="180"/>
      <c r="J49" s="51">
        <v>5</v>
      </c>
      <c r="K49" s="45">
        <v>6</v>
      </c>
      <c r="L49" s="45">
        <v>7</v>
      </c>
      <c r="P49" s="176" t="s">
        <v>121</v>
      </c>
      <c r="Q49" s="176"/>
      <c r="R49" s="176"/>
      <c r="S49" s="143" t="s">
        <v>122</v>
      </c>
      <c r="T49" s="143"/>
      <c r="X49" s="53"/>
    </row>
    <row r="50" spans="2:24" ht="13.5" customHeight="1" x14ac:dyDescent="0.25">
      <c r="B50" s="52"/>
      <c r="D50" s="19" t="s">
        <v>98</v>
      </c>
      <c r="E50" s="21">
        <v>3</v>
      </c>
      <c r="F50" s="144">
        <v>4</v>
      </c>
      <c r="G50" s="144"/>
      <c r="H50" s="159">
        <v>5</v>
      </c>
      <c r="I50" s="160"/>
      <c r="J50" s="45">
        <v>6</v>
      </c>
      <c r="K50" s="45">
        <v>7</v>
      </c>
      <c r="L50" s="47">
        <v>8</v>
      </c>
      <c r="P50" s="181">
        <v>5</v>
      </c>
      <c r="Q50" s="181"/>
      <c r="R50" s="181"/>
      <c r="S50" s="143" t="s">
        <v>123</v>
      </c>
      <c r="T50" s="143"/>
      <c r="X50" s="53"/>
    </row>
    <row r="51" spans="2:24" ht="13.5" customHeight="1" x14ac:dyDescent="0.25">
      <c r="B51" s="52"/>
      <c r="D51" s="19" t="s">
        <v>100</v>
      </c>
      <c r="E51" s="21">
        <v>4</v>
      </c>
      <c r="F51" s="181">
        <v>5</v>
      </c>
      <c r="G51" s="181"/>
      <c r="H51" s="177">
        <v>6</v>
      </c>
      <c r="I51" s="178"/>
      <c r="J51" s="45">
        <v>7</v>
      </c>
      <c r="K51" s="47">
        <v>8</v>
      </c>
      <c r="L51" s="47">
        <v>9</v>
      </c>
      <c r="P51" s="144" t="s">
        <v>124</v>
      </c>
      <c r="Q51" s="144"/>
      <c r="R51" s="144"/>
      <c r="S51" s="143" t="s">
        <v>125</v>
      </c>
      <c r="T51" s="143"/>
      <c r="X51" s="53"/>
    </row>
    <row r="52" spans="2:24" ht="13.5" customHeight="1" x14ac:dyDescent="0.25">
      <c r="B52" s="52"/>
      <c r="D52" s="19" t="s">
        <v>102</v>
      </c>
      <c r="E52" s="21">
        <v>5</v>
      </c>
      <c r="F52" s="176">
        <v>6</v>
      </c>
      <c r="G52" s="176"/>
      <c r="H52" s="177">
        <v>7</v>
      </c>
      <c r="I52" s="178"/>
      <c r="J52" s="47">
        <v>8</v>
      </c>
      <c r="K52" s="47">
        <v>9</v>
      </c>
      <c r="L52" s="47">
        <v>10</v>
      </c>
      <c r="X52" s="53"/>
    </row>
    <row r="53" spans="2:24" ht="13.5" customHeight="1" thickBot="1" x14ac:dyDescent="0.3">
      <c r="B53" s="22"/>
      <c r="C53" s="23"/>
      <c r="D53" s="24"/>
      <c r="E53" s="24"/>
      <c r="F53" s="24"/>
      <c r="G53" s="24"/>
      <c r="H53" s="24"/>
      <c r="I53" s="24"/>
      <c r="J53" s="24"/>
      <c r="K53" s="24"/>
      <c r="L53" s="24"/>
      <c r="M53" s="24"/>
      <c r="N53" s="23"/>
      <c r="O53" s="23"/>
      <c r="P53" s="23"/>
      <c r="Q53" s="23"/>
      <c r="R53" s="23"/>
      <c r="S53" s="23"/>
      <c r="T53" s="23"/>
      <c r="U53" s="23"/>
      <c r="V53" s="23"/>
      <c r="W53" s="23"/>
      <c r="X53" s="25"/>
    </row>
    <row r="54" spans="2:24" ht="16.5" customHeight="1" x14ac:dyDescent="0.25">
      <c r="D54" s="14"/>
      <c r="F54" s="14"/>
      <c r="G54" s="14"/>
      <c r="H54" s="14"/>
      <c r="I54" s="14"/>
      <c r="J54" s="14"/>
      <c r="K54" s="14"/>
      <c r="L54" s="14"/>
      <c r="M54" s="14"/>
      <c r="N54" s="14"/>
      <c r="O54" s="14"/>
      <c r="P54" s="14"/>
      <c r="Q54" s="14"/>
      <c r="R54" s="14"/>
    </row>
    <row r="55" spans="2:24" ht="16.5" customHeight="1" x14ac:dyDescent="0.25">
      <c r="D55" s="14"/>
      <c r="F55" s="14"/>
      <c r="G55" s="14"/>
      <c r="H55" s="14"/>
      <c r="I55" s="14"/>
      <c r="J55" s="14"/>
      <c r="K55" s="14"/>
      <c r="L55" s="14"/>
      <c r="M55" s="14"/>
      <c r="N55" s="14"/>
      <c r="O55" s="14"/>
      <c r="P55" s="14"/>
      <c r="Q55" s="14"/>
      <c r="R55" s="14"/>
    </row>
    <row r="56" spans="2:24" ht="12.75" customHeight="1" x14ac:dyDescent="0.25">
      <c r="D56" s="14"/>
      <c r="F56" s="14"/>
      <c r="G56" s="14"/>
      <c r="H56" s="14"/>
      <c r="I56" s="14"/>
      <c r="J56" s="14"/>
      <c r="K56" s="14"/>
      <c r="L56" s="14"/>
      <c r="M56" s="14"/>
      <c r="N56" s="14"/>
      <c r="O56" s="14"/>
      <c r="P56" s="14"/>
      <c r="Q56" s="14"/>
      <c r="R56" s="14"/>
    </row>
    <row r="57" spans="2:24" hidden="1" x14ac:dyDescent="0.25">
      <c r="B57" s="16" t="s">
        <v>198</v>
      </c>
      <c r="D57" s="14"/>
      <c r="F57" s="14"/>
      <c r="G57" s="14"/>
      <c r="H57" s="14"/>
      <c r="I57" s="14"/>
      <c r="J57" s="14"/>
      <c r="K57" s="14"/>
      <c r="L57" s="14"/>
      <c r="M57" s="14"/>
      <c r="N57" s="14"/>
      <c r="O57" s="14"/>
      <c r="P57" s="14"/>
      <c r="Q57" s="14"/>
      <c r="R57" s="14"/>
    </row>
    <row r="58" spans="2:24" hidden="1" x14ac:dyDescent="0.25">
      <c r="B58" s="16" t="s">
        <v>194</v>
      </c>
      <c r="D58" s="26"/>
      <c r="F58" s="14"/>
      <c r="G58" s="26"/>
      <c r="H58" s="26"/>
      <c r="I58" s="26"/>
      <c r="J58" s="26"/>
      <c r="K58" s="26"/>
      <c r="L58" s="26"/>
      <c r="M58" s="26"/>
      <c r="N58" s="26"/>
      <c r="O58" s="26"/>
      <c r="P58" s="26"/>
      <c r="Q58" s="26"/>
      <c r="R58" s="26"/>
    </row>
    <row r="59" spans="2:24" hidden="1" x14ac:dyDescent="0.25">
      <c r="B59" s="16" t="s">
        <v>199</v>
      </c>
      <c r="D59" s="14"/>
      <c r="F59" s="14"/>
      <c r="G59" s="14"/>
      <c r="H59" s="14"/>
      <c r="I59" s="14"/>
      <c r="J59" s="14"/>
      <c r="K59" s="14"/>
      <c r="L59" s="14"/>
      <c r="M59" s="14"/>
      <c r="N59" s="14"/>
      <c r="O59" s="14"/>
      <c r="P59" s="14"/>
      <c r="Q59" s="14"/>
      <c r="R59" s="14"/>
    </row>
    <row r="60" spans="2:24" x14ac:dyDescent="0.25">
      <c r="D60" s="14"/>
      <c r="F60" s="14"/>
      <c r="G60" s="14"/>
      <c r="H60" s="14"/>
      <c r="I60" s="14"/>
      <c r="J60" s="14"/>
      <c r="K60" s="14"/>
      <c r="L60" s="14"/>
      <c r="M60" s="14"/>
      <c r="N60" s="14"/>
      <c r="O60" s="14"/>
      <c r="P60" s="14"/>
      <c r="Q60" s="14"/>
      <c r="R60" s="14"/>
    </row>
    <row r="61" spans="2:24" x14ac:dyDescent="0.25">
      <c r="D61" s="14"/>
      <c r="F61" s="14"/>
      <c r="G61" s="14"/>
      <c r="H61" s="14"/>
      <c r="I61" s="14"/>
      <c r="J61" s="14"/>
      <c r="K61" s="14"/>
      <c r="L61" s="14"/>
      <c r="M61" s="14"/>
      <c r="N61" s="14"/>
      <c r="O61" s="14"/>
      <c r="P61" s="14"/>
      <c r="Q61" s="14"/>
      <c r="R61" s="14"/>
    </row>
    <row r="62" spans="2:24" x14ac:dyDescent="0.25">
      <c r="D62" s="14"/>
      <c r="F62" s="14"/>
      <c r="G62" s="14"/>
      <c r="H62" s="14"/>
      <c r="I62" s="14"/>
      <c r="J62" s="14"/>
      <c r="K62" s="14"/>
      <c r="L62" s="14"/>
      <c r="M62" s="14"/>
      <c r="N62" s="14"/>
      <c r="O62" s="14"/>
      <c r="P62" s="14"/>
      <c r="Q62" s="14"/>
      <c r="R62" s="14"/>
    </row>
    <row r="63" spans="2:24" ht="12.75" customHeight="1" x14ac:dyDescent="0.25">
      <c r="D63" s="14"/>
    </row>
    <row r="64" spans="2:24" x14ac:dyDescent="0.25">
      <c r="D64" s="14"/>
    </row>
  </sheetData>
  <mergeCells count="49">
    <mergeCell ref="W2:X4"/>
    <mergeCell ref="B7:X8"/>
    <mergeCell ref="F52:G52"/>
    <mergeCell ref="H52:I52"/>
    <mergeCell ref="P47:R47"/>
    <mergeCell ref="H49:I49"/>
    <mergeCell ref="H48:I48"/>
    <mergeCell ref="F50:G50"/>
    <mergeCell ref="F51:G51"/>
    <mergeCell ref="P50:R50"/>
    <mergeCell ref="H51:I51"/>
    <mergeCell ref="P49:R49"/>
    <mergeCell ref="L38:M38"/>
    <mergeCell ref="J38:K38"/>
    <mergeCell ref="J41:K41"/>
    <mergeCell ref="S47:T47"/>
    <mergeCell ref="J42:K42"/>
    <mergeCell ref="P46:T46"/>
    <mergeCell ref="B2:B4"/>
    <mergeCell ref="C2:V4"/>
    <mergeCell ref="E46:E47"/>
    <mergeCell ref="H47:I47"/>
    <mergeCell ref="J43:K43"/>
    <mergeCell ref="L43:M43"/>
    <mergeCell ref="D46:D47"/>
    <mergeCell ref="F47:G47"/>
    <mergeCell ref="E38:E43"/>
    <mergeCell ref="S48:T48"/>
    <mergeCell ref="F48:G48"/>
    <mergeCell ref="S49:T49"/>
    <mergeCell ref="S50:T50"/>
    <mergeCell ref="H50:I50"/>
    <mergeCell ref="F49:G49"/>
    <mergeCell ref="S51:T51"/>
    <mergeCell ref="P51:R51"/>
    <mergeCell ref="P48:R48"/>
    <mergeCell ref="B9:R9"/>
    <mergeCell ref="B6:X6"/>
    <mergeCell ref="F37:G37"/>
    <mergeCell ref="J37:M37"/>
    <mergeCell ref="H46:I46"/>
    <mergeCell ref="J39:K39"/>
    <mergeCell ref="J40:K40"/>
    <mergeCell ref="L41:M41"/>
    <mergeCell ref="L42:M42"/>
    <mergeCell ref="D45:K45"/>
    <mergeCell ref="F46:G46"/>
    <mergeCell ref="L39:M39"/>
    <mergeCell ref="L40:M40"/>
  </mergeCells>
  <phoneticPr fontId="1" type="noConversion"/>
  <conditionalFormatting sqref="K11:K35">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5">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5"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Edici_x00f3_n xmlns="67ae1635-7cf6-4967-bf43-54f936c832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EBB564-4A14-4975-9A99-99928079BE0E}">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customXml/itemProps2.xml><?xml version="1.0" encoding="utf-8"?>
<ds:datastoreItem xmlns:ds="http://schemas.openxmlformats.org/officeDocument/2006/customXml" ds:itemID="{DD3744C0-CC57-4165-8F86-A9B4557BF67D}">
  <ds:schemaRefs>
    <ds:schemaRef ds:uri="http://schemas.microsoft.com/sharepoint/v3/contenttype/forms"/>
  </ds:schemaRefs>
</ds:datastoreItem>
</file>

<file path=customXml/itemProps3.xml><?xml version="1.0" encoding="utf-8"?>
<ds:datastoreItem xmlns:ds="http://schemas.openxmlformats.org/officeDocument/2006/customXml" ds:itemID="{539DA60B-FB11-4202-9757-7CF1432801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Estefania Casallas Riaño</cp:lastModifiedBy>
  <cp:revision/>
  <dcterms:created xsi:type="dcterms:W3CDTF">2007-06-14T01:55:06Z</dcterms:created>
  <dcterms:modified xsi:type="dcterms:W3CDTF">2026-09-14T16:44:29Z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