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d.docs.live.net/bdf707aff2530507/Escritorio/ALCALDIA DE PEREIRA/HABITANTE DE CALLE/A VIGENCIA FUTURA 2027/DOC AJUSTADO -REVISION JURIDICA 21092026/PROCESO REDUCIDO CON AJUSTES/"/>
    </mc:Choice>
  </mc:AlternateContent>
  <xr:revisionPtr revIDLastSave="101" documentId="13_ncr:1_{A8431EE9-82FA-47E0-B9A2-B2D06D2E16B5}" xr6:coauthVersionLast="47" xr6:coauthVersionMax="47" xr10:uidLastSave="{5634EBBB-D6F6-4A0F-9FC5-3F841BC27AC8}"/>
  <bookViews>
    <workbookView xWindow="-110" yWindow="-110" windowWidth="19420" windowHeight="10300" firstSheet="1" activeTab="2" xr2:uid="{34BBFD70-0824-4BF2-9BB2-D4FE6ED2CCED}"/>
  </bookViews>
  <sheets>
    <sheet name="PROYECC RECARGOS TH" sheetId="3" r:id="rId1"/>
    <sheet name="TALENTO HUMANO" sheetId="4" r:id="rId2"/>
    <sheet name="PRESUPUESTO 2026-2027" sheetId="6" r:id="rId3"/>
    <sheet name="FACTOR MULTIPLICADOR FM" sheetId="5" r:id="rId4"/>
  </sheets>
  <definedNames>
    <definedName name="______xlnm._FilterDatabase">"#REF!"</definedName>
    <definedName name="____xlnm._FilterDatabase">"#REF!"</definedName>
    <definedName name="___INDEX_SHEET___ASAP_Utilities" localSheetId="3">#REF!</definedName>
    <definedName name="___INDEX_SHEET___ASAP_Utilities" localSheetId="0">#REF!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3">#REF!</definedName>
    <definedName name="_1__123Graph_Aｸﾞﾗﾌ_7" localSheetId="0" hidden="1">#REF!</definedName>
    <definedName name="_1__123Graph_Aｸﾞﾗﾌ_7" hidden="1">#REF!</definedName>
    <definedName name="_112233" localSheetId="3">#REF!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#REF!</definedName>
    <definedName name="_12__123Graph_BCHART_5" hidden="1">#REF!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3">{0,#N/A,FALSE,0;0,#N/A,FALSE,0;0,#N/A,FALSE,0;0,#N/A,FALSE,0;0,#N/A,FALSE,0;0,#N/A,FALSE,0}</definedName>
    <definedName name="_456" localSheetId="0"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3">#REF!</definedName>
    <definedName name="_Fill" localSheetId="0" hidden="1">#REF!</definedName>
    <definedName name="_Fill" hidden="1">#REF!</definedName>
    <definedName name="_xlnm._FilterDatabase" localSheetId="0" hidden="1">#REF!</definedName>
    <definedName name="_xlnm._FilterDatabase" hidden="1">#REF!</definedName>
    <definedName name="_NDC1" localSheetId="3">{"'内訳表'!$B$2:$N$64"}</definedName>
    <definedName name="_NDC1" localSheetId="0"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3">{#N/A,#N/A,FALSE,"POLONNA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0" hidden="1">#REF!</definedName>
    <definedName name="´p" hidden="1">#REF!</definedName>
    <definedName name="¿Quiénes_están_inscritos_dentro_del_sistema__incluye_desinscr___" localSheetId="0">#REF!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3">#REF!</definedName>
    <definedName name="ACCV" localSheetId="0" hidden="1">#REF!</definedName>
    <definedName name="ACCV" hidden="1">#REF!</definedName>
    <definedName name="ActividadRE" localSheetId="3">#REF!</definedName>
    <definedName name="ActividadRE" localSheetId="0">#REF!</definedName>
    <definedName name="ActividadRE">#REF!</definedName>
    <definedName name="ADSF" localSheetId="3">#REF!</definedName>
    <definedName name="ADSF" localSheetId="0" hidden="1">#REF!</definedName>
    <definedName name="ADSF" hidden="1">#REF!</definedName>
    <definedName name="afdgbva" localSheetId="3">{#N/A,#N/A,TRUE,"Report"}</definedName>
    <definedName name="afdgbva" localSheetId="0" hidden="1">{#N/A,#N/A,TRUE,"Report"}</definedName>
    <definedName name="afdgbva" localSheetId="1" hidden="1">{#N/A,#N/A,TRUE,"Report"}</definedName>
    <definedName name="afdgbva" hidden="1">{#N/A,#N/A,TRUE,"Report"}</definedName>
    <definedName name="aga" localSheetId="3">{#N/A,#N/A,TRUE,"Report"}</definedName>
    <definedName name="aga" localSheetId="0" hidden="1">{#N/A,#N/A,TRUE,"Report"}</definedName>
    <definedName name="aga" localSheetId="1" hidden="1">{#N/A,#N/A,TRUE,"Report"}</definedName>
    <definedName name="aga" hidden="1">{#N/A,#N/A,TRUE,"Report"}</definedName>
    <definedName name="AGHFD" localSheetId="3">#REF!</definedName>
    <definedName name="AGHFD" localSheetId="0" hidden="1">#REF!</definedName>
    <definedName name="AGHFD" hidden="1">#REF!</definedName>
    <definedName name="alejo" localSheetId="3">#REF!</definedName>
    <definedName name="alejo" localSheetId="0" hidden="1">#REF!</definedName>
    <definedName name="alejo" hidden="1">#REF!</definedName>
    <definedName name="ALMUERZO" localSheetId="3">#REF!</definedName>
    <definedName name="ALMUERZO" localSheetId="0">#REF!</definedName>
    <definedName name="ALMUERZO">#REF!</definedName>
    <definedName name="almuerzocena" localSheetId="0">#REF!</definedName>
    <definedName name="almuerzocena">#REF!</definedName>
    <definedName name="AMAZONAS" localSheetId="0">#REF!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0">#REF!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0">#REF!</definedName>
    <definedName name="ARAUCA">#REF!</definedName>
    <definedName name="ass2wq2" localSheetId="3">#REF!</definedName>
    <definedName name="ass2wq2" localSheetId="0" hidden="1">#REF!</definedName>
    <definedName name="ass2wq2" hidden="1">#REF!</definedName>
    <definedName name="ATGHH" localSheetId="0" hidden="1">#REF!</definedName>
    <definedName name="ATGHH" hidden="1">#REF!</definedName>
    <definedName name="ATLANTICO" localSheetId="0">#REF!</definedName>
    <definedName name="ATLANTICO">#REF!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3">{"MG-2002-F1",#N/A,FALSE,"PPU-Telemig";"MG-2002-F2",#N/A,FALSE,"PPU-Telemig";"MG-2002-F3",#N/A,FALSE,"PPU-Telemig";"MG-2002-F4",#N/A,FALSE,"PPU-Telemig";"MG-2003-F1",#N/A,FALSE,"PPU-Telemig";"MG-2004-F1",#N/A,FALSE,"PPU-Telemig"}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3">#REF!</definedName>
    <definedName name="bbb" localSheetId="0">#REF!</definedName>
    <definedName name="bbb">#REF!</definedName>
    <definedName name="bn" localSheetId="3">{"'内訳表'!$B$2:$N$64"}</definedName>
    <definedName name="bn" localSheetId="0" hidden="1">{"'内訳表'!$B$2:$N$64"}</definedName>
    <definedName name="bn" localSheetId="1" hidden="1">{"'内訳表'!$B$2:$N$64"}</definedName>
    <definedName name="bn" hidden="1">{"'内訳表'!$B$2:$N$64"}</definedName>
    <definedName name="BOLIVAR" localSheetId="0">#REF!</definedName>
    <definedName name="BOLIVAR">#REF!</definedName>
    <definedName name="Ｂグラフ" localSheetId="0" hidden="1">#REF!</definedName>
    <definedName name="Ｂグラフ" hidden="1">#REF!</definedName>
    <definedName name="CajaDespacho" localSheetId="0">#REF!</definedName>
    <definedName name="CajaDespacho">#REF!</definedName>
    <definedName name="CALDAS" localSheetId="0">#REF!</definedName>
    <definedName name="CALDAS">#REF!</definedName>
    <definedName name="CALENDARIO" localSheetId="0">#REF!</definedName>
    <definedName name="CALENDARIO">#REF!</definedName>
    <definedName name="Calidad" localSheetId="0">#REF!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0">#REF!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0">#REF!</definedName>
    <definedName name="CAQUETÁ">#REF!</definedName>
    <definedName name="CASANARE" localSheetId="3">#REF!</definedName>
    <definedName name="CASANARE" localSheetId="0">#REF!</definedName>
    <definedName name="CASANARE">#REF!</definedName>
    <definedName name="CAUCA" localSheetId="3">#REF!</definedName>
    <definedName name="CAUCA" localSheetId="0">#REF!</definedName>
    <definedName name="CAUCA">#REF!</definedName>
    <definedName name="CESAR" localSheetId="0">#REF!</definedName>
    <definedName name="CESAR">#REF!</definedName>
    <definedName name="CHOCO" localSheetId="0">#REF!</definedName>
    <definedName name="CHOCO">#REF!</definedName>
    <definedName name="CIUDADES" localSheetId="0">#REF!</definedName>
    <definedName name="CIUDADES">#REF!</definedName>
    <definedName name="CÓRDOBA" localSheetId="3">#REF!</definedName>
    <definedName name="CÓRDOBA" localSheetId="0">#REF!</definedName>
    <definedName name="CÓRDOBA">#REF!</definedName>
    <definedName name="CostoDirectoObra" localSheetId="0">#REF!</definedName>
    <definedName name="CostoDirectoObra">#REF!</definedName>
    <definedName name="CuantostieneEdSuperior" localSheetId="0">#REF!</definedName>
    <definedName name="CuantostieneEdSuperior">#REF!</definedName>
    <definedName name="Ｃグラフ" localSheetId="0" hidden="1">#REF!</definedName>
    <definedName name="Ｃグラフ" hidden="1">#REF!</definedName>
    <definedName name="dasd" localSheetId="0" hidden="1">#REF!</definedName>
    <definedName name="dasd" hidden="1">#REF!</definedName>
    <definedName name="datos" localSheetId="0">#REF!</definedName>
    <definedName name="datos">#REF!</definedName>
    <definedName name="Decision" localSheetId="0">#REF!</definedName>
    <definedName name="Decision">#REF!</definedName>
    <definedName name="Dedicacion" localSheetId="0">#REF!</definedName>
    <definedName name="Dedicacion">#REF!</definedName>
    <definedName name="DEPARTAMENTOS" localSheetId="0">#REF!</definedName>
    <definedName name="DEPARTAMENTOS">#REF!</definedName>
    <definedName name="dependencia" localSheetId="0">#REF!</definedName>
    <definedName name="dependencia">#REF!</definedName>
    <definedName name="desayuno" localSheetId="0">#REF!</definedName>
    <definedName name="desayuno">#REF!</definedName>
    <definedName name="DESAYUNOS" localSheetId="0">#REF!</definedName>
    <definedName name="DESAYUNOS">#REF!</definedName>
    <definedName name="DeseanCapacitacionEn" localSheetId="0">#REF!</definedName>
    <definedName name="DeseanCapacitacionEn">#REF!</definedName>
    <definedName name="DESINSCRITOS" localSheetId="0">#REF!</definedName>
    <definedName name="DESINSCRITOS">#REF!</definedName>
    <definedName name="DFG" localSheetId="0" hidden="1">#REF!</definedName>
    <definedName name="DFG" hidden="1">#REF!</definedName>
    <definedName name="dfgd56" localSheetId="3">{0,#N/A,FALSE,0;0,#N/A,FALSE,0;0,#N/A,FALSE,0;0,#N/A,FALSE,0;0,#N/A,FALSE,0;0,#N/A,FALSE,0}</definedName>
    <definedName name="dfgd56" localSheetId="0"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3">#REF!</definedName>
    <definedName name="DFGH" localSheetId="0" hidden="1">#REF!</definedName>
    <definedName name="DFGH" hidden="1">#REF!</definedName>
    <definedName name="dfhdf" localSheetId="3">#REF!</definedName>
    <definedName name="dfhdf" localSheetId="0" hidden="1">#REF!</definedName>
    <definedName name="dfhdf" hidden="1">#REF!</definedName>
    <definedName name="DFSG" localSheetId="3">#REF!</definedName>
    <definedName name="DFSG" localSheetId="0" hidden="1">#REF!</definedName>
    <definedName name="DFSG" hidden="1">#REF!</definedName>
    <definedName name="dgb" localSheetId="3">{"'内訳表'!$B$2:$N$64"}</definedName>
    <definedName name="dgb" localSheetId="0" hidden="1">{"'内訳表'!$B$2:$N$64"}</definedName>
    <definedName name="dgb" localSheetId="1" hidden="1">{"'内訳表'!$B$2:$N$64"}</definedName>
    <definedName name="dgb" hidden="1">{"'内訳表'!$B$2:$N$64"}</definedName>
    <definedName name="dhb" localSheetId="3">{"'内訳表'!$B$2:$N$64"}</definedName>
    <definedName name="dhb" localSheetId="0" hidden="1">{"'内訳表'!$B$2:$N$64"}</definedName>
    <definedName name="dhb" localSheetId="1" hidden="1">{"'内訳表'!$B$2:$N$64"}</definedName>
    <definedName name="dhb" hidden="1">{"'内訳表'!$B$2:$N$64"}</definedName>
    <definedName name="DISTRIBUCIONPORTIPOCONTRATO" localSheetId="0">#REF!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3">#REF!</definedName>
    <definedName name="Ｄグラフ" localSheetId="0" hidden="1">#REF!</definedName>
    <definedName name="Ｄグラフ" hidden="1">#REF!</definedName>
    <definedName name="eagrbve" localSheetId="3">{"'内訳表'!$B$2:$N$64"}</definedName>
    <definedName name="eagrbve" localSheetId="0" hidden="1">{"'内訳表'!$B$2:$N$64"}</definedName>
    <definedName name="eagrbve" localSheetId="1" hidden="1">{"'内訳表'!$B$2:$N$64"}</definedName>
    <definedName name="eagrbve" hidden="1">{"'内訳表'!$B$2:$N$64"}</definedName>
    <definedName name="eargbwrg" localSheetId="3">{"'内訳表'!$B$2:$N$64"}</definedName>
    <definedName name="eargbwrg" localSheetId="0" hidden="1">{"'内訳表'!$B$2:$N$64"}</definedName>
    <definedName name="eargbwrg" localSheetId="1" hidden="1">{"'内訳表'!$B$2:$N$64"}</definedName>
    <definedName name="eargbwrg" hidden="1">{"'内訳表'!$B$2:$N$64"}</definedName>
    <definedName name="Ed_cons_empr_CodEntidad" localSheetId="0">#REF!</definedName>
    <definedName name="Ed_cons_empr_CodEntidad">#REF!</definedName>
    <definedName name="Ed_emp_codemp" localSheetId="0">#REF!</definedName>
    <definedName name="Ed_emp_codemp">#REF!</definedName>
    <definedName name="EdSuperior2" localSheetId="0">#REF!</definedName>
    <definedName name="EdSuperior2">#REF!</definedName>
    <definedName name="EdSuperior3" localSheetId="0">#REF!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3">#REF!</definedName>
    <definedName name="Empresa" localSheetId="0">#REF!</definedName>
    <definedName name="Empresa">#REF!</definedName>
    <definedName name="Ensayos" localSheetId="3">#REF!</definedName>
    <definedName name="Ensayos" localSheetId="0">#REF!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0">#REF!</definedName>
    <definedName name="EstadoMadCabFamilia">#REF!</definedName>
    <definedName name="Estrategia" localSheetId="3">#REF!</definedName>
    <definedName name="Estrategia" localSheetId="0">#REF!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3">#REF!</definedName>
    <definedName name="Ｅグラフ" localSheetId="0" hidden="1">#REF!</definedName>
    <definedName name="Ｅグラフ" hidden="1">#REF!</definedName>
    <definedName name="fbvdv" localSheetId="3">{"MG-2002-F1",#N/A,FALSE,"PPU-Telemig";"MG-2002-F2",#N/A,FALSE,"PPU-Telemig";"MG-2002-F3",#N/A,FALSE,"PPU-Telemig";"MG-2002-F4",#N/A,FALSE,"PPU-Telemig";"MG-2003-F1",#N/A,FALSE,"PPU-Telemig";"MG-2004-F1",#N/A,FALSE,"PPU-Telemig"}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3">#REF!</definedName>
    <definedName name="FDG" localSheetId="0"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3">{#N/A,#N/A,TRUE,"Report"}</definedName>
    <definedName name="ff" localSheetId="0" hidden="1">{#N/A,#N/A,TRUE,"Report"}</definedName>
    <definedName name="ff" localSheetId="1" hidden="1">{#N/A,#N/A,TRUE,"Report"}</definedName>
    <definedName name="ff" hidden="1">{#N/A,#N/A,TRUE,"Report"}</definedName>
    <definedName name="FFF" localSheetId="3">{"MG-2002-F1",#N/A,FALSE,"PPU-Telemig";"MG-2002-F2",#N/A,FALSE,"PPU-Telemig";"MG-2002-F3",#N/A,FALSE,"PPU-Telemig";"MG-2002-F4",#N/A,FALSE,"PPU-Telemig";"MG-2003-F1",#N/A,FALSE,"PPU-Telemig";"MG-2004-F1",#N/A,FALSE,"PPU-Telemig"}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{"'内訳表'!$B$2:$N$64"}</definedName>
    <definedName name="fgsznzfd" localSheetId="0" hidden="1">{"'内訳表'!$B$2:$N$64"}</definedName>
    <definedName name="fgsznzfd" localSheetId="1" hidden="1">{"'内訳表'!$B$2:$N$64"}</definedName>
    <definedName name="fgsznzfd" hidden="1">{"'内訳表'!$B$2:$N$64"}</definedName>
    <definedName name="fgxnbf" localSheetId="3">{"MG-2002-F1",#N/A,FALSE,"PPU-Telemig";"MG-2002-F2",#N/A,FALSE,"PPU-Telemig";"MG-2002-F3",#N/A,FALSE,"PPU-Telemig";"MG-2002-F4",#N/A,FALSE,"PPU-Telemig";"MG-2003-F1",#N/A,FALSE,"PPU-Telemig";"MG-2004-F1",#N/A,FALSE,"PPU-Telemig"}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0"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3">#REF!</definedName>
    <definedName name="Funcionario" localSheetId="0">#REF!</definedName>
    <definedName name="Funcionario">#REF!</definedName>
    <definedName name="Ｆグラフ" localSheetId="0" hidden="1">#REF!</definedName>
    <definedName name="Ｆグラフ" hidden="1">#REF!</definedName>
    <definedName name="gbvREDSAb" localSheetId="3">{"MG-2002-F1",#N/A,FALSE,"PPU-Telemig";"MG-2002-F2",#N/A,FALSE,"PPU-Telemig";"MG-2002-F3",#N/A,FALSE,"PPU-Telemig";"MG-2002-F4",#N/A,FALSE,"PPU-Telemig";"MG-2003-F1",#N/A,FALSE,"PPU-Telemig";"MG-2004-F1",#N/A,FALSE,"PPU-Telemig"}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3">#REF!</definedName>
    <definedName name="GFH" localSheetId="0"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0">#REF!</definedName>
    <definedName name="GruporUPS">#REF!</definedName>
    <definedName name="GUAINÍA" localSheetId="0">#REF!</definedName>
    <definedName name="GUAINÍA">#REF!</definedName>
    <definedName name="GUAVIARE" localSheetId="0">#REF!</definedName>
    <definedName name="GUAVIARE">#REF!</definedName>
    <definedName name="HFGHGFH3" localSheetId="0">#REF!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{#N/A,#N/A,TRUE,"Report"}</definedName>
    <definedName name="hmstj" localSheetId="0" hidden="1">{#N/A,#N/A,TRUE,"Report"}</definedName>
    <definedName name="hmstj" localSheetId="1" hidden="1">{#N/A,#N/A,TRUE,"Report"}</definedName>
    <definedName name="hmstj" hidden="1">{#N/A,#N/A,TRUE,"Report"}</definedName>
    <definedName name="hnfg" localSheetId="3">{"MG-2002-F1",#N/A,FALSE,"PPU-Telemig";"MG-2002-F2",#N/A,FALSE,"PPU-Telemig";"MG-2002-F3",#N/A,FALSE,"PPU-Telemig";"MG-2002-F4",#N/A,FALSE,"PPU-Telemig";"MG-2003-F1",#N/A,FALSE,"PPU-Telemig";"MG-2004-F1",#N/A,FALSE,"PPU-Telemig"}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3">#REF!</definedName>
    <definedName name="Horas" localSheetId="0">#REF!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0">#REF!</definedName>
    <definedName name="hrgc">#REF!</definedName>
    <definedName name="hsf" localSheetId="3">{"'内訳表'!$B$2:$N$64"}</definedName>
    <definedName name="hsf" localSheetId="0" hidden="1">{"'内訳表'!$B$2:$N$64"}</definedName>
    <definedName name="hsf" localSheetId="1" hidden="1">{"'内訳表'!$B$2:$N$64"}</definedName>
    <definedName name="hsf" hidden="1">{"'内訳表'!$B$2:$N$64"}</definedName>
    <definedName name="HTML_CodePage" hidden="1">932</definedName>
    <definedName name="HTML_Control" localSheetId="3">{"'内訳表'!$B$2:$N$64"}</definedName>
    <definedName name="HTML_Control" localSheetId="0" hidden="1">{"'内訳表'!$B$2:$N$64"}</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3">#REF!</definedName>
    <definedName name="HUILA" localSheetId="0">#REF!</definedName>
    <definedName name="HUILA">#REF!</definedName>
    <definedName name="ii" localSheetId="3">{"'内訳表'!$B$2:$N$64"}</definedName>
    <definedName name="ii" localSheetId="0" hidden="1">{"'内訳表'!$B$2:$N$64"}</definedName>
    <definedName name="ii" localSheetId="1" hidden="1">{"'内訳表'!$B$2:$N$64"}</definedName>
    <definedName name="ii" hidden="1">{"'内訳表'!$B$2:$N$64"}</definedName>
    <definedName name="Incre" localSheetId="0">#REF!</definedName>
    <definedName name="Incre">#REF!</definedName>
    <definedName name="INCREMENTO" localSheetId="0">#REF!</definedName>
    <definedName name="INCREMENTO">#REF!</definedName>
    <definedName name="INCREMENTOS" localSheetId="0">#REF!</definedName>
    <definedName name="INCREMENTOS">#REF!</definedName>
    <definedName name="Indemnizacion" localSheetId="0">#REF!</definedName>
    <definedName name="Indemnizacion">#REF!</definedName>
    <definedName name="Índice" localSheetId="0">#REF!</definedName>
    <definedName name="Índice">#REF!</definedName>
    <definedName name="InfLaboral" localSheetId="0">#REF!</definedName>
    <definedName name="InfLaboral">#REF!</definedName>
    <definedName name="InfLabrl" localSheetId="0">#REF!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0">#REF!</definedName>
    <definedName name="Ins">#REF!</definedName>
    <definedName name="InsEnt" localSheetId="0">#REF!</definedName>
    <definedName name="InsEnt">#REF!</definedName>
    <definedName name="InsFisMag" localSheetId="0">#REF!</definedName>
    <definedName name="InsFisMag">#REF!</definedName>
    <definedName name="INTERNACIONAL" localSheetId="0">#REF!</definedName>
    <definedName name="INTERNACIONAL">#REF!</definedName>
    <definedName name="IVASobreUtilidad" localSheetId="0">#REF!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0" hidden="1">#REF!</definedName>
    <definedName name="j" hidden="1">#REF!</definedName>
    <definedName name="JGJ" localSheetId="3">{0,#N/A,FALSE,0;0,#N/A,FALSE,0;0,#N/A,FALSE,0;0,#N/A,FALSE,0;0,#N/A,FALSE,0;0,#N/A,FALSE,0}</definedName>
    <definedName name="JGJ" localSheetId="0"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3">#REF!</definedName>
    <definedName name="LA_GUAJIRA" localSheetId="0">#REF!</definedName>
    <definedName name="LA_GUAJIRA">#REF!</definedName>
    <definedName name="LimitacionAuditiva" localSheetId="3">#REF!</definedName>
    <definedName name="LimitacionAuditiva" localSheetId="0">#REF!</definedName>
    <definedName name="LimitacionAuditiva">#REF!</definedName>
    <definedName name="LimitacionFisicaOMental" localSheetId="3">#REF!</definedName>
    <definedName name="LimitacionFisicaOMental" localSheetId="0">#REF!</definedName>
    <definedName name="LimitacionFisicaOMental">#REF!</definedName>
    <definedName name="LimitacionVisual" localSheetId="0">#REF!</definedName>
    <definedName name="LimitacionVisual">#REF!</definedName>
    <definedName name="LISTA_1" localSheetId="0">#REF!</definedName>
    <definedName name="LISTA_1">#REF!</definedName>
    <definedName name="LISTA_2" localSheetId="0">#REF!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0">#REF!</definedName>
    <definedName name="LISTA_PROM">#REF!</definedName>
    <definedName name="LISTA_TASAS" localSheetId="0">#REF!</definedName>
    <definedName name="LISTA_TASAS">#REF!</definedName>
    <definedName name="macro" localSheetId="3">#REF!</definedName>
    <definedName name="macro" localSheetId="0" hidden="1">#REF!</definedName>
    <definedName name="macro" hidden="1">#REF!</definedName>
    <definedName name="MadreCabezaFamilia" localSheetId="0">#REF!</definedName>
    <definedName name="MadreCabezaFamilia">#REF!</definedName>
    <definedName name="MAGDALENA" localSheetId="0">#REF!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0">#REF!</definedName>
    <definedName name="Mas_Bajo_Adminstración">#REF!</definedName>
    <definedName name="Mas_Bajo_Imprevistos" localSheetId="0">#REF!</definedName>
    <definedName name="Mas_Bajo_Imprevistos">#REF!</definedName>
    <definedName name="mdgh" localSheetId="3">{"'内訳表'!$B$2:$N$64"}</definedName>
    <definedName name="mdgh" localSheetId="0"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0">#REF!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1">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3">#REF!</definedName>
    <definedName name="NARIÑO" localSheetId="0">#REF!</definedName>
    <definedName name="NARIÑO">#REF!</definedName>
    <definedName name="ndc" localSheetId="3">{"'内訳表'!$B$2:$N$64"}</definedName>
    <definedName name="ndc" localSheetId="0" hidden="1">{"'内訳表'!$B$2:$N$64"}</definedName>
    <definedName name="ndc" localSheetId="1" hidden="1">{"'内訳表'!$B$2:$N$64"}</definedName>
    <definedName name="ndc" hidden="1">{"'内訳表'!$B$2:$N$64"}</definedName>
    <definedName name="NivelEducacionBasica" localSheetId="0">#REF!</definedName>
    <definedName name="NivelEducacionBasica">#REF!</definedName>
    <definedName name="NIVELEDUCACIONSUP" localSheetId="0">#REF!</definedName>
    <definedName name="NIVELEDUCACIONSUP">#REF!</definedName>
    <definedName name="NivelEducacionSuperior" localSheetId="0">#REF!</definedName>
    <definedName name="NivelEducacionSuperior">#REF!</definedName>
    <definedName name="NO_APLICA" localSheetId="0">#REF!</definedName>
    <definedName name="NO_APLICA">#REF!</definedName>
    <definedName name="NoFacturable" localSheetId="0">#REF!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0">#REF!</definedName>
    <definedName name="NoNOInscritos">#REF!</definedName>
    <definedName name="normal" localSheetId="3">#REF!</definedName>
    <definedName name="normal" localSheetId="0" hidden="1">#REF!</definedName>
    <definedName name="normal" hidden="1">#REF!</definedName>
    <definedName name="normal2" localSheetId="3">#REF!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NSANTANDER" localSheetId="0">#REF!</definedName>
    <definedName name="NSANTANDER">#REF!</definedName>
    <definedName name="NSSRV2" localSheetId="0">#REF!</definedName>
    <definedName name="NSSRV2">#REF!</definedName>
    <definedName name="nueva" localSheetId="0">#REF!</definedName>
    <definedName name="nueva">#REF!</definedName>
    <definedName name="NUMERO" localSheetId="0">#REF!</definedName>
    <definedName name="NUMERO">#REF!</definedName>
    <definedName name="Objetivos" localSheetId="3">#REF!</definedName>
    <definedName name="Objetivos" localSheetId="0">#REF!</definedName>
    <definedName name="Objetivos">#REF!</definedName>
    <definedName name="Oficina" localSheetId="3">#REF!</definedName>
    <definedName name="Oficina" localSheetId="0">#REF!</definedName>
    <definedName name="Oficina">#REF!</definedName>
    <definedName name="Oficina_1">"['file://172.16.9.31/ArchivosICBF/DIRECCION%20TECNICA%20ICBF/Archivos%20FONADE/COSTEO%20DIAGNOSTICOS.xlsm'#$PERSONAL.$P$69]"</definedName>
    <definedName name="oo" localSheetId="3">{"'内訳表'!$B$2:$N$64"}</definedName>
    <definedName name="oo" localSheetId="0" hidden="1">{"'内訳表'!$B$2:$N$64"}</definedName>
    <definedName name="oo" localSheetId="1" hidden="1">{"'内訳表'!$B$2:$N$64"}</definedName>
    <definedName name="oo" hidden="1">{"'内訳表'!$B$2:$N$64"}</definedName>
    <definedName name="PagoRE" localSheetId="0">#REF!</definedName>
    <definedName name="PagoRE">#REF!</definedName>
    <definedName name="PARTICIPACION" localSheetId="0">#REF!</definedName>
    <definedName name="PARTICIPACION">#REF!</definedName>
    <definedName name="pejis" localSheetId="0"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0">#REF!</definedName>
    <definedName name="PMCL">#REF!</definedName>
    <definedName name="Procedencia" localSheetId="0">#REF!</definedName>
    <definedName name="Procedencia">#REF!</definedName>
    <definedName name="Producto" localSheetId="0">#REF!</definedName>
    <definedName name="Producto">#REF!</definedName>
    <definedName name="PRODUCTOS" localSheetId="0">#REF!</definedName>
    <definedName name="PRODUCTOS">#REF!</definedName>
    <definedName name="productosdef" localSheetId="0">#REF!</definedName>
    <definedName name="productosdef">#REF!</definedName>
    <definedName name="Profesional" localSheetId="0">#REF!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0">#REF!</definedName>
    <definedName name="Promd_Administración">#REF!</definedName>
    <definedName name="Promd_Adnimistración" localSheetId="3">#REF!</definedName>
    <definedName name="Promd_Adnimistración" localSheetId="0">#REF!</definedName>
    <definedName name="Promd_Adnimistración">#REF!</definedName>
    <definedName name="Promd_Imprevistos" localSheetId="3">#REF!</definedName>
    <definedName name="Promd_Imprevistos" localSheetId="0">#REF!</definedName>
    <definedName name="Promd_Imprevistos">#REF!</definedName>
    <definedName name="Promd_Utilidad" localSheetId="0">#REF!</definedName>
    <definedName name="Promd_Utilidad">#REF!</definedName>
    <definedName name="promedios" localSheetId="0">#REF!</definedName>
    <definedName name="promedios">#REF!</definedName>
    <definedName name="Proporcionalidad" localSheetId="0">#REF!</definedName>
    <definedName name="Proporcionalidad">#REF!</definedName>
    <definedName name="ProximoPension" localSheetId="0">#REF!</definedName>
    <definedName name="ProximoPension">#REF!</definedName>
    <definedName name="PUTUMAYO" localSheetId="0">#REF!</definedName>
    <definedName name="PUTUMAYO">#REF!</definedName>
    <definedName name="QUINDÍO" localSheetId="0">#REF!</definedName>
    <definedName name="QUINDÍO">#REF!</definedName>
    <definedName name="reahgbaerg" localSheetId="3">{"'内訳表'!$B$2:$N$64"}</definedName>
    <definedName name="reahgbaerg" localSheetId="0" hidden="1">{"'内訳表'!$B$2:$N$64"}</definedName>
    <definedName name="reahgbaerg" localSheetId="1" hidden="1">{"'内訳表'!$B$2:$N$64"}</definedName>
    <definedName name="reahgbaerg" hidden="1">{"'内訳表'!$B$2:$N$64"}</definedName>
    <definedName name="RECapacitacion" localSheetId="0">#REF!</definedName>
    <definedName name="RECapacitacion">#REF!</definedName>
    <definedName name="REContPrivada" localSheetId="0">#REF!</definedName>
    <definedName name="REContPrivada">#REF!</definedName>
    <definedName name="REEXPEDIDO" localSheetId="0">#REF!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3">#REF!</definedName>
    <definedName name="RESPUESTAS" localSheetId="0">#REF!</definedName>
    <definedName name="RESPUESTAS">#REF!</definedName>
    <definedName name="rggvs" localSheetId="3">{"'内訳表'!$B$2:$N$64"}</definedName>
    <definedName name="rggvs" localSheetId="0" hidden="1">{"'内訳表'!$B$2:$N$64"}</definedName>
    <definedName name="rggvs" localSheetId="1" hidden="1">{"'内訳表'!$B$2:$N$64"}</definedName>
    <definedName name="rggvs" hidden="1">{"'内訳表'!$B$2:$N$64"}</definedName>
    <definedName name="RISARALDA" localSheetId="0">#REF!</definedName>
    <definedName name="RISARALDA">#REF!</definedName>
    <definedName name="rnrsy" localSheetId="3">{#N/A,#N/A,TRUE,"Report"}</definedName>
    <definedName name="rnrsy" localSheetId="0" hidden="1">{#N/A,#N/A,TRUE,"Report"}</definedName>
    <definedName name="rnrsy" localSheetId="1" hidden="1">{#N/A,#N/A,TRUE,"Report"}</definedName>
    <definedName name="rnrsy" hidden="1">{#N/A,#N/A,TRUE,"Report"}</definedName>
    <definedName name="rrr" localSheetId="3">{"MG-2002-F1",#N/A,FALSE,"PPU-Telemig";"MG-2002-F2",#N/A,FALSE,"PPU-Telemig";"MG-2002-F3",#N/A,FALSE,"PPU-Telemig";"MG-2002-F4",#N/A,FALSE,"PPU-Telemig";"MG-2003-F1",#N/A,FALSE,"PPU-Telemig";"MG-2004-F1",#N/A,FALSE,"PPU-Telemig"}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3">#REF!</definedName>
    <definedName name="RUTAS" localSheetId="0">#REF!</definedName>
    <definedName name="RUTAS">#REF!</definedName>
    <definedName name="RY" localSheetId="3">{"MG-2002-F1",#N/A,FALSE,"PPU-Telemig";"MG-2002-F2",#N/A,FALSE,"PPU-Telemig";"MG-2002-F3",#N/A,FALSE,"PPU-Telemig";"MG-2002-F4",#N/A,FALSE,"PPU-Telemig";"MG-2003-F1",#N/A,FALSE,"PPU-Telemig";"MG-2004-F1",#N/A,FALSE,"PPU-Telemig"}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3">#REF!</definedName>
    <definedName name="salariosref" localSheetId="0">#REF!</definedName>
    <definedName name="salariosref">#REF!</definedName>
    <definedName name="SalarioSuperora3SMLVMyProfesionalidad" localSheetId="3">#REF!</definedName>
    <definedName name="SalarioSuperora3SMLVMyProfesionalidad" localSheetId="0">#REF!</definedName>
    <definedName name="SalarioSuperora3SMLVMyProfesionalidad">#REF!</definedName>
    <definedName name="SANANDRÉS" localSheetId="0">#REF!</definedName>
    <definedName name="SANANDRÉS">#REF!</definedName>
    <definedName name="SANTANDER" localSheetId="0">#REF!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0" hidden="1">#REF!</definedName>
    <definedName name="SDFGFH" hidden="1">#REF!</definedName>
    <definedName name="Seguimiento" localSheetId="3">#REF!</definedName>
    <definedName name="Seguimiento" localSheetId="0">#REF!</definedName>
    <definedName name="Seguimiento">#REF!</definedName>
    <definedName name="sencount" hidden="1">2</definedName>
    <definedName name="Sexo" localSheetId="3">#REF!</definedName>
    <definedName name="Sexo" localSheetId="0">#REF!</definedName>
    <definedName name="Sexo">#REF!</definedName>
    <definedName name="sfgm" localSheetId="3">{#N/A,#N/A,TRUE,"Report"}</definedName>
    <definedName name="sfgm" localSheetId="0"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3">{"MG-2002-F1",#N/A,FALSE,"PPU-Telemig";"MG-2002-F2",#N/A,FALSE,"PPU-Telemig";"MG-2002-F3",#N/A,FALSE,"PPU-Telemig";"MG-2002-F4",#N/A,FALSE,"PPU-Telemig";"MG-2003-F1",#N/A,FALSE,"PPU-Telemig";"MG-2004-F1",#N/A,FALSE,"PPU-Telemig"}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3">#REF!</definedName>
    <definedName name="SUCRE" localSheetId="0">#REF!</definedName>
    <definedName name="SUCRE">#REF!</definedName>
    <definedName name="Sueldos" localSheetId="3">#REF!</definedName>
    <definedName name="Sueldos" localSheetId="0">#REF!</definedName>
    <definedName name="Sueldos">#REF!</definedName>
    <definedName name="sugiura" localSheetId="3">{"'内訳表'!$B$2:$N$64"}</definedName>
    <definedName name="sugiura" localSheetId="0" hidden="1">{"'内訳表'!$B$2:$N$64"}</definedName>
    <definedName name="sugiura" localSheetId="1" hidden="1">{"'内訳表'!$B$2:$N$64"}</definedName>
    <definedName name="sugiura" hidden="1">{"'内訳表'!$B$2:$N$64"}</definedName>
    <definedName name="Tecnico" localSheetId="3">#REF!</definedName>
    <definedName name="Tecnico" localSheetId="0">#REF!</definedName>
    <definedName name="Tecnico">#REF!</definedName>
    <definedName name="Tecnico_1">"['file://172.16.9.31/ArchivosICBF/DIRECCION%20TECNICA%20ICBF/Archivos%20FONADE/COSTEO%20DIAGNOSTICOS.xlsm'#$PERSONAL.$P$34]"</definedName>
    <definedName name="Telefono" localSheetId="3">#REF!</definedName>
    <definedName name="Telefono" localSheetId="0">#REF!</definedName>
    <definedName name="Telefono">#REF!</definedName>
    <definedName name="tipo" localSheetId="3">#REF!</definedName>
    <definedName name="tipo" localSheetId="0">#REF!</definedName>
    <definedName name="tipo">#REF!</definedName>
    <definedName name="TIPOCONT" localSheetId="3">#REF!</definedName>
    <definedName name="TIPOCONT" localSheetId="0">#REF!</definedName>
    <definedName name="TIPOCONT">#REF!</definedName>
    <definedName name="tipodeanalisis" localSheetId="0">#REF!</definedName>
    <definedName name="tipodeanalisis">#REF!</definedName>
    <definedName name="TipoEmpresa" localSheetId="0">#REF!</definedName>
    <definedName name="TipoEmpresa">#REF!</definedName>
    <definedName name="TipoTarifa" localSheetId="0">#REF!</definedName>
    <definedName name="TipoTarifa">#REF!</definedName>
    <definedName name="TipoTarifaManejo" localSheetId="0">#REF!</definedName>
    <definedName name="TipoTarifaManejo">#REF!</definedName>
    <definedName name="TotalContratoSinIVA" localSheetId="3">#REF!</definedName>
    <definedName name="TotalContratoSinIVA" localSheetId="0">#REF!</definedName>
    <definedName name="TotalContratoSinIVA">#REF!</definedName>
    <definedName name="TotalImpuestosObra" localSheetId="0">#REF!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0">#REF!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3">#REF!</definedName>
    <definedName name="v" localSheetId="0" hidden="1">#REF!</definedName>
    <definedName name="v" hidden="1">#REF!</definedName>
    <definedName name="VALLEDELCAUCA" localSheetId="3">#REF!</definedName>
    <definedName name="VALLEDELCAUCA" localSheetId="0">#REF!</definedName>
    <definedName name="VALLEDELCAUCA">#REF!</definedName>
    <definedName name="VAUPÉS" localSheetId="0">#REF!</definedName>
    <definedName name="VAUPÉS">#REF!</definedName>
    <definedName name="venc" localSheetId="0">#REF!</definedName>
    <definedName name="venc">#REF!</definedName>
    <definedName name="Viajes" localSheetId="0">#REF!</definedName>
    <definedName name="Viajes">#REF!</definedName>
    <definedName name="Viajes_1">"['file://172.16.9.31/ArchivosICBF/DIRECCION%20TECNICA%20ICBF/Archivos%20FONADE/COSTEO%20DIAGNOSTICOS.xlsm'#$PERSONAL.$P$93]"</definedName>
    <definedName name="VICHADA" localSheetId="3">#REF!</definedName>
    <definedName name="VICHADA" localSheetId="0">#REF!</definedName>
    <definedName name="VICHADA">#REF!</definedName>
    <definedName name="VVV" localSheetId="3">#REF!</definedName>
    <definedName name="VVV" localSheetId="0" hidden="1">#REF!</definedName>
    <definedName name="VVV" hidden="1">#REF!</definedName>
    <definedName name="whrt" localSheetId="3">{"'内訳表'!$B$2:$N$64"}</definedName>
    <definedName name="whrt" localSheetId="0" hidden="1">{"'内訳表'!$B$2:$N$64"}</definedName>
    <definedName name="whrt" localSheetId="1" hidden="1">{"'内訳表'!$B$2:$N$64"}</definedName>
    <definedName name="whrt" hidden="1">{"'内訳表'!$B$2:$N$64"}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0" hidden="1">{#N/A,#N/A,TRUE,"Report"}</definedName>
    <definedName name="wrn.Capacity._.Calculations._.for._.FM3." localSheetId="1" hidden="1">{#N/A,#N/A,TRUE,"Report"}</definedName>
    <definedName name="wrn.Capacity._.Calculations._.for._.FM3." hidden="1">{#N/A,#N/A,TRUE,"Report"}</definedName>
    <definedName name="wrn.GGP1." localSheetId="3">{#N/A,#N/A,TRUE,"TOT-GGRAL";#N/A,#N/A,TRUE,"G1000";#N/A,#N/A,TRUE,"G1200";#N/A,#N/A,TRUE,"G1400"}</definedName>
    <definedName name="wrn.GGP1." localSheetId="0"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3">{#N/A,#N/A,TRUE,"TOT-GGRAL";#N/A,#N/A,TRUE,"G1000";#N/A,#N/A,TRUE,"G1200";#N/A,#N/A,TRUE,"G1400"}</definedName>
    <definedName name="wrn.GGP2." localSheetId="0"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3">{#N/A,#N/A,TRUE,"TOT-GGRAL";#N/A,#N/A,TRUE,"G1000";#N/A,#N/A,TRUE,"G1200";#N/A,#N/A,TRUE,"G1400"}</definedName>
    <definedName name="wrn.GGP3." localSheetId="0"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3">{#N/A,#N/A,TRUE,"TOT-GGRAL";#N/A,#N/A,TRUE,"G1000";#N/A,#N/A,TRUE,"G1200";#N/A,#N/A,TRUE,"G1400"}</definedName>
    <definedName name="wrn.GGP4." localSheetId="0"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3">{#N/A,#N/A,TRUE,"TOT-GGRAL"}</definedName>
    <definedName name="wrn.GGP5." localSheetId="0" hidden="1">{#N/A,#N/A,TRUE,"TOT-GGRAL"}</definedName>
    <definedName name="wrn.GGP5." localSheetId="1" hidden="1">{#N/A,#N/A,TRUE,"TOT-GGRAL"}</definedName>
    <definedName name="wrn.GGP5." hidden="1">{#N/A,#N/A,TRUE,"TOT-GGRAL"}</definedName>
    <definedName name="wrn.julio24." localSheetId="3">{#N/A,#N/A,FALSE,"310.1";#N/A,#N/A,FALSE,"321.1";#N/A,#N/A,FALSE,"320.3";#N/A,#N/A,FALSE,"330.1"}</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0"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3">#REF!</definedName>
    <definedName name="x" localSheetId="0">#REF!</definedName>
    <definedName name="x">#REF!</definedName>
    <definedName name="xxxx" localSheetId="3">{"'内訳表'!$B$2:$N$64"}</definedName>
    <definedName name="xxxx" localSheetId="0" hidden="1">{"'内訳表'!$B$2:$N$64"}</definedName>
    <definedName name="xxxx" localSheetId="1"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6" l="1"/>
  <c r="J21" i="6"/>
  <c r="K21" i="6" s="1"/>
  <c r="M21" i="6" s="1"/>
  <c r="L21" i="6" l="1"/>
  <c r="N21" i="6" s="1"/>
  <c r="N4" i="4" l="1"/>
  <c r="C32" i="6"/>
  <c r="C31" i="6"/>
  <c r="C30" i="6"/>
  <c r="C29" i="6"/>
  <c r="J24" i="6"/>
  <c r="K24" i="6" s="1"/>
  <c r="J20" i="6"/>
  <c r="K20" i="6" s="1"/>
  <c r="M20" i="6" s="1"/>
  <c r="N20" i="6" s="1"/>
  <c r="J19" i="6"/>
  <c r="K19" i="6" s="1"/>
  <c r="J18" i="6"/>
  <c r="K18" i="6" s="1"/>
  <c r="J17" i="6"/>
  <c r="K17" i="6" s="1"/>
  <c r="M17" i="6" s="1"/>
  <c r="J16" i="6"/>
  <c r="K16" i="6" s="1"/>
  <c r="J13" i="6"/>
  <c r="K13" i="6" s="1"/>
  <c r="H9" i="6"/>
  <c r="H8" i="6"/>
  <c r="H7" i="6"/>
  <c r="H6" i="6"/>
  <c r="H5" i="6"/>
  <c r="L2" i="6"/>
  <c r="F19" i="5"/>
  <c r="I15" i="4"/>
  <c r="J15" i="4" s="1"/>
  <c r="H10" i="6" l="1"/>
  <c r="M16" i="6"/>
  <c r="M22" i="6" s="1"/>
  <c r="L16" i="6"/>
  <c r="I7" i="6"/>
  <c r="J7" i="6"/>
  <c r="I8" i="6"/>
  <c r="J8" i="6"/>
  <c r="M18" i="6"/>
  <c r="L18" i="6"/>
  <c r="J9" i="6"/>
  <c r="I9" i="6"/>
  <c r="M19" i="6"/>
  <c r="L19" i="6"/>
  <c r="M24" i="6"/>
  <c r="L24" i="6"/>
  <c r="M13" i="6"/>
  <c r="M14" i="6" s="1"/>
  <c r="F30" i="6" s="1"/>
  <c r="L13" i="6"/>
  <c r="I5" i="6"/>
  <c r="J5" i="6"/>
  <c r="J6" i="6"/>
  <c r="I6" i="6"/>
  <c r="L17" i="6"/>
  <c r="N17" i="6" s="1"/>
  <c r="E19" i="5"/>
  <c r="D6" i="3"/>
  <c r="D5" i="3"/>
  <c r="L22" i="6" l="1"/>
  <c r="E31" i="6" s="1"/>
  <c r="F6" i="3"/>
  <c r="G6" i="3"/>
  <c r="E5" i="3"/>
  <c r="I5" i="3" s="1"/>
  <c r="F5" i="3"/>
  <c r="K5" i="3" s="1"/>
  <c r="G5" i="3"/>
  <c r="M5" i="3" s="1"/>
  <c r="K6" i="6"/>
  <c r="N18" i="6"/>
  <c r="K7" i="6"/>
  <c r="N19" i="6"/>
  <c r="L14" i="6"/>
  <c r="N13" i="6"/>
  <c r="N16" i="6"/>
  <c r="J10" i="6"/>
  <c r="F29" i="6" s="1"/>
  <c r="M25" i="6"/>
  <c r="F32" i="6" s="1"/>
  <c r="F31" i="6"/>
  <c r="I10" i="6"/>
  <c r="E29" i="6" s="1"/>
  <c r="K5" i="6"/>
  <c r="K8" i="6"/>
  <c r="K9" i="6"/>
  <c r="N24" i="6"/>
  <c r="N25" i="6" s="1"/>
  <c r="L25" i="6"/>
  <c r="E32" i="6" s="1"/>
  <c r="G32" i="6" s="1"/>
  <c r="N22" i="6" l="1"/>
  <c r="G29" i="6"/>
  <c r="N5" i="3"/>
  <c r="G31" i="6"/>
  <c r="N14" i="6"/>
  <c r="E30" i="6"/>
  <c r="F33" i="6"/>
  <c r="K10" i="6"/>
  <c r="K15" i="4"/>
  <c r="M15" i="4" l="1"/>
  <c r="L15" i="4"/>
  <c r="E33" i="6"/>
  <c r="G30" i="6"/>
  <c r="G33" i="6" s="1"/>
  <c r="I16" i="4"/>
  <c r="K16" i="4" s="1"/>
  <c r="I14" i="4"/>
  <c r="K14" i="4" s="1"/>
  <c r="I13" i="4"/>
  <c r="K13" i="4" s="1"/>
  <c r="I12" i="4"/>
  <c r="K12" i="4" s="1"/>
  <c r="I11" i="4"/>
  <c r="K11" i="4" s="1"/>
  <c r="I10" i="4"/>
  <c r="K10" i="4" s="1"/>
  <c r="I7" i="4"/>
  <c r="J7" i="4" s="1"/>
  <c r="K6" i="4"/>
  <c r="I6" i="4"/>
  <c r="E6" i="3"/>
  <c r="I6" i="3" s="1"/>
  <c r="L14" i="4" l="1"/>
  <c r="M14" i="4"/>
  <c r="L13" i="4"/>
  <c r="M13" i="4"/>
  <c r="M6" i="4"/>
  <c r="L6" i="4"/>
  <c r="L16" i="4"/>
  <c r="M16" i="4"/>
  <c r="M10" i="4"/>
  <c r="L10" i="4"/>
  <c r="M11" i="4"/>
  <c r="L11" i="4"/>
  <c r="L12" i="4"/>
  <c r="M12" i="4"/>
  <c r="N15" i="4"/>
  <c r="K6" i="3"/>
  <c r="M6" i="3"/>
  <c r="N16" i="4" l="1"/>
  <c r="N14" i="4"/>
  <c r="N12" i="4"/>
  <c r="N6" i="4"/>
  <c r="N13" i="4"/>
  <c r="N11" i="4"/>
  <c r="N10" i="4"/>
  <c r="K7" i="4"/>
  <c r="P5" i="3"/>
  <c r="Q5" i="3" s="1"/>
  <c r="G9" i="4" s="1"/>
  <c r="I9" i="4" s="1"/>
  <c r="J9" i="4" s="1"/>
  <c r="N6" i="3"/>
  <c r="P6" i="3" s="1"/>
  <c r="Q6" i="3" s="1"/>
  <c r="G8" i="4" s="1"/>
  <c r="I8" i="4" s="1"/>
  <c r="J8" i="4" s="1"/>
  <c r="K8" i="4" s="1"/>
  <c r="M7" i="4" l="1"/>
  <c r="L7" i="4"/>
  <c r="L8" i="4"/>
  <c r="M8" i="4"/>
  <c r="K9" i="4"/>
  <c r="N7" i="4" l="1"/>
  <c r="N8" i="4"/>
  <c r="L9" i="4"/>
  <c r="L17" i="4" s="1"/>
  <c r="E34" i="6" s="1"/>
  <c r="E35" i="6" s="1"/>
  <c r="M9" i="4"/>
  <c r="K17" i="4"/>
  <c r="K18" i="4" s="1"/>
  <c r="E37" i="6" l="1"/>
  <c r="N9" i="4"/>
  <c r="N17" i="4" s="1"/>
  <c r="M17" i="4"/>
  <c r="F34" i="6" s="1"/>
  <c r="F36" i="6" s="1"/>
  <c r="E38" i="6" l="1"/>
  <c r="G36" i="6"/>
  <c r="G34" i="6"/>
  <c r="G35" i="6" s="1"/>
  <c r="F35" i="6"/>
  <c r="E39" i="6" l="1"/>
  <c r="G37" i="6"/>
  <c r="F37" i="6" l="1"/>
  <c r="F38" i="6" l="1"/>
  <c r="G38" i="6" s="1"/>
  <c r="G39" i="6" s="1"/>
  <c r="G41" i="6" s="1"/>
  <c r="F39" i="6" l="1"/>
</calcChain>
</file>

<file path=xl/sharedStrings.xml><?xml version="1.0" encoding="utf-8"?>
<sst xmlns="http://schemas.openxmlformats.org/spreadsheetml/2006/main" count="255" uniqueCount="179">
  <si>
    <t>UNIDAD DE MEDIDA</t>
  </si>
  <si>
    <t>CANTIDAD</t>
  </si>
  <si>
    <t>FRECUENCIA</t>
  </si>
  <si>
    <t>Desayuno</t>
  </si>
  <si>
    <t>Unidad</t>
  </si>
  <si>
    <t>Diaria</t>
  </si>
  <si>
    <t>Almuerzo</t>
  </si>
  <si>
    <t>Cena</t>
  </si>
  <si>
    <t>MENSUAL</t>
  </si>
  <si>
    <t xml:space="preserve">Servicio </t>
  </si>
  <si>
    <t>Jabón hotelero  8 gr   (200 diarios)</t>
  </si>
  <si>
    <t>Paquete</t>
  </si>
  <si>
    <t xml:space="preserve">Crema dental de 150 gr </t>
  </si>
  <si>
    <t>Talco para pies de 200 gr</t>
  </si>
  <si>
    <t xml:space="preserve">Papel higiénico x 12 </t>
  </si>
  <si>
    <t xml:space="preserve">Microbus para transporte de personas </t>
  </si>
  <si>
    <t>TOTAL KIT DE ASEO</t>
  </si>
  <si>
    <t>TOTAL TRANSPORTE</t>
  </si>
  <si>
    <t>TOTAL ALOJAMIENTO</t>
  </si>
  <si>
    <t xml:space="preserve">SUMINISTROS, INSUMOS, DOTACIONES Y SERVICIOS </t>
  </si>
  <si>
    <t>1. ALIMENTACION</t>
  </si>
  <si>
    <t xml:space="preserve">PERFIL </t>
  </si>
  <si>
    <t xml:space="preserve">BÁSICO </t>
  </si>
  <si>
    <t>Valor hora ordinaria</t>
  </si>
  <si>
    <t>VALOR RECARGO NOCTURNO  (35%)</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</si>
  <si>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</si>
  <si>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</si>
  <si>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</si>
  <si>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</si>
  <si>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</si>
  <si>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</si>
  <si>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</si>
  <si>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</si>
  <si>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</si>
  <si>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</si>
  <si>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</si>
  <si>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</si>
  <si>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</si>
  <si>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</si>
  <si>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</si>
  <si>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</si>
  <si>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*Los recargos dominicales y festivos son las 24 horas del día</t>
  </si>
  <si>
    <t>1. Talento Humano</t>
  </si>
  <si>
    <t>DESCRIPCION</t>
  </si>
  <si>
    <t>VALORES ASIGNACION SALARIAL/HONORARIOS</t>
  </si>
  <si>
    <t>TOTAL DEVENGADO</t>
  </si>
  <si>
    <t>FM (Perifles*  dedicación 100%</t>
  </si>
  <si>
    <t>1.1</t>
  </si>
  <si>
    <t>DIRECTOR TECNICO</t>
  </si>
  <si>
    <t>UNIDAD/PERSONA</t>
  </si>
  <si>
    <t>1.2</t>
  </si>
  <si>
    <t>COORD. ALBERGUE</t>
  </si>
  <si>
    <t>1.3</t>
  </si>
  <si>
    <t>GESTOR  DE APOYO ASISTENCIAL</t>
  </si>
  <si>
    <t>1.4</t>
  </si>
  <si>
    <t>AUXILIAR DE ENFERMERIA</t>
  </si>
  <si>
    <t>1.5</t>
  </si>
  <si>
    <t>PSICOLOGO</t>
  </si>
  <si>
    <t>1.6</t>
  </si>
  <si>
    <t>TRABAJADOR SOCIAL</t>
  </si>
  <si>
    <t>1.8</t>
  </si>
  <si>
    <t>MANIPULADORAS DE ALIMENTOS</t>
  </si>
  <si>
    <t>1.9</t>
  </si>
  <si>
    <t xml:space="preserve">SERVICIOS GENERALES </t>
  </si>
  <si>
    <t>1.11</t>
  </si>
  <si>
    <t>AUXILIAR ADMINISTRATIVO</t>
  </si>
  <si>
    <t>TECNOLOGO EN LAS AREAS DE LA INGENIERIA Y/O CIENCIAS ADMINISTRATIVAS</t>
  </si>
  <si>
    <t xml:space="preserve">TOTALES </t>
  </si>
  <si>
    <t>Nota 3. El Valor total de los recargos se multiplica por dos, teniendo en cuenta que son dos por turno en  todo momento, entonces las franjas horarias con recargos son atendidas por dos cuidadores</t>
  </si>
  <si>
    <t>*Los recargos nocturnos son de 7:00 pm. A 6:00 am</t>
  </si>
  <si>
    <t>Subsidio de Transporte (salario &lt;= 2 SMMLV)</t>
  </si>
  <si>
    <t>Cesantías</t>
  </si>
  <si>
    <t>APORTES PARAFISCALES</t>
  </si>
  <si>
    <t>(1) Son 15 días hábiles, que corresponden a 18 días calendario.</t>
  </si>
  <si>
    <t>TALENTO HUMANO</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</si>
  <si>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</si>
  <si>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</si>
  <si>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Refrigerio Opc 2</t>
  </si>
  <si>
    <t>Nota 3: La proyección de recargos para el personal 100% dedicación, es un estimado en el mes para cada cargo, sin embargo,  este puede variar en la ejecución, según la necesidad  de operación.</t>
  </si>
  <si>
    <t>1.1 ALIMENTACIÓN De acuerdo a la minuta patrón  ICBF. Los profesionales de Nutrición y Dietética del operador construirán  el ciclo de menú.</t>
  </si>
  <si>
    <t>Inmueble(s) urbano y/o suburbano y/o rural según  ficha de condiciones técnicas (valor mensual por persona)</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</si>
  <si>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</si>
  <si>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</si>
  <si>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VALOR MENSUAL X PERFIL 2026</t>
  </si>
  <si>
    <t>VALOR RECARGO DIURNO DOMINICAL Y FESTIVO DIURNO (90%)</t>
  </si>
  <si>
    <t>CONCEPTO</t>
  </si>
  <si>
    <t>% S/ SALARIO BASE</t>
  </si>
  <si>
    <t>FM1 ≤ 2 SMMLV</t>
  </si>
  <si>
    <t>FM2 &gt; 2 SMMLV</t>
  </si>
  <si>
    <t>NORMA LEGAL</t>
  </si>
  <si>
    <t>PRESTACIONES SOCIALES</t>
  </si>
  <si>
    <t>Art. 249 CST</t>
  </si>
  <si>
    <t>Intereses a las cesantías</t>
  </si>
  <si>
    <t>Ley 52 de 1975</t>
  </si>
  <si>
    <t>Prima de servicios</t>
  </si>
  <si>
    <t>Art. 306 CST</t>
  </si>
  <si>
    <t>Vacaciones</t>
  </si>
  <si>
    <t>Art. 186 CST</t>
  </si>
  <si>
    <t>Dotación</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</si>
  <si>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</si>
  <si>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</si>
  <si>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</si>
  <si>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</si>
  <si>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</si>
  <si>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</si>
  <si>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</si>
  <si>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</si>
  <si>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</si>
  <si>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</si>
  <si>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</si>
  <si>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</si>
  <si>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</si>
  <si>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</si>
  <si>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Salario Mínimo Mensual Legal Vigente año 2026</t>
  </si>
  <si>
    <t>PROFESIONALES EN EL AREA DE LAS CIENCIAS SOCIALES, HUMANAS O DE LA SALUD.</t>
  </si>
  <si>
    <t>SUBTOTAL MAS RECARGOS</t>
  </si>
  <si>
    <t>AUXILIO DE TRANSPORTE</t>
  </si>
  <si>
    <t>Columna1</t>
  </si>
  <si>
    <t>(2) Tiene derecho el trabajador vinculado mediante contrato de trabajo que devengue hasta 2 SMMLV</t>
  </si>
  <si>
    <t>(3) ARL- Se establece el máximo según riesgo posible de los ALBERGUES, sin embargo, el municipio pagará según el nivel de riesgo informado y efectivamente pagado por el operador del programa.</t>
  </si>
  <si>
    <t>* FM Perfiles de Enfermeras,  gestor asistencial y auxiliar administrativo 1,58</t>
  </si>
  <si>
    <t>*F.M. Pefiles de Coord Albergue : 1,5377</t>
  </si>
  <si>
    <t>Nota 4: Cada proponente proyectará los recargos según su necesidad de operación, por tanto el total devengado puede variar,  pero en ningún caso, superará lo establecido por el municipio en este presupuesto.</t>
  </si>
  <si>
    <t>ARL Riesgo 3</t>
  </si>
  <si>
    <t>1 mes, 20 dias</t>
  </si>
  <si>
    <t xml:space="preserve">PROMEDIO UNITARIO </t>
  </si>
  <si>
    <t>PROMEDIO MENSUAL</t>
  </si>
  <si>
    <t>VALOR UNITARIO INCLUIDO IVA</t>
  </si>
  <si>
    <t>VIGENCIA 2026</t>
  </si>
  <si>
    <t>VIGENCIA 2027</t>
  </si>
  <si>
    <t>TOTAL 2026-2027</t>
  </si>
  <si>
    <t>Refrigerio  Opc 1- la entrega se realizará de acuerdo a los criterios que disponga el supervisor del contrato.</t>
  </si>
  <si>
    <t xml:space="preserve">TOTAL ALIMENTACIÓN </t>
  </si>
  <si>
    <t xml:space="preserve">2. Servicios e Insumos para garantizar el mínimo vital a la población habitante de calle </t>
  </si>
  <si>
    <t>2.1 ALOJAMIENTO</t>
  </si>
  <si>
    <t xml:space="preserve">2.2 KIT DE ASEO </t>
  </si>
  <si>
    <t xml:space="preserve">Cepillo de Dientes para adulto tipo mediano mango flexible </t>
  </si>
  <si>
    <t xml:space="preserve">TRIMESTRAL (Se empezará a entregar al incio del contrato) </t>
  </si>
  <si>
    <t>TOTAL SUMINISTROS Y SERVICIOS</t>
  </si>
  <si>
    <t>SUB TOTAL</t>
  </si>
  <si>
    <t>Gastos de Administración 10%</t>
  </si>
  <si>
    <t>ITEM</t>
  </si>
  <si>
    <t>PLAZO en dias</t>
  </si>
  <si>
    <t xml:space="preserve">VALOR RECARGO NOCTURNO DOMINICAL Y FESTIVO (125%) </t>
  </si>
  <si>
    <t>Concepto</t>
  </si>
  <si>
    <t>Fórmula</t>
  </si>
  <si>
    <t>Horas promedio mes</t>
  </si>
  <si>
    <t>Jornada semanal</t>
  </si>
  <si>
    <t>—</t>
  </si>
  <si>
    <t>42 h/semana</t>
  </si>
  <si>
    <t>Semanas promedio/mes</t>
  </si>
  <si>
    <t>30,33 ÷ 7</t>
  </si>
  <si>
    <t>Horas mensuales de referencia</t>
  </si>
  <si>
    <t>42 × 5</t>
  </si>
  <si>
    <t>210 h</t>
  </si>
  <si>
    <t>Horas nocturnas totales</t>
  </si>
  <si>
    <t>31 días × 11 h</t>
  </si>
  <si>
    <t>RNDF – nocturnas dominicales/festivas</t>
  </si>
  <si>
    <t>5,5 días × 11 h</t>
  </si>
  <si>
    <t>60,5 h</t>
  </si>
  <si>
    <t>RNM – nocturnas ordinarias</t>
  </si>
  <si>
    <t>341 − 60,5</t>
  </si>
  <si>
    <t>280,5 h</t>
  </si>
  <si>
    <t>RDF – dominical/festivo diurno</t>
  </si>
  <si>
    <t>5,5 días × 13 h</t>
  </si>
  <si>
    <t>71,5 h</t>
  </si>
  <si>
    <t>Comprobación domingo/festivo</t>
  </si>
  <si>
    <t>71,5 + 60,5</t>
  </si>
  <si>
    <t>132 h</t>
  </si>
  <si>
    <t>341 h (RNDF+RNM)</t>
  </si>
  <si>
    <t>TOTAL CONTRATO</t>
  </si>
  <si>
    <t xml:space="preserve">bolsa agotable estimada (ajuste valores talento humano 2027  (proyección de 5%) </t>
  </si>
  <si>
    <t>Nota:  La condiciones para la actualización de precios y bases devengadas por el el personal vinculado a la ejecución del contrato, se encuentran establecidas en el Análisis del sector numeral 4. Una vez de haga la actualizción</t>
  </si>
  <si>
    <t>Sachet  de desodorante 10 gr (120 diarios)</t>
  </si>
  <si>
    <t>Valor  mes HC</t>
  </si>
  <si>
    <t>1.10</t>
  </si>
  <si>
    <t>1.7</t>
  </si>
  <si>
    <t>2.3 TRANSPORTE</t>
  </si>
  <si>
    <t>PROMEDIO UNITARIO (tomado del proceso SMDSP-SAMC-168-2026-contrato vigente No.6684 del 10/09/2026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</si>
</sst>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0.000%"/>
    <numFmt numFmtId="168" formatCode="_-&quot;$&quot;\ * #,##0_-;\-&quot;$&quot;\ * #,##0_-;_-&quot;$&quot;\ * &quot;-&quot;??_-;_-@_-"/>
  </numFmts>
  <fonts count="33">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b/>
      <sz val="10"/>
      <color theme="1"/>
      <name val="Aptos Narrow"/>
      <family val="2"/>
      <scheme val="minor"/>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Calibri"/>
      <family val="2"/>
    </font>
    <font>
      <sz val="8"/>
      <color theme="1"/>
      <name val="Calibri"/>
      <family val="2"/>
    </font>
    <font>
      <sz val="10"/>
      <color theme="1"/>
      <name val="Aptos Narrow"/>
      <family val="2"/>
      <scheme val="minor"/>
    </font>
    <font>
      <b/>
      <sz val="10"/>
      <color theme="4" tint="-0.249977111117893"/>
      <name val="Aptos Narrow"/>
      <family val="2"/>
      <scheme val="minor"/>
    </font>
    <font>
      <sz val="12"/>
      <color theme="1"/>
      <name val="Times New Roman"/>
      <family val="1"/>
    </font>
    <font>
      <sz val="12"/>
      <color theme="1"/>
      <name val="Verdana"/>
      <family val="2"/>
    </font>
    <font>
      <sz val="11"/>
      <name val="Calibri"/>
      <family val="2"/>
    </font>
    <font>
      <b/>
      <sz val="9"/>
      <color theme="1"/>
      <name val="Aptos Narrow"/>
      <family val="2"/>
      <scheme val="minor"/>
    </font>
    <font>
      <sz val="10"/>
      <name val="Calibri"/>
      <family val="2"/>
    </font>
  </fonts>
  <fills count="14">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bgColor indexed="64"/>
      </patternFill>
    </fill>
    <fill>
      <patternFill patternType="solid">
        <fgColor theme="3" tint="0.749992370372631"/>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style="thin">
        <color theme="4"/>
      </top>
      <bottom style="thin">
        <color theme="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7" fillId="0" borderId="0"/>
    <xf numFmtId="165" fontId="4" fillId="0" borderId="0" applyFont="0" applyFill="0" applyBorder="0" applyAlignment="0" applyProtection="0"/>
    <xf numFmtId="44" fontId="1" fillId="0" borderId="0" applyFont="0" applyFill="0" applyBorder="0" applyAlignment="0" applyProtection="0"/>
    <xf numFmtId="0" fontId="15" fillId="0" borderId="0"/>
    <xf numFmtId="0" fontId="15" fillId="0" borderId="0"/>
    <xf numFmtId="0" fontId="1" fillId="0" borderId="0"/>
    <xf numFmtId="9" fontId="1" fillId="0" borderId="0" applyFont="0" applyFill="0" applyBorder="0" applyAlignment="0" applyProtection="0"/>
    <xf numFmtId="0" fontId="1" fillId="0" borderId="0"/>
  </cellStyleXfs>
  <cellXfs count="237">
    <xf numFmtId="0" fontId="0" fillId="0" borderId="0" xfId="0"/>
    <xf numFmtId="0" fontId="2" fillId="0" borderId="0" xfId="0" applyFont="1" applyAlignment="1">
      <alignment vertical="center"/>
    </xf>
    <xf numFmtId="0" fontId="10" fillId="0" borderId="5" xfId="2" applyFont="1" applyBorder="1" applyAlignment="1">
      <alignment horizontal="center" vertical="center"/>
    </xf>
    <xf numFmtId="0" fontId="10" fillId="5" borderId="5" xfId="2" applyFont="1" applyFill="1" applyBorder="1" applyAlignment="1">
      <alignment vertical="center" wrapText="1"/>
    </xf>
    <xf numFmtId="0" fontId="10" fillId="5" borderId="5" xfId="2" applyFont="1" applyFill="1" applyBorder="1" applyAlignment="1">
      <alignment horizontal="center" vertical="center" wrapText="1"/>
    </xf>
    <xf numFmtId="0" fontId="10" fillId="6" borderId="5" xfId="2" applyFont="1" applyFill="1" applyBorder="1" applyAlignment="1">
      <alignment vertical="center" wrapText="1"/>
    </xf>
    <xf numFmtId="0" fontId="10" fillId="6" borderId="5" xfId="2" applyFont="1" applyFill="1" applyBorder="1" applyAlignment="1">
      <alignment horizontal="center" vertical="center" wrapText="1"/>
    </xf>
    <xf numFmtId="0" fontId="10" fillId="3" borderId="5" xfId="2" applyFont="1" applyFill="1" applyBorder="1" applyAlignment="1">
      <alignment vertical="center" wrapText="1"/>
    </xf>
    <xf numFmtId="0" fontId="10" fillId="3" borderId="5" xfId="2" applyFont="1" applyFill="1" applyBorder="1" applyAlignment="1">
      <alignment horizontal="center" vertical="center" wrapText="1"/>
    </xf>
    <xf numFmtId="0" fontId="10" fillId="7" borderId="5" xfId="2" applyFont="1" applyFill="1" applyBorder="1" applyAlignment="1">
      <alignment vertical="center" wrapText="1"/>
    </xf>
    <xf numFmtId="0" fontId="10" fillId="7" borderId="9" xfId="2" applyFont="1" applyFill="1" applyBorder="1" applyAlignment="1">
      <alignment horizontal="center" vertical="center" wrapText="1"/>
    </xf>
    <xf numFmtId="0" fontId="10" fillId="3" borderId="9" xfId="2" applyFont="1" applyFill="1" applyBorder="1" applyAlignment="1">
      <alignment horizontal="center" vertical="center" wrapText="1"/>
    </xf>
    <xf numFmtId="0" fontId="10" fillId="3" borderId="8" xfId="2" applyFont="1" applyFill="1" applyBorder="1" applyAlignment="1">
      <alignment horizontal="center" vertical="center" wrapText="1"/>
    </xf>
    <xf numFmtId="0" fontId="11" fillId="0" borderId="0" xfId="2" applyFont="1"/>
    <xf numFmtId="42" fontId="11" fillId="0" borderId="0" xfId="2" applyNumberFormat="1" applyFont="1"/>
    <xf numFmtId="0" fontId="11" fillId="0" borderId="5" xfId="2" applyFont="1" applyBorder="1"/>
    <xf numFmtId="0" fontId="10" fillId="8" borderId="10" xfId="2" applyFont="1" applyFill="1" applyBorder="1"/>
    <xf numFmtId="42" fontId="11" fillId="8" borderId="0" xfId="2" applyNumberFormat="1" applyFont="1" applyFill="1"/>
    <xf numFmtId="0" fontId="11" fillId="8" borderId="5" xfId="9" applyNumberFormat="1" applyFont="1" applyFill="1" applyBorder="1" applyAlignment="1">
      <alignment horizontal="center"/>
    </xf>
    <xf numFmtId="42" fontId="11" fillId="8" borderId="5" xfId="2" applyNumberFormat="1" applyFont="1" applyFill="1" applyBorder="1"/>
    <xf numFmtId="0" fontId="11" fillId="8" borderId="5" xfId="2" applyFont="1" applyFill="1" applyBorder="1" applyAlignment="1">
      <alignment vertical="center"/>
    </xf>
    <xf numFmtId="42" fontId="11" fillId="8" borderId="10" xfId="2" applyNumberFormat="1" applyFont="1" applyFill="1" applyBorder="1"/>
    <xf numFmtId="0" fontId="10" fillId="8" borderId="5" xfId="2" applyFont="1" applyFill="1" applyBorder="1"/>
    <xf numFmtId="0" fontId="10" fillId="9" borderId="5" xfId="2" applyFont="1" applyFill="1" applyBorder="1"/>
    <xf numFmtId="0" fontId="11" fillId="9" borderId="0" xfId="2" applyFont="1" applyFill="1"/>
    <xf numFmtId="0" fontId="11" fillId="9" borderId="5" xfId="2" applyFont="1" applyFill="1" applyBorder="1"/>
    <xf numFmtId="0" fontId="11" fillId="9" borderId="10" xfId="2" applyFont="1" applyFill="1" applyBorder="1"/>
    <xf numFmtId="42" fontId="10" fillId="9" borderId="10" xfId="2" applyNumberFormat="1" applyFont="1" applyFill="1" applyBorder="1"/>
    <xf numFmtId="42" fontId="10" fillId="9" borderId="0" xfId="2" applyNumberFormat="1" applyFont="1" applyFill="1"/>
    <xf numFmtId="44" fontId="11" fillId="9" borderId="0" xfId="2" applyNumberFormat="1" applyFont="1" applyFill="1"/>
    <xf numFmtId="0" fontId="12" fillId="0" borderId="0" xfId="2" applyFont="1" applyAlignment="1">
      <alignment vertical="center"/>
    </xf>
    <xf numFmtId="0" fontId="11" fillId="0" borderId="0" xfId="2" applyFont="1" applyAlignment="1">
      <alignment vertical="center" wrapText="1"/>
    </xf>
    <xf numFmtId="0" fontId="1" fillId="0" borderId="0" xfId="2"/>
    <xf numFmtId="0" fontId="8" fillId="0" borderId="0" xfId="2" applyFont="1"/>
    <xf numFmtId="0" fontId="11" fillId="2" borderId="1" xfId="2" applyFont="1" applyFill="1" applyBorder="1" applyAlignment="1">
      <alignment horizontal="center" vertical="center" wrapText="1"/>
    </xf>
    <xf numFmtId="0" fontId="10" fillId="2" borderId="2" xfId="2" applyFont="1" applyFill="1" applyBorder="1" applyAlignment="1">
      <alignment horizontal="center" vertical="center"/>
    </xf>
    <xf numFmtId="0" fontId="10" fillId="2" borderId="2" xfId="2" applyFont="1" applyFill="1" applyBorder="1" applyAlignment="1">
      <alignment horizontal="center" vertical="center" wrapText="1"/>
    </xf>
    <xf numFmtId="0" fontId="10" fillId="2" borderId="2" xfId="2" applyFont="1" applyFill="1" applyBorder="1" applyAlignment="1">
      <alignment horizontal="center" wrapText="1"/>
    </xf>
    <xf numFmtId="0" fontId="11" fillId="0" borderId="4" xfId="2" applyFont="1" applyBorder="1" applyAlignment="1">
      <alignment horizontal="center"/>
    </xf>
    <xf numFmtId="0" fontId="13" fillId="0" borderId="5" xfId="2" applyFont="1" applyBorder="1"/>
    <xf numFmtId="41" fontId="11" fillId="0" borderId="5" xfId="3" applyFont="1" applyBorder="1" applyAlignment="1">
      <alignment horizontal="center"/>
    </xf>
    <xf numFmtId="41" fontId="13" fillId="0" borderId="5" xfId="2" applyNumberFormat="1" applyFont="1" applyBorder="1" applyAlignment="1">
      <alignment horizontal="center"/>
    </xf>
    <xf numFmtId="41" fontId="11" fillId="0" borderId="5" xfId="2" applyNumberFormat="1" applyFont="1" applyBorder="1"/>
    <xf numFmtId="41" fontId="1" fillId="0" borderId="0" xfId="2" applyNumberFormat="1"/>
    <xf numFmtId="41" fontId="11" fillId="0" borderId="5" xfId="3" applyFont="1" applyFill="1" applyBorder="1" applyAlignment="1">
      <alignment horizontal="center"/>
    </xf>
    <xf numFmtId="0" fontId="13" fillId="0" borderId="5" xfId="2" applyFont="1" applyBorder="1" applyAlignment="1">
      <alignment wrapText="1"/>
    </xf>
    <xf numFmtId="0" fontId="16" fillId="0" borderId="5" xfId="2" applyFont="1" applyBorder="1" applyAlignment="1">
      <alignment horizontal="center" wrapText="1"/>
    </xf>
    <xf numFmtId="0" fontId="13" fillId="0" borderId="0" xfId="2" applyFont="1"/>
    <xf numFmtId="164" fontId="8" fillId="0" borderId="0" xfId="2" applyNumberFormat="1" applyFont="1"/>
    <xf numFmtId="0" fontId="8" fillId="0" borderId="0" xfId="2" applyFont="1" applyAlignment="1">
      <alignment horizontal="center"/>
    </xf>
    <xf numFmtId="41" fontId="13" fillId="0" borderId="0" xfId="2" applyNumberFormat="1" applyFont="1" applyAlignment="1">
      <alignment horizontal="center"/>
    </xf>
    <xf numFmtId="41" fontId="13" fillId="0" borderId="5" xfId="3" applyFont="1" applyBorder="1" applyAlignment="1">
      <alignment horizontal="center"/>
    </xf>
    <xf numFmtId="44" fontId="11" fillId="8" borderId="5" xfId="9" applyFont="1" applyFill="1" applyBorder="1"/>
    <xf numFmtId="0" fontId="11" fillId="8" borderId="5" xfId="2" applyFont="1" applyFill="1" applyBorder="1"/>
    <xf numFmtId="42" fontId="11" fillId="9" borderId="5" xfId="2" applyNumberFormat="1" applyFont="1" applyFill="1" applyBorder="1"/>
    <xf numFmtId="0" fontId="15" fillId="0" borderId="0" xfId="10"/>
    <xf numFmtId="0" fontId="2" fillId="0" borderId="0" xfId="10" applyFont="1"/>
    <xf numFmtId="0" fontId="17" fillId="0" borderId="0" xfId="10" applyFont="1"/>
    <xf numFmtId="6" fontId="18" fillId="0" borderId="0" xfId="10" applyNumberFormat="1" applyFont="1"/>
    <xf numFmtId="3" fontId="18" fillId="0" borderId="0" xfId="10" applyNumberFormat="1" applyFont="1"/>
    <xf numFmtId="0" fontId="19" fillId="0" borderId="0" xfId="10" applyFont="1"/>
    <xf numFmtId="166" fontId="19" fillId="0" borderId="0" xfId="10" applyNumberFormat="1" applyFont="1"/>
    <xf numFmtId="166" fontId="18" fillId="0" borderId="0" xfId="10" applyNumberFormat="1" applyFont="1"/>
    <xf numFmtId="166" fontId="21" fillId="0" borderId="0" xfId="10" applyNumberFormat="1" applyFont="1"/>
    <xf numFmtId="0" fontId="21" fillId="0" borderId="0" xfId="10" applyFont="1"/>
    <xf numFmtId="0" fontId="22" fillId="0" borderId="0" xfId="10" applyFont="1"/>
    <xf numFmtId="0" fontId="23" fillId="0" borderId="0" xfId="10" applyFont="1"/>
    <xf numFmtId="164" fontId="9" fillId="3" borderId="5" xfId="5" applyNumberFormat="1" applyFont="1" applyFill="1" applyBorder="1" applyAlignment="1">
      <alignment horizontal="center" vertical="center" wrapText="1"/>
    </xf>
    <xf numFmtId="164" fontId="9" fillId="3" borderId="5" xfId="0" applyNumberFormat="1" applyFont="1" applyFill="1" applyBorder="1" applyAlignment="1">
      <alignment horizontal="center" vertical="center" wrapText="1"/>
    </xf>
    <xf numFmtId="0" fontId="16" fillId="0" borderId="0" xfId="2" applyFont="1" applyAlignment="1">
      <alignment horizontal="center" wrapText="1"/>
    </xf>
    <xf numFmtId="41" fontId="11" fillId="0" borderId="0" xfId="2" applyNumberFormat="1" applyFont="1"/>
    <xf numFmtId="164" fontId="8" fillId="0" borderId="0" xfId="2" applyNumberFormat="1" applyFont="1" applyAlignment="1">
      <alignment wrapText="1"/>
    </xf>
    <xf numFmtId="164" fontId="5" fillId="0" borderId="5" xfId="0" applyNumberFormat="1" applyFont="1" applyBorder="1" applyAlignment="1">
      <alignmen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5" xfId="0" applyNumberFormat="1" applyFont="1" applyBorder="1" applyAlignment="1">
      <alignment horizontal="left" vertical="center"/>
    </xf>
    <xf numFmtId="0" fontId="5" fillId="0" borderId="5" xfId="0" applyFont="1" applyBorder="1" applyAlignment="1">
      <alignment horizontal="center" vertical="center" wrapText="1"/>
    </xf>
    <xf numFmtId="164" fontId="5" fillId="0" borderId="5" xfId="0" applyNumberFormat="1" applyFont="1" applyBorder="1" applyAlignment="1">
      <alignment horizontal="left" vertical="center" wrapText="1"/>
    </xf>
    <xf numFmtId="0" fontId="0" fillId="0" borderId="0" xfId="2" applyFont="1"/>
    <xf numFmtId="44" fontId="11" fillId="0" borderId="0" xfId="2" applyNumberFormat="1" applyFont="1"/>
    <xf numFmtId="44" fontId="11" fillId="9" borderId="5" xfId="2" applyNumberFormat="1" applyFont="1" applyFill="1" applyBorder="1"/>
    <xf numFmtId="44" fontId="12" fillId="0" borderId="0" xfId="2" applyNumberFormat="1" applyFont="1" applyAlignment="1">
      <alignment vertical="center"/>
    </xf>
    <xf numFmtId="41" fontId="13" fillId="12" borderId="5" xfId="2" applyNumberFormat="1" applyFont="1" applyFill="1" applyBorder="1" applyAlignment="1">
      <alignment horizontal="center"/>
    </xf>
    <xf numFmtId="41" fontId="13" fillId="4" borderId="13" xfId="2" applyNumberFormat="1" applyFont="1" applyFill="1" applyBorder="1" applyAlignment="1">
      <alignment horizontal="center"/>
    </xf>
    <xf numFmtId="164" fontId="9" fillId="4" borderId="5" xfId="5" applyNumberFormat="1" applyFont="1" applyFill="1" applyBorder="1" applyAlignment="1">
      <alignment horizontal="center" vertical="center" wrapText="1"/>
    </xf>
    <xf numFmtId="164" fontId="8" fillId="0" borderId="0" xfId="2" applyNumberFormat="1" applyFont="1" applyAlignment="1">
      <alignment horizontal="center"/>
    </xf>
    <xf numFmtId="0" fontId="8" fillId="0" borderId="0" xfId="0" applyFont="1" applyAlignment="1">
      <alignment horizontal="center" vertical="center" wrapText="1"/>
    </xf>
    <xf numFmtId="0" fontId="24" fillId="0" borderId="0" xfId="14" applyFont="1" applyAlignment="1">
      <alignment vertical="center"/>
    </xf>
    <xf numFmtId="0" fontId="25" fillId="0" borderId="0" xfId="14" applyFont="1"/>
    <xf numFmtId="0" fontId="10" fillId="12" borderId="10" xfId="2" applyFont="1" applyFill="1" applyBorder="1" applyAlignment="1">
      <alignment horizontal="center" vertical="center" wrapText="1"/>
    </xf>
    <xf numFmtId="0" fontId="10" fillId="4" borderId="16" xfId="2" applyFont="1" applyFill="1" applyBorder="1" applyAlignment="1">
      <alignment horizontal="center" vertical="center" wrapText="1"/>
    </xf>
    <xf numFmtId="0" fontId="8" fillId="0" borderId="5" xfId="2" applyFont="1" applyBorder="1" applyAlignment="1">
      <alignment horizontal="center"/>
    </xf>
    <xf numFmtId="0" fontId="0" fillId="0" borderId="0" xfId="0" applyAlignment="1">
      <alignment vertical="center" wrapText="1"/>
    </xf>
    <xf numFmtId="0" fontId="8" fillId="0" borderId="0" xfId="0" applyFont="1" applyAlignment="1">
      <alignment vertical="center" wrapText="1"/>
    </xf>
    <xf numFmtId="10" fontId="0" fillId="0" borderId="0" xfId="0" applyNumberFormat="1" applyAlignment="1">
      <alignment vertical="center" wrapText="1"/>
    </xf>
    <xf numFmtId="10" fontId="8" fillId="0" borderId="0" xfId="0" applyNumberFormat="1" applyFont="1" applyAlignment="1">
      <alignment vertical="center" wrapText="1"/>
    </xf>
    <xf numFmtId="9" fontId="8" fillId="0" borderId="0" xfId="13" applyFont="1" applyAlignment="1">
      <alignment vertical="center" wrapText="1"/>
    </xf>
    <xf numFmtId="0" fontId="20" fillId="0" borderId="0" xfId="10" applyFont="1"/>
    <xf numFmtId="6" fontId="0" fillId="0" borderId="0" xfId="0" applyNumberFormat="1" applyAlignment="1">
      <alignment vertical="center" wrapText="1"/>
    </xf>
    <xf numFmtId="0" fontId="11" fillId="0" borderId="14" xfId="0" applyFont="1" applyBorder="1" applyAlignment="1">
      <alignment horizontal="left" wrapText="1"/>
    </xf>
    <xf numFmtId="0" fontId="11" fillId="0" borderId="0" xfId="2" applyFont="1" applyAlignment="1">
      <alignment horizontal="left"/>
    </xf>
    <xf numFmtId="167" fontId="0" fillId="0" borderId="0" xfId="0" applyNumberFormat="1" applyAlignment="1">
      <alignment vertical="center" wrapText="1"/>
    </xf>
    <xf numFmtId="0" fontId="15" fillId="0" borderId="0" xfId="10" applyAlignment="1">
      <alignment vertical="center" wrapText="1"/>
    </xf>
    <xf numFmtId="10" fontId="15" fillId="0" borderId="0" xfId="10" applyNumberFormat="1" applyAlignment="1">
      <alignment vertical="center" wrapText="1"/>
    </xf>
    <xf numFmtId="0" fontId="8" fillId="0" borderId="0" xfId="10" applyFont="1" applyAlignment="1">
      <alignment horizontal="center" vertical="center" wrapText="1"/>
    </xf>
    <xf numFmtId="0" fontId="19" fillId="0" borderId="0" xfId="2" applyFont="1"/>
    <xf numFmtId="0" fontId="19" fillId="0" borderId="0" xfId="2" applyFont="1" applyAlignment="1">
      <alignment vertical="center" wrapText="1"/>
    </xf>
    <xf numFmtId="0" fontId="26" fillId="0" borderId="0" xfId="2" applyFont="1"/>
    <xf numFmtId="0" fontId="27" fillId="0" borderId="18" xfId="0" applyFont="1" applyBorder="1" applyAlignment="1">
      <alignment horizontal="center" vertical="center" wrapText="1"/>
    </xf>
    <xf numFmtId="0" fontId="16" fillId="0" borderId="0" xfId="2" applyFont="1" applyAlignment="1">
      <alignment horizontal="right" wrapText="1"/>
    </xf>
    <xf numFmtId="0" fontId="16" fillId="0" borderId="0" xfId="2" applyFont="1"/>
    <xf numFmtId="164" fontId="5" fillId="0" borderId="5" xfId="0" applyNumberFormat="1" applyFont="1" applyBorder="1" applyAlignment="1">
      <alignment horizontal="center" vertical="center" wrapText="1"/>
    </xf>
    <xf numFmtId="44" fontId="9" fillId="3" borderId="5" xfId="1" applyFont="1" applyFill="1" applyBorder="1" applyAlignment="1">
      <alignment horizontal="center" vertical="center" wrapText="1"/>
    </xf>
    <xf numFmtId="6" fontId="0" fillId="0" borderId="5" xfId="0" applyNumberFormat="1" applyBorder="1" applyAlignment="1">
      <alignment vertical="center" wrapText="1"/>
    </xf>
    <xf numFmtId="44" fontId="0" fillId="0" borderId="5" xfId="1" applyFont="1" applyBorder="1" applyAlignment="1">
      <alignment horizontal="center" vertical="center"/>
    </xf>
    <xf numFmtId="168" fontId="0" fillId="0" borderId="5" xfId="1" applyNumberFormat="1" applyFont="1" applyBorder="1" applyAlignment="1">
      <alignment horizontal="center" vertical="center"/>
    </xf>
    <xf numFmtId="168" fontId="0" fillId="0" borderId="0" xfId="0" applyNumberFormat="1"/>
    <xf numFmtId="0" fontId="0" fillId="0" borderId="5" xfId="0" applyBorder="1"/>
    <xf numFmtId="44" fontId="0" fillId="0" borderId="5" xfId="1" applyFont="1" applyBorder="1"/>
    <xf numFmtId="168" fontId="8" fillId="0" borderId="0" xfId="0" applyNumberFormat="1" applyFont="1"/>
    <xf numFmtId="164" fontId="3" fillId="4" borderId="5" xfId="0" applyNumberFormat="1" applyFont="1" applyFill="1" applyBorder="1" applyAlignment="1">
      <alignment horizontal="left" vertical="center"/>
    </xf>
    <xf numFmtId="164" fontId="3" fillId="4" borderId="5" xfId="0" applyNumberFormat="1" applyFont="1" applyFill="1" applyBorder="1" applyAlignment="1">
      <alignment horizontal="left" vertical="center" wrapText="1"/>
    </xf>
    <xf numFmtId="44" fontId="9" fillId="3" borderId="9" xfId="1" applyFont="1" applyFill="1" applyBorder="1" applyAlignment="1">
      <alignment horizontal="center" vertical="center" wrapText="1"/>
    </xf>
    <xf numFmtId="164" fontId="3" fillId="0" borderId="5" xfId="0" applyNumberFormat="1" applyFont="1" applyBorder="1" applyAlignment="1">
      <alignment horizontal="center" vertical="center" wrapText="1"/>
    </xf>
    <xf numFmtId="168" fontId="0" fillId="0" borderId="5" xfId="0" applyNumberFormat="1" applyBorder="1" applyAlignment="1">
      <alignment vertical="center"/>
    </xf>
    <xf numFmtId="168" fontId="8" fillId="0" borderId="5" xfId="0" applyNumberFormat="1" applyFont="1" applyBorder="1"/>
    <xf numFmtId="164" fontId="3" fillId="0" borderId="0" xfId="0" applyNumberFormat="1" applyFont="1" applyAlignment="1">
      <alignment horizontal="center" vertical="center" wrapText="1"/>
    </xf>
    <xf numFmtId="0" fontId="0" fillId="0" borderId="0" xfId="0" applyAlignment="1">
      <alignment horizontal="center" vertical="center" wrapText="1"/>
    </xf>
    <xf numFmtId="164" fontId="0" fillId="0" borderId="0" xfId="0" applyNumberFormat="1"/>
    <xf numFmtId="0" fontId="28" fillId="0" borderId="0" xfId="0" applyFont="1" applyAlignment="1">
      <alignment vertical="center"/>
    </xf>
    <xf numFmtId="0" fontId="29" fillId="0" borderId="0" xfId="0" applyFont="1" applyAlignment="1">
      <alignment vertical="center"/>
    </xf>
    <xf numFmtId="41" fontId="13" fillId="4" borderId="19" xfId="2" applyNumberFormat="1" applyFont="1" applyFill="1" applyBorder="1" applyAlignment="1">
      <alignment horizontal="center"/>
    </xf>
    <xf numFmtId="0" fontId="10" fillId="4" borderId="20" xfId="2" applyFont="1" applyFill="1" applyBorder="1" applyAlignment="1">
      <alignment horizontal="center" vertical="center" wrapText="1"/>
    </xf>
    <xf numFmtId="41" fontId="13" fillId="4" borderId="6" xfId="2" applyNumberFormat="1" applyFont="1" applyFill="1" applyBorder="1" applyAlignment="1">
      <alignment horizontal="center"/>
    </xf>
    <xf numFmtId="41" fontId="13" fillId="4" borderId="12" xfId="2" applyNumberFormat="1" applyFont="1" applyFill="1" applyBorder="1" applyAlignment="1">
      <alignment horizontal="center"/>
    </xf>
    <xf numFmtId="0" fontId="10" fillId="4" borderId="5" xfId="2" applyFont="1" applyFill="1" applyBorder="1" applyAlignment="1">
      <alignment horizontal="center" vertical="center" wrapText="1"/>
    </xf>
    <xf numFmtId="168" fontId="2" fillId="0" borderId="5" xfId="0" applyNumberFormat="1" applyFont="1" applyBorder="1" applyAlignment="1">
      <alignment vertical="center"/>
    </xf>
    <xf numFmtId="168" fontId="6" fillId="0" borderId="5" xfId="0" applyNumberFormat="1" applyFont="1" applyBorder="1" applyAlignment="1">
      <alignment vertical="center"/>
    </xf>
    <xf numFmtId="168" fontId="0" fillId="0" borderId="5" xfId="0" applyNumberFormat="1" applyBorder="1"/>
    <xf numFmtId="0" fontId="8" fillId="0" borderId="11" xfId="0" applyFont="1" applyBorder="1"/>
    <xf numFmtId="164" fontId="31" fillId="12" borderId="5" xfId="2" applyNumberFormat="1" applyFont="1" applyFill="1" applyBorder="1" applyAlignment="1">
      <alignment wrapText="1"/>
    </xf>
    <xf numFmtId="164" fontId="31" fillId="3" borderId="5" xfId="2" applyNumberFormat="1" applyFont="1" applyFill="1" applyBorder="1" applyAlignment="1">
      <alignment wrapText="1"/>
    </xf>
    <xf numFmtId="41" fontId="31" fillId="3" borderId="5" xfId="2" applyNumberFormat="1" applyFont="1" applyFill="1" applyBorder="1"/>
    <xf numFmtId="41" fontId="11" fillId="4" borderId="5" xfId="2" applyNumberFormat="1" applyFont="1" applyFill="1" applyBorder="1"/>
    <xf numFmtId="0" fontId="8" fillId="11" borderId="5" xfId="0" applyFont="1" applyFill="1" applyBorder="1"/>
    <xf numFmtId="168" fontId="8" fillId="11" borderId="5" xfId="0" applyNumberFormat="1" applyFont="1" applyFill="1" applyBorder="1"/>
    <xf numFmtId="168" fontId="8" fillId="11" borderId="0" xfId="0" applyNumberFormat="1" applyFont="1" applyFill="1"/>
    <xf numFmtId="168" fontId="0" fillId="0" borderId="5" xfId="0" applyNumberFormat="1" applyBorder="1" applyAlignment="1">
      <alignment horizontal="center"/>
    </xf>
    <xf numFmtId="0" fontId="6" fillId="11" borderId="22" xfId="0" applyFont="1" applyFill="1" applyBorder="1" applyAlignment="1">
      <alignment vertical="center"/>
    </xf>
    <xf numFmtId="0" fontId="6" fillId="11" borderId="21" xfId="0" applyFont="1" applyFill="1" applyBorder="1" applyAlignment="1">
      <alignment vertical="center"/>
    </xf>
    <xf numFmtId="0" fontId="6" fillId="11" borderId="23" xfId="0" applyFont="1" applyFill="1" applyBorder="1" applyAlignment="1">
      <alignment vertical="center"/>
    </xf>
    <xf numFmtId="3" fontId="0" fillId="0" borderId="0" xfId="0" applyNumberFormat="1"/>
    <xf numFmtId="3" fontId="0" fillId="0" borderId="5" xfId="1" applyNumberFormat="1" applyFont="1" applyBorder="1" applyAlignment="1">
      <alignment horizontal="center" vertical="center"/>
    </xf>
    <xf numFmtId="3" fontId="9" fillId="3" borderId="5" xfId="1" applyNumberFormat="1" applyFont="1" applyFill="1" applyBorder="1" applyAlignment="1">
      <alignment horizontal="center" vertical="center" wrapText="1"/>
    </xf>
    <xf numFmtId="3" fontId="8" fillId="0" borderId="3" xfId="0" applyNumberFormat="1" applyFont="1" applyBorder="1"/>
    <xf numFmtId="164" fontId="0" fillId="0" borderId="5" xfId="1" applyNumberFormat="1" applyFont="1" applyBorder="1" applyAlignment="1">
      <alignment horizontal="center" vertical="center"/>
    </xf>
    <xf numFmtId="0" fontId="10" fillId="0" borderId="14" xfId="0" applyFont="1" applyBorder="1" applyAlignment="1">
      <alignment horizontal="center" vertical="center" wrapText="1"/>
    </xf>
    <xf numFmtId="0" fontId="11" fillId="0" borderId="0" xfId="0" applyFont="1" applyBorder="1" applyAlignment="1">
      <alignment vertical="center" wrapText="1"/>
    </xf>
    <xf numFmtId="0" fontId="11" fillId="0" borderId="24" xfId="0" applyFont="1" applyBorder="1" applyAlignment="1">
      <alignment vertical="center" wrapText="1"/>
    </xf>
    <xf numFmtId="0" fontId="11" fillId="0" borderId="0" xfId="0" applyFont="1" applyBorder="1" applyAlignment="1">
      <alignment horizontal="center" vertical="center" wrapText="1"/>
    </xf>
    <xf numFmtId="0" fontId="11" fillId="0" borderId="24" xfId="0" applyFont="1" applyBorder="1" applyAlignment="1">
      <alignment horizontal="center" vertical="center" wrapText="1"/>
    </xf>
    <xf numFmtId="164" fontId="5" fillId="0" borderId="5" xfId="0" applyNumberFormat="1" applyFont="1" applyBorder="1" applyAlignment="1">
      <alignment horizontal="center" vertical="center" wrapText="1"/>
    </xf>
    <xf numFmtId="168" fontId="0" fillId="0" borderId="10" xfId="0" applyNumberFormat="1" applyBorder="1"/>
    <xf numFmtId="164" fontId="5" fillId="0" borderId="5" xfId="0" applyNumberFormat="1" applyFont="1" applyFill="1" applyBorder="1" applyAlignment="1">
      <alignment horizontal="left" vertical="center"/>
    </xf>
    <xf numFmtId="164"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wrapText="1"/>
    </xf>
    <xf numFmtId="164" fontId="5" fillId="0" borderId="5" xfId="0" applyNumberFormat="1" applyFont="1" applyFill="1" applyBorder="1" applyAlignment="1">
      <alignment horizontal="center" vertical="center" wrapText="1"/>
    </xf>
    <xf numFmtId="6" fontId="0" fillId="0" borderId="5" xfId="0" applyNumberFormat="1" applyFill="1" applyBorder="1" applyAlignment="1">
      <alignment vertical="center" wrapText="1"/>
    </xf>
    <xf numFmtId="164" fontId="0" fillId="0" borderId="5" xfId="1" applyNumberFormat="1" applyFont="1" applyFill="1" applyBorder="1" applyAlignment="1">
      <alignment horizontal="center" vertical="center"/>
    </xf>
    <xf numFmtId="168" fontId="0" fillId="0" borderId="5" xfId="1" applyNumberFormat="1" applyFont="1" applyFill="1" applyBorder="1" applyAlignment="1">
      <alignment horizontal="center" vertical="center"/>
    </xf>
    <xf numFmtId="168" fontId="0" fillId="0" borderId="5" xfId="0" applyNumberFormat="1" applyFill="1" applyBorder="1"/>
    <xf numFmtId="0" fontId="0" fillId="0" borderId="0" xfId="0" applyFill="1"/>
    <xf numFmtId="0" fontId="0" fillId="0" borderId="0" xfId="0" applyBorder="1"/>
    <xf numFmtId="0" fontId="0" fillId="0" borderId="0" xfId="0" applyFill="1" applyBorder="1"/>
    <xf numFmtId="3" fontId="0" fillId="0" borderId="0" xfId="0" applyNumberFormat="1" applyFill="1" applyBorder="1"/>
    <xf numFmtId="168" fontId="0" fillId="0" borderId="0" xfId="0" applyNumberFormat="1" applyFill="1" applyBorder="1"/>
    <xf numFmtId="3" fontId="8" fillId="0" borderId="0" xfId="0" applyNumberFormat="1" applyFont="1" applyFill="1" applyBorder="1" applyAlignment="1">
      <alignment vertical="center"/>
    </xf>
    <xf numFmtId="168" fontId="8" fillId="0" borderId="0" xfId="0" applyNumberFormat="1" applyFont="1" applyFill="1" applyBorder="1"/>
    <xf numFmtId="3" fontId="30" fillId="0" borderId="0" xfId="0" applyNumberFormat="1" applyFont="1" applyBorder="1" applyAlignment="1">
      <alignment vertical="center"/>
    </xf>
    <xf numFmtId="3" fontId="8" fillId="0" borderId="5" xfId="0" applyNumberFormat="1" applyFont="1" applyFill="1" applyBorder="1" applyAlignment="1">
      <alignment vertical="center"/>
    </xf>
    <xf numFmtId="3" fontId="8" fillId="0" borderId="0" xfId="0" applyNumberFormat="1" applyFont="1" applyFill="1" applyBorder="1"/>
    <xf numFmtId="168" fontId="8" fillId="0" borderId="0" xfId="0" applyNumberFormat="1" applyFont="1" applyFill="1" applyBorder="1" applyAlignment="1">
      <alignment vertical="center"/>
    </xf>
    <xf numFmtId="168" fontId="16" fillId="0" borderId="5" xfId="0" applyNumberFormat="1" applyFont="1" applyBorder="1"/>
    <xf numFmtId="0" fontId="26" fillId="0" borderId="5" xfId="0" applyFont="1" applyBorder="1"/>
    <xf numFmtId="3" fontId="32" fillId="0" borderId="5" xfId="0" applyNumberFormat="1" applyFont="1" applyBorder="1" applyAlignment="1">
      <alignment vertical="center"/>
    </xf>
    <xf numFmtId="3" fontId="26" fillId="0" borderId="5" xfId="0" applyNumberFormat="1" applyFont="1" applyBorder="1" applyAlignment="1">
      <alignment vertical="center"/>
    </xf>
    <xf numFmtId="168" fontId="26" fillId="0" borderId="5" xfId="0" applyNumberFormat="1" applyFont="1" applyBorder="1"/>
    <xf numFmtId="168" fontId="16" fillId="0" borderId="27" xfId="0" applyNumberFormat="1" applyFont="1" applyBorder="1"/>
    <xf numFmtId="168" fontId="16" fillId="0" borderId="28" xfId="0" applyNumberFormat="1" applyFont="1" applyBorder="1"/>
    <xf numFmtId="168" fontId="0" fillId="0" borderId="5" xfId="0" applyNumberFormat="1" applyFill="1" applyBorder="1" applyAlignment="1">
      <alignment vertical="center"/>
    </xf>
    <xf numFmtId="164" fontId="6" fillId="4" borderId="5" xfId="0" applyNumberFormat="1" applyFont="1" applyFill="1" applyBorder="1" applyAlignment="1">
      <alignment horizontal="left" vertical="center"/>
    </xf>
    <xf numFmtId="164" fontId="6" fillId="4" borderId="5" xfId="5" applyNumberFormat="1" applyFont="1" applyFill="1" applyBorder="1" applyAlignment="1">
      <alignment horizontal="center" vertical="center" wrapText="1"/>
    </xf>
    <xf numFmtId="0" fontId="11" fillId="0" borderId="0" xfId="2" applyFont="1" applyAlignment="1">
      <alignment wrapText="1"/>
    </xf>
    <xf numFmtId="0" fontId="1" fillId="0" borderId="0" xfId="2" applyAlignment="1">
      <alignment wrapText="1"/>
    </xf>
    <xf numFmtId="0" fontId="13" fillId="0" borderId="0" xfId="2" applyFont="1" applyAlignment="1">
      <alignment wrapText="1"/>
    </xf>
    <xf numFmtId="0" fontId="14" fillId="0" borderId="0" xfId="2" applyFont="1" applyAlignment="1">
      <alignment wrapText="1"/>
    </xf>
    <xf numFmtId="0" fontId="24" fillId="0" borderId="0" xfId="14" applyFont="1" applyAlignment="1">
      <alignment vertical="center"/>
    </xf>
    <xf numFmtId="0" fontId="11" fillId="0" borderId="0" xfId="14" applyFont="1"/>
    <xf numFmtId="0" fontId="8" fillId="0" borderId="0" xfId="2" applyFont="1" applyAlignment="1">
      <alignment horizontal="center" wrapText="1"/>
    </xf>
    <xf numFmtId="0" fontId="16" fillId="0" borderId="5" xfId="2" applyFont="1" applyBorder="1" applyAlignment="1">
      <alignment horizontal="center" wrapText="1"/>
    </xf>
    <xf numFmtId="0" fontId="11" fillId="0" borderId="14" xfId="2" applyFont="1" applyBorder="1" applyAlignment="1">
      <alignment horizontal="left" wrapText="1"/>
    </xf>
    <xf numFmtId="0" fontId="11" fillId="0" borderId="14" xfId="0" applyFont="1" applyBorder="1" applyAlignment="1">
      <alignment horizontal="left" wrapText="1"/>
    </xf>
    <xf numFmtId="0" fontId="11" fillId="0" borderId="0" xfId="2" applyFont="1" applyAlignment="1">
      <alignment horizontal="left"/>
    </xf>
    <xf numFmtId="0" fontId="0" fillId="0" borderId="5" xfId="0" applyBorder="1" applyAlignment="1">
      <alignment wrapText="1"/>
    </xf>
    <xf numFmtId="0" fontId="26" fillId="0" borderId="5" xfId="0" applyFont="1" applyBorder="1" applyAlignment="1">
      <alignment horizontal="left" wrapText="1"/>
    </xf>
    <xf numFmtId="0" fontId="6" fillId="11" borderId="1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0" borderId="6" xfId="0" applyFont="1" applyBorder="1" applyAlignment="1">
      <alignment wrapText="1"/>
    </xf>
    <xf numFmtId="0" fontId="26" fillId="0" borderId="7" xfId="0" applyFont="1" applyBorder="1" applyAlignment="1">
      <alignment wrapText="1"/>
    </xf>
    <xf numFmtId="0" fontId="26" fillId="0" borderId="6" xfId="0" applyFont="1" applyBorder="1" applyAlignment="1">
      <alignment wrapText="1"/>
    </xf>
    <xf numFmtId="0" fontId="16" fillId="0" borderId="6" xfId="0" applyFont="1" applyBorder="1" applyAlignment="1">
      <alignment horizontal="left" wrapText="1"/>
    </xf>
    <xf numFmtId="0" fontId="26" fillId="0" borderId="7" xfId="0" applyFont="1" applyBorder="1" applyAlignment="1">
      <alignment horizontal="left" wrapText="1"/>
    </xf>
    <xf numFmtId="0" fontId="16" fillId="0" borderId="5" xfId="0" applyFont="1" applyBorder="1" applyAlignment="1">
      <alignment horizontal="left" wrapText="1"/>
    </xf>
    <xf numFmtId="3" fontId="6" fillId="0" borderId="0" xfId="0" applyNumberFormat="1" applyFont="1" applyBorder="1" applyAlignment="1">
      <alignment horizontal="center" vertical="center" wrapText="1"/>
    </xf>
    <xf numFmtId="0" fontId="0" fillId="0" borderId="0" xfId="0" applyBorder="1" applyAlignment="1">
      <alignment wrapText="1"/>
    </xf>
    <xf numFmtId="3" fontId="2" fillId="0" borderId="9" xfId="0" applyNumberFormat="1" applyFont="1" applyBorder="1" applyAlignment="1">
      <alignment horizontal="left" vertical="center" wrapText="1"/>
    </xf>
    <xf numFmtId="0" fontId="26" fillId="0" borderId="9" xfId="0" applyFont="1" applyBorder="1" applyAlignment="1">
      <alignment horizontal="left" wrapText="1"/>
    </xf>
    <xf numFmtId="3" fontId="6" fillId="0" borderId="25" xfId="0" applyNumberFormat="1" applyFont="1" applyBorder="1" applyAlignment="1">
      <alignment horizontal="center" vertical="center" wrapText="1"/>
    </xf>
    <xf numFmtId="0" fontId="16" fillId="0" borderId="26" xfId="0" applyFont="1" applyBorder="1" applyAlignment="1">
      <alignment wrapText="1"/>
    </xf>
    <xf numFmtId="164" fontId="9" fillId="13" borderId="12" xfId="0" applyNumberFormat="1" applyFont="1" applyFill="1" applyBorder="1" applyAlignment="1">
      <alignment horizontal="center" vertical="center" wrapText="1"/>
    </xf>
    <xf numFmtId="0" fontId="0" fillId="13" borderId="20" xfId="0" applyFill="1" applyBorder="1" applyAlignment="1"/>
    <xf numFmtId="164" fontId="3" fillId="0" borderId="5" xfId="0" applyNumberFormat="1" applyFont="1" applyBorder="1" applyAlignment="1">
      <alignment horizontal="center" vertical="center" wrapText="1"/>
    </xf>
    <xf numFmtId="0" fontId="0" fillId="0" borderId="5" xfId="0" applyBorder="1" applyAlignment="1">
      <alignment horizontal="center" vertical="center" wrapText="1"/>
    </xf>
    <xf numFmtId="164" fontId="9" fillId="10" borderId="6" xfId="0" applyNumberFormat="1" applyFont="1" applyFill="1" applyBorder="1" applyAlignment="1">
      <alignment horizontal="center" vertical="center" wrapText="1"/>
    </xf>
    <xf numFmtId="164" fontId="9" fillId="10" borderId="17" xfId="0" applyNumberFormat="1" applyFont="1" applyFill="1" applyBorder="1" applyAlignment="1">
      <alignment horizontal="center" vertical="center" wrapText="1"/>
    </xf>
    <xf numFmtId="164" fontId="9" fillId="10" borderId="7" xfId="0" applyNumberFormat="1" applyFont="1" applyFill="1" applyBorder="1" applyAlignment="1">
      <alignment horizontal="center" vertical="center" wrapText="1"/>
    </xf>
    <xf numFmtId="3" fontId="9" fillId="3" borderId="9" xfId="1" applyNumberFormat="1" applyFont="1" applyFill="1" applyBorder="1" applyAlignment="1">
      <alignment horizontal="center" vertical="center" wrapText="1"/>
    </xf>
    <xf numFmtId="3" fontId="9" fillId="3" borderId="10" xfId="1" applyNumberFormat="1" applyFont="1" applyFill="1" applyBorder="1" applyAlignment="1">
      <alignment horizontal="center" vertical="center" wrapText="1"/>
    </xf>
    <xf numFmtId="44" fontId="9" fillId="3" borderId="9" xfId="1" applyFont="1" applyFill="1" applyBorder="1" applyAlignment="1">
      <alignment horizontal="center" vertical="center" wrapText="1"/>
    </xf>
    <xf numFmtId="44" fontId="9" fillId="3" borderId="10" xfId="1" applyFont="1" applyFill="1" applyBorder="1" applyAlignment="1">
      <alignment horizontal="center" vertical="center" wrapText="1"/>
    </xf>
    <xf numFmtId="164" fontId="5" fillId="0" borderId="5" xfId="0" applyNumberFormat="1" applyFont="1" applyBorder="1" applyAlignment="1">
      <alignment horizontal="center" vertical="center" wrapText="1"/>
    </xf>
    <xf numFmtId="164" fontId="6" fillId="4" borderId="5" xfId="0" applyNumberFormat="1" applyFont="1" applyFill="1" applyBorder="1" applyAlignment="1">
      <alignment horizontal="left" vertical="center" wrapText="1"/>
    </xf>
    <xf numFmtId="0" fontId="26" fillId="4" borderId="5" xfId="0" applyFont="1" applyFill="1" applyBorder="1" applyAlignment="1">
      <alignment horizontal="left" vertical="center" wrapText="1"/>
    </xf>
    <xf numFmtId="0" fontId="8" fillId="0" borderId="5" xfId="0" applyFont="1" applyBorder="1" applyAlignment="1">
      <alignment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0" fillId="0" borderId="10" xfId="0" applyBorder="1" applyAlignment="1">
      <alignment horizontal="center" vertical="center" wrapText="1"/>
    </xf>
  </cellXfs>
  <cellStyles count="15">
    <cellStyle name="Millares [0] 2 2" xfId="3" xr:uid="{A5F7A744-5A86-4E94-A91A-724F2E5BD4B7}"/>
    <cellStyle name="Millares 16" xfId="6" xr:uid="{55DF3B05-CCD5-4162-B863-395A9E3CB227}"/>
    <cellStyle name="Moneda" xfId="1" builtinId="4"/>
    <cellStyle name="Moneda 2" xfId="9" xr:uid="{FECCA9C2-38A0-476E-B801-A80131FDA1DE}"/>
    <cellStyle name="Moneda 4 6 2" xfId="8" xr:uid="{C594ACAE-F8C2-4106-99FC-B17163E1A741}"/>
    <cellStyle name="Normal" xfId="0" builtinId="0"/>
    <cellStyle name="Normal 2" xfId="10" xr:uid="{633633E6-2B34-4867-BA4C-D0EDA939CE50}"/>
    <cellStyle name="Normal 2 2 2" xfId="2" xr:uid="{B5502359-17C9-449E-B717-068ACFE6081B}"/>
    <cellStyle name="Normal 2 4" xfId="14" xr:uid="{5266610F-A813-41C5-86C0-8090AA26DB50}"/>
    <cellStyle name="Normal 28" xfId="5" xr:uid="{FB30C24D-B55F-4315-9EAC-EC1212EF892B}"/>
    <cellStyle name="Normal 3" xfId="12" xr:uid="{EA6CEBC9-079D-4BD4-AF98-3E0328142A30}"/>
    <cellStyle name="Normal 4 4" xfId="7" xr:uid="{FC17C5DC-51CA-420C-891B-9C12AE72FFCD}"/>
    <cellStyle name="Normal 5" xfId="4" xr:uid="{50358971-E019-4A9F-9FE3-0CC8187A2211}"/>
    <cellStyle name="Normal 5 2" xfId="11" xr:uid="{D4722334-6379-4B3E-B94E-945A50ED9724}"/>
    <cellStyle name="Porcentaje" xfId="13" builtinId="5"/>
  </cellStyles>
  <dxfs count="8">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1.png"/><Relationship Id="rId1" Type="http://schemas.openxmlformats.org/officeDocument/2006/relationships/customXml" Target="../ink/ink1.xml"/><Relationship Id="rId5" Type="http://schemas.openxmlformats.org/officeDocument/2006/relationships/customXml" Target="../ink/ink3.xm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16</xdr:row>
      <xdr:rowOff>0</xdr:rowOff>
    </xdr:from>
    <xdr:to>
      <xdr:col>9</xdr:col>
      <xdr:colOff>360</xdr:colOff>
      <xdr:row>16</xdr:row>
      <xdr:rowOff>741</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4D8E2198-08C0-4114-8A28-9DD65DA6FCFF}"/>
                </a:ext>
              </a:extLst>
            </xdr14:cNvPr>
            <xdr14:cNvContentPartPr/>
          </xdr14:nvContentPartPr>
          <xdr14:nvPr macro=""/>
          <xdr14:xfrm>
            <a:off x="10023837" y="5134120"/>
            <a:ext cx="360" cy="360"/>
          </xdr14:xfrm>
        </xdr:contentPart>
      </mc:Choice>
      <mc:Fallback xmlns="">
        <xdr:pic>
          <xdr:nvPicPr>
            <xdr:cNvPr id="3" name="Entrada de lápiz 2">
              <a:extLst>
                <a:ext uri="{FF2B5EF4-FFF2-40B4-BE49-F238E27FC236}">
                  <a16:creationId xmlns:a16="http://schemas.microsoft.com/office/drawing/2014/main" id="{01ABBC50-19E6-272A-234B-F704F1B8F65A}"/>
                </a:ext>
              </a:extLst>
            </xdr:cNvPr>
            <xdr:cNvPicPr/>
          </xdr:nvPicPr>
          <xdr:blipFill>
            <a:blip xmlns:r="http://schemas.openxmlformats.org/officeDocument/2006/relationships" r:embed="rId2"/>
            <a:stretch>
              <a:fillRect/>
            </a:stretch>
          </xdr:blipFill>
          <xdr:spPr>
            <a:xfrm>
              <a:off x="10017717" y="5128000"/>
              <a:ext cx="12600" cy="12600"/>
            </a:xfrm>
            <a:prstGeom prst="rect">
              <a:avLst/>
            </a:prstGeom>
          </xdr:spPr>
        </xdr:pic>
      </mc:Fallback>
    </mc:AlternateContent>
    <xdr:clientData/>
  </xdr:twoCellAnchor>
  <xdr:twoCellAnchor editAs="oneCell">
    <xdr:from>
      <xdr:col>2</xdr:col>
      <xdr:colOff>42393</xdr:colOff>
      <xdr:row>37</xdr:row>
      <xdr:rowOff>321649</xdr:rowOff>
    </xdr:from>
    <xdr:to>
      <xdr:col>2</xdr:col>
      <xdr:colOff>42753</xdr:colOff>
      <xdr:row>37</xdr:row>
      <xdr:rowOff>322009</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3" name="Entrada de lápiz 2">
              <a:extLst>
                <a:ext uri="{FF2B5EF4-FFF2-40B4-BE49-F238E27FC236}">
                  <a16:creationId xmlns:a16="http://schemas.microsoft.com/office/drawing/2014/main" id="{33F24E25-3180-A144-DC45-9672E8C53F1E}"/>
                </a:ext>
              </a:extLst>
            </xdr14:cNvPr>
            <xdr14:cNvContentPartPr/>
          </xdr14:nvContentPartPr>
          <xdr14:nvPr macro=""/>
          <xdr14:xfrm>
            <a:off x="1566393" y="9268093"/>
            <a:ext cx="360" cy="360"/>
          </xdr14:xfrm>
        </xdr:contentPart>
      </mc:Choice>
      <mc:Fallback xmlns="">
        <xdr:pic>
          <xdr:nvPicPr>
            <xdr:cNvPr id="3" name="Entrada de lápiz 2">
              <a:extLst>
                <a:ext uri="{FF2B5EF4-FFF2-40B4-BE49-F238E27FC236}">
                  <a16:creationId xmlns:a16="http://schemas.microsoft.com/office/drawing/2014/main" id="{33F24E25-3180-A144-DC45-9672E8C53F1E}"/>
                </a:ext>
              </a:extLst>
            </xdr:cNvPr>
            <xdr:cNvPicPr/>
          </xdr:nvPicPr>
          <xdr:blipFill>
            <a:blip xmlns:r="http://schemas.openxmlformats.org/officeDocument/2006/relationships" r:embed="rId4"/>
            <a:stretch>
              <a:fillRect/>
            </a:stretch>
          </xdr:blipFill>
          <xdr:spPr>
            <a:xfrm>
              <a:off x="1560273" y="9261973"/>
              <a:ext cx="12600" cy="12600"/>
            </a:xfrm>
            <a:prstGeom prst="rect">
              <a:avLst/>
            </a:prstGeom>
          </xdr:spPr>
        </xdr:pic>
      </mc:Fallback>
    </mc:AlternateContent>
    <xdr:clientData/>
  </xdr:twoCellAnchor>
  <xdr:twoCellAnchor editAs="oneCell">
    <xdr:from>
      <xdr:col>1</xdr:col>
      <xdr:colOff>419102</xdr:colOff>
      <xdr:row>22</xdr:row>
      <xdr:rowOff>3858</xdr:rowOff>
    </xdr:from>
    <xdr:to>
      <xdr:col>1</xdr:col>
      <xdr:colOff>419462</xdr:colOff>
      <xdr:row>22</xdr:row>
      <xdr:rowOff>7716</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4" name="Entrada de lápiz 3">
              <a:extLst>
                <a:ext uri="{FF2B5EF4-FFF2-40B4-BE49-F238E27FC236}">
                  <a16:creationId xmlns:a16="http://schemas.microsoft.com/office/drawing/2014/main" id="{DA83B83B-9BC2-F161-F9C9-F2984E15844E}"/>
                </a:ext>
              </a:extLst>
            </xdr14:cNvPr>
            <xdr14:cNvContentPartPr/>
          </xdr14:nvContentPartPr>
          <xdr14:nvPr macro=""/>
          <xdr14:xfrm>
            <a:off x="1181102" y="5653006"/>
            <a:ext cx="360" cy="360"/>
          </xdr14:xfrm>
        </xdr:contentPart>
      </mc:Choice>
      <mc:Fallback xmlns="">
        <xdr:pic>
          <xdr:nvPicPr>
            <xdr:cNvPr id="4" name="Entrada de lápiz 3">
              <a:extLst>
                <a:ext uri="{FF2B5EF4-FFF2-40B4-BE49-F238E27FC236}">
                  <a16:creationId xmlns:a16="http://schemas.microsoft.com/office/drawing/2014/main" id="{DA83B83B-9BC2-F161-F9C9-F2984E15844E}"/>
                </a:ext>
              </a:extLst>
            </xdr:cNvPr>
            <xdr:cNvPicPr/>
          </xdr:nvPicPr>
          <xdr:blipFill>
            <a:blip xmlns:r="http://schemas.openxmlformats.org/officeDocument/2006/relationships" r:embed="rId4"/>
            <a:stretch>
              <a:fillRect/>
            </a:stretch>
          </xdr:blipFill>
          <xdr:spPr>
            <a:xfrm>
              <a:off x="1174982" y="5646886"/>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31T20:33:35.412"/>
    </inkml:context>
    <inkml:brush xml:id="br0">
      <inkml:brushProperty name="width" value="0.035" units="cm"/>
      <inkml:brushProperty name="height" value="0.035" units="cm"/>
    </inkml:brush>
  </inkml:definitions>
  <inkml:trace contextRef="#ctx0" brushRef="#br0">1 0 17479</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10-03T01:57:23.886"/>
    </inkml:context>
    <inkml:brush xml:id="br0">
      <inkml:brushProperty name="width" value="0.035" units="cm"/>
      <inkml:brushProperty name="height" value="0.035" units="cm"/>
    </inkml:brush>
  </inkml:definitions>
  <inkml:trace contextRef="#ctx0" brushRef="#br0">0 0 23479,'0'0'0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10-03T03:36:04.119"/>
    </inkml:context>
    <inkml:brush xml:id="br0">
      <inkml:brushProperty name="width" value="0.035" units="cm"/>
      <inkml:brushProperty name="height" value="0.035" units="cm"/>
    </inkml:brush>
  </inkml:definitions>
  <inkml:trace contextRef="#ctx0" brushRef="#br0">1 1 17655,'0'0'0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02373A-0FF1-4335-97C5-982D6AA26666}" name="Tabla1" displayName="Tabla1" ref="C4:H19" totalsRowShown="0" headerRowDxfId="7" dataDxfId="6">
  <autoFilter ref="C4:H19" xr:uid="{C702373A-0FF1-4335-97C5-982D6AA26666}"/>
  <tableColumns count="6">
    <tableColumn id="1" xr3:uid="{D88BC98C-8E29-4E21-BC6B-FF40DD978440}" name="CONCEPTO" dataDxfId="5"/>
    <tableColumn id="2" xr3:uid="{B0EDB6BC-AFBD-401B-AE77-B5CA4D6D77F5}" name="% S/ SALARIO BASE" dataDxfId="4"/>
    <tableColumn id="3" xr3:uid="{EC1182FB-0443-44C2-9F00-71B58232B86F}" name="FM1 ≤ 2 SMMLV" dataDxfId="3"/>
    <tableColumn id="4" xr3:uid="{AB44CFCF-5EAE-4DFC-9159-E8E8168F8643}" name="FM2 &gt; 2 SMMLV" dataDxfId="2"/>
    <tableColumn id="5" xr3:uid="{F22D14D9-5E31-4A11-8C1D-0B3BBE668C35}" name="NORMA LEGAL" dataDxfId="1"/>
    <tableColumn id="6" xr3:uid="{ED293216-0B3D-4844-8E50-94FC85881BEB}" name="Columna1"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topLeftCell="B3" zoomScale="170" workbookViewId="0">
      <selection activeCell="P9" sqref="P9"/>
    </sheetView>
  </sheetViews>
  <sheetFormatPr baseColWidth="10" defaultColWidth="10.90625" defaultRowHeight="14.5"/>
  <cols>
    <col min="1" max="1" width="10.90625" style="32"/>
    <col min="2" max="2" width="29.81640625" style="32" customWidth="1"/>
    <col min="3" max="3" width="15.453125" style="32" customWidth="1"/>
    <col min="4" max="4" width="10.453125" style="32" customWidth="1"/>
    <col min="5" max="5" width="8.6328125" style="32" customWidth="1"/>
    <col min="6" max="7" width="7.453125" style="32" customWidth="1"/>
    <col min="8" max="8" width="8.453125" style="32" customWidth="1"/>
    <col min="9" max="9" width="8.90625" style="32" customWidth="1"/>
    <col min="10" max="10" width="7.453125" style="32" customWidth="1"/>
    <col min="11" max="11" width="10.90625" style="32" customWidth="1"/>
    <col min="12" max="12" width="10.453125" style="32" customWidth="1"/>
    <col min="13" max="13" width="10.90625" style="32" customWidth="1"/>
    <col min="14" max="14" width="10.453125" style="32" customWidth="1"/>
    <col min="15" max="15" width="6" style="32" customWidth="1"/>
    <col min="16" max="16" width="11.08984375" style="32" customWidth="1"/>
    <col min="17" max="17" width="14.453125" style="32" bestFit="1" customWidth="1"/>
    <col min="18" max="16384" width="10.90625" style="32"/>
  </cols>
  <sheetData>
    <row r="4" spans="2:28" s="13" customFormat="1" ht="87.65" customHeight="1">
      <c r="B4" s="2" t="s">
        <v>21</v>
      </c>
      <c r="C4" s="2" t="s">
        <v>22</v>
      </c>
      <c r="D4" s="3" t="s">
        <v>23</v>
      </c>
      <c r="E4" s="4" t="s">
        <v>24</v>
      </c>
      <c r="F4" s="3" t="s">
        <v>84</v>
      </c>
      <c r="G4" s="3" t="s">
        <v>143</v>
      </c>
      <c r="H4" s="5" t="s">
        <v>25</v>
      </c>
      <c r="I4" s="6" t="s">
        <v>26</v>
      </c>
      <c r="J4" s="7" t="s">
        <v>27</v>
      </c>
      <c r="K4" s="8" t="s">
        <v>28</v>
      </c>
      <c r="L4" s="9" t="s">
        <v>29</v>
      </c>
      <c r="M4" s="10" t="s">
        <v>30</v>
      </c>
      <c r="N4" s="11" t="s">
        <v>31</v>
      </c>
      <c r="O4" s="8" t="s">
        <v>32</v>
      </c>
      <c r="P4" s="11" t="s">
        <v>33</v>
      </c>
      <c r="Q4" s="12" t="s">
        <v>34</v>
      </c>
    </row>
    <row r="5" spans="2:28" s="13" customFormat="1" ht="10.5">
      <c r="B5" s="16" t="s">
        <v>35</v>
      </c>
      <c r="C5" s="52">
        <v>2600000</v>
      </c>
      <c r="D5" s="19">
        <f>+C5/210</f>
        <v>12380.952380952382</v>
      </c>
      <c r="E5" s="19">
        <f>+D5*35%</f>
        <v>4333.333333333333</v>
      </c>
      <c r="F5" s="19">
        <f>+D5*90%</f>
        <v>11142.857142857143</v>
      </c>
      <c r="G5" s="19">
        <f>+D5*125%</f>
        <v>15476.190476190477</v>
      </c>
      <c r="H5" s="18">
        <v>280.5</v>
      </c>
      <c r="I5" s="19">
        <f>+E5*H5</f>
        <v>1215500</v>
      </c>
      <c r="J5" s="20">
        <v>71.5</v>
      </c>
      <c r="K5" s="17">
        <f>+F5*J5</f>
        <v>796714.28571428568</v>
      </c>
      <c r="L5" s="18">
        <v>60.5</v>
      </c>
      <c r="M5" s="21">
        <f>+G5*L5</f>
        <v>936309.5238095239</v>
      </c>
      <c r="N5" s="19">
        <f>+K5+M5+I5</f>
        <v>2948523.8095238097</v>
      </c>
      <c r="O5" s="53">
        <v>9</v>
      </c>
      <c r="P5" s="19">
        <f>+N5/O5</f>
        <v>327613.75661375665</v>
      </c>
      <c r="Q5" s="19">
        <f>+C5+P5</f>
        <v>2927613.7566137565</v>
      </c>
    </row>
    <row r="6" spans="2:28" s="13" customFormat="1" ht="10.5">
      <c r="B6" s="22" t="s">
        <v>36</v>
      </c>
      <c r="C6" s="52">
        <v>2200000</v>
      </c>
      <c r="D6" s="19">
        <f>+C6/210</f>
        <v>10476.190476190477</v>
      </c>
      <c r="E6" s="19">
        <f>+D6*35%</f>
        <v>3666.6666666666665</v>
      </c>
      <c r="F6" s="19">
        <f>+D6*90%</f>
        <v>9428.5714285714294</v>
      </c>
      <c r="G6" s="19">
        <f>+D6*125%</f>
        <v>13095.238095238095</v>
      </c>
      <c r="H6" s="18">
        <v>280.5</v>
      </c>
      <c r="I6" s="19">
        <f>+E6*H6</f>
        <v>1028500</v>
      </c>
      <c r="J6" s="20">
        <v>71.5</v>
      </c>
      <c r="K6" s="17">
        <f>+F6*J6</f>
        <v>674142.85714285716</v>
      </c>
      <c r="L6" s="18">
        <v>60.5</v>
      </c>
      <c r="M6" s="21">
        <f>+G6*L6</f>
        <v>792261.90476190473</v>
      </c>
      <c r="N6" s="19">
        <f>+(K6+M6+I6)*2</f>
        <v>4989809.5238095243</v>
      </c>
      <c r="O6" s="53">
        <v>14</v>
      </c>
      <c r="P6" s="19">
        <f>+N6/O6</f>
        <v>356414.96598639461</v>
      </c>
      <c r="Q6" s="19">
        <f>C6+P6</f>
        <v>2556414.9659863948</v>
      </c>
    </row>
    <row r="7" spans="2:28" s="24" customFormat="1" ht="10.5">
      <c r="B7" s="23" t="s">
        <v>37</v>
      </c>
      <c r="D7" s="26"/>
      <c r="E7" s="26"/>
      <c r="F7" s="26"/>
      <c r="G7" s="26"/>
      <c r="H7" s="26"/>
      <c r="I7" s="26"/>
      <c r="J7" s="26"/>
      <c r="K7" s="25"/>
      <c r="L7" s="25"/>
      <c r="M7" s="26"/>
      <c r="N7" s="27"/>
      <c r="O7" s="54"/>
      <c r="P7" s="28"/>
      <c r="Q7" s="29"/>
      <c r="R7" s="13"/>
      <c r="S7" s="13"/>
      <c r="T7" s="13"/>
      <c r="U7" s="13"/>
      <c r="V7" s="13"/>
      <c r="W7" s="13"/>
      <c r="X7" s="13"/>
      <c r="Y7" s="13"/>
      <c r="Z7" s="13"/>
      <c r="AA7" s="13"/>
      <c r="AB7" s="13"/>
    </row>
    <row r="8" spans="2:28" s="13" customFormat="1" ht="10.5">
      <c r="C8" s="80"/>
      <c r="D8" s="79"/>
      <c r="P8" s="14"/>
    </row>
    <row r="9" spans="2:28" s="13" customFormat="1" ht="41.5" customHeight="1">
      <c r="B9" s="30" t="s">
        <v>38</v>
      </c>
      <c r="C9" s="81"/>
      <c r="D9" s="79"/>
      <c r="F9" s="192" t="s">
        <v>39</v>
      </c>
      <c r="G9" s="193"/>
      <c r="H9" s="193"/>
      <c r="I9" s="193"/>
      <c r="J9" s="193"/>
      <c r="K9" s="193"/>
    </row>
    <row r="10" spans="2:28" s="13" customFormat="1" ht="34" customHeight="1">
      <c r="B10" s="156" t="s">
        <v>144</v>
      </c>
      <c r="C10" s="156" t="s">
        <v>145</v>
      </c>
      <c r="D10" s="156" t="s">
        <v>146</v>
      </c>
      <c r="F10" s="194" t="s">
        <v>40</v>
      </c>
      <c r="G10" s="195"/>
      <c r="H10" s="195"/>
      <c r="I10" s="195"/>
      <c r="J10" s="195"/>
      <c r="K10" s="195"/>
    </row>
    <row r="11" spans="2:28" s="13" customFormat="1" ht="10.5">
      <c r="B11" s="157" t="s">
        <v>147</v>
      </c>
      <c r="C11" s="159" t="s">
        <v>148</v>
      </c>
      <c r="D11" s="157" t="s">
        <v>149</v>
      </c>
      <c r="F11" s="13" t="s">
        <v>68</v>
      </c>
      <c r="J11" s="30"/>
      <c r="K11" s="31"/>
    </row>
    <row r="12" spans="2:28" s="13" customFormat="1" ht="10.5">
      <c r="B12" s="157" t="s">
        <v>150</v>
      </c>
      <c r="C12" s="159" t="s">
        <v>151</v>
      </c>
      <c r="D12" s="159">
        <v>4.33</v>
      </c>
      <c r="J12" s="30"/>
      <c r="K12" s="30"/>
    </row>
    <row r="13" spans="2:28" s="13" customFormat="1" ht="10.5">
      <c r="B13" s="157" t="s">
        <v>152</v>
      </c>
      <c r="C13" s="159" t="s">
        <v>153</v>
      </c>
      <c r="D13" s="159" t="s">
        <v>154</v>
      </c>
      <c r="J13" s="30"/>
      <c r="K13" s="31"/>
    </row>
    <row r="14" spans="2:28" s="13" customFormat="1" ht="21">
      <c r="B14" s="157" t="s">
        <v>155</v>
      </c>
      <c r="C14" s="159" t="s">
        <v>156</v>
      </c>
      <c r="D14" s="159" t="s">
        <v>169</v>
      </c>
      <c r="E14" s="156"/>
      <c r="J14" s="30"/>
      <c r="K14" s="31"/>
    </row>
    <row r="15" spans="2:28" s="13" customFormat="1" ht="42.65" customHeight="1">
      <c r="B15" s="157" t="s">
        <v>157</v>
      </c>
      <c r="C15" s="159" t="s">
        <v>158</v>
      </c>
      <c r="D15" s="159" t="s">
        <v>159</v>
      </c>
      <c r="E15" s="157"/>
      <c r="J15" s="30"/>
      <c r="K15" s="31"/>
    </row>
    <row r="16" spans="2:28" s="13" customFormat="1" ht="42.65" customHeight="1">
      <c r="B16" s="157" t="s">
        <v>160</v>
      </c>
      <c r="C16" s="159" t="s">
        <v>161</v>
      </c>
      <c r="D16" s="159" t="s">
        <v>162</v>
      </c>
      <c r="E16" s="157"/>
    </row>
    <row r="17" spans="2:5" s="13" customFormat="1" ht="42.65" customHeight="1">
      <c r="B17" s="157" t="s">
        <v>163</v>
      </c>
      <c r="C17" s="159" t="s">
        <v>164</v>
      </c>
      <c r="D17" s="159" t="s">
        <v>165</v>
      </c>
      <c r="E17" s="157"/>
    </row>
    <row r="18" spans="2:5" s="13" customFormat="1" ht="42.65" customHeight="1" thickBot="1">
      <c r="B18" s="158" t="s">
        <v>166</v>
      </c>
      <c r="C18" s="160" t="s">
        <v>167</v>
      </c>
      <c r="D18" s="160" t="s">
        <v>168</v>
      </c>
      <c r="E18" s="157"/>
    </row>
    <row r="19" spans="2:5" s="13" customFormat="1" ht="42.65" customHeight="1">
      <c r="B19" s="196" t="s">
        <v>69</v>
      </c>
      <c r="C19" s="197"/>
      <c r="E19" s="157"/>
    </row>
    <row r="20" spans="2:5" s="13" customFormat="1" ht="42.65" customHeight="1">
      <c r="B20" s="87" t="s">
        <v>41</v>
      </c>
      <c r="C20" s="88"/>
      <c r="E20" s="157"/>
    </row>
    <row r="21" spans="2:5" s="13" customFormat="1" ht="42.65" customHeight="1">
      <c r="E21" s="157"/>
    </row>
    <row r="22" spans="2:5" s="13" customFormat="1" ht="42.65" customHeight="1" thickBot="1">
      <c r="E22" s="158"/>
    </row>
  </sheetData>
  <mergeCells count="3">
    <mergeCell ref="F9:K9"/>
    <mergeCell ref="F10:K10"/>
    <mergeCell ref="B19:C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0A98-51A7-4E34-A666-CDD57C8F31E4}">
  <dimension ref="B2:N26"/>
  <sheetViews>
    <sheetView topLeftCell="A5" zoomScale="143" workbookViewId="0">
      <selection activeCell="B6" sqref="B6:E16"/>
    </sheetView>
  </sheetViews>
  <sheetFormatPr baseColWidth="10" defaultColWidth="10.90625" defaultRowHeight="14.5"/>
  <cols>
    <col min="1" max="1" width="10.90625" style="32"/>
    <col min="2" max="2" width="8" style="32" customWidth="1"/>
    <col min="3" max="3" width="25.453125" style="32" customWidth="1"/>
    <col min="4" max="4" width="14.6328125" style="32" customWidth="1"/>
    <col min="5" max="5" width="5.90625" style="32" customWidth="1"/>
    <col min="6" max="6" width="10.90625" style="32"/>
    <col min="7" max="7" width="9.453125" style="32" customWidth="1"/>
    <col min="8" max="8" width="8.81640625" style="32" customWidth="1"/>
    <col min="9" max="10" width="9" style="32" customWidth="1"/>
    <col min="11" max="11" width="14.08984375" style="32" customWidth="1"/>
    <col min="12" max="12" width="12" style="32" customWidth="1"/>
    <col min="13" max="13" width="12.6328125" style="32" customWidth="1"/>
    <col min="14" max="14" width="12.36328125" style="32" customWidth="1"/>
    <col min="15" max="16384" width="10.90625" style="32"/>
  </cols>
  <sheetData>
    <row r="2" spans="2:14">
      <c r="B2" s="198"/>
      <c r="C2" s="198"/>
      <c r="D2" s="198"/>
      <c r="E2" s="198"/>
      <c r="F2" s="198"/>
      <c r="G2" s="198"/>
      <c r="H2" s="198"/>
      <c r="I2" s="198"/>
      <c r="J2" s="109">
        <v>1.58</v>
      </c>
      <c r="K2" s="107" t="s">
        <v>87</v>
      </c>
    </row>
    <row r="3" spans="2:14">
      <c r="B3" s="33" t="s">
        <v>42</v>
      </c>
      <c r="J3" s="110">
        <v>1.5377000000000001</v>
      </c>
      <c r="K3" s="108" t="s">
        <v>88</v>
      </c>
      <c r="L3" s="78"/>
      <c r="M3" s="78"/>
    </row>
    <row r="4" spans="2:14" ht="15" thickBot="1">
      <c r="K4" s="91" t="s">
        <v>142</v>
      </c>
      <c r="L4" s="91">
        <v>40</v>
      </c>
      <c r="M4" s="33">
        <v>180</v>
      </c>
      <c r="N4" s="32">
        <f>SUM(L4:M4)</f>
        <v>220</v>
      </c>
    </row>
    <row r="5" spans="2:14" ht="42">
      <c r="B5" s="34">
        <v>1</v>
      </c>
      <c r="C5" s="35" t="s">
        <v>43</v>
      </c>
      <c r="D5" s="36" t="s">
        <v>0</v>
      </c>
      <c r="E5" s="36" t="s">
        <v>1</v>
      </c>
      <c r="F5" s="36" t="s">
        <v>44</v>
      </c>
      <c r="G5" s="36" t="s">
        <v>115</v>
      </c>
      <c r="H5" s="36" t="s">
        <v>116</v>
      </c>
      <c r="I5" s="37" t="s">
        <v>45</v>
      </c>
      <c r="J5" s="37" t="s">
        <v>46</v>
      </c>
      <c r="K5" s="89" t="s">
        <v>83</v>
      </c>
      <c r="L5" s="90" t="s">
        <v>128</v>
      </c>
      <c r="M5" s="132" t="s">
        <v>129</v>
      </c>
      <c r="N5" s="135" t="s">
        <v>130</v>
      </c>
    </row>
    <row r="6" spans="2:14">
      <c r="B6" s="38" t="s">
        <v>47</v>
      </c>
      <c r="C6" s="39" t="s">
        <v>48</v>
      </c>
      <c r="D6" s="40" t="s">
        <v>49</v>
      </c>
      <c r="E6" s="40">
        <v>1</v>
      </c>
      <c r="F6" s="41">
        <v>5250000</v>
      </c>
      <c r="G6" s="41"/>
      <c r="H6" s="41"/>
      <c r="I6" s="42">
        <f>F6</f>
        <v>5250000</v>
      </c>
      <c r="J6" s="41"/>
      <c r="K6" s="82">
        <f>E6*F6</f>
        <v>5250000</v>
      </c>
      <c r="L6" s="83">
        <f>K6/30*$L$4</f>
        <v>7000000</v>
      </c>
      <c r="M6" s="133">
        <f>K6/30*$M$4</f>
        <v>31500000</v>
      </c>
      <c r="N6" s="143">
        <f>SUM(L6:M6)</f>
        <v>38500000</v>
      </c>
    </row>
    <row r="7" spans="2:14">
      <c r="B7" s="38" t="s">
        <v>50</v>
      </c>
      <c r="C7" s="39" t="s">
        <v>51</v>
      </c>
      <c r="D7" s="40" t="s">
        <v>49</v>
      </c>
      <c r="E7" s="40">
        <v>1</v>
      </c>
      <c r="F7" s="41">
        <v>4900000</v>
      </c>
      <c r="G7" s="41"/>
      <c r="H7" s="41"/>
      <c r="I7" s="42">
        <f>F7</f>
        <v>4900000</v>
      </c>
      <c r="J7" s="42">
        <f>I7*$J$3</f>
        <v>7534730</v>
      </c>
      <c r="K7" s="82">
        <f>E7*J7</f>
        <v>7534730</v>
      </c>
      <c r="L7" s="83">
        <f>K7/30*$L$4</f>
        <v>10046306.666666666</v>
      </c>
      <c r="M7" s="133">
        <f t="shared" ref="M7:M16" si="0">K7/30*$M$4</f>
        <v>45208380</v>
      </c>
      <c r="N7" s="143">
        <f t="shared" ref="N7:N16" si="1">SUM(L7:M7)</f>
        <v>55254686.666666664</v>
      </c>
    </row>
    <row r="8" spans="2:14">
      <c r="B8" s="38" t="s">
        <v>52</v>
      </c>
      <c r="C8" s="39" t="s">
        <v>53</v>
      </c>
      <c r="D8" s="40" t="s">
        <v>49</v>
      </c>
      <c r="E8" s="40">
        <v>14</v>
      </c>
      <c r="F8" s="41">
        <v>2200000</v>
      </c>
      <c r="G8" s="41">
        <f>'PROYECC RECARGOS TH'!Q6</f>
        <v>2556414.9659863948</v>
      </c>
      <c r="H8" s="41">
        <v>249095</v>
      </c>
      <c r="I8" s="42">
        <f>SUM(G8:H8)</f>
        <v>2805509.9659863948</v>
      </c>
      <c r="J8" s="42">
        <f>I8*$J$2</f>
        <v>4432705.7462585038</v>
      </c>
      <c r="K8" s="82">
        <f>J8*E8</f>
        <v>62057880.447619051</v>
      </c>
      <c r="L8" s="83">
        <f t="shared" ref="L8:L16" si="2">K8/30*$L$4</f>
        <v>82743840.596825391</v>
      </c>
      <c r="M8" s="133">
        <f t="shared" si="0"/>
        <v>372347282.6857143</v>
      </c>
      <c r="N8" s="143">
        <f t="shared" si="1"/>
        <v>455091123.28253973</v>
      </c>
    </row>
    <row r="9" spans="2:14">
      <c r="B9" s="38" t="s">
        <v>54</v>
      </c>
      <c r="C9" s="15" t="s">
        <v>55</v>
      </c>
      <c r="D9" s="40" t="s">
        <v>49</v>
      </c>
      <c r="E9" s="40">
        <v>9</v>
      </c>
      <c r="F9" s="41">
        <v>2600000</v>
      </c>
      <c r="G9" s="41">
        <f>'PROYECC RECARGOS TH'!Q5</f>
        <v>2927613.7566137565</v>
      </c>
      <c r="H9" s="41">
        <v>249095</v>
      </c>
      <c r="I9" s="42">
        <f>SUM(G9:H9)</f>
        <v>3176708.7566137565</v>
      </c>
      <c r="J9" s="42">
        <f>I9*$J$2</f>
        <v>5019199.8354497356</v>
      </c>
      <c r="K9" s="82">
        <f>J9*E9</f>
        <v>45172798.519047618</v>
      </c>
      <c r="L9" s="83">
        <f t="shared" si="2"/>
        <v>60230398.025396824</v>
      </c>
      <c r="M9" s="133">
        <f t="shared" si="0"/>
        <v>271036791.11428571</v>
      </c>
      <c r="N9" s="143">
        <f t="shared" si="1"/>
        <v>331267189.13968253</v>
      </c>
    </row>
    <row r="10" spans="2:14">
      <c r="B10" s="38" t="s">
        <v>56</v>
      </c>
      <c r="C10" s="39" t="s">
        <v>57</v>
      </c>
      <c r="D10" s="40" t="s">
        <v>49</v>
      </c>
      <c r="E10" s="40">
        <v>4</v>
      </c>
      <c r="F10" s="41">
        <v>4000000</v>
      </c>
      <c r="G10" s="41"/>
      <c r="H10" s="41"/>
      <c r="I10" s="42">
        <f t="shared" ref="I10:I14" si="3">F10</f>
        <v>4000000</v>
      </c>
      <c r="J10" s="42"/>
      <c r="K10" s="82">
        <f>E10*I10</f>
        <v>16000000</v>
      </c>
      <c r="L10" s="83">
        <f t="shared" si="2"/>
        <v>21333333.333333336</v>
      </c>
      <c r="M10" s="133">
        <f t="shared" si="0"/>
        <v>96000000</v>
      </c>
      <c r="N10" s="143">
        <f t="shared" si="1"/>
        <v>117333333.33333334</v>
      </c>
    </row>
    <row r="11" spans="2:14">
      <c r="B11" s="38" t="s">
        <v>58</v>
      </c>
      <c r="C11" s="39" t="s">
        <v>59</v>
      </c>
      <c r="D11" s="44" t="s">
        <v>49</v>
      </c>
      <c r="E11" s="44">
        <v>4</v>
      </c>
      <c r="F11" s="41">
        <v>4000000</v>
      </c>
      <c r="G11" s="41"/>
      <c r="H11" s="41"/>
      <c r="I11" s="42">
        <f t="shared" si="3"/>
        <v>4000000</v>
      </c>
      <c r="J11" s="42"/>
      <c r="K11" s="82">
        <f>E11*I11</f>
        <v>16000000</v>
      </c>
      <c r="L11" s="83">
        <f t="shared" si="2"/>
        <v>21333333.333333336</v>
      </c>
      <c r="M11" s="133">
        <f t="shared" si="0"/>
        <v>96000000</v>
      </c>
      <c r="N11" s="143">
        <f t="shared" si="1"/>
        <v>117333333.33333334</v>
      </c>
    </row>
    <row r="12" spans="2:14">
      <c r="B12" s="38" t="s">
        <v>176</v>
      </c>
      <c r="C12" s="39" t="s">
        <v>61</v>
      </c>
      <c r="D12" s="40" t="s">
        <v>49</v>
      </c>
      <c r="E12" s="40">
        <v>3</v>
      </c>
      <c r="F12" s="41">
        <v>1750905</v>
      </c>
      <c r="G12" s="41"/>
      <c r="H12" s="41"/>
      <c r="I12" s="42">
        <f t="shared" si="3"/>
        <v>1750905</v>
      </c>
      <c r="J12" s="42"/>
      <c r="K12" s="82">
        <f>E12*I12</f>
        <v>5252715</v>
      </c>
      <c r="L12" s="83">
        <f t="shared" si="2"/>
        <v>7003620</v>
      </c>
      <c r="M12" s="133">
        <f t="shared" si="0"/>
        <v>31516290</v>
      </c>
      <c r="N12" s="143">
        <f t="shared" si="1"/>
        <v>38519910</v>
      </c>
    </row>
    <row r="13" spans="2:14">
      <c r="B13" s="38" t="s">
        <v>60</v>
      </c>
      <c r="C13" s="45" t="s">
        <v>63</v>
      </c>
      <c r="D13" s="40" t="s">
        <v>49</v>
      </c>
      <c r="E13" s="40">
        <v>3</v>
      </c>
      <c r="F13" s="41">
        <v>1750905</v>
      </c>
      <c r="G13" s="41"/>
      <c r="H13" s="41"/>
      <c r="I13" s="42">
        <f t="shared" si="3"/>
        <v>1750905</v>
      </c>
      <c r="J13" s="42"/>
      <c r="K13" s="82">
        <f>E13*I13</f>
        <v>5252715</v>
      </c>
      <c r="L13" s="83">
        <f t="shared" si="2"/>
        <v>7003620</v>
      </c>
      <c r="M13" s="133">
        <f t="shared" si="0"/>
        <v>31516290</v>
      </c>
      <c r="N13" s="143">
        <f t="shared" si="1"/>
        <v>38519910</v>
      </c>
    </row>
    <row r="14" spans="2:14" ht="35.15" customHeight="1">
      <c r="B14" s="38" t="s">
        <v>62</v>
      </c>
      <c r="C14" s="45" t="s">
        <v>114</v>
      </c>
      <c r="D14" s="40" t="s">
        <v>49</v>
      </c>
      <c r="E14" s="51">
        <v>6</v>
      </c>
      <c r="F14" s="41">
        <v>4000000</v>
      </c>
      <c r="G14" s="41"/>
      <c r="H14" s="41"/>
      <c r="I14" s="42">
        <f t="shared" si="3"/>
        <v>4000000</v>
      </c>
      <c r="K14" s="82">
        <f>E14*I14</f>
        <v>24000000</v>
      </c>
      <c r="L14" s="83">
        <f t="shared" si="2"/>
        <v>32000000</v>
      </c>
      <c r="M14" s="133">
        <f t="shared" si="0"/>
        <v>144000000</v>
      </c>
      <c r="N14" s="143">
        <f t="shared" si="1"/>
        <v>176000000</v>
      </c>
    </row>
    <row r="15" spans="2:14" ht="13.5" customHeight="1">
      <c r="B15" s="38" t="s">
        <v>175</v>
      </c>
      <c r="C15" s="39" t="s">
        <v>65</v>
      </c>
      <c r="D15" s="40" t="s">
        <v>49</v>
      </c>
      <c r="E15" s="40">
        <v>1</v>
      </c>
      <c r="F15" s="41">
        <v>2600000</v>
      </c>
      <c r="G15" s="41">
        <v>0</v>
      </c>
      <c r="H15" s="41">
        <v>249095</v>
      </c>
      <c r="I15" s="42">
        <f>SUM(F15:H15)</f>
        <v>2849095</v>
      </c>
      <c r="J15" s="42">
        <f>I15*$J$2</f>
        <v>4501570.1000000006</v>
      </c>
      <c r="K15" s="82">
        <f>J15*E15</f>
        <v>4501570.1000000006</v>
      </c>
      <c r="L15" s="83">
        <f t="shared" si="2"/>
        <v>6002093.4666666677</v>
      </c>
      <c r="M15" s="133">
        <f t="shared" si="0"/>
        <v>27009420.600000005</v>
      </c>
      <c r="N15" s="143">
        <f t="shared" si="1"/>
        <v>33011514.066666674</v>
      </c>
    </row>
    <row r="16" spans="2:14" ht="17.149999999999999" customHeight="1">
      <c r="B16" s="38" t="s">
        <v>64</v>
      </c>
      <c r="C16" s="39" t="s">
        <v>66</v>
      </c>
      <c r="D16" s="40" t="s">
        <v>49</v>
      </c>
      <c r="E16" s="40">
        <v>1</v>
      </c>
      <c r="F16" s="41">
        <v>3000000</v>
      </c>
      <c r="G16" s="41"/>
      <c r="H16" s="41"/>
      <c r="I16" s="42">
        <f>F16</f>
        <v>3000000</v>
      </c>
      <c r="J16" s="42"/>
      <c r="K16" s="82">
        <f>E16*I16</f>
        <v>3000000</v>
      </c>
      <c r="L16" s="131">
        <f t="shared" si="2"/>
        <v>4000000</v>
      </c>
      <c r="M16" s="134">
        <f t="shared" si="0"/>
        <v>18000000</v>
      </c>
      <c r="N16" s="143">
        <f t="shared" si="1"/>
        <v>22000000</v>
      </c>
    </row>
    <row r="17" spans="2:14">
      <c r="B17" s="199" t="s">
        <v>67</v>
      </c>
      <c r="C17" s="199"/>
      <c r="D17" s="199"/>
      <c r="E17" s="199"/>
      <c r="F17" s="199"/>
      <c r="G17" s="46"/>
      <c r="H17" s="46"/>
      <c r="I17" s="42"/>
      <c r="J17" s="42"/>
      <c r="K17" s="140">
        <f>SUM(K6:K16)</f>
        <v>194022409.06666666</v>
      </c>
      <c r="L17" s="141">
        <f>SUM(L6:L16)</f>
        <v>258696545.42222223</v>
      </c>
      <c r="M17" s="141">
        <f>SUM(M6:M16)</f>
        <v>1164134454.3999999</v>
      </c>
      <c r="N17" s="142">
        <f>SUM(N6:N16)</f>
        <v>1422830999.8222222</v>
      </c>
    </row>
    <row r="18" spans="2:14" ht="32.15" customHeight="1">
      <c r="B18" s="69"/>
      <c r="C18" s="200" t="s">
        <v>75</v>
      </c>
      <c r="D18" s="201"/>
      <c r="E18" s="201"/>
      <c r="F18" s="201"/>
      <c r="G18" s="99"/>
      <c r="H18" s="99"/>
      <c r="I18" s="70"/>
      <c r="J18" s="70"/>
      <c r="K18" s="71">
        <f>K17/200</f>
        <v>970112.04533333331</v>
      </c>
      <c r="L18" s="71"/>
      <c r="M18" s="71"/>
    </row>
    <row r="19" spans="2:14">
      <c r="C19" s="202" t="s">
        <v>120</v>
      </c>
      <c r="D19" s="202"/>
      <c r="E19" s="202"/>
      <c r="F19" s="202"/>
      <c r="G19" s="100"/>
      <c r="H19" s="100"/>
      <c r="I19" s="13"/>
      <c r="J19" s="13"/>
      <c r="L19" s="85"/>
      <c r="M19" s="49"/>
    </row>
    <row r="20" spans="2:14">
      <c r="C20" s="47" t="s">
        <v>121</v>
      </c>
      <c r="I20" s="50"/>
      <c r="J20" s="43"/>
      <c r="L20" s="48"/>
      <c r="M20" s="48"/>
    </row>
    <row r="21" spans="2:14">
      <c r="C21" s="47" t="s">
        <v>76</v>
      </c>
    </row>
    <row r="22" spans="2:14">
      <c r="C22" s="47" t="s">
        <v>78</v>
      </c>
    </row>
    <row r="23" spans="2:14">
      <c r="C23" s="47" t="s">
        <v>122</v>
      </c>
    </row>
    <row r="26" spans="2:14" ht="10" customHeight="1"/>
  </sheetData>
  <mergeCells count="4">
    <mergeCell ref="B2:I2"/>
    <mergeCell ref="B17:F17"/>
    <mergeCell ref="C18:F18"/>
    <mergeCell ref="C19:F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FDF77-8825-4233-9BF3-3FEED874C3FB}">
  <dimension ref="B1:P46"/>
  <sheetViews>
    <sheetView tabSelected="1" topLeftCell="C1" zoomScale="135" zoomScaleNormal="100" workbookViewId="0">
      <selection activeCell="E4" sqref="E4"/>
    </sheetView>
  </sheetViews>
  <sheetFormatPr baseColWidth="10" defaultRowHeight="14.5"/>
  <cols>
    <col min="2" max="2" width="23.26953125" customWidth="1"/>
    <col min="3" max="3" width="17.453125" customWidth="1"/>
    <col min="4" max="4" width="14.90625" customWidth="1"/>
    <col min="5" max="5" width="16.54296875" customWidth="1"/>
    <col min="6" max="6" width="17.453125" customWidth="1"/>
    <col min="7" max="7" width="15.36328125" customWidth="1"/>
    <col min="8" max="8" width="15.54296875" customWidth="1"/>
    <col min="9" max="9" width="13.90625" bestFit="1" customWidth="1"/>
    <col min="10" max="10" width="15.08984375" style="151" customWidth="1"/>
    <col min="11" max="11" width="15.90625" customWidth="1"/>
    <col min="12" max="12" width="15.1796875" customWidth="1"/>
    <col min="13" max="13" width="15.90625" customWidth="1"/>
    <col min="14" max="14" width="16.1796875" customWidth="1"/>
    <col min="15" max="16" width="12.54296875" bestFit="1" customWidth="1"/>
  </cols>
  <sheetData>
    <row r="1" spans="2:14">
      <c r="J1" t="s">
        <v>124</v>
      </c>
    </row>
    <row r="2" spans="2:14">
      <c r="J2" s="117">
        <v>40</v>
      </c>
      <c r="K2" s="117">
        <v>180</v>
      </c>
      <c r="L2" s="117">
        <f>SUM(J2:K2)</f>
        <v>220</v>
      </c>
    </row>
    <row r="3" spans="2:14">
      <c r="B3" s="223" t="s">
        <v>19</v>
      </c>
      <c r="C3" s="224"/>
      <c r="D3" s="224"/>
      <c r="E3" s="224"/>
      <c r="F3" s="225"/>
      <c r="G3" s="226" t="s">
        <v>178</v>
      </c>
      <c r="H3" s="228" t="s">
        <v>126</v>
      </c>
      <c r="I3" s="219" t="s">
        <v>128</v>
      </c>
      <c r="J3" s="219" t="s">
        <v>129</v>
      </c>
      <c r="K3" s="219" t="s">
        <v>130</v>
      </c>
    </row>
    <row r="4" spans="2:14" ht="50" customHeight="1">
      <c r="B4" s="68" t="s">
        <v>20</v>
      </c>
      <c r="C4" s="84" t="s">
        <v>43</v>
      </c>
      <c r="D4" s="84" t="s">
        <v>0</v>
      </c>
      <c r="E4" s="84" t="s">
        <v>1</v>
      </c>
      <c r="F4" s="84" t="s">
        <v>2</v>
      </c>
      <c r="G4" s="227"/>
      <c r="H4" s="229"/>
      <c r="I4" s="220"/>
      <c r="J4" s="220"/>
      <c r="K4" s="220"/>
    </row>
    <row r="5" spans="2:14">
      <c r="B5" s="230" t="s">
        <v>79</v>
      </c>
      <c r="C5" s="72" t="s">
        <v>3</v>
      </c>
      <c r="D5" s="111" t="s">
        <v>4</v>
      </c>
      <c r="E5" s="73">
        <v>200</v>
      </c>
      <c r="F5" s="74" t="s">
        <v>5</v>
      </c>
      <c r="G5" s="155">
        <v>7406.333333333333</v>
      </c>
      <c r="H5" s="115">
        <f>G5*E5*30</f>
        <v>44437999.999999993</v>
      </c>
      <c r="I5" s="116">
        <f>H5/30*$J$2</f>
        <v>59250666.666666657</v>
      </c>
      <c r="J5" s="138">
        <f>H5/30*$K$2</f>
        <v>266627999.99999997</v>
      </c>
      <c r="K5" s="138">
        <f>SUM(I5:J5)</f>
        <v>325878666.66666663</v>
      </c>
    </row>
    <row r="6" spans="2:14" ht="39" customHeight="1">
      <c r="B6" s="222"/>
      <c r="C6" s="72" t="s">
        <v>131</v>
      </c>
      <c r="D6" s="111" t="s">
        <v>4</v>
      </c>
      <c r="E6" s="73">
        <v>100</v>
      </c>
      <c r="F6" s="74" t="s">
        <v>5</v>
      </c>
      <c r="G6" s="155">
        <v>5454</v>
      </c>
      <c r="H6" s="115">
        <f>G6*E6*30</f>
        <v>16362000</v>
      </c>
      <c r="I6" s="138">
        <f>H6/30*$J$2</f>
        <v>21816000</v>
      </c>
      <c r="J6" s="138">
        <f>H6/30*$K$2</f>
        <v>98172000</v>
      </c>
      <c r="K6" s="138">
        <f t="shared" ref="K6:K10" si="0">SUM(I6:J6)</f>
        <v>119988000</v>
      </c>
    </row>
    <row r="7" spans="2:14">
      <c r="B7" s="222"/>
      <c r="C7" s="72" t="s">
        <v>6</v>
      </c>
      <c r="D7" s="111" t="s">
        <v>4</v>
      </c>
      <c r="E7" s="73">
        <v>200</v>
      </c>
      <c r="F7" s="74" t="s">
        <v>5</v>
      </c>
      <c r="G7" s="155">
        <v>13332</v>
      </c>
      <c r="H7" s="115">
        <f>G7*E7*30</f>
        <v>79992000</v>
      </c>
      <c r="I7" s="138">
        <f>H7/30*$J$2</f>
        <v>106656000</v>
      </c>
      <c r="J7" s="138">
        <f>H7/30*$K$2</f>
        <v>479952000</v>
      </c>
      <c r="K7" s="138">
        <f t="shared" si="0"/>
        <v>586608000</v>
      </c>
    </row>
    <row r="8" spans="2:14">
      <c r="B8" s="222"/>
      <c r="C8" s="72" t="s">
        <v>77</v>
      </c>
      <c r="D8" s="111" t="s">
        <v>4</v>
      </c>
      <c r="E8" s="73">
        <v>100</v>
      </c>
      <c r="F8" s="74" t="s">
        <v>5</v>
      </c>
      <c r="G8" s="155">
        <v>5454</v>
      </c>
      <c r="H8" s="115">
        <f>G8*E8*30</f>
        <v>16362000</v>
      </c>
      <c r="I8" s="138">
        <f>H8/30*$J$2</f>
        <v>21816000</v>
      </c>
      <c r="J8" s="138">
        <f>H8/30*$K$2</f>
        <v>98172000</v>
      </c>
      <c r="K8" s="138">
        <f t="shared" si="0"/>
        <v>119988000</v>
      </c>
    </row>
    <row r="9" spans="2:14" ht="15.5" customHeight="1">
      <c r="B9" s="222"/>
      <c r="C9" s="72" t="s">
        <v>7</v>
      </c>
      <c r="D9" s="111" t="s">
        <v>4</v>
      </c>
      <c r="E9" s="73">
        <v>200</v>
      </c>
      <c r="F9" s="74" t="s">
        <v>5</v>
      </c>
      <c r="G9" s="155">
        <v>11693.666666666666</v>
      </c>
      <c r="H9" s="115">
        <f>G9*E9*30</f>
        <v>70161999.999999985</v>
      </c>
      <c r="I9" s="138">
        <f>H9/30*$J$2</f>
        <v>93549333.333333313</v>
      </c>
      <c r="J9" s="138">
        <f>H9/30*$K$2</f>
        <v>420971999.99999994</v>
      </c>
      <c r="K9" s="138">
        <f t="shared" si="0"/>
        <v>514521333.33333325</v>
      </c>
    </row>
    <row r="10" spans="2:14">
      <c r="B10" s="221" t="s">
        <v>132</v>
      </c>
      <c r="C10" s="203"/>
      <c r="D10" s="203"/>
      <c r="E10" s="203"/>
      <c r="F10" s="203"/>
      <c r="G10" s="155"/>
      <c r="H10" s="138">
        <f>SUM(H5:H9)</f>
        <v>227316000</v>
      </c>
      <c r="I10" s="145">
        <f>SUM(I5:I9)</f>
        <v>303088000</v>
      </c>
      <c r="J10" s="145">
        <f>SUM(J5:J9)</f>
        <v>1363896000</v>
      </c>
      <c r="K10" s="145">
        <f t="shared" si="0"/>
        <v>1666984000</v>
      </c>
    </row>
    <row r="11" spans="2:14">
      <c r="B11" s="231" t="s">
        <v>133</v>
      </c>
      <c r="C11" s="190"/>
      <c r="D11" s="120"/>
      <c r="E11" s="121"/>
      <c r="F11" s="121"/>
      <c r="G11" s="152"/>
      <c r="H11" s="138"/>
      <c r="I11" s="118"/>
    </row>
    <row r="12" spans="2:14" ht="58.5" customHeight="1">
      <c r="B12" s="232"/>
      <c r="C12" s="191" t="s">
        <v>43</v>
      </c>
      <c r="D12" s="84" t="s">
        <v>0</v>
      </c>
      <c r="E12" s="84" t="s">
        <v>1</v>
      </c>
      <c r="F12" s="84" t="s">
        <v>2</v>
      </c>
      <c r="G12" s="67" t="s">
        <v>127</v>
      </c>
      <c r="H12" s="67" t="s">
        <v>127</v>
      </c>
      <c r="I12" s="112" t="s">
        <v>127</v>
      </c>
      <c r="J12" s="153" t="s">
        <v>125</v>
      </c>
      <c r="K12" s="122" t="s">
        <v>126</v>
      </c>
      <c r="L12" s="144" t="s">
        <v>128</v>
      </c>
      <c r="M12" s="144" t="s">
        <v>129</v>
      </c>
      <c r="N12" s="144" t="s">
        <v>130</v>
      </c>
    </row>
    <row r="13" spans="2:14" ht="55.5" customHeight="1">
      <c r="B13" s="123" t="s">
        <v>134</v>
      </c>
      <c r="C13" s="77" t="s">
        <v>80</v>
      </c>
      <c r="D13" s="111" t="s">
        <v>9</v>
      </c>
      <c r="E13" s="76">
        <v>200</v>
      </c>
      <c r="F13" s="111" t="s">
        <v>8</v>
      </c>
      <c r="G13" s="98">
        <v>379850</v>
      </c>
      <c r="H13" s="155">
        <v>398920</v>
      </c>
      <c r="I13" s="155">
        <v>395658</v>
      </c>
      <c r="J13" s="155">
        <f>+AVERAGE(G13,H13,I13)</f>
        <v>391476</v>
      </c>
      <c r="K13" s="189">
        <f>J13*E13</f>
        <v>78295200</v>
      </c>
      <c r="L13" s="124">
        <f>K13/30*$J$2</f>
        <v>104393600</v>
      </c>
      <c r="M13" s="124">
        <f>K13/30*$K$2</f>
        <v>469771200</v>
      </c>
      <c r="N13" s="124">
        <f>SUM(L13:M13)</f>
        <v>574164800</v>
      </c>
    </row>
    <row r="14" spans="2:14" hidden="1">
      <c r="B14" s="221" t="s">
        <v>18</v>
      </c>
      <c r="C14" s="203"/>
      <c r="D14" s="203"/>
      <c r="E14" s="203"/>
      <c r="F14" s="203"/>
      <c r="G14" s="117"/>
      <c r="H14" s="114"/>
      <c r="I14" s="118"/>
      <c r="J14" s="152"/>
      <c r="K14" s="162"/>
      <c r="L14" s="146">
        <f>SUM(L13)</f>
        <v>104393600</v>
      </c>
      <c r="M14" s="146">
        <f>SUM(M13)</f>
        <v>469771200</v>
      </c>
      <c r="N14" s="146">
        <f>SUM(L14:M14)</f>
        <v>574164800</v>
      </c>
    </row>
    <row r="15" spans="2:14" ht="21">
      <c r="B15" s="234" t="s">
        <v>135</v>
      </c>
      <c r="C15" s="84" t="s">
        <v>43</v>
      </c>
      <c r="D15" s="84" t="s">
        <v>0</v>
      </c>
      <c r="E15" s="84" t="s">
        <v>1</v>
      </c>
      <c r="F15" s="84" t="s">
        <v>2</v>
      </c>
      <c r="G15" s="67" t="s">
        <v>127</v>
      </c>
      <c r="H15" s="67" t="s">
        <v>127</v>
      </c>
      <c r="I15" s="112" t="s">
        <v>127</v>
      </c>
      <c r="J15" s="153" t="s">
        <v>125</v>
      </c>
      <c r="K15" s="112" t="s">
        <v>126</v>
      </c>
      <c r="L15" s="144" t="s">
        <v>128</v>
      </c>
      <c r="M15" s="144" t="s">
        <v>129</v>
      </c>
      <c r="N15" s="144" t="s">
        <v>130</v>
      </c>
    </row>
    <row r="16" spans="2:14" s="171" customFormat="1">
      <c r="B16" s="235"/>
      <c r="C16" s="163" t="s">
        <v>10</v>
      </c>
      <c r="D16" s="164" t="s">
        <v>4</v>
      </c>
      <c r="E16" s="165">
        <v>6000</v>
      </c>
      <c r="F16" s="166" t="s">
        <v>8</v>
      </c>
      <c r="G16" s="167">
        <v>650</v>
      </c>
      <c r="H16" s="168">
        <v>710</v>
      </c>
      <c r="I16" s="168">
        <v>698</v>
      </c>
      <c r="J16" s="168">
        <f t="shared" ref="J16:J20" si="1">+AVERAGE(G16,H16,I16)</f>
        <v>686</v>
      </c>
      <c r="K16" s="169">
        <f>E16*J16</f>
        <v>4116000</v>
      </c>
      <c r="L16" s="170">
        <f>K16/30*$J$2</f>
        <v>5488000</v>
      </c>
      <c r="M16" s="170">
        <f>K16/30*$K$2</f>
        <v>24696000</v>
      </c>
      <c r="N16" s="170">
        <f>SUM(L16:M16)</f>
        <v>30184000</v>
      </c>
    </row>
    <row r="17" spans="2:16">
      <c r="B17" s="235"/>
      <c r="C17" s="75" t="s">
        <v>12</v>
      </c>
      <c r="D17" s="74" t="s">
        <v>4</v>
      </c>
      <c r="E17" s="76">
        <v>40</v>
      </c>
      <c r="F17" s="111" t="s">
        <v>8</v>
      </c>
      <c r="G17" s="113">
        <v>15420</v>
      </c>
      <c r="H17" s="155">
        <v>16650</v>
      </c>
      <c r="I17" s="155">
        <v>16500</v>
      </c>
      <c r="J17" s="155">
        <f t="shared" si="1"/>
        <v>16190</v>
      </c>
      <c r="K17" s="115">
        <f t="shared" ref="K17:K20" si="2">E17*J17</f>
        <v>647600</v>
      </c>
      <c r="L17" s="138">
        <f>K17/30*$J$2</f>
        <v>863466.66666666674</v>
      </c>
      <c r="M17" s="138">
        <f>K17/30*$K$2</f>
        <v>3885600</v>
      </c>
      <c r="N17" s="138">
        <f t="shared" ref="N17:N20" si="3">SUM(L17:M17)</f>
        <v>4749066.666666667</v>
      </c>
    </row>
    <row r="18" spans="2:16">
      <c r="B18" s="235"/>
      <c r="C18" s="75" t="s">
        <v>13</v>
      </c>
      <c r="D18" s="74" t="s">
        <v>4</v>
      </c>
      <c r="E18" s="76">
        <v>40</v>
      </c>
      <c r="F18" s="111" t="s">
        <v>8</v>
      </c>
      <c r="G18" s="113">
        <v>6590</v>
      </c>
      <c r="H18" s="155">
        <v>7230</v>
      </c>
      <c r="I18" s="155">
        <v>7084</v>
      </c>
      <c r="J18" s="155">
        <f t="shared" si="1"/>
        <v>6968</v>
      </c>
      <c r="K18" s="115">
        <f t="shared" si="2"/>
        <v>278720</v>
      </c>
      <c r="L18" s="138">
        <f>K18/30*$J$2</f>
        <v>371626.66666666663</v>
      </c>
      <c r="M18" s="138">
        <f>K18/30*$K$2</f>
        <v>1672320</v>
      </c>
      <c r="N18" s="138">
        <f t="shared" si="3"/>
        <v>2043946.6666666665</v>
      </c>
    </row>
    <row r="19" spans="2:16">
      <c r="B19" s="235"/>
      <c r="C19" s="75" t="s">
        <v>14</v>
      </c>
      <c r="D19" s="74" t="s">
        <v>11</v>
      </c>
      <c r="E19" s="76">
        <v>40</v>
      </c>
      <c r="F19" s="111" t="s">
        <v>8</v>
      </c>
      <c r="G19" s="113">
        <v>29250</v>
      </c>
      <c r="H19" s="155">
        <v>31490</v>
      </c>
      <c r="I19" s="155">
        <v>31300</v>
      </c>
      <c r="J19" s="155">
        <f t="shared" si="1"/>
        <v>30680</v>
      </c>
      <c r="K19" s="115">
        <f t="shared" si="2"/>
        <v>1227200</v>
      </c>
      <c r="L19" s="138">
        <f>K19/30*$J$2</f>
        <v>1636266.6666666665</v>
      </c>
      <c r="M19" s="138">
        <f>K19/30*$K$2</f>
        <v>7363200</v>
      </c>
      <c r="N19" s="138">
        <f t="shared" si="3"/>
        <v>8999466.666666666</v>
      </c>
    </row>
    <row r="20" spans="2:16" ht="30" customHeight="1">
      <c r="B20" s="235"/>
      <c r="C20" s="77" t="s">
        <v>136</v>
      </c>
      <c r="D20" s="74" t="s">
        <v>4</v>
      </c>
      <c r="E20" s="76">
        <v>200</v>
      </c>
      <c r="F20" s="111" t="s">
        <v>137</v>
      </c>
      <c r="G20" s="113">
        <v>7350</v>
      </c>
      <c r="H20" s="155">
        <v>8090</v>
      </c>
      <c r="I20" s="155">
        <v>7960</v>
      </c>
      <c r="J20" s="155">
        <f t="shared" si="1"/>
        <v>7800</v>
      </c>
      <c r="K20" s="115">
        <f t="shared" si="2"/>
        <v>1560000</v>
      </c>
      <c r="L20" s="138">
        <v>0</v>
      </c>
      <c r="M20" s="138">
        <f>K20*3</f>
        <v>4680000</v>
      </c>
      <c r="N20" s="138">
        <f t="shared" si="3"/>
        <v>4680000</v>
      </c>
    </row>
    <row r="21" spans="2:16" ht="30" customHeight="1">
      <c r="B21" s="236"/>
      <c r="C21" s="77" t="s">
        <v>173</v>
      </c>
      <c r="D21" s="74" t="s">
        <v>4</v>
      </c>
      <c r="E21" s="76">
        <v>3600</v>
      </c>
      <c r="F21" s="161" t="s">
        <v>8</v>
      </c>
      <c r="G21" s="113">
        <v>1410</v>
      </c>
      <c r="H21" s="155">
        <v>1540</v>
      </c>
      <c r="I21" s="155">
        <v>1520</v>
      </c>
      <c r="J21" s="155">
        <f>AVERAGE(G21:I21)</f>
        <v>1490</v>
      </c>
      <c r="K21" s="115">
        <f>J21*E21</f>
        <v>5364000</v>
      </c>
      <c r="L21" s="124">
        <f>K21/30*J2</f>
        <v>7152000</v>
      </c>
      <c r="M21" s="124">
        <f>K21/30*K2</f>
        <v>32184000</v>
      </c>
      <c r="N21" s="124">
        <f>SUM(L21:M21)</f>
        <v>39336000</v>
      </c>
    </row>
    <row r="22" spans="2:16" hidden="1">
      <c r="B22" s="221" t="s">
        <v>16</v>
      </c>
      <c r="C22" s="222"/>
      <c r="D22" s="222"/>
      <c r="E22" s="222"/>
      <c r="F22" s="222"/>
      <c r="G22" s="117"/>
      <c r="H22" s="155"/>
      <c r="I22" s="155"/>
      <c r="J22" s="155"/>
      <c r="K22" s="169">
        <f>SUM(K16:K21)</f>
        <v>13193520</v>
      </c>
      <c r="L22" s="145">
        <f>SUM(L16:L21)</f>
        <v>15511360</v>
      </c>
      <c r="M22" s="145">
        <f>SUM(M16:M21)</f>
        <v>74481120</v>
      </c>
      <c r="N22" s="145">
        <f>SUM(N16:N21)</f>
        <v>89992480</v>
      </c>
      <c r="O22" s="116"/>
      <c r="P22" s="116"/>
    </row>
    <row r="23" spans="2:16" ht="21">
      <c r="B23" s="233" t="s">
        <v>177</v>
      </c>
      <c r="C23" s="84" t="s">
        <v>43</v>
      </c>
      <c r="D23" s="84" t="s">
        <v>0</v>
      </c>
      <c r="E23" s="84" t="s">
        <v>1</v>
      </c>
      <c r="F23" s="84" t="s">
        <v>2</v>
      </c>
      <c r="G23" s="67" t="s">
        <v>127</v>
      </c>
      <c r="H23" s="67" t="s">
        <v>127</v>
      </c>
      <c r="I23" s="112" t="s">
        <v>127</v>
      </c>
      <c r="J23" s="153" t="s">
        <v>125</v>
      </c>
      <c r="K23" s="112" t="s">
        <v>126</v>
      </c>
      <c r="L23" s="144" t="s">
        <v>128</v>
      </c>
      <c r="M23" s="144" t="s">
        <v>129</v>
      </c>
      <c r="N23" s="144" t="s">
        <v>130</v>
      </c>
    </row>
    <row r="24" spans="2:16" ht="20">
      <c r="B24" s="233"/>
      <c r="C24" s="77" t="s">
        <v>15</v>
      </c>
      <c r="D24" s="111" t="s">
        <v>4</v>
      </c>
      <c r="E24" s="76">
        <v>2</v>
      </c>
      <c r="F24" s="111" t="s">
        <v>8</v>
      </c>
      <c r="G24" s="98">
        <v>7895000</v>
      </c>
      <c r="H24" s="155">
        <v>8245680</v>
      </c>
      <c r="I24" s="155">
        <v>8170000</v>
      </c>
      <c r="J24" s="155">
        <f>+AVERAGE(G24,H24,I24)</f>
        <v>8103560</v>
      </c>
      <c r="K24" s="115">
        <f>E24*J24</f>
        <v>16207120</v>
      </c>
      <c r="L24" s="147">
        <f>K24/30*$J$2</f>
        <v>21609493.333333336</v>
      </c>
      <c r="M24" s="147">
        <f>K24/30*$K$2</f>
        <v>97242720</v>
      </c>
      <c r="N24" s="147">
        <f>SUM(L24:M24)</f>
        <v>118852213.33333334</v>
      </c>
    </row>
    <row r="25" spans="2:16">
      <c r="B25" s="221" t="s">
        <v>17</v>
      </c>
      <c r="C25" s="222"/>
      <c r="D25" s="222"/>
      <c r="E25" s="222"/>
      <c r="F25" s="222"/>
      <c r="G25" s="117"/>
      <c r="H25" s="114"/>
      <c r="I25" s="118"/>
      <c r="J25" s="152"/>
      <c r="K25" s="117"/>
      <c r="L25" s="145">
        <f>SUM(L24:L24)</f>
        <v>21609493.333333336</v>
      </c>
      <c r="M25" s="145">
        <f>SUM(M24:M24)</f>
        <v>97242720</v>
      </c>
      <c r="N25" s="145">
        <f>SUM(N24:N24)</f>
        <v>118852213.33333334</v>
      </c>
    </row>
    <row r="26" spans="2:16" ht="15" thickBot="1">
      <c r="B26" s="126"/>
      <c r="C26" s="127"/>
      <c r="D26" s="127"/>
      <c r="E26" s="127"/>
      <c r="F26" s="127"/>
    </row>
    <row r="27" spans="2:16" ht="15" thickBot="1">
      <c r="J27" s="154"/>
      <c r="K27" s="139"/>
      <c r="L27" s="125"/>
      <c r="M27" s="125"/>
      <c r="N27" s="125"/>
    </row>
    <row r="28" spans="2:16">
      <c r="B28" s="1"/>
      <c r="C28" s="205" t="s">
        <v>141</v>
      </c>
      <c r="D28" s="206"/>
      <c r="E28" s="148" t="s">
        <v>128</v>
      </c>
      <c r="F28" s="149" t="s">
        <v>129</v>
      </c>
      <c r="G28" s="150" t="s">
        <v>130</v>
      </c>
      <c r="K28" s="116"/>
      <c r="L28" s="71"/>
      <c r="M28" s="71"/>
      <c r="N28" s="128"/>
    </row>
    <row r="29" spans="2:16" ht="19" customHeight="1">
      <c r="B29" s="1"/>
      <c r="C29" s="209" t="str">
        <f>B4</f>
        <v>1. ALIMENTACION</v>
      </c>
      <c r="D29" s="208"/>
      <c r="E29" s="136">
        <f>I10</f>
        <v>303088000</v>
      </c>
      <c r="F29" s="136">
        <f>J10</f>
        <v>1363896000</v>
      </c>
      <c r="G29" s="136">
        <f>SUM(E29:F29)</f>
        <v>1666984000</v>
      </c>
      <c r="K29" s="116"/>
      <c r="L29" s="119"/>
      <c r="M29" s="119"/>
      <c r="N29" s="119"/>
    </row>
    <row r="30" spans="2:16">
      <c r="B30" s="1"/>
      <c r="C30" s="209" t="str">
        <f>B13</f>
        <v>2.1 ALOJAMIENTO</v>
      </c>
      <c r="D30" s="208"/>
      <c r="E30" s="136">
        <f>L14</f>
        <v>104393600</v>
      </c>
      <c r="F30" s="136">
        <f>M14</f>
        <v>469771200</v>
      </c>
      <c r="G30" s="136">
        <f>SUM(E30:F30)</f>
        <v>574164800</v>
      </c>
      <c r="K30" s="116"/>
      <c r="M30" s="128"/>
    </row>
    <row r="31" spans="2:16" ht="15.5">
      <c r="B31" s="129"/>
      <c r="C31" s="209" t="str">
        <f>B15</f>
        <v xml:space="preserve">2.2 KIT DE ASEO </v>
      </c>
      <c r="D31" s="208"/>
      <c r="E31" s="136">
        <f>L22</f>
        <v>15511360</v>
      </c>
      <c r="F31" s="136">
        <f>M22</f>
        <v>74481120</v>
      </c>
      <c r="G31" s="136">
        <f>SUM(E31:F31)</f>
        <v>89992480</v>
      </c>
      <c r="K31" s="116"/>
      <c r="L31" s="116"/>
      <c r="M31" s="116"/>
      <c r="N31" s="116"/>
    </row>
    <row r="32" spans="2:16" ht="15">
      <c r="B32" s="130"/>
      <c r="C32" s="209" t="str">
        <f>B23</f>
        <v>2.3 TRANSPORTE</v>
      </c>
      <c r="D32" s="208"/>
      <c r="E32" s="136">
        <f>L25</f>
        <v>21609493.333333336</v>
      </c>
      <c r="F32" s="136">
        <f>M25</f>
        <v>97242720</v>
      </c>
      <c r="G32" s="136">
        <f>SUM(E32:F32)</f>
        <v>118852213.33333334</v>
      </c>
      <c r="K32" s="116"/>
      <c r="L32" s="116"/>
      <c r="M32" s="116"/>
      <c r="N32" s="116"/>
    </row>
    <row r="33" spans="2:11" ht="16">
      <c r="B33" s="129"/>
      <c r="C33" s="207" t="s">
        <v>138</v>
      </c>
      <c r="D33" s="208"/>
      <c r="E33" s="137">
        <f>SUM(E29:E32)</f>
        <v>444602453.33333331</v>
      </c>
      <c r="F33" s="137">
        <f>SUM(F29:F32)</f>
        <v>2005391040</v>
      </c>
      <c r="G33" s="137">
        <f>SUM(G29:G32)</f>
        <v>2449993493.3333335</v>
      </c>
      <c r="K33" s="116"/>
    </row>
    <row r="34" spans="2:11">
      <c r="B34" s="1"/>
      <c r="C34" s="209" t="s">
        <v>74</v>
      </c>
      <c r="D34" s="208"/>
      <c r="E34" s="137">
        <f>'TALENTO HUMANO'!L17</f>
        <v>258696545.42222223</v>
      </c>
      <c r="F34" s="137">
        <f>'TALENTO HUMANO'!M17</f>
        <v>1164134454.3999999</v>
      </c>
      <c r="G34" s="137">
        <f>SUM(E34:F34)</f>
        <v>1422830999.822222</v>
      </c>
    </row>
    <row r="35" spans="2:11">
      <c r="C35" s="210" t="s">
        <v>139</v>
      </c>
      <c r="D35" s="211"/>
      <c r="E35" s="182">
        <f>SUM(E33:E34)</f>
        <v>703298998.75555551</v>
      </c>
      <c r="F35" s="182">
        <f>SUM(F33:F34)</f>
        <v>3169525494.3999996</v>
      </c>
      <c r="G35" s="182">
        <f>SUM(G33:G34)</f>
        <v>3872824493.1555557</v>
      </c>
      <c r="H35" s="119"/>
    </row>
    <row r="36" spans="2:11" ht="29" customHeight="1">
      <c r="C36" s="204" t="s">
        <v>171</v>
      </c>
      <c r="D36" s="204"/>
      <c r="E36" s="183">
        <v>0</v>
      </c>
      <c r="F36" s="184">
        <f>(F34*5%)</f>
        <v>58206722.719999999</v>
      </c>
      <c r="G36" s="185">
        <f>F36</f>
        <v>58206722.719999999</v>
      </c>
    </row>
    <row r="37" spans="2:11" ht="16.5" customHeight="1">
      <c r="C37" s="212" t="s">
        <v>139</v>
      </c>
      <c r="D37" s="204"/>
      <c r="E37" s="182">
        <f>SUM(E35:E36)</f>
        <v>703298998.75555551</v>
      </c>
      <c r="F37" s="182">
        <f>SUM(F35:F36)</f>
        <v>3227732217.1199994</v>
      </c>
      <c r="G37" s="182">
        <f>SUM(G35:G36)</f>
        <v>3931031215.8755555</v>
      </c>
      <c r="H37" s="119"/>
    </row>
    <row r="38" spans="2:11" ht="26" customHeight="1" thickBot="1">
      <c r="C38" s="215" t="s">
        <v>140</v>
      </c>
      <c r="D38" s="216"/>
      <c r="E38" s="186">
        <f>E37*10%</f>
        <v>70329899.87555556</v>
      </c>
      <c r="F38" s="186">
        <f>F37*10%</f>
        <v>322773221.71199995</v>
      </c>
      <c r="G38" s="186">
        <f>SUM(E38:F38)</f>
        <v>393103121.58755553</v>
      </c>
    </row>
    <row r="39" spans="2:11" ht="15" thickBot="1">
      <c r="C39" s="217" t="s">
        <v>170</v>
      </c>
      <c r="D39" s="218"/>
      <c r="E39" s="187">
        <f>SUM(E37:E38)</f>
        <v>773628898.63111103</v>
      </c>
      <c r="F39" s="187">
        <f>SUM(F37:F38)</f>
        <v>3550505438.8319993</v>
      </c>
      <c r="G39" s="188">
        <f>SUM(G37:G38)</f>
        <v>4324134337.4631109</v>
      </c>
      <c r="H39" s="116"/>
    </row>
    <row r="40" spans="2:11" s="173" customFormat="1" ht="24" customHeight="1">
      <c r="C40" s="213"/>
      <c r="D40" s="214"/>
      <c r="E40" s="177"/>
      <c r="F40" s="180"/>
      <c r="G40" s="176"/>
      <c r="H40" s="175"/>
      <c r="I40" s="174"/>
      <c r="J40" s="174"/>
    </row>
    <row r="41" spans="2:11" s="173" customFormat="1" ht="29" customHeight="1">
      <c r="C41" s="213"/>
      <c r="D41" s="214"/>
      <c r="E41" s="181"/>
      <c r="F41" s="179" t="s">
        <v>174</v>
      </c>
      <c r="G41" s="125">
        <f>G39/200/7.33</f>
        <v>2949614.1456092158</v>
      </c>
      <c r="H41" s="177"/>
      <c r="I41" s="174"/>
      <c r="J41" s="174"/>
    </row>
    <row r="42" spans="2:11">
      <c r="B42" s="172"/>
      <c r="C42" s="172"/>
      <c r="D42" s="172"/>
      <c r="E42" s="178">
        <v>0</v>
      </c>
      <c r="F42" s="172"/>
      <c r="G42" s="116"/>
      <c r="H42" s="116"/>
    </row>
    <row r="43" spans="2:11">
      <c r="C43" s="203" t="s">
        <v>172</v>
      </c>
      <c r="D43" s="203"/>
      <c r="E43" s="203"/>
      <c r="F43" s="203"/>
      <c r="G43" s="203"/>
    </row>
    <row r="44" spans="2:11">
      <c r="C44" s="203"/>
      <c r="D44" s="203"/>
      <c r="E44" s="203"/>
      <c r="F44" s="203"/>
      <c r="G44" s="203"/>
    </row>
    <row r="46" spans="2:11">
      <c r="F46" s="116"/>
    </row>
  </sheetData>
  <mergeCells count="29">
    <mergeCell ref="I3:I4"/>
    <mergeCell ref="J3:J4"/>
    <mergeCell ref="K3:K4"/>
    <mergeCell ref="C29:D29"/>
    <mergeCell ref="C30:D30"/>
    <mergeCell ref="B25:F25"/>
    <mergeCell ref="B3:F3"/>
    <mergeCell ref="G3:G4"/>
    <mergeCell ref="H3:H4"/>
    <mergeCell ref="B5:B9"/>
    <mergeCell ref="B10:F10"/>
    <mergeCell ref="B11:B12"/>
    <mergeCell ref="B14:F14"/>
    <mergeCell ref="B22:F22"/>
    <mergeCell ref="B23:B24"/>
    <mergeCell ref="B15:B21"/>
    <mergeCell ref="C43:G44"/>
    <mergeCell ref="C36:D36"/>
    <mergeCell ref="C28:D28"/>
    <mergeCell ref="C33:D33"/>
    <mergeCell ref="C34:D34"/>
    <mergeCell ref="C35:D35"/>
    <mergeCell ref="C37:D37"/>
    <mergeCell ref="C41:D41"/>
    <mergeCell ref="C38:D38"/>
    <mergeCell ref="C40:D40"/>
    <mergeCell ref="C39:D39"/>
    <mergeCell ref="C31:D31"/>
    <mergeCell ref="C32:D32"/>
  </mergeCells>
  <pageMargins left="0.7" right="0.7" top="0.75" bottom="0.75" header="0.3" footer="0.3"/>
  <pageSetup orientation="portrait" horizontalDpi="0" verticalDpi="0" r:id="rId1"/>
  <ignoredErrors>
    <ignoredError sqref="G33 G35 F36:G36 F38:G38"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0"/>
  <sheetViews>
    <sheetView topLeftCell="A12" workbookViewId="0">
      <selection activeCell="J19" sqref="J19"/>
    </sheetView>
  </sheetViews>
  <sheetFormatPr baseColWidth="10" defaultColWidth="14.453125" defaultRowHeight="15" customHeight="1"/>
  <cols>
    <col min="1" max="2" width="4.90625" style="55" customWidth="1"/>
    <col min="3" max="3" width="17.08984375" style="55" customWidth="1"/>
    <col min="4" max="4" width="14.08984375" style="55" customWidth="1"/>
    <col min="5" max="5" width="27" style="55" customWidth="1"/>
    <col min="6" max="6" width="11" style="55" customWidth="1"/>
    <col min="7" max="7" width="26.453125" style="55" customWidth="1"/>
    <col min="8" max="8" width="11.08984375" style="55" customWidth="1"/>
    <col min="9" max="9" width="12.90625" style="55" customWidth="1"/>
    <col min="10" max="10" width="16.08984375" style="55" customWidth="1"/>
    <col min="11" max="11" width="21.36328125" style="55" customWidth="1"/>
    <col min="12" max="12" width="15.453125" style="55" customWidth="1"/>
    <col min="13" max="13" width="16.08984375" style="55" customWidth="1"/>
    <col min="14" max="14" width="22" style="55" customWidth="1"/>
    <col min="15" max="16384" width="14.453125" style="55"/>
  </cols>
  <sheetData>
    <row r="1" spans="1:16" ht="14.25" customHeight="1"/>
    <row r="2" spans="1:16" ht="14.25" customHeight="1">
      <c r="B2" s="56" t="s">
        <v>113</v>
      </c>
      <c r="C2" s="57"/>
      <c r="D2" s="57"/>
      <c r="E2" s="57"/>
      <c r="F2" s="58">
        <v>1750905</v>
      </c>
    </row>
    <row r="3" spans="1:16" ht="14.25" customHeight="1">
      <c r="B3" s="56" t="s">
        <v>70</v>
      </c>
      <c r="C3" s="57"/>
      <c r="D3" s="57"/>
      <c r="E3" s="57"/>
      <c r="F3" s="59">
        <v>249095</v>
      </c>
    </row>
    <row r="4" spans="1:16" ht="14.25" customHeight="1">
      <c r="A4" s="60"/>
      <c r="B4" s="97"/>
      <c r="C4" s="86" t="s">
        <v>85</v>
      </c>
      <c r="D4" s="86" t="s">
        <v>86</v>
      </c>
      <c r="E4" s="86" t="s">
        <v>87</v>
      </c>
      <c r="F4" s="86" t="s">
        <v>88</v>
      </c>
      <c r="G4" s="86" t="s">
        <v>89</v>
      </c>
      <c r="H4" s="104" t="s">
        <v>117</v>
      </c>
      <c r="I4" s="61"/>
      <c r="O4" s="62"/>
    </row>
    <row r="5" spans="1:16" ht="14.25" customHeight="1">
      <c r="A5" s="60"/>
      <c r="B5" s="97"/>
      <c r="C5" s="93" t="s">
        <v>90</v>
      </c>
      <c r="D5" s="92"/>
      <c r="E5" s="92"/>
      <c r="F5" s="92"/>
      <c r="G5" s="92"/>
      <c r="H5" s="102"/>
      <c r="I5" s="61"/>
    </row>
    <row r="6" spans="1:16" ht="14.25" customHeight="1">
      <c r="A6" s="60"/>
      <c r="B6" s="97"/>
      <c r="C6" s="92" t="s">
        <v>71</v>
      </c>
      <c r="D6" s="94">
        <v>8.3299999999999999E-2</v>
      </c>
      <c r="E6" s="94">
        <v>8.3299999999999999E-2</v>
      </c>
      <c r="F6" s="94">
        <v>8.3299999999999999E-2</v>
      </c>
      <c r="G6" s="92" t="s">
        <v>91</v>
      </c>
      <c r="H6" s="102"/>
      <c r="I6" s="61"/>
    </row>
    <row r="7" spans="1:16" ht="34.4" customHeight="1">
      <c r="A7" s="60"/>
      <c r="B7" s="97"/>
      <c r="C7" s="92" t="s">
        <v>92</v>
      </c>
      <c r="D7" s="94">
        <v>0.01</v>
      </c>
      <c r="E7" s="94">
        <v>0.01</v>
      </c>
      <c r="F7" s="94">
        <v>0.01</v>
      </c>
      <c r="G7" s="92" t="s">
        <v>93</v>
      </c>
      <c r="H7" s="102"/>
      <c r="I7" s="61"/>
      <c r="O7" s="62"/>
    </row>
    <row r="8" spans="1:16" ht="14.25" customHeight="1">
      <c r="A8" s="60"/>
      <c r="B8" s="97"/>
      <c r="C8" s="92" t="s">
        <v>94</v>
      </c>
      <c r="D8" s="94">
        <v>8.3299999999999999E-2</v>
      </c>
      <c r="E8" s="94">
        <v>8.3299999999999999E-2</v>
      </c>
      <c r="F8" s="94">
        <v>8.3299999999999999E-2</v>
      </c>
      <c r="G8" s="92" t="s">
        <v>95</v>
      </c>
      <c r="H8" s="102"/>
      <c r="I8" s="61"/>
      <c r="O8" s="62"/>
    </row>
    <row r="9" spans="1:16" ht="14.25" customHeight="1">
      <c r="A9" s="60"/>
      <c r="B9" s="97"/>
      <c r="C9" s="92" t="s">
        <v>96</v>
      </c>
      <c r="D9" s="94">
        <v>4.1700000000000001E-2</v>
      </c>
      <c r="E9" s="94">
        <v>4.1700000000000001E-2</v>
      </c>
      <c r="F9" s="94">
        <v>4.1700000000000001E-2</v>
      </c>
      <c r="G9" s="92" t="s">
        <v>97</v>
      </c>
      <c r="H9" s="102"/>
      <c r="I9" s="61"/>
      <c r="O9" s="62"/>
    </row>
    <row r="10" spans="1:16" ht="14.25" customHeight="1">
      <c r="A10" s="60"/>
      <c r="B10" s="97"/>
      <c r="C10" s="92" t="s">
        <v>98</v>
      </c>
      <c r="D10" s="94">
        <v>0.04</v>
      </c>
      <c r="E10" s="94">
        <v>0.04</v>
      </c>
      <c r="F10" s="94">
        <v>0</v>
      </c>
      <c r="G10" s="92" t="s">
        <v>99</v>
      </c>
      <c r="H10" s="102"/>
      <c r="I10" s="61"/>
      <c r="O10" s="62"/>
    </row>
    <row r="11" spans="1:16" ht="14.25" customHeight="1">
      <c r="A11" s="60"/>
      <c r="B11" s="97"/>
      <c r="C11" s="93" t="s">
        <v>100</v>
      </c>
      <c r="D11" s="92"/>
      <c r="E11" s="92"/>
      <c r="F11" s="92"/>
      <c r="G11" s="92"/>
      <c r="H11" s="102"/>
      <c r="I11" s="61"/>
      <c r="O11" s="62"/>
    </row>
    <row r="12" spans="1:16" ht="14.25" customHeight="1">
      <c r="A12" s="60"/>
      <c r="B12" s="97"/>
      <c r="C12" s="92" t="s">
        <v>101</v>
      </c>
      <c r="D12" s="94">
        <v>8.5000000000000006E-2</v>
      </c>
      <c r="E12" s="94">
        <v>8.5000000000000006E-2</v>
      </c>
      <c r="F12" s="94">
        <v>8.5000000000000006E-2</v>
      </c>
      <c r="G12" s="92" t="s">
        <v>102</v>
      </c>
      <c r="H12" s="102"/>
      <c r="I12" s="61"/>
      <c r="P12" s="63"/>
    </row>
    <row r="13" spans="1:16" ht="14.25" customHeight="1">
      <c r="A13" s="60"/>
      <c r="B13" s="97"/>
      <c r="C13" s="92" t="s">
        <v>103</v>
      </c>
      <c r="D13" s="94">
        <v>0.12</v>
      </c>
      <c r="E13" s="94">
        <v>0.12</v>
      </c>
      <c r="F13" s="94">
        <v>0.12</v>
      </c>
      <c r="G13" s="92" t="s">
        <v>104</v>
      </c>
      <c r="H13" s="102"/>
      <c r="I13" s="61"/>
    </row>
    <row r="14" spans="1:16" ht="14.25" customHeight="1">
      <c r="A14" s="60"/>
      <c r="B14" s="97"/>
      <c r="C14" s="92" t="s">
        <v>123</v>
      </c>
      <c r="D14" s="101">
        <v>2.436E-2</v>
      </c>
      <c r="E14" s="101">
        <v>2.436E-2</v>
      </c>
      <c r="F14" s="101">
        <v>2.436E-2</v>
      </c>
      <c r="G14" s="92" t="s">
        <v>105</v>
      </c>
      <c r="H14" s="102"/>
      <c r="I14" s="61"/>
      <c r="O14" s="62"/>
    </row>
    <row r="15" spans="1:16" ht="14.25" customHeight="1">
      <c r="A15" s="60"/>
      <c r="B15" s="97"/>
      <c r="C15" s="93" t="s">
        <v>72</v>
      </c>
      <c r="D15" s="92"/>
      <c r="E15" s="92"/>
      <c r="F15" s="92"/>
      <c r="G15" s="92"/>
      <c r="H15" s="102"/>
      <c r="I15" s="61"/>
      <c r="J15" s="61"/>
      <c r="K15" s="61"/>
      <c r="L15" s="61"/>
      <c r="M15" s="61"/>
      <c r="N15" s="61"/>
      <c r="O15" s="62"/>
    </row>
    <row r="16" spans="1:16" ht="14.25" customHeight="1">
      <c r="A16" s="60"/>
      <c r="B16" s="97"/>
      <c r="C16" s="92" t="s">
        <v>106</v>
      </c>
      <c r="D16" s="94">
        <v>0.04</v>
      </c>
      <c r="E16" s="94">
        <v>0.04</v>
      </c>
      <c r="F16" s="94">
        <v>0.04</v>
      </c>
      <c r="G16" s="92" t="s">
        <v>107</v>
      </c>
      <c r="H16" s="103"/>
      <c r="I16" s="61"/>
      <c r="J16" s="61"/>
      <c r="K16" s="61"/>
      <c r="L16" s="60"/>
      <c r="M16" s="60"/>
      <c r="N16" s="60"/>
      <c r="P16" s="63"/>
    </row>
    <row r="17" spans="1:16" ht="14.25" customHeight="1">
      <c r="A17" s="60"/>
      <c r="B17" s="97"/>
      <c r="C17" s="92" t="s">
        <v>108</v>
      </c>
      <c r="D17" s="94">
        <v>0.02</v>
      </c>
      <c r="E17" s="94">
        <v>0.02</v>
      </c>
      <c r="F17" s="94">
        <v>0.02</v>
      </c>
      <c r="G17" s="92" t="s">
        <v>109</v>
      </c>
      <c r="H17" s="102"/>
      <c r="I17" s="61"/>
      <c r="J17" s="61"/>
      <c r="K17" s="61"/>
      <c r="L17" s="61"/>
      <c r="M17" s="61"/>
      <c r="N17" s="61"/>
      <c r="O17" s="62"/>
      <c r="P17" s="63"/>
    </row>
    <row r="18" spans="1:16" ht="14.25" customHeight="1">
      <c r="A18" s="60"/>
      <c r="B18" s="97"/>
      <c r="C18" s="92" t="s">
        <v>110</v>
      </c>
      <c r="D18" s="94">
        <v>0.03</v>
      </c>
      <c r="E18" s="94">
        <v>0.03</v>
      </c>
      <c r="F18" s="94">
        <v>0.03</v>
      </c>
      <c r="G18" s="92" t="s">
        <v>111</v>
      </c>
      <c r="H18" s="102"/>
      <c r="I18" s="61"/>
      <c r="J18" s="61"/>
      <c r="K18" s="61"/>
      <c r="L18" s="60"/>
      <c r="M18" s="60"/>
      <c r="N18" s="60"/>
      <c r="P18" s="64"/>
    </row>
    <row r="19" spans="1:16" ht="14.25" customHeight="1">
      <c r="A19" s="60"/>
      <c r="B19" s="97"/>
      <c r="C19" s="93" t="s">
        <v>112</v>
      </c>
      <c r="D19" s="92"/>
      <c r="E19" s="96">
        <f>SUBTOTAL(109,E5:E18)</f>
        <v>0.57766000000000006</v>
      </c>
      <c r="F19" s="95">
        <f>SUBTOTAL(109,F5:F18)</f>
        <v>0.53766000000000003</v>
      </c>
      <c r="G19" s="92"/>
      <c r="H19" s="102"/>
      <c r="I19" s="61"/>
      <c r="J19" s="61"/>
      <c r="K19" s="61"/>
      <c r="L19" s="60"/>
      <c r="M19" s="60"/>
      <c r="N19" s="60"/>
      <c r="P19" s="64"/>
    </row>
    <row r="20" spans="1:16" ht="14.25" customHeight="1">
      <c r="A20" s="60"/>
      <c r="B20" s="60"/>
      <c r="C20" s="60"/>
      <c r="D20" s="65"/>
      <c r="E20" s="65"/>
      <c r="F20" s="65"/>
      <c r="G20" s="60"/>
      <c r="H20" s="60"/>
      <c r="I20" s="61"/>
      <c r="J20" s="61"/>
      <c r="K20" s="60"/>
      <c r="L20" s="60"/>
      <c r="M20" s="60"/>
      <c r="N20" s="60"/>
    </row>
    <row r="21" spans="1:16" ht="14.25" customHeight="1">
      <c r="A21" s="60"/>
      <c r="B21" s="60"/>
      <c r="C21" s="105" t="s">
        <v>73</v>
      </c>
      <c r="D21" s="106"/>
      <c r="E21" s="65"/>
      <c r="F21" s="65"/>
      <c r="G21" s="60"/>
      <c r="H21" s="60"/>
      <c r="I21" s="60"/>
      <c r="J21" s="60"/>
      <c r="K21" s="60"/>
      <c r="L21" s="60"/>
      <c r="M21" s="60"/>
      <c r="N21" s="60"/>
    </row>
    <row r="22" spans="1:16" ht="14.25" customHeight="1">
      <c r="A22" s="60"/>
      <c r="B22" s="60"/>
      <c r="C22" s="105" t="s">
        <v>118</v>
      </c>
      <c r="D22" s="105"/>
      <c r="E22" s="65"/>
      <c r="F22" s="65"/>
      <c r="G22" s="60"/>
      <c r="H22" s="60"/>
      <c r="I22" s="60"/>
      <c r="J22" s="60"/>
      <c r="K22" s="60"/>
      <c r="L22" s="60"/>
      <c r="M22" s="60"/>
      <c r="N22" s="60"/>
    </row>
    <row r="23" spans="1:16" ht="14.25" customHeight="1">
      <c r="A23" s="60"/>
      <c r="B23" s="60"/>
      <c r="C23" s="105" t="s">
        <v>119</v>
      </c>
      <c r="D23" s="105"/>
      <c r="E23" s="66"/>
      <c r="F23" s="65"/>
      <c r="G23" s="60"/>
      <c r="H23" s="60"/>
      <c r="I23" s="60"/>
      <c r="J23" s="60"/>
      <c r="K23" s="60"/>
      <c r="L23" s="60"/>
      <c r="M23" s="60"/>
      <c r="N23" s="60"/>
    </row>
    <row r="24" spans="1:16" ht="14.25" customHeight="1">
      <c r="A24" s="60"/>
      <c r="B24" s="60"/>
      <c r="C24" s="60"/>
      <c r="D24" s="65"/>
      <c r="E24" s="65"/>
      <c r="F24" s="65"/>
      <c r="G24" s="60"/>
      <c r="H24" s="60"/>
      <c r="I24" s="60"/>
      <c r="J24" s="60"/>
      <c r="K24" s="60"/>
      <c r="L24" s="60"/>
      <c r="M24" s="60"/>
      <c r="N24" s="60"/>
    </row>
    <row r="25" spans="1:16" ht="14.25" customHeight="1">
      <c r="A25" s="60"/>
      <c r="B25" s="60"/>
      <c r="C25" s="60"/>
      <c r="D25" s="65"/>
      <c r="E25" s="65"/>
      <c r="F25" s="65"/>
      <c r="G25" s="60"/>
      <c r="H25" s="60"/>
      <c r="I25" s="60"/>
      <c r="J25" s="60"/>
      <c r="K25" s="60"/>
      <c r="L25" s="60"/>
      <c r="M25" s="60"/>
      <c r="N25" s="60"/>
    </row>
    <row r="26" spans="1:16" ht="14.25" customHeight="1">
      <c r="A26" s="60"/>
      <c r="B26" s="60"/>
      <c r="C26" s="60"/>
      <c r="D26" s="60"/>
      <c r="E26" s="60"/>
      <c r="F26" s="60"/>
      <c r="G26" s="60"/>
      <c r="H26" s="60"/>
      <c r="I26" s="60"/>
      <c r="J26" s="60"/>
      <c r="K26" s="60"/>
      <c r="L26" s="60"/>
      <c r="M26" s="60"/>
      <c r="N26" s="60"/>
    </row>
    <row r="27" spans="1:16" ht="14.25" customHeight="1">
      <c r="A27" s="60"/>
      <c r="B27" s="60"/>
      <c r="C27" s="60"/>
      <c r="D27" s="60"/>
      <c r="E27" s="60"/>
      <c r="F27" s="60"/>
      <c r="G27" s="60"/>
      <c r="H27" s="60"/>
      <c r="I27" s="60"/>
      <c r="J27" s="60"/>
      <c r="K27" s="60"/>
      <c r="L27" s="60"/>
      <c r="M27" s="60"/>
      <c r="N27" s="60"/>
    </row>
    <row r="28" spans="1:16" ht="14.25" customHeight="1">
      <c r="A28" s="60"/>
      <c r="B28" s="60"/>
      <c r="C28" s="60"/>
      <c r="D28" s="60"/>
      <c r="E28" s="60"/>
      <c r="F28" s="60"/>
      <c r="G28" s="60"/>
      <c r="H28" s="60"/>
      <c r="I28" s="60"/>
      <c r="J28" s="60"/>
      <c r="K28" s="60"/>
      <c r="L28" s="60"/>
      <c r="M28" s="60"/>
      <c r="N28" s="60"/>
    </row>
    <row r="29" spans="1:16" ht="14.25" customHeight="1">
      <c r="A29" s="60"/>
      <c r="B29" s="60"/>
      <c r="C29" s="60"/>
      <c r="D29" s="60"/>
      <c r="E29" s="60"/>
      <c r="F29" s="60"/>
      <c r="G29" s="60"/>
      <c r="H29" s="60"/>
      <c r="I29" s="60"/>
      <c r="J29" s="60"/>
      <c r="K29" s="60"/>
      <c r="L29" s="60"/>
      <c r="M29" s="60"/>
      <c r="N29" s="60"/>
    </row>
    <row r="30" spans="1:16" ht="14.25" customHeight="1">
      <c r="A30" s="60"/>
      <c r="B30" s="60"/>
      <c r="C30" s="60"/>
      <c r="D30" s="60"/>
      <c r="E30" s="60"/>
      <c r="F30" s="60"/>
      <c r="G30" s="60"/>
      <c r="H30" s="60"/>
      <c r="I30" s="60"/>
      <c r="J30" s="60"/>
      <c r="K30" s="60"/>
      <c r="L30" s="60"/>
      <c r="M30" s="60"/>
      <c r="N30" s="60"/>
    </row>
    <row r="31" spans="1:16" ht="14.25" customHeight="1">
      <c r="A31" s="60"/>
      <c r="B31" s="60"/>
      <c r="C31" s="60"/>
      <c r="D31" s="60"/>
      <c r="E31" s="60"/>
      <c r="F31" s="60"/>
      <c r="G31" s="60"/>
      <c r="H31" s="60"/>
      <c r="I31" s="60"/>
      <c r="J31" s="60"/>
      <c r="K31" s="60"/>
      <c r="L31" s="60"/>
      <c r="M31" s="60"/>
      <c r="N31" s="60"/>
    </row>
    <row r="32" spans="1:16" ht="14.25" customHeight="1">
      <c r="A32" s="60"/>
      <c r="B32" s="60"/>
      <c r="C32" s="60"/>
      <c r="D32" s="60"/>
      <c r="E32" s="60"/>
      <c r="F32" s="60"/>
      <c r="G32" s="60"/>
      <c r="H32" s="60"/>
      <c r="I32" s="60"/>
      <c r="J32" s="60"/>
      <c r="K32" s="60"/>
      <c r="L32" s="60"/>
      <c r="M32" s="60"/>
      <c r="N32" s="60"/>
    </row>
    <row r="33" spans="1:14" ht="14.25" customHeight="1">
      <c r="A33" s="60"/>
      <c r="B33" s="60"/>
      <c r="C33" s="60"/>
      <c r="D33" s="60"/>
      <c r="E33" s="60"/>
      <c r="F33" s="60"/>
      <c r="G33" s="60"/>
      <c r="H33" s="60"/>
      <c r="I33" s="60"/>
      <c r="J33" s="60"/>
      <c r="K33" s="60"/>
      <c r="L33" s="60"/>
      <c r="M33" s="60"/>
      <c r="N33" s="60"/>
    </row>
    <row r="34" spans="1:14" ht="14.25" customHeight="1">
      <c r="A34" s="60"/>
      <c r="B34" s="60"/>
      <c r="C34" s="60"/>
      <c r="D34" s="60"/>
      <c r="E34" s="60"/>
      <c r="F34" s="60"/>
      <c r="G34" s="60"/>
      <c r="H34" s="60"/>
      <c r="I34" s="60"/>
      <c r="J34" s="60"/>
      <c r="K34" s="60"/>
      <c r="L34" s="60"/>
      <c r="M34" s="60"/>
      <c r="N34" s="60"/>
    </row>
    <row r="35" spans="1:14" ht="14.25" customHeight="1">
      <c r="A35" s="60"/>
      <c r="B35" s="60"/>
      <c r="C35" s="60"/>
      <c r="D35" s="60"/>
      <c r="E35" s="60"/>
      <c r="F35" s="60"/>
      <c r="G35" s="60"/>
      <c r="H35" s="60"/>
      <c r="I35" s="60"/>
      <c r="J35" s="60"/>
      <c r="K35" s="60"/>
      <c r="L35" s="60"/>
      <c r="M35" s="60"/>
      <c r="N35" s="60"/>
    </row>
    <row r="36" spans="1:14" ht="14.25" customHeight="1">
      <c r="A36" s="60"/>
      <c r="B36" s="60"/>
      <c r="C36" s="60"/>
      <c r="D36" s="60"/>
      <c r="E36" s="60"/>
      <c r="F36" s="60"/>
      <c r="G36" s="60"/>
      <c r="H36" s="60"/>
      <c r="I36" s="60"/>
      <c r="J36" s="60"/>
      <c r="K36" s="60"/>
      <c r="L36" s="60"/>
      <c r="M36" s="60"/>
      <c r="N36" s="60"/>
    </row>
    <row r="37" spans="1:14" ht="14.25" customHeight="1">
      <c r="A37" s="60"/>
      <c r="B37" s="60"/>
      <c r="C37" s="60"/>
      <c r="D37" s="60"/>
      <c r="E37" s="60"/>
      <c r="F37" s="60"/>
      <c r="G37" s="60"/>
      <c r="H37" s="60"/>
      <c r="I37" s="60"/>
      <c r="J37" s="60"/>
      <c r="K37" s="60"/>
      <c r="L37" s="60"/>
      <c r="M37" s="60"/>
      <c r="N37" s="60"/>
    </row>
    <row r="38" spans="1:14" ht="14.25" customHeight="1">
      <c r="A38" s="60"/>
      <c r="B38" s="60"/>
      <c r="C38" s="60"/>
      <c r="D38" s="60"/>
      <c r="E38" s="60"/>
      <c r="F38" s="60"/>
      <c r="G38" s="60"/>
      <c r="H38" s="60"/>
      <c r="I38" s="60"/>
      <c r="J38" s="60"/>
      <c r="K38" s="60"/>
      <c r="L38" s="60"/>
      <c r="M38" s="60"/>
      <c r="N38" s="60"/>
    </row>
    <row r="39" spans="1:14" ht="14.25" customHeight="1">
      <c r="A39" s="60"/>
      <c r="B39" s="60"/>
      <c r="C39" s="60"/>
      <c r="D39" s="60"/>
      <c r="E39" s="60"/>
      <c r="F39" s="60"/>
      <c r="G39" s="60"/>
      <c r="H39" s="60"/>
      <c r="I39" s="60"/>
      <c r="J39" s="60"/>
      <c r="K39" s="60"/>
      <c r="L39" s="60"/>
      <c r="M39" s="60"/>
      <c r="N39" s="60"/>
    </row>
    <row r="40" spans="1:14" ht="14.25" customHeight="1">
      <c r="A40" s="60"/>
      <c r="B40" s="60"/>
      <c r="C40" s="60"/>
      <c r="D40" s="60"/>
      <c r="E40" s="60"/>
      <c r="F40" s="60"/>
      <c r="G40" s="60"/>
      <c r="H40" s="60"/>
      <c r="I40" s="60"/>
      <c r="J40" s="60"/>
      <c r="K40" s="60"/>
      <c r="L40" s="60"/>
      <c r="M40" s="60"/>
      <c r="N40" s="60"/>
    </row>
    <row r="41" spans="1:14" ht="14.25" customHeight="1">
      <c r="A41" s="60"/>
      <c r="B41" s="60"/>
      <c r="C41" s="60"/>
      <c r="D41" s="60"/>
      <c r="E41" s="60"/>
      <c r="F41" s="60"/>
      <c r="G41" s="60"/>
      <c r="H41" s="60"/>
      <c r="I41" s="60"/>
      <c r="J41" s="60"/>
      <c r="K41" s="60"/>
      <c r="L41" s="60"/>
      <c r="M41" s="60"/>
      <c r="N41" s="60"/>
    </row>
    <row r="42" spans="1:14" ht="14.25" customHeight="1">
      <c r="A42" s="60"/>
      <c r="B42" s="60"/>
      <c r="C42" s="60"/>
      <c r="D42" s="60"/>
      <c r="E42" s="60"/>
      <c r="F42" s="60"/>
      <c r="G42" s="60"/>
      <c r="H42" s="60"/>
      <c r="I42" s="60"/>
      <c r="J42" s="60"/>
      <c r="K42" s="60"/>
      <c r="L42" s="60"/>
      <c r="M42" s="60"/>
      <c r="N42" s="60"/>
    </row>
    <row r="43" spans="1:14" ht="14.25" customHeight="1">
      <c r="A43" s="60"/>
      <c r="B43" s="60"/>
      <c r="C43" s="60"/>
      <c r="D43" s="60"/>
      <c r="E43" s="60"/>
      <c r="F43" s="60"/>
      <c r="G43" s="60"/>
      <c r="H43" s="60"/>
      <c r="I43" s="60"/>
      <c r="J43" s="60"/>
      <c r="K43" s="60"/>
      <c r="L43" s="60"/>
      <c r="M43" s="60"/>
      <c r="N43" s="60"/>
    </row>
    <row r="44" spans="1:14" ht="14.25" customHeight="1">
      <c r="A44" s="60"/>
      <c r="B44" s="60"/>
      <c r="C44" s="60"/>
      <c r="D44" s="60"/>
      <c r="E44" s="60"/>
      <c r="F44" s="60"/>
      <c r="G44" s="60"/>
      <c r="H44" s="60"/>
      <c r="I44" s="60"/>
      <c r="J44" s="60"/>
      <c r="K44" s="60"/>
      <c r="L44" s="60"/>
      <c r="M44" s="60"/>
      <c r="N44" s="60"/>
    </row>
    <row r="45" spans="1:14" ht="14.25" customHeight="1">
      <c r="A45" s="60"/>
      <c r="B45" s="60"/>
      <c r="C45" s="60"/>
      <c r="D45" s="60"/>
      <c r="E45" s="60"/>
      <c r="F45" s="60"/>
      <c r="G45" s="60"/>
      <c r="H45" s="60"/>
      <c r="I45" s="60"/>
      <c r="J45" s="60"/>
      <c r="K45" s="60"/>
      <c r="L45" s="60"/>
      <c r="M45" s="60"/>
      <c r="N45" s="60"/>
    </row>
    <row r="46" spans="1:14" ht="14.25" customHeight="1">
      <c r="A46" s="60"/>
      <c r="B46" s="60"/>
      <c r="C46" s="60"/>
      <c r="D46" s="60"/>
      <c r="E46" s="60"/>
      <c r="F46" s="60"/>
      <c r="G46" s="60"/>
      <c r="H46" s="60"/>
      <c r="I46" s="60"/>
      <c r="J46" s="60"/>
      <c r="K46" s="60"/>
      <c r="L46" s="60"/>
      <c r="M46" s="60"/>
      <c r="N46" s="60"/>
    </row>
    <row r="47" spans="1:14" ht="14.25" customHeight="1">
      <c r="A47" s="60"/>
      <c r="B47" s="60"/>
      <c r="C47" s="60"/>
      <c r="D47" s="60"/>
      <c r="E47" s="60"/>
      <c r="F47" s="60"/>
      <c r="G47" s="60"/>
      <c r="H47" s="60"/>
      <c r="I47" s="60"/>
      <c r="J47" s="60"/>
      <c r="K47" s="60"/>
      <c r="L47" s="60"/>
      <c r="M47" s="60"/>
      <c r="N47" s="60"/>
    </row>
    <row r="48" spans="1:14" ht="14.25" customHeight="1">
      <c r="A48" s="60"/>
      <c r="B48" s="60"/>
      <c r="C48" s="60"/>
      <c r="D48" s="60"/>
      <c r="E48" s="60"/>
      <c r="F48" s="60"/>
      <c r="G48" s="60"/>
      <c r="H48" s="60"/>
      <c r="I48" s="60"/>
      <c r="J48" s="60"/>
      <c r="K48" s="60"/>
      <c r="L48" s="60"/>
      <c r="M48" s="60"/>
      <c r="N48" s="60"/>
    </row>
    <row r="49" spans="1:14" ht="14.25" customHeight="1">
      <c r="A49" s="60"/>
      <c r="B49" s="60"/>
      <c r="C49" s="60"/>
      <c r="D49" s="60"/>
      <c r="E49" s="60"/>
      <c r="F49" s="60"/>
      <c r="G49" s="60"/>
      <c r="H49" s="60"/>
      <c r="I49" s="60"/>
      <c r="J49" s="60"/>
      <c r="K49" s="60"/>
      <c r="L49" s="60"/>
      <c r="M49" s="60"/>
      <c r="N49" s="60"/>
    </row>
    <row r="50" spans="1:14" ht="14.25" customHeight="1">
      <c r="A50" s="60"/>
      <c r="B50" s="60"/>
      <c r="C50" s="60"/>
      <c r="D50" s="60"/>
      <c r="E50" s="60"/>
      <c r="F50" s="60"/>
      <c r="G50" s="60"/>
      <c r="H50" s="60"/>
      <c r="I50" s="60"/>
      <c r="J50" s="60"/>
      <c r="K50" s="60"/>
      <c r="L50" s="60"/>
      <c r="M50" s="60"/>
      <c r="N50" s="60"/>
    </row>
    <row r="51" spans="1:14" ht="14.25" customHeight="1">
      <c r="A51" s="60"/>
      <c r="B51" s="60"/>
      <c r="C51" s="60"/>
      <c r="D51" s="60"/>
      <c r="E51" s="60"/>
      <c r="F51" s="60"/>
      <c r="G51" s="60"/>
      <c r="H51" s="60"/>
      <c r="I51" s="60"/>
      <c r="J51" s="60"/>
      <c r="K51" s="60"/>
      <c r="L51" s="60"/>
      <c r="M51" s="60"/>
      <c r="N51" s="60"/>
    </row>
    <row r="52" spans="1:14" ht="14.25" customHeight="1">
      <c r="A52" s="60"/>
      <c r="B52" s="60"/>
      <c r="C52" s="60"/>
      <c r="D52" s="60"/>
      <c r="E52" s="60"/>
      <c r="F52" s="60"/>
      <c r="G52" s="60"/>
      <c r="H52" s="60"/>
      <c r="I52" s="60"/>
      <c r="J52" s="60"/>
      <c r="K52" s="60"/>
      <c r="L52" s="60"/>
      <c r="M52" s="60"/>
      <c r="N52" s="60"/>
    </row>
    <row r="53" spans="1:14" ht="14.25" customHeight="1">
      <c r="A53" s="60"/>
      <c r="B53" s="60"/>
      <c r="C53" s="60"/>
      <c r="D53" s="60"/>
      <c r="E53" s="60"/>
      <c r="F53" s="60"/>
      <c r="G53" s="60"/>
      <c r="H53" s="60"/>
      <c r="I53" s="60"/>
      <c r="J53" s="60"/>
      <c r="K53" s="60"/>
      <c r="L53" s="60"/>
      <c r="M53" s="60"/>
      <c r="N53" s="60"/>
    </row>
    <row r="54" spans="1:14" ht="14.25" customHeight="1">
      <c r="A54" s="60"/>
      <c r="B54" s="60"/>
      <c r="C54" s="60"/>
      <c r="D54" s="60"/>
      <c r="E54" s="60"/>
      <c r="F54" s="60"/>
      <c r="G54" s="60"/>
      <c r="H54" s="60"/>
      <c r="I54" s="60"/>
      <c r="J54" s="60"/>
      <c r="K54" s="60"/>
      <c r="L54" s="60"/>
      <c r="M54" s="60"/>
      <c r="N54" s="60"/>
    </row>
    <row r="55" spans="1:14" ht="14.25" customHeight="1">
      <c r="A55" s="60"/>
      <c r="B55" s="60"/>
      <c r="C55" s="60"/>
      <c r="D55" s="60"/>
      <c r="E55" s="60"/>
      <c r="F55" s="60"/>
      <c r="G55" s="60"/>
      <c r="H55" s="60"/>
      <c r="I55" s="60"/>
      <c r="J55" s="60"/>
      <c r="K55" s="60"/>
      <c r="L55" s="60"/>
      <c r="M55" s="60"/>
      <c r="N55" s="60"/>
    </row>
    <row r="56" spans="1:14" ht="14.25" customHeight="1">
      <c r="A56" s="60"/>
      <c r="B56" s="60"/>
      <c r="C56" s="60"/>
      <c r="D56" s="60"/>
      <c r="E56" s="60"/>
      <c r="F56" s="60"/>
      <c r="G56" s="60"/>
      <c r="H56" s="60"/>
      <c r="I56" s="60"/>
      <c r="J56" s="60"/>
      <c r="K56" s="60"/>
      <c r="L56" s="60"/>
      <c r="M56" s="60"/>
      <c r="N56" s="60"/>
    </row>
    <row r="57" spans="1:14" ht="14.25" customHeight="1">
      <c r="A57" s="60"/>
      <c r="B57" s="60"/>
      <c r="C57" s="60"/>
      <c r="D57" s="60"/>
      <c r="E57" s="60"/>
      <c r="F57" s="60"/>
      <c r="G57" s="60"/>
      <c r="H57" s="60"/>
      <c r="I57" s="60"/>
      <c r="J57" s="60"/>
      <c r="K57" s="60"/>
      <c r="L57" s="60"/>
      <c r="M57" s="60"/>
      <c r="N57" s="60"/>
    </row>
    <row r="58" spans="1:14" ht="14.25" customHeight="1">
      <c r="A58" s="60"/>
      <c r="B58" s="60"/>
      <c r="C58" s="60"/>
      <c r="D58" s="60"/>
      <c r="E58" s="60"/>
      <c r="F58" s="60"/>
      <c r="G58" s="60"/>
      <c r="H58" s="60"/>
      <c r="I58" s="60"/>
      <c r="J58" s="60"/>
      <c r="K58" s="60"/>
      <c r="L58" s="60"/>
      <c r="M58" s="60"/>
      <c r="N58" s="60"/>
    </row>
    <row r="59" spans="1:14" ht="14.25" customHeight="1">
      <c r="A59" s="60"/>
      <c r="B59" s="60"/>
      <c r="C59" s="60"/>
      <c r="D59" s="60"/>
      <c r="E59" s="60"/>
      <c r="F59" s="60"/>
      <c r="G59" s="60"/>
      <c r="H59" s="60"/>
      <c r="I59" s="60"/>
      <c r="J59" s="60"/>
      <c r="K59" s="60"/>
      <c r="L59" s="60"/>
      <c r="M59" s="60"/>
      <c r="N59" s="60"/>
    </row>
    <row r="60" spans="1:14" ht="14.25" customHeight="1">
      <c r="A60" s="60"/>
      <c r="B60" s="60"/>
      <c r="C60" s="60"/>
      <c r="D60" s="60"/>
      <c r="E60" s="60"/>
      <c r="F60" s="60"/>
      <c r="G60" s="60"/>
      <c r="H60" s="60"/>
      <c r="I60" s="60"/>
      <c r="J60" s="60"/>
      <c r="K60" s="60"/>
      <c r="L60" s="60"/>
      <c r="M60" s="60"/>
      <c r="N60" s="60"/>
    </row>
    <row r="61" spans="1:14" ht="14.25" customHeight="1">
      <c r="A61" s="60"/>
      <c r="B61" s="60"/>
      <c r="C61" s="60"/>
      <c r="D61" s="60"/>
      <c r="E61" s="60"/>
      <c r="F61" s="60"/>
      <c r="G61" s="60"/>
      <c r="H61" s="60"/>
      <c r="I61" s="60"/>
      <c r="J61" s="60"/>
      <c r="K61" s="60"/>
      <c r="L61" s="60"/>
      <c r="M61" s="60"/>
      <c r="N61" s="60"/>
    </row>
    <row r="62" spans="1:14" ht="14.25" customHeight="1">
      <c r="A62" s="60"/>
      <c r="B62" s="60"/>
      <c r="C62" s="60"/>
      <c r="D62" s="60"/>
      <c r="E62" s="60"/>
      <c r="F62" s="60"/>
      <c r="G62" s="60"/>
      <c r="H62" s="60"/>
      <c r="I62" s="60"/>
      <c r="J62" s="60"/>
      <c r="K62" s="60"/>
      <c r="L62" s="60"/>
      <c r="M62" s="60"/>
      <c r="N62" s="60"/>
    </row>
    <row r="63" spans="1:14" ht="14.25" customHeight="1">
      <c r="A63" s="60"/>
      <c r="B63" s="60"/>
      <c r="C63" s="60"/>
      <c r="D63" s="60"/>
      <c r="E63" s="60"/>
      <c r="F63" s="60"/>
      <c r="G63" s="60"/>
      <c r="H63" s="60"/>
      <c r="I63" s="60"/>
      <c r="J63" s="60"/>
      <c r="K63" s="60"/>
      <c r="L63" s="60"/>
      <c r="M63" s="60"/>
      <c r="N63" s="60"/>
    </row>
    <row r="64" spans="1:14" ht="14.25" customHeight="1">
      <c r="A64" s="60"/>
      <c r="B64" s="60"/>
      <c r="C64" s="60"/>
      <c r="D64" s="60"/>
      <c r="E64" s="60"/>
      <c r="F64" s="60"/>
      <c r="G64" s="60"/>
      <c r="H64" s="60"/>
      <c r="I64" s="60"/>
      <c r="J64" s="60"/>
      <c r="K64" s="60"/>
      <c r="L64" s="60"/>
      <c r="M64" s="60"/>
      <c r="N64" s="60"/>
    </row>
    <row r="65" spans="1:14" ht="14.25" customHeight="1">
      <c r="A65" s="60"/>
      <c r="B65" s="60"/>
      <c r="C65" s="60"/>
      <c r="D65" s="60"/>
      <c r="E65" s="60"/>
      <c r="F65" s="60"/>
      <c r="G65" s="60"/>
      <c r="H65" s="60"/>
      <c r="I65" s="60"/>
      <c r="J65" s="60"/>
      <c r="K65" s="60"/>
      <c r="L65" s="60"/>
      <c r="M65" s="60"/>
      <c r="N65" s="60"/>
    </row>
    <row r="66" spans="1:14" ht="14.25" customHeight="1">
      <c r="A66" s="60"/>
      <c r="B66" s="60"/>
      <c r="C66" s="60"/>
      <c r="D66" s="60"/>
      <c r="E66" s="60"/>
      <c r="F66" s="60"/>
      <c r="G66" s="60"/>
      <c r="H66" s="60"/>
      <c r="I66" s="60"/>
      <c r="J66" s="60"/>
      <c r="K66" s="60"/>
      <c r="L66" s="60"/>
      <c r="M66" s="60"/>
      <c r="N66" s="60"/>
    </row>
    <row r="67" spans="1:14" ht="14.25" customHeight="1">
      <c r="A67" s="60"/>
      <c r="B67" s="60"/>
      <c r="C67" s="60"/>
      <c r="D67" s="60"/>
      <c r="E67" s="60"/>
      <c r="F67" s="60"/>
      <c r="G67" s="60"/>
      <c r="H67" s="60"/>
      <c r="I67" s="60"/>
      <c r="J67" s="60"/>
      <c r="K67" s="60"/>
      <c r="L67" s="60"/>
      <c r="M67" s="60"/>
      <c r="N67" s="60"/>
    </row>
    <row r="68" spans="1:14" ht="14.25" customHeight="1">
      <c r="A68" s="60"/>
      <c r="B68" s="60"/>
      <c r="C68" s="60"/>
      <c r="D68" s="60"/>
      <c r="E68" s="60"/>
      <c r="F68" s="60"/>
      <c r="G68" s="60"/>
      <c r="H68" s="60"/>
      <c r="I68" s="60"/>
      <c r="J68" s="60"/>
      <c r="K68" s="60"/>
      <c r="L68" s="60"/>
      <c r="M68" s="60"/>
      <c r="N68" s="60"/>
    </row>
    <row r="69" spans="1:14" ht="14.25" customHeight="1">
      <c r="A69" s="60"/>
      <c r="B69" s="60"/>
      <c r="C69" s="60"/>
      <c r="D69" s="60"/>
      <c r="E69" s="60"/>
      <c r="F69" s="60"/>
      <c r="G69" s="60"/>
      <c r="H69" s="60"/>
      <c r="I69" s="60"/>
      <c r="J69" s="60"/>
      <c r="K69" s="60"/>
      <c r="L69" s="60"/>
      <c r="M69" s="60"/>
      <c r="N69" s="60"/>
    </row>
    <row r="70" spans="1:14" ht="14.25" customHeight="1">
      <c r="A70" s="60"/>
      <c r="B70" s="60"/>
      <c r="C70" s="60"/>
      <c r="D70" s="60"/>
      <c r="E70" s="60"/>
      <c r="F70" s="60"/>
      <c r="G70" s="60"/>
      <c r="H70" s="60"/>
      <c r="I70" s="60"/>
      <c r="J70" s="60"/>
      <c r="K70" s="60"/>
      <c r="L70" s="60"/>
      <c r="M70" s="60"/>
      <c r="N70" s="60"/>
    </row>
    <row r="71" spans="1:14" ht="14.25" customHeight="1">
      <c r="A71" s="60"/>
      <c r="B71" s="60"/>
      <c r="C71" s="60"/>
      <c r="D71" s="60"/>
      <c r="E71" s="60"/>
      <c r="F71" s="60"/>
      <c r="G71" s="60"/>
      <c r="H71" s="60"/>
      <c r="I71" s="60"/>
      <c r="J71" s="60"/>
      <c r="K71" s="60"/>
      <c r="L71" s="60"/>
      <c r="M71" s="60"/>
      <c r="N71" s="60"/>
    </row>
    <row r="72" spans="1:14" ht="14.25" customHeight="1">
      <c r="A72" s="60"/>
      <c r="B72" s="60"/>
      <c r="C72" s="60"/>
      <c r="D72" s="60"/>
      <c r="E72" s="60"/>
      <c r="F72" s="60"/>
      <c r="G72" s="60"/>
      <c r="H72" s="60"/>
      <c r="I72" s="60"/>
      <c r="J72" s="60"/>
      <c r="K72" s="60"/>
      <c r="L72" s="60"/>
      <c r="M72" s="60"/>
      <c r="N72" s="60"/>
    </row>
    <row r="73" spans="1:14" ht="14.25" customHeight="1">
      <c r="A73" s="60"/>
      <c r="B73" s="60"/>
      <c r="C73" s="60"/>
      <c r="D73" s="60"/>
      <c r="E73" s="60"/>
      <c r="F73" s="60"/>
      <c r="G73" s="60"/>
      <c r="H73" s="60"/>
      <c r="I73" s="60"/>
      <c r="J73" s="60"/>
      <c r="K73" s="60"/>
      <c r="L73" s="60"/>
      <c r="M73" s="60"/>
      <c r="N73" s="60"/>
    </row>
    <row r="74" spans="1:14" ht="14.25" customHeight="1">
      <c r="A74" s="60"/>
      <c r="B74" s="60"/>
      <c r="C74" s="60"/>
      <c r="D74" s="60"/>
      <c r="E74" s="60"/>
      <c r="F74" s="60"/>
      <c r="G74" s="60"/>
      <c r="H74" s="60"/>
      <c r="I74" s="60"/>
      <c r="J74" s="60"/>
      <c r="K74" s="60"/>
      <c r="L74" s="60"/>
      <c r="M74" s="60"/>
      <c r="N74" s="60"/>
    </row>
    <row r="75" spans="1:14" ht="14.25" customHeight="1">
      <c r="A75" s="60"/>
      <c r="B75" s="60"/>
      <c r="C75" s="60"/>
      <c r="D75" s="60"/>
      <c r="E75" s="60"/>
      <c r="F75" s="60"/>
      <c r="G75" s="60"/>
      <c r="H75" s="60"/>
      <c r="I75" s="60"/>
      <c r="J75" s="60"/>
      <c r="K75" s="60"/>
      <c r="L75" s="60"/>
      <c r="M75" s="60"/>
      <c r="N75" s="60"/>
    </row>
    <row r="76" spans="1:14" ht="14.25" customHeight="1">
      <c r="A76" s="60"/>
      <c r="B76" s="60"/>
      <c r="C76" s="60"/>
      <c r="D76" s="60"/>
      <c r="E76" s="60"/>
      <c r="F76" s="60"/>
      <c r="G76" s="60"/>
      <c r="H76" s="60"/>
      <c r="I76" s="60"/>
      <c r="J76" s="60"/>
      <c r="K76" s="60"/>
      <c r="L76" s="60"/>
      <c r="M76" s="60"/>
      <c r="N76" s="60"/>
    </row>
    <row r="77" spans="1:14" ht="14.25" customHeight="1">
      <c r="A77" s="60"/>
      <c r="B77" s="60"/>
      <c r="C77" s="60" t="s">
        <v>81</v>
      </c>
      <c r="D77" s="60"/>
      <c r="E77" s="60"/>
      <c r="F77" s="60"/>
      <c r="G77" s="60"/>
      <c r="H77" s="60"/>
      <c r="I77" s="60"/>
      <c r="J77" s="60"/>
      <c r="K77" s="60"/>
      <c r="L77" s="60"/>
      <c r="M77" s="60"/>
      <c r="N77" s="60"/>
    </row>
    <row r="78" spans="1:14" ht="23.15" customHeight="1">
      <c r="A78" s="60"/>
      <c r="B78" s="60"/>
      <c r="C78" s="60"/>
      <c r="D78" s="60"/>
      <c r="E78" s="60"/>
      <c r="F78" s="60"/>
      <c r="G78" s="60"/>
      <c r="H78" s="60"/>
      <c r="I78" s="60"/>
      <c r="J78" s="60"/>
      <c r="K78" s="60"/>
      <c r="L78" s="60"/>
      <c r="M78" s="60"/>
      <c r="N78" s="60"/>
    </row>
    <row r="79" spans="1:14" ht="14.25" customHeight="1">
      <c r="A79" s="60"/>
      <c r="B79" s="60"/>
      <c r="C79" s="60"/>
      <c r="D79" s="60"/>
      <c r="E79" s="60"/>
      <c r="F79" s="60"/>
      <c r="G79" s="60"/>
      <c r="H79" s="60"/>
      <c r="I79" s="60"/>
      <c r="J79" s="60"/>
      <c r="K79" s="60"/>
      <c r="L79" s="60"/>
      <c r="M79" s="60"/>
      <c r="N79" s="60"/>
    </row>
    <row r="80" spans="1:14" ht="14.25" customHeight="1">
      <c r="A80" s="60"/>
      <c r="B80" s="60"/>
      <c r="C80" s="60" t="s">
        <v>82</v>
      </c>
      <c r="D80" s="60"/>
      <c r="E80" s="60"/>
      <c r="F80" s="60"/>
      <c r="G80" s="60"/>
      <c r="H80" s="60"/>
      <c r="I80" s="60"/>
      <c r="J80" s="60"/>
      <c r="K80" s="60"/>
      <c r="L80" s="60"/>
      <c r="M80" s="60"/>
      <c r="N80" s="60"/>
    </row>
    <row r="81" spans="1:14" ht="14.25" customHeight="1">
      <c r="A81" s="60"/>
      <c r="B81" s="60"/>
      <c r="C81" s="60"/>
      <c r="D81" s="60"/>
      <c r="E81" s="60"/>
      <c r="F81" s="60"/>
      <c r="G81" s="60"/>
      <c r="H81" s="60"/>
      <c r="I81" s="60"/>
      <c r="J81" s="60"/>
      <c r="K81" s="60"/>
      <c r="L81" s="60"/>
      <c r="M81" s="60"/>
      <c r="N81" s="60"/>
    </row>
    <row r="82" spans="1:14" ht="14.25" customHeight="1">
      <c r="A82" s="60"/>
      <c r="B82" s="60"/>
      <c r="C82" s="60"/>
      <c r="D82" s="60"/>
      <c r="E82" s="60"/>
      <c r="F82" s="60"/>
      <c r="G82" s="60"/>
      <c r="H82" s="60"/>
      <c r="I82" s="60"/>
      <c r="J82" s="60"/>
      <c r="K82" s="60"/>
      <c r="L82" s="60"/>
      <c r="M82" s="60"/>
      <c r="N82" s="60"/>
    </row>
    <row r="83" spans="1:14" ht="14.25" customHeight="1">
      <c r="A83" s="60"/>
      <c r="B83" s="60"/>
      <c r="C83" s="60"/>
      <c r="D83" s="60"/>
      <c r="E83" s="60"/>
      <c r="F83" s="60"/>
      <c r="G83" s="60"/>
      <c r="H83" s="60"/>
      <c r="I83" s="60"/>
      <c r="J83" s="60"/>
      <c r="K83" s="60"/>
      <c r="L83" s="60"/>
      <c r="M83" s="60"/>
      <c r="N83" s="60"/>
    </row>
    <row r="84" spans="1:14" ht="14.25" customHeight="1">
      <c r="A84" s="60"/>
      <c r="B84" s="60"/>
      <c r="C84" s="60"/>
      <c r="D84" s="60"/>
      <c r="E84" s="60"/>
      <c r="F84" s="60"/>
      <c r="G84" s="60"/>
      <c r="H84" s="60"/>
      <c r="I84" s="60"/>
      <c r="J84" s="60"/>
      <c r="K84" s="60"/>
      <c r="L84" s="60"/>
      <c r="M84" s="60"/>
      <c r="N84" s="60"/>
    </row>
    <row r="85" spans="1:14" ht="14.25" customHeight="1">
      <c r="A85" s="60"/>
      <c r="B85" s="60"/>
      <c r="C85" s="60"/>
      <c r="D85" s="60"/>
      <c r="E85" s="60"/>
      <c r="F85" s="60"/>
      <c r="G85" s="60"/>
      <c r="H85" s="60"/>
      <c r="I85" s="60"/>
      <c r="J85" s="60"/>
      <c r="K85" s="60"/>
      <c r="L85" s="60"/>
      <c r="M85" s="60"/>
      <c r="N85" s="60"/>
    </row>
    <row r="86" spans="1:14" ht="14.25" customHeight="1">
      <c r="A86" s="60"/>
      <c r="B86" s="60"/>
      <c r="C86" s="60"/>
      <c r="D86" s="60"/>
      <c r="E86" s="60"/>
      <c r="F86" s="60"/>
      <c r="G86" s="60"/>
      <c r="H86" s="60"/>
      <c r="I86" s="60"/>
      <c r="J86" s="60"/>
      <c r="K86" s="60"/>
      <c r="L86" s="60"/>
      <c r="M86" s="60"/>
      <c r="N86" s="60"/>
    </row>
    <row r="87" spans="1:14" ht="14.25" customHeight="1">
      <c r="A87" s="60"/>
      <c r="B87" s="60"/>
      <c r="C87" s="60"/>
      <c r="D87" s="60"/>
      <c r="E87" s="60"/>
      <c r="F87" s="60"/>
      <c r="G87" s="60"/>
      <c r="H87" s="60"/>
      <c r="I87" s="60"/>
      <c r="J87" s="60"/>
      <c r="K87" s="60"/>
      <c r="L87" s="60"/>
      <c r="M87" s="60"/>
      <c r="N87" s="60"/>
    </row>
    <row r="88" spans="1:14" ht="14.25" customHeight="1">
      <c r="A88" s="60"/>
      <c r="B88" s="60"/>
      <c r="C88" s="60"/>
      <c r="D88" s="60"/>
      <c r="E88" s="60"/>
      <c r="F88" s="60"/>
      <c r="G88" s="60"/>
      <c r="H88" s="60"/>
      <c r="I88" s="60"/>
      <c r="J88" s="60"/>
      <c r="K88" s="60"/>
      <c r="L88" s="60"/>
      <c r="M88" s="60"/>
      <c r="N88" s="60"/>
    </row>
    <row r="89" spans="1:14" ht="14.25" customHeight="1">
      <c r="A89" s="60"/>
      <c r="B89" s="60"/>
      <c r="C89" s="60"/>
      <c r="D89" s="60"/>
      <c r="E89" s="60"/>
      <c r="F89" s="60"/>
      <c r="G89" s="60"/>
      <c r="H89" s="60"/>
      <c r="I89" s="60"/>
      <c r="J89" s="60"/>
      <c r="K89" s="60"/>
      <c r="L89" s="60"/>
      <c r="M89" s="60"/>
      <c r="N89" s="60"/>
    </row>
    <row r="90" spans="1:14" ht="14.25" customHeight="1">
      <c r="A90" s="60"/>
      <c r="B90" s="60"/>
      <c r="C90" s="60"/>
      <c r="D90" s="60"/>
      <c r="E90" s="60"/>
      <c r="F90" s="60"/>
      <c r="G90" s="60"/>
      <c r="H90" s="60"/>
      <c r="I90" s="60"/>
      <c r="J90" s="60"/>
      <c r="K90" s="60"/>
      <c r="L90" s="60"/>
      <c r="M90" s="60"/>
      <c r="N90" s="60"/>
    </row>
    <row r="91" spans="1:14" ht="14.25" customHeight="1">
      <c r="A91" s="60"/>
      <c r="B91" s="60"/>
      <c r="C91" s="60"/>
      <c r="D91" s="60"/>
      <c r="E91" s="60"/>
      <c r="F91" s="60"/>
      <c r="G91" s="60"/>
      <c r="H91" s="60"/>
      <c r="I91" s="60"/>
      <c r="J91" s="60"/>
      <c r="K91" s="60"/>
      <c r="L91" s="60"/>
      <c r="M91" s="60"/>
      <c r="N91" s="60"/>
    </row>
    <row r="92" spans="1:14" ht="14.25" customHeight="1">
      <c r="A92" s="60"/>
      <c r="B92" s="60"/>
      <c r="C92" s="60"/>
      <c r="D92" s="60"/>
      <c r="E92" s="60"/>
      <c r="F92" s="60"/>
      <c r="G92" s="60"/>
      <c r="H92" s="60"/>
      <c r="I92" s="60"/>
      <c r="J92" s="60"/>
      <c r="K92" s="60"/>
      <c r="L92" s="60"/>
      <c r="M92" s="60"/>
      <c r="N92" s="60"/>
    </row>
    <row r="93" spans="1:14" ht="14.25" customHeight="1">
      <c r="A93" s="60"/>
      <c r="B93" s="60"/>
      <c r="C93" s="60"/>
      <c r="D93" s="60"/>
      <c r="E93" s="60"/>
      <c r="F93" s="60"/>
      <c r="G93" s="60"/>
      <c r="H93" s="60"/>
      <c r="I93" s="60"/>
      <c r="J93" s="60"/>
      <c r="K93" s="60"/>
      <c r="L93" s="60"/>
      <c r="M93" s="60"/>
      <c r="N93" s="60"/>
    </row>
    <row r="94" spans="1:14" ht="14.25" customHeight="1">
      <c r="A94" s="60"/>
      <c r="B94" s="60"/>
      <c r="C94" s="60"/>
      <c r="D94" s="60"/>
      <c r="E94" s="60"/>
      <c r="F94" s="60"/>
      <c r="G94" s="60"/>
      <c r="H94" s="60"/>
      <c r="I94" s="60"/>
      <c r="J94" s="60"/>
      <c r="K94" s="60"/>
      <c r="L94" s="60"/>
      <c r="M94" s="60"/>
      <c r="N94" s="60"/>
    </row>
    <row r="95" spans="1:14" ht="14.25" customHeight="1">
      <c r="A95" s="60"/>
      <c r="B95" s="60"/>
      <c r="C95" s="60"/>
      <c r="D95" s="60"/>
      <c r="E95" s="60"/>
      <c r="F95" s="60"/>
      <c r="G95" s="60"/>
      <c r="H95" s="60"/>
      <c r="I95" s="60"/>
      <c r="J95" s="60"/>
      <c r="K95" s="60"/>
      <c r="L95" s="60"/>
      <c r="M95" s="60"/>
      <c r="N95" s="60"/>
    </row>
    <row r="96" spans="1:14" ht="14.25" customHeight="1">
      <c r="A96" s="60"/>
      <c r="B96" s="60"/>
      <c r="C96" s="60"/>
      <c r="D96" s="60"/>
      <c r="E96" s="60"/>
      <c r="F96" s="60"/>
      <c r="G96" s="60"/>
      <c r="H96" s="60"/>
      <c r="I96" s="60"/>
      <c r="J96" s="60"/>
      <c r="K96" s="60"/>
      <c r="L96" s="60"/>
      <c r="M96" s="60"/>
      <c r="N96" s="60"/>
    </row>
    <row r="97" spans="1:14" ht="14.25" customHeight="1">
      <c r="A97" s="60"/>
      <c r="B97" s="60"/>
      <c r="C97" s="60"/>
      <c r="D97" s="60"/>
      <c r="E97" s="60"/>
      <c r="F97" s="60"/>
      <c r="G97" s="60"/>
      <c r="H97" s="60"/>
      <c r="I97" s="60"/>
      <c r="J97" s="60"/>
      <c r="K97" s="60"/>
      <c r="L97" s="60"/>
      <c r="M97" s="60"/>
      <c r="N97" s="60"/>
    </row>
    <row r="98" spans="1:14" ht="14.25" customHeight="1">
      <c r="A98" s="60"/>
      <c r="B98" s="60"/>
      <c r="C98" s="60"/>
      <c r="D98" s="60"/>
      <c r="E98" s="60"/>
      <c r="F98" s="60"/>
      <c r="G98" s="60"/>
      <c r="H98" s="60"/>
      <c r="I98" s="60"/>
      <c r="J98" s="60"/>
      <c r="K98" s="60"/>
      <c r="L98" s="60"/>
      <c r="M98" s="60"/>
      <c r="N98" s="60"/>
    </row>
    <row r="99" spans="1:14" ht="14.25" customHeight="1">
      <c r="A99" s="60"/>
      <c r="B99" s="60"/>
      <c r="C99" s="60"/>
      <c r="D99" s="60"/>
      <c r="E99" s="60"/>
      <c r="F99" s="60"/>
      <c r="G99" s="60"/>
      <c r="H99" s="60"/>
      <c r="I99" s="60"/>
      <c r="J99" s="60"/>
      <c r="K99" s="60"/>
      <c r="L99" s="60"/>
      <c r="M99" s="60"/>
      <c r="N99" s="60"/>
    </row>
    <row r="100" spans="1:14" ht="14.25" customHeight="1">
      <c r="A100" s="60"/>
      <c r="B100" s="60"/>
      <c r="C100" s="60"/>
      <c r="D100" s="60"/>
      <c r="E100" s="60"/>
      <c r="F100" s="60"/>
      <c r="G100" s="60"/>
      <c r="H100" s="60"/>
      <c r="I100" s="60"/>
      <c r="J100" s="60"/>
      <c r="K100" s="60"/>
      <c r="L100" s="60"/>
      <c r="M100" s="60"/>
      <c r="N100" s="60"/>
    </row>
    <row r="101" spans="1:14" ht="14.25" customHeight="1">
      <c r="A101" s="60"/>
      <c r="B101" s="60"/>
      <c r="C101" s="60"/>
      <c r="D101" s="60"/>
      <c r="E101" s="60"/>
      <c r="F101" s="60"/>
      <c r="G101" s="60"/>
      <c r="H101" s="60"/>
      <c r="I101" s="60"/>
      <c r="J101" s="60"/>
      <c r="K101" s="60"/>
      <c r="L101" s="60"/>
      <c r="M101" s="60"/>
      <c r="N101" s="60"/>
    </row>
    <row r="102" spans="1:14" ht="14.25" customHeight="1">
      <c r="A102" s="60"/>
      <c r="B102" s="60"/>
      <c r="C102" s="60"/>
      <c r="D102" s="60"/>
      <c r="E102" s="60"/>
      <c r="F102" s="60"/>
      <c r="G102" s="60"/>
      <c r="H102" s="60"/>
      <c r="I102" s="60"/>
      <c r="J102" s="60"/>
      <c r="K102" s="60"/>
      <c r="L102" s="60"/>
      <c r="M102" s="60"/>
      <c r="N102" s="60"/>
    </row>
    <row r="103" spans="1:14" ht="14.25" customHeight="1">
      <c r="A103" s="60"/>
      <c r="B103" s="60"/>
      <c r="C103" s="60"/>
      <c r="D103" s="60"/>
      <c r="E103" s="60"/>
      <c r="F103" s="60"/>
      <c r="G103" s="60"/>
      <c r="H103" s="60"/>
      <c r="I103" s="60"/>
      <c r="J103" s="60"/>
      <c r="K103" s="60"/>
      <c r="L103" s="60"/>
      <c r="M103" s="60"/>
      <c r="N103" s="60"/>
    </row>
    <row r="104" spans="1:14" ht="14.25" customHeight="1">
      <c r="A104" s="60"/>
      <c r="B104" s="60"/>
      <c r="C104" s="60"/>
      <c r="D104" s="60"/>
      <c r="E104" s="60"/>
      <c r="F104" s="60"/>
      <c r="G104" s="60"/>
      <c r="H104" s="60"/>
      <c r="I104" s="60"/>
      <c r="J104" s="60"/>
      <c r="K104" s="60"/>
      <c r="L104" s="60"/>
      <c r="M104" s="60"/>
      <c r="N104" s="60"/>
    </row>
    <row r="105" spans="1:14" ht="14.25" customHeight="1">
      <c r="A105" s="60"/>
      <c r="B105" s="60"/>
      <c r="C105" s="60"/>
      <c r="D105" s="60"/>
      <c r="E105" s="60"/>
      <c r="F105" s="60"/>
      <c r="G105" s="60"/>
      <c r="H105" s="60"/>
      <c r="I105" s="60"/>
      <c r="J105" s="60"/>
      <c r="K105" s="60"/>
      <c r="L105" s="60"/>
      <c r="M105" s="60"/>
      <c r="N105" s="60"/>
    </row>
    <row r="106" spans="1:14" ht="14.25" customHeight="1">
      <c r="A106" s="60"/>
      <c r="B106" s="60"/>
      <c r="C106" s="60"/>
      <c r="D106" s="60"/>
      <c r="E106" s="60"/>
      <c r="F106" s="60"/>
      <c r="G106" s="60"/>
      <c r="H106" s="60"/>
      <c r="I106" s="60"/>
      <c r="J106" s="60"/>
      <c r="K106" s="60"/>
      <c r="L106" s="60"/>
      <c r="M106" s="60"/>
      <c r="N106" s="60"/>
    </row>
    <row r="107" spans="1:14" ht="14.25" customHeight="1">
      <c r="A107" s="60"/>
      <c r="B107" s="60"/>
      <c r="C107" s="60"/>
      <c r="D107" s="60"/>
      <c r="E107" s="60"/>
      <c r="F107" s="60"/>
      <c r="G107" s="60"/>
      <c r="H107" s="60"/>
      <c r="I107" s="60"/>
      <c r="J107" s="60"/>
      <c r="K107" s="60"/>
      <c r="L107" s="60"/>
      <c r="M107" s="60"/>
      <c r="N107" s="60"/>
    </row>
    <row r="108" spans="1:14" ht="14.25" customHeight="1">
      <c r="A108" s="60"/>
      <c r="B108" s="60"/>
      <c r="C108" s="60"/>
      <c r="D108" s="60"/>
      <c r="E108" s="60"/>
      <c r="F108" s="60"/>
      <c r="G108" s="60"/>
      <c r="H108" s="60"/>
      <c r="I108" s="60"/>
      <c r="J108" s="60"/>
      <c r="K108" s="60"/>
      <c r="L108" s="60"/>
      <c r="M108" s="60"/>
      <c r="N108" s="60"/>
    </row>
    <row r="109" spans="1:14" ht="14.25" customHeight="1">
      <c r="A109" s="60"/>
      <c r="B109" s="60"/>
      <c r="C109" s="60"/>
      <c r="D109" s="60"/>
      <c r="E109" s="60"/>
      <c r="F109" s="60"/>
      <c r="G109" s="60"/>
      <c r="H109" s="60"/>
      <c r="I109" s="60"/>
      <c r="J109" s="60"/>
      <c r="K109" s="60"/>
      <c r="L109" s="60"/>
      <c r="M109" s="60"/>
      <c r="N109" s="60"/>
    </row>
    <row r="110" spans="1:14" ht="14.25" customHeight="1">
      <c r="A110" s="60"/>
      <c r="B110" s="60"/>
      <c r="C110" s="60"/>
      <c r="D110" s="60"/>
      <c r="E110" s="60"/>
      <c r="F110" s="60"/>
      <c r="G110" s="60"/>
      <c r="H110" s="60"/>
      <c r="I110" s="60"/>
      <c r="J110" s="60"/>
      <c r="K110" s="60"/>
      <c r="L110" s="60"/>
      <c r="M110" s="60"/>
      <c r="N110" s="60"/>
    </row>
    <row r="111" spans="1:14" ht="14.25" customHeight="1">
      <c r="A111" s="60"/>
      <c r="B111" s="60"/>
      <c r="C111" s="60"/>
      <c r="D111" s="60"/>
      <c r="E111" s="60"/>
      <c r="F111" s="60"/>
      <c r="G111" s="60"/>
      <c r="H111" s="60"/>
      <c r="I111" s="60"/>
      <c r="J111" s="60"/>
      <c r="K111" s="60"/>
      <c r="L111" s="60"/>
      <c r="M111" s="60"/>
      <c r="N111" s="60"/>
    </row>
    <row r="112" spans="1:14" ht="14.25" customHeight="1">
      <c r="A112" s="60"/>
      <c r="B112" s="60"/>
      <c r="C112" s="60"/>
      <c r="D112" s="60"/>
      <c r="E112" s="60"/>
      <c r="F112" s="60"/>
      <c r="G112" s="60"/>
      <c r="H112" s="60"/>
      <c r="I112" s="60"/>
      <c r="J112" s="60"/>
      <c r="K112" s="60"/>
      <c r="L112" s="60"/>
      <c r="M112" s="60"/>
      <c r="N112" s="60"/>
    </row>
    <row r="113" spans="1:14" ht="14.25" customHeight="1">
      <c r="A113" s="60"/>
      <c r="B113" s="60"/>
      <c r="C113" s="60"/>
      <c r="D113" s="60"/>
      <c r="E113" s="60"/>
      <c r="F113" s="60"/>
      <c r="G113" s="60"/>
      <c r="H113" s="60"/>
      <c r="I113" s="60"/>
      <c r="J113" s="60"/>
      <c r="K113" s="60"/>
      <c r="L113" s="60"/>
      <c r="M113" s="60"/>
      <c r="N113" s="60"/>
    </row>
    <row r="114" spans="1:14" ht="14.25" customHeight="1">
      <c r="A114" s="60"/>
      <c r="B114" s="60"/>
      <c r="C114" s="60"/>
      <c r="D114" s="60"/>
      <c r="E114" s="60"/>
      <c r="F114" s="60"/>
      <c r="G114" s="60"/>
      <c r="H114" s="60"/>
      <c r="I114" s="60"/>
      <c r="J114" s="60"/>
      <c r="K114" s="60"/>
      <c r="L114" s="60"/>
      <c r="M114" s="60"/>
      <c r="N114" s="60"/>
    </row>
    <row r="115" spans="1:14" ht="14.25" customHeight="1">
      <c r="A115" s="60"/>
      <c r="B115" s="60"/>
      <c r="C115" s="60"/>
      <c r="D115" s="60"/>
      <c r="E115" s="60"/>
      <c r="F115" s="60"/>
      <c r="G115" s="60"/>
      <c r="H115" s="60"/>
      <c r="I115" s="60"/>
      <c r="J115" s="60"/>
      <c r="K115" s="60"/>
      <c r="L115" s="60"/>
      <c r="M115" s="60"/>
      <c r="N115" s="60"/>
    </row>
    <row r="116" spans="1:14" ht="14.25" customHeight="1">
      <c r="A116" s="60"/>
      <c r="B116" s="60"/>
      <c r="C116" s="60"/>
      <c r="D116" s="60"/>
      <c r="E116" s="60"/>
      <c r="F116" s="60"/>
      <c r="G116" s="60"/>
      <c r="H116" s="60"/>
      <c r="I116" s="60"/>
      <c r="J116" s="60"/>
      <c r="K116" s="60"/>
      <c r="L116" s="60"/>
      <c r="M116" s="60"/>
      <c r="N116" s="60"/>
    </row>
    <row r="117" spans="1:14" ht="14.25" customHeight="1">
      <c r="A117" s="60"/>
      <c r="B117" s="60"/>
      <c r="C117" s="60"/>
      <c r="D117" s="60"/>
      <c r="E117" s="60"/>
      <c r="F117" s="60"/>
      <c r="G117" s="60"/>
      <c r="H117" s="60"/>
      <c r="I117" s="60"/>
      <c r="J117" s="60"/>
      <c r="K117" s="60"/>
      <c r="L117" s="60"/>
      <c r="M117" s="60"/>
      <c r="N117" s="60"/>
    </row>
    <row r="118" spans="1:14" ht="14.25" customHeight="1">
      <c r="A118" s="60"/>
      <c r="B118" s="60"/>
      <c r="C118" s="60"/>
      <c r="D118" s="60"/>
      <c r="E118" s="60"/>
      <c r="F118" s="60"/>
      <c r="G118" s="60"/>
      <c r="H118" s="60"/>
      <c r="I118" s="60"/>
      <c r="J118" s="60"/>
      <c r="K118" s="60"/>
      <c r="L118" s="60"/>
      <c r="M118" s="60"/>
      <c r="N118" s="60"/>
    </row>
    <row r="119" spans="1:14" ht="14.25" customHeight="1">
      <c r="A119" s="60"/>
      <c r="B119" s="60"/>
      <c r="C119" s="60"/>
      <c r="D119" s="60"/>
      <c r="E119" s="60"/>
      <c r="F119" s="60"/>
      <c r="G119" s="60"/>
      <c r="H119" s="60"/>
      <c r="I119" s="60"/>
      <c r="J119" s="60"/>
      <c r="K119" s="60"/>
      <c r="L119" s="60"/>
      <c r="M119" s="60"/>
      <c r="N119" s="60"/>
    </row>
    <row r="120" spans="1:14" ht="14.25" customHeight="1">
      <c r="A120" s="60"/>
      <c r="B120" s="60"/>
      <c r="C120" s="60"/>
      <c r="D120" s="60"/>
      <c r="E120" s="60"/>
      <c r="F120" s="60"/>
      <c r="G120" s="60"/>
      <c r="H120" s="60"/>
      <c r="I120" s="60"/>
      <c r="J120" s="60"/>
      <c r="K120" s="60"/>
      <c r="L120" s="60"/>
      <c r="M120" s="60"/>
      <c r="N120" s="60"/>
    </row>
    <row r="121" spans="1:14" ht="14.25" customHeight="1">
      <c r="A121" s="60"/>
      <c r="B121" s="60"/>
      <c r="C121" s="60"/>
      <c r="D121" s="60"/>
      <c r="E121" s="60"/>
      <c r="F121" s="60"/>
      <c r="G121" s="60"/>
      <c r="H121" s="60"/>
      <c r="I121" s="60"/>
      <c r="J121" s="60"/>
      <c r="K121" s="60"/>
      <c r="L121" s="60"/>
      <c r="M121" s="60"/>
      <c r="N121" s="60"/>
    </row>
    <row r="122" spans="1:14" ht="14.25" customHeight="1">
      <c r="A122" s="60"/>
      <c r="B122" s="60"/>
      <c r="C122" s="60"/>
      <c r="D122" s="60"/>
      <c r="E122" s="60"/>
      <c r="F122" s="60"/>
      <c r="G122" s="60"/>
      <c r="H122" s="60"/>
      <c r="I122" s="60"/>
      <c r="J122" s="60"/>
      <c r="K122" s="60"/>
      <c r="L122" s="60"/>
      <c r="M122" s="60"/>
      <c r="N122" s="60"/>
    </row>
    <row r="123" spans="1:14" ht="14.25" customHeight="1">
      <c r="A123" s="60"/>
      <c r="B123" s="60"/>
      <c r="C123" s="60"/>
      <c r="D123" s="60"/>
      <c r="E123" s="60"/>
      <c r="F123" s="60"/>
      <c r="G123" s="60"/>
      <c r="H123" s="60"/>
      <c r="I123" s="60"/>
      <c r="J123" s="60"/>
      <c r="K123" s="60"/>
      <c r="L123" s="60"/>
      <c r="M123" s="60"/>
      <c r="N123" s="60"/>
    </row>
    <row r="124" spans="1:14" ht="14.25" customHeight="1">
      <c r="A124" s="60"/>
      <c r="B124" s="60"/>
      <c r="C124" s="60"/>
      <c r="D124" s="60"/>
      <c r="E124" s="60"/>
      <c r="F124" s="60"/>
      <c r="G124" s="60"/>
      <c r="H124" s="60"/>
      <c r="I124" s="60"/>
      <c r="J124" s="60"/>
      <c r="K124" s="60"/>
      <c r="L124" s="60"/>
      <c r="M124" s="60"/>
      <c r="N124" s="60"/>
    </row>
    <row r="125" spans="1:14" ht="14.25" customHeight="1">
      <c r="A125" s="60"/>
      <c r="B125" s="60"/>
      <c r="C125" s="60"/>
      <c r="D125" s="60"/>
      <c r="E125" s="60"/>
      <c r="F125" s="60"/>
      <c r="G125" s="60"/>
      <c r="H125" s="60"/>
      <c r="I125" s="60"/>
      <c r="J125" s="60"/>
      <c r="K125" s="60"/>
      <c r="L125" s="60"/>
      <c r="M125" s="60"/>
      <c r="N125" s="60"/>
    </row>
    <row r="126" spans="1:14" ht="14.25" customHeight="1">
      <c r="A126" s="60"/>
      <c r="B126" s="60"/>
      <c r="C126" s="60"/>
      <c r="D126" s="60"/>
      <c r="E126" s="60"/>
      <c r="F126" s="60"/>
      <c r="G126" s="60"/>
      <c r="H126" s="60"/>
      <c r="I126" s="60"/>
      <c r="J126" s="60"/>
      <c r="K126" s="60"/>
      <c r="L126" s="60"/>
      <c r="M126" s="60"/>
      <c r="N126" s="60"/>
    </row>
    <row r="127" spans="1:14" ht="14.25" customHeight="1">
      <c r="A127" s="60"/>
      <c r="B127" s="60"/>
      <c r="C127" s="60"/>
      <c r="D127" s="60"/>
      <c r="E127" s="60"/>
      <c r="F127" s="60"/>
      <c r="G127" s="60"/>
      <c r="H127" s="60"/>
      <c r="I127" s="60"/>
      <c r="J127" s="60"/>
      <c r="K127" s="60"/>
      <c r="L127" s="60"/>
      <c r="M127" s="60"/>
      <c r="N127" s="60"/>
    </row>
    <row r="128" spans="1:14" ht="14.25" customHeight="1">
      <c r="A128" s="60"/>
      <c r="B128" s="60"/>
      <c r="C128" s="60"/>
      <c r="D128" s="60"/>
      <c r="E128" s="60"/>
      <c r="F128" s="60"/>
      <c r="G128" s="60"/>
      <c r="H128" s="60"/>
      <c r="I128" s="60"/>
      <c r="J128" s="60"/>
      <c r="K128" s="60"/>
      <c r="L128" s="60"/>
      <c r="M128" s="60"/>
      <c r="N128" s="60"/>
    </row>
    <row r="129" spans="1:14" ht="14.25" customHeight="1">
      <c r="A129" s="60"/>
      <c r="B129" s="60"/>
      <c r="C129" s="60"/>
      <c r="D129" s="60"/>
      <c r="E129" s="60"/>
      <c r="F129" s="60"/>
      <c r="G129" s="60"/>
      <c r="H129" s="60"/>
      <c r="I129" s="60"/>
      <c r="J129" s="60"/>
      <c r="K129" s="60"/>
      <c r="L129" s="60"/>
      <c r="M129" s="60"/>
      <c r="N129" s="60"/>
    </row>
    <row r="130" spans="1:14" ht="14.25" customHeight="1">
      <c r="A130" s="60"/>
      <c r="B130" s="60"/>
      <c r="C130" s="60"/>
      <c r="D130" s="60"/>
      <c r="E130" s="60"/>
      <c r="F130" s="60"/>
      <c r="G130" s="60"/>
      <c r="H130" s="60"/>
      <c r="I130" s="60"/>
      <c r="J130" s="60"/>
      <c r="K130" s="60"/>
      <c r="L130" s="60"/>
      <c r="M130" s="60"/>
      <c r="N130" s="60"/>
    </row>
    <row r="131" spans="1:14" ht="14.25" customHeight="1">
      <c r="A131" s="60"/>
      <c r="B131" s="60"/>
      <c r="C131" s="60"/>
      <c r="D131" s="60"/>
      <c r="E131" s="60"/>
      <c r="F131" s="60"/>
      <c r="G131" s="60"/>
      <c r="H131" s="60"/>
      <c r="I131" s="60"/>
      <c r="J131" s="60"/>
      <c r="K131" s="60"/>
      <c r="L131" s="60"/>
      <c r="M131" s="60"/>
      <c r="N131" s="60"/>
    </row>
    <row r="132" spans="1:14" ht="14.25" customHeight="1">
      <c r="A132" s="60"/>
      <c r="B132" s="60"/>
      <c r="C132" s="60"/>
      <c r="D132" s="60"/>
      <c r="E132" s="60"/>
      <c r="F132" s="60"/>
      <c r="G132" s="60"/>
      <c r="H132" s="60"/>
      <c r="I132" s="60"/>
      <c r="J132" s="60"/>
      <c r="K132" s="60"/>
      <c r="L132" s="60"/>
      <c r="M132" s="60"/>
      <c r="N132" s="60"/>
    </row>
    <row r="133" spans="1:14" ht="14.25" customHeight="1">
      <c r="A133" s="60"/>
      <c r="B133" s="60"/>
      <c r="C133" s="60"/>
      <c r="D133" s="60"/>
      <c r="E133" s="60"/>
      <c r="F133" s="60"/>
      <c r="G133" s="60"/>
      <c r="H133" s="60"/>
      <c r="I133" s="60"/>
      <c r="J133" s="60"/>
      <c r="K133" s="60"/>
      <c r="L133" s="60"/>
      <c r="M133" s="60"/>
      <c r="N133" s="60"/>
    </row>
    <row r="134" spans="1:14" ht="14.25" customHeight="1">
      <c r="A134" s="60"/>
      <c r="B134" s="60"/>
      <c r="C134" s="60"/>
      <c r="D134" s="60"/>
      <c r="E134" s="60"/>
      <c r="F134" s="60"/>
      <c r="G134" s="60"/>
      <c r="H134" s="60"/>
      <c r="I134" s="60"/>
      <c r="J134" s="60"/>
      <c r="K134" s="60"/>
      <c r="L134" s="60"/>
      <c r="M134" s="60"/>
      <c r="N134" s="60"/>
    </row>
    <row r="135" spans="1:14" ht="14.25" customHeight="1">
      <c r="A135" s="60"/>
      <c r="B135" s="60"/>
      <c r="C135" s="60"/>
      <c r="D135" s="60"/>
      <c r="E135" s="60"/>
      <c r="F135" s="60"/>
      <c r="G135" s="60"/>
      <c r="H135" s="60"/>
      <c r="I135" s="60"/>
      <c r="J135" s="60"/>
      <c r="K135" s="60"/>
      <c r="L135" s="60"/>
      <c r="M135" s="60"/>
      <c r="N135" s="60"/>
    </row>
    <row r="136" spans="1:14" ht="14.25" customHeight="1">
      <c r="A136" s="60"/>
      <c r="B136" s="60"/>
      <c r="C136" s="60"/>
      <c r="D136" s="60"/>
      <c r="E136" s="60"/>
      <c r="F136" s="60"/>
      <c r="G136" s="60"/>
      <c r="H136" s="60"/>
      <c r="I136" s="60"/>
      <c r="J136" s="60"/>
      <c r="K136" s="60"/>
      <c r="L136" s="60"/>
      <c r="M136" s="60"/>
      <c r="N136" s="60"/>
    </row>
    <row r="137" spans="1:14" ht="14.25" customHeight="1">
      <c r="A137" s="60"/>
      <c r="B137" s="60"/>
      <c r="C137" s="60"/>
      <c r="D137" s="60"/>
      <c r="E137" s="60"/>
      <c r="F137" s="60"/>
      <c r="G137" s="60"/>
      <c r="H137" s="60"/>
      <c r="I137" s="60"/>
      <c r="J137" s="60"/>
      <c r="K137" s="60"/>
      <c r="L137" s="60"/>
      <c r="M137" s="60"/>
      <c r="N137" s="60"/>
    </row>
    <row r="138" spans="1:14" ht="14.25" customHeight="1">
      <c r="A138" s="60"/>
      <c r="B138" s="60"/>
      <c r="C138" s="60"/>
      <c r="D138" s="60"/>
      <c r="E138" s="60"/>
      <c r="F138" s="60"/>
      <c r="G138" s="60"/>
      <c r="H138" s="60"/>
      <c r="I138" s="60"/>
      <c r="J138" s="60"/>
      <c r="K138" s="60"/>
      <c r="L138" s="60"/>
      <c r="M138" s="60"/>
      <c r="N138" s="60"/>
    </row>
    <row r="139" spans="1:14" ht="14.25" customHeight="1">
      <c r="A139" s="60"/>
      <c r="B139" s="60"/>
      <c r="C139" s="60"/>
      <c r="D139" s="60"/>
      <c r="E139" s="60"/>
      <c r="F139" s="60"/>
      <c r="G139" s="60"/>
      <c r="H139" s="60"/>
      <c r="I139" s="60"/>
      <c r="J139" s="60"/>
      <c r="K139" s="60"/>
      <c r="L139" s="60"/>
      <c r="M139" s="60"/>
      <c r="N139" s="60"/>
    </row>
    <row r="140" spans="1:14" ht="14.25" customHeight="1">
      <c r="A140" s="60"/>
      <c r="B140" s="60"/>
      <c r="C140" s="60"/>
      <c r="D140" s="60"/>
      <c r="E140" s="60"/>
      <c r="F140" s="60"/>
      <c r="G140" s="60"/>
      <c r="H140" s="60"/>
      <c r="I140" s="60"/>
      <c r="J140" s="60"/>
      <c r="K140" s="60"/>
      <c r="L140" s="60"/>
      <c r="M140" s="60"/>
      <c r="N140" s="60"/>
    </row>
    <row r="141" spans="1:14" ht="14.25" customHeight="1">
      <c r="A141" s="60"/>
      <c r="B141" s="60"/>
      <c r="C141" s="60"/>
      <c r="D141" s="60"/>
      <c r="E141" s="60"/>
      <c r="F141" s="60"/>
      <c r="G141" s="60"/>
      <c r="H141" s="60"/>
      <c r="I141" s="60"/>
      <c r="J141" s="60"/>
      <c r="K141" s="60"/>
      <c r="L141" s="60"/>
      <c r="M141" s="60"/>
      <c r="N141" s="60"/>
    </row>
    <row r="142" spans="1:14" ht="14.25" customHeight="1">
      <c r="A142" s="60"/>
      <c r="B142" s="60"/>
      <c r="C142" s="60"/>
      <c r="D142" s="60"/>
      <c r="E142" s="60"/>
      <c r="F142" s="60"/>
      <c r="G142" s="60"/>
      <c r="H142" s="60"/>
      <c r="I142" s="60"/>
      <c r="J142" s="60"/>
      <c r="K142" s="60"/>
      <c r="L142" s="60"/>
      <c r="M142" s="60"/>
      <c r="N142" s="60"/>
    </row>
    <row r="143" spans="1:14" ht="14.25" customHeight="1">
      <c r="A143" s="60"/>
      <c r="B143" s="60"/>
      <c r="C143" s="60"/>
      <c r="D143" s="60"/>
      <c r="E143" s="60"/>
      <c r="F143" s="60"/>
      <c r="G143" s="60"/>
      <c r="H143" s="60"/>
      <c r="I143" s="60"/>
      <c r="J143" s="60"/>
      <c r="K143" s="60"/>
      <c r="L143" s="60"/>
      <c r="M143" s="60"/>
      <c r="N143" s="60"/>
    </row>
    <row r="144" spans="1:14" ht="14.25" customHeight="1">
      <c r="A144" s="60"/>
      <c r="B144" s="60"/>
      <c r="C144" s="60"/>
      <c r="D144" s="60"/>
      <c r="E144" s="60"/>
      <c r="F144" s="60"/>
      <c r="G144" s="60"/>
      <c r="H144" s="60"/>
      <c r="I144" s="60"/>
      <c r="J144" s="60"/>
      <c r="K144" s="60"/>
      <c r="L144" s="60"/>
      <c r="M144" s="60"/>
      <c r="N144" s="60"/>
    </row>
    <row r="145" spans="1:14" ht="14.25" customHeight="1">
      <c r="A145" s="60"/>
      <c r="B145" s="60"/>
      <c r="C145" s="60"/>
      <c r="D145" s="60"/>
      <c r="E145" s="60"/>
      <c r="F145" s="60"/>
      <c r="G145" s="60"/>
      <c r="H145" s="60"/>
      <c r="I145" s="60"/>
      <c r="J145" s="60"/>
      <c r="K145" s="60"/>
      <c r="L145" s="60"/>
      <c r="M145" s="60"/>
      <c r="N145" s="60"/>
    </row>
    <row r="146" spans="1:14" ht="14.25" customHeight="1">
      <c r="A146" s="60"/>
      <c r="B146" s="60"/>
      <c r="C146" s="60"/>
      <c r="D146" s="60"/>
      <c r="E146" s="60"/>
      <c r="F146" s="60"/>
      <c r="G146" s="60"/>
      <c r="H146" s="60"/>
      <c r="I146" s="60"/>
      <c r="J146" s="60"/>
      <c r="K146" s="60"/>
      <c r="L146" s="60"/>
      <c r="M146" s="60"/>
      <c r="N146" s="60"/>
    </row>
    <row r="147" spans="1:14" ht="14.25" customHeight="1">
      <c r="A147" s="60"/>
      <c r="B147" s="60"/>
      <c r="C147" s="60"/>
      <c r="D147" s="60"/>
      <c r="E147" s="60"/>
      <c r="F147" s="60"/>
      <c r="G147" s="60"/>
      <c r="H147" s="60"/>
      <c r="I147" s="60"/>
      <c r="J147" s="60"/>
      <c r="K147" s="60"/>
      <c r="L147" s="60"/>
      <c r="M147" s="60"/>
      <c r="N147" s="60"/>
    </row>
    <row r="148" spans="1:14" ht="14.25" customHeight="1">
      <c r="A148" s="60"/>
      <c r="B148" s="60"/>
      <c r="C148" s="60"/>
      <c r="D148" s="60"/>
      <c r="E148" s="60"/>
      <c r="F148" s="60"/>
      <c r="G148" s="60"/>
      <c r="H148" s="60"/>
      <c r="I148" s="60"/>
      <c r="J148" s="60"/>
      <c r="K148" s="60"/>
      <c r="L148" s="60"/>
      <c r="M148" s="60"/>
      <c r="N148" s="60"/>
    </row>
    <row r="149" spans="1:14" ht="14.25" customHeight="1">
      <c r="A149" s="60"/>
      <c r="B149" s="60"/>
      <c r="C149" s="60"/>
      <c r="D149" s="60"/>
      <c r="E149" s="60"/>
      <c r="F149" s="60"/>
      <c r="G149" s="60"/>
      <c r="H149" s="60"/>
      <c r="I149" s="60"/>
      <c r="J149" s="60"/>
      <c r="K149" s="60"/>
      <c r="L149" s="60"/>
      <c r="M149" s="60"/>
      <c r="N149" s="60"/>
    </row>
    <row r="150" spans="1:14" ht="14.25" customHeight="1">
      <c r="A150" s="60"/>
      <c r="B150" s="60"/>
      <c r="C150" s="60"/>
      <c r="D150" s="60"/>
      <c r="E150" s="60"/>
      <c r="F150" s="60"/>
      <c r="G150" s="60"/>
      <c r="H150" s="60"/>
      <c r="I150" s="60"/>
      <c r="J150" s="60"/>
      <c r="K150" s="60"/>
      <c r="L150" s="60"/>
      <c r="M150" s="60"/>
      <c r="N150" s="60"/>
    </row>
    <row r="151" spans="1:14" ht="14.25" customHeight="1">
      <c r="A151" s="60"/>
      <c r="B151" s="60"/>
      <c r="C151" s="60"/>
      <c r="D151" s="60"/>
      <c r="E151" s="60"/>
      <c r="F151" s="60"/>
      <c r="G151" s="60"/>
      <c r="H151" s="60"/>
      <c r="I151" s="60"/>
      <c r="J151" s="60"/>
      <c r="K151" s="60"/>
      <c r="L151" s="60"/>
      <c r="M151" s="60"/>
      <c r="N151" s="60"/>
    </row>
    <row r="152" spans="1:14" ht="14.25" customHeight="1">
      <c r="A152" s="60"/>
      <c r="B152" s="60"/>
      <c r="C152" s="60"/>
      <c r="D152" s="60"/>
      <c r="E152" s="60"/>
      <c r="F152" s="60"/>
      <c r="G152" s="60"/>
      <c r="H152" s="60"/>
      <c r="I152" s="60"/>
      <c r="J152" s="60"/>
      <c r="K152" s="60"/>
      <c r="L152" s="60"/>
      <c r="M152" s="60"/>
      <c r="N152" s="60"/>
    </row>
    <row r="153" spans="1:14" ht="14.25" customHeight="1">
      <c r="A153" s="60"/>
      <c r="B153" s="60"/>
      <c r="C153" s="60"/>
      <c r="D153" s="60"/>
      <c r="E153" s="60"/>
      <c r="F153" s="60"/>
      <c r="G153" s="60"/>
      <c r="H153" s="60"/>
      <c r="I153" s="60"/>
      <c r="J153" s="60"/>
      <c r="K153" s="60"/>
      <c r="L153" s="60"/>
      <c r="M153" s="60"/>
      <c r="N153" s="60"/>
    </row>
    <row r="154" spans="1:14" ht="14.25" customHeight="1">
      <c r="A154" s="60"/>
      <c r="B154" s="60"/>
      <c r="C154" s="60"/>
      <c r="D154" s="60"/>
      <c r="E154" s="60"/>
      <c r="F154" s="60"/>
      <c r="G154" s="60"/>
      <c r="H154" s="60"/>
      <c r="I154" s="60"/>
      <c r="J154" s="60"/>
      <c r="K154" s="60"/>
      <c r="L154" s="60"/>
      <c r="M154" s="60"/>
      <c r="N154" s="60"/>
    </row>
    <row r="155" spans="1:14" ht="14.25" customHeight="1">
      <c r="A155" s="60"/>
      <c r="B155" s="60"/>
      <c r="C155" s="60"/>
      <c r="D155" s="60"/>
      <c r="E155" s="60"/>
      <c r="F155" s="60"/>
      <c r="G155" s="60"/>
      <c r="H155" s="60"/>
      <c r="I155" s="60"/>
      <c r="J155" s="60"/>
      <c r="K155" s="60"/>
      <c r="L155" s="60"/>
      <c r="M155" s="60"/>
      <c r="N155" s="60"/>
    </row>
    <row r="156" spans="1:14" ht="14.25" customHeight="1">
      <c r="A156" s="60"/>
      <c r="B156" s="60"/>
      <c r="C156" s="60"/>
      <c r="D156" s="60"/>
      <c r="E156" s="60"/>
      <c r="F156" s="60"/>
      <c r="G156" s="60"/>
      <c r="H156" s="60"/>
      <c r="I156" s="60"/>
      <c r="J156" s="60"/>
      <c r="K156" s="60"/>
      <c r="L156" s="60"/>
      <c r="M156" s="60"/>
      <c r="N156" s="60"/>
    </row>
    <row r="157" spans="1:14" ht="14.25" customHeight="1">
      <c r="A157" s="60"/>
      <c r="B157" s="60"/>
      <c r="C157" s="60"/>
      <c r="D157" s="60"/>
      <c r="E157" s="60"/>
      <c r="F157" s="60"/>
      <c r="G157" s="60"/>
      <c r="H157" s="60"/>
      <c r="I157" s="60"/>
      <c r="J157" s="60"/>
      <c r="K157" s="60"/>
      <c r="L157" s="60"/>
      <c r="M157" s="60"/>
      <c r="N157" s="60"/>
    </row>
    <row r="158" spans="1:14" ht="14.25" customHeight="1">
      <c r="A158" s="60"/>
      <c r="B158" s="60"/>
      <c r="C158" s="60"/>
      <c r="D158" s="60"/>
      <c r="E158" s="60"/>
      <c r="F158" s="60"/>
      <c r="G158" s="60"/>
      <c r="H158" s="60"/>
      <c r="I158" s="60"/>
      <c r="J158" s="60"/>
      <c r="K158" s="60"/>
      <c r="L158" s="60"/>
      <c r="M158" s="60"/>
      <c r="N158" s="60"/>
    </row>
    <row r="159" spans="1:14" ht="14.25" customHeight="1">
      <c r="A159" s="60"/>
      <c r="B159" s="60"/>
      <c r="C159" s="60"/>
      <c r="D159" s="60"/>
      <c r="E159" s="60"/>
      <c r="F159" s="60"/>
      <c r="G159" s="60"/>
      <c r="H159" s="60"/>
      <c r="I159" s="60"/>
      <c r="J159" s="60"/>
      <c r="K159" s="60"/>
      <c r="L159" s="60"/>
      <c r="M159" s="60"/>
      <c r="N159" s="60"/>
    </row>
    <row r="160" spans="1:14" ht="14.25" customHeight="1">
      <c r="A160" s="60"/>
      <c r="B160" s="60"/>
      <c r="C160" s="60"/>
      <c r="D160" s="60"/>
      <c r="E160" s="60"/>
      <c r="F160" s="60"/>
      <c r="G160" s="60"/>
      <c r="H160" s="60"/>
      <c r="I160" s="60"/>
      <c r="J160" s="60"/>
      <c r="K160" s="60"/>
      <c r="L160" s="60"/>
      <c r="M160" s="60"/>
      <c r="N160" s="60"/>
    </row>
    <row r="161" spans="1:14" ht="14.25" customHeight="1">
      <c r="A161" s="60"/>
      <c r="B161" s="60"/>
      <c r="C161" s="60"/>
      <c r="D161" s="60"/>
      <c r="E161" s="60"/>
      <c r="F161" s="60"/>
      <c r="G161" s="60"/>
      <c r="H161" s="60"/>
      <c r="I161" s="60"/>
      <c r="J161" s="60"/>
      <c r="K161" s="60"/>
      <c r="L161" s="60"/>
      <c r="M161" s="60"/>
      <c r="N161" s="60"/>
    </row>
    <row r="162" spans="1:14" ht="14.25" customHeight="1">
      <c r="A162" s="60"/>
      <c r="B162" s="60"/>
      <c r="C162" s="60"/>
      <c r="D162" s="60"/>
      <c r="E162" s="60"/>
      <c r="F162" s="60"/>
      <c r="G162" s="60"/>
      <c r="H162" s="60"/>
      <c r="I162" s="60"/>
      <c r="J162" s="60"/>
      <c r="K162" s="60"/>
      <c r="L162" s="60"/>
      <c r="M162" s="60"/>
      <c r="N162" s="60"/>
    </row>
    <row r="163" spans="1:14" ht="14.25" customHeight="1">
      <c r="A163" s="60"/>
      <c r="B163" s="60"/>
      <c r="C163" s="60"/>
      <c r="D163" s="60"/>
      <c r="E163" s="60"/>
      <c r="F163" s="60"/>
      <c r="G163" s="60"/>
      <c r="H163" s="60"/>
      <c r="I163" s="60"/>
      <c r="J163" s="60"/>
      <c r="K163" s="60"/>
      <c r="L163" s="60"/>
      <c r="M163" s="60"/>
      <c r="N163" s="60"/>
    </row>
    <row r="164" spans="1:14" ht="14.25" customHeight="1">
      <c r="A164" s="60"/>
      <c r="B164" s="60"/>
      <c r="C164" s="60"/>
      <c r="D164" s="60"/>
      <c r="E164" s="60"/>
      <c r="F164" s="60"/>
      <c r="G164" s="60"/>
      <c r="H164" s="60"/>
      <c r="I164" s="60"/>
      <c r="J164" s="60"/>
      <c r="K164" s="60"/>
      <c r="L164" s="60"/>
      <c r="M164" s="60"/>
      <c r="N164" s="60"/>
    </row>
    <row r="165" spans="1:14" ht="14.25" customHeight="1">
      <c r="A165" s="60"/>
      <c r="B165" s="60"/>
      <c r="C165" s="60"/>
      <c r="D165" s="60"/>
      <c r="E165" s="60"/>
      <c r="F165" s="60"/>
      <c r="G165" s="60"/>
      <c r="H165" s="60"/>
      <c r="I165" s="60"/>
      <c r="J165" s="60"/>
      <c r="K165" s="60"/>
      <c r="L165" s="60"/>
      <c r="M165" s="60"/>
      <c r="N165" s="60"/>
    </row>
    <row r="166" spans="1:14" ht="14.25" customHeight="1">
      <c r="A166" s="60"/>
      <c r="B166" s="60"/>
      <c r="C166" s="60"/>
      <c r="D166" s="60"/>
      <c r="E166" s="60"/>
      <c r="F166" s="60"/>
      <c r="G166" s="60"/>
      <c r="H166" s="60"/>
      <c r="I166" s="60"/>
      <c r="J166" s="60"/>
      <c r="K166" s="60"/>
      <c r="L166" s="60"/>
      <c r="M166" s="60"/>
      <c r="N166" s="60"/>
    </row>
    <row r="167" spans="1:14" ht="14.25" customHeight="1">
      <c r="A167" s="60"/>
      <c r="B167" s="60"/>
      <c r="C167" s="60"/>
      <c r="D167" s="60"/>
      <c r="E167" s="60"/>
      <c r="F167" s="60"/>
      <c r="G167" s="60"/>
      <c r="H167" s="60"/>
      <c r="I167" s="60"/>
      <c r="J167" s="60"/>
      <c r="K167" s="60"/>
      <c r="L167" s="60"/>
      <c r="M167" s="60"/>
      <c r="N167" s="60"/>
    </row>
    <row r="168" spans="1:14" ht="14.25" customHeight="1">
      <c r="A168" s="60"/>
      <c r="B168" s="60"/>
      <c r="C168" s="60"/>
      <c r="D168" s="60"/>
      <c r="E168" s="60"/>
      <c r="F168" s="60"/>
      <c r="G168" s="60"/>
      <c r="H168" s="60"/>
      <c r="I168" s="60"/>
      <c r="J168" s="60"/>
      <c r="K168" s="60"/>
      <c r="L168" s="60"/>
      <c r="M168" s="60"/>
      <c r="N168" s="60"/>
    </row>
    <row r="169" spans="1:14" ht="14.25" customHeight="1">
      <c r="A169" s="60"/>
      <c r="B169" s="60"/>
      <c r="C169" s="60"/>
      <c r="D169" s="60"/>
      <c r="E169" s="60"/>
      <c r="F169" s="60"/>
      <c r="G169" s="60"/>
      <c r="H169" s="60"/>
      <c r="I169" s="60"/>
      <c r="J169" s="60"/>
      <c r="K169" s="60"/>
      <c r="L169" s="60"/>
      <c r="M169" s="60"/>
      <c r="N169" s="60"/>
    </row>
    <row r="170" spans="1:14" ht="14.25" customHeight="1">
      <c r="A170" s="60"/>
      <c r="B170" s="60"/>
      <c r="C170" s="60"/>
      <c r="D170" s="60"/>
      <c r="E170" s="60"/>
      <c r="F170" s="60"/>
      <c r="G170" s="60"/>
      <c r="H170" s="60"/>
      <c r="I170" s="60"/>
      <c r="J170" s="60"/>
      <c r="K170" s="60"/>
      <c r="L170" s="60"/>
      <c r="M170" s="60"/>
      <c r="N170" s="60"/>
    </row>
    <row r="171" spans="1:14" ht="14.25" customHeight="1">
      <c r="A171" s="60"/>
      <c r="B171" s="60"/>
      <c r="C171" s="60"/>
      <c r="D171" s="60"/>
      <c r="E171" s="60"/>
      <c r="F171" s="60"/>
      <c r="G171" s="60"/>
      <c r="H171" s="60"/>
      <c r="I171" s="60"/>
      <c r="J171" s="60"/>
      <c r="K171" s="60"/>
      <c r="L171" s="60"/>
      <c r="M171" s="60"/>
      <c r="N171" s="60"/>
    </row>
    <row r="172" spans="1:14" ht="14.25" customHeight="1">
      <c r="A172" s="60"/>
      <c r="B172" s="60"/>
      <c r="C172" s="60"/>
      <c r="D172" s="60"/>
      <c r="E172" s="60"/>
      <c r="F172" s="60"/>
      <c r="G172" s="60"/>
      <c r="H172" s="60"/>
      <c r="I172" s="60"/>
      <c r="J172" s="60"/>
      <c r="K172" s="60"/>
      <c r="L172" s="60"/>
      <c r="M172" s="60"/>
      <c r="N172" s="60"/>
    </row>
    <row r="173" spans="1:14" ht="14.25" customHeight="1">
      <c r="A173" s="60"/>
      <c r="B173" s="60"/>
      <c r="C173" s="60"/>
      <c r="D173" s="60"/>
      <c r="E173" s="60"/>
      <c r="F173" s="60"/>
      <c r="G173" s="60"/>
      <c r="H173" s="60"/>
      <c r="I173" s="60"/>
      <c r="J173" s="60"/>
      <c r="K173" s="60"/>
      <c r="L173" s="60"/>
      <c r="M173" s="60"/>
      <c r="N173" s="60"/>
    </row>
    <row r="174" spans="1:14" ht="14.25" customHeight="1">
      <c r="A174" s="60"/>
      <c r="B174" s="60"/>
      <c r="C174" s="60"/>
      <c r="D174" s="60"/>
      <c r="E174" s="60"/>
      <c r="F174" s="60"/>
      <c r="G174" s="60"/>
      <c r="H174" s="60"/>
      <c r="I174" s="60"/>
      <c r="J174" s="60"/>
      <c r="K174" s="60"/>
      <c r="L174" s="60"/>
      <c r="M174" s="60"/>
      <c r="N174" s="60"/>
    </row>
    <row r="175" spans="1:14" ht="14.25" customHeight="1">
      <c r="A175" s="60"/>
      <c r="B175" s="60"/>
      <c r="C175" s="60"/>
      <c r="D175" s="60"/>
      <c r="E175" s="60"/>
      <c r="F175" s="60"/>
      <c r="G175" s="60"/>
      <c r="H175" s="60"/>
      <c r="I175" s="60"/>
      <c r="J175" s="60"/>
      <c r="K175" s="60"/>
      <c r="L175" s="60"/>
      <c r="M175" s="60"/>
      <c r="N175" s="60"/>
    </row>
    <row r="176" spans="1:14" ht="14.25" customHeight="1">
      <c r="A176" s="60"/>
      <c r="B176" s="60"/>
      <c r="C176" s="60"/>
      <c r="D176" s="60"/>
      <c r="E176" s="60"/>
      <c r="F176" s="60"/>
      <c r="G176" s="60"/>
      <c r="H176" s="60"/>
      <c r="I176" s="60"/>
      <c r="J176" s="60"/>
      <c r="K176" s="60"/>
      <c r="L176" s="60"/>
      <c r="M176" s="60"/>
      <c r="N176" s="60"/>
    </row>
    <row r="177" spans="1:14" ht="14.25" customHeight="1">
      <c r="A177" s="60"/>
      <c r="B177" s="60"/>
      <c r="C177" s="60"/>
      <c r="D177" s="60"/>
      <c r="E177" s="60"/>
      <c r="F177" s="60"/>
      <c r="G177" s="60"/>
      <c r="H177" s="60"/>
      <c r="I177" s="60"/>
      <c r="J177" s="60"/>
      <c r="K177" s="60"/>
      <c r="L177" s="60"/>
      <c r="M177" s="60"/>
      <c r="N177" s="60"/>
    </row>
    <row r="178" spans="1:14" ht="14.25" customHeight="1">
      <c r="A178" s="60"/>
      <c r="B178" s="60"/>
      <c r="C178" s="60"/>
      <c r="D178" s="60"/>
      <c r="E178" s="60"/>
      <c r="F178" s="60"/>
      <c r="G178" s="60"/>
      <c r="H178" s="60"/>
      <c r="I178" s="60"/>
      <c r="J178" s="60"/>
      <c r="K178" s="60"/>
      <c r="L178" s="60"/>
      <c r="M178" s="60"/>
      <c r="N178" s="60"/>
    </row>
    <row r="179" spans="1:14" ht="14.25" customHeight="1">
      <c r="A179" s="60"/>
      <c r="B179" s="60"/>
      <c r="C179" s="60"/>
      <c r="D179" s="60"/>
      <c r="E179" s="60"/>
      <c r="F179" s="60"/>
      <c r="G179" s="60"/>
      <c r="H179" s="60"/>
      <c r="I179" s="60"/>
      <c r="J179" s="60"/>
      <c r="K179" s="60"/>
      <c r="L179" s="60"/>
      <c r="M179" s="60"/>
      <c r="N179" s="60"/>
    </row>
    <row r="180" spans="1:14" ht="14.25" customHeight="1">
      <c r="A180" s="60"/>
      <c r="B180" s="60"/>
      <c r="C180" s="60"/>
      <c r="D180" s="60"/>
      <c r="E180" s="60"/>
      <c r="F180" s="60"/>
      <c r="G180" s="60"/>
      <c r="H180" s="60"/>
      <c r="I180" s="60"/>
      <c r="J180" s="60"/>
      <c r="K180" s="60"/>
      <c r="L180" s="60"/>
      <c r="M180" s="60"/>
      <c r="N180" s="60"/>
    </row>
    <row r="181" spans="1:14" ht="14.25" customHeight="1">
      <c r="A181" s="60"/>
      <c r="B181" s="60"/>
      <c r="C181" s="60"/>
      <c r="D181" s="60"/>
      <c r="E181" s="60"/>
      <c r="F181" s="60"/>
      <c r="G181" s="60"/>
      <c r="H181" s="60"/>
      <c r="I181" s="60"/>
      <c r="J181" s="60"/>
      <c r="K181" s="60"/>
      <c r="L181" s="60"/>
      <c r="M181" s="60"/>
      <c r="N181" s="60"/>
    </row>
    <row r="182" spans="1:14" ht="14.25" customHeight="1">
      <c r="A182" s="60"/>
      <c r="B182" s="60"/>
      <c r="C182" s="60"/>
      <c r="D182" s="60"/>
      <c r="E182" s="60"/>
      <c r="F182" s="60"/>
      <c r="G182" s="60"/>
      <c r="H182" s="60"/>
      <c r="I182" s="60"/>
      <c r="J182" s="60"/>
      <c r="K182" s="60"/>
      <c r="L182" s="60"/>
      <c r="M182" s="60"/>
      <c r="N182" s="60"/>
    </row>
    <row r="183" spans="1:14" ht="14.25" customHeight="1">
      <c r="A183" s="60"/>
      <c r="B183" s="60"/>
      <c r="C183" s="60"/>
      <c r="D183" s="60"/>
      <c r="E183" s="60"/>
      <c r="F183" s="60"/>
      <c r="G183" s="60"/>
      <c r="H183" s="60"/>
      <c r="I183" s="60"/>
      <c r="J183" s="60"/>
      <c r="K183" s="60"/>
      <c r="L183" s="60"/>
      <c r="M183" s="60"/>
      <c r="N183" s="60"/>
    </row>
    <row r="184" spans="1:14" ht="14.25" customHeight="1">
      <c r="A184" s="60"/>
      <c r="B184" s="60"/>
      <c r="C184" s="60"/>
      <c r="D184" s="60"/>
      <c r="E184" s="60"/>
      <c r="F184" s="60"/>
      <c r="G184" s="60"/>
      <c r="H184" s="60"/>
      <c r="I184" s="60"/>
      <c r="J184" s="60"/>
      <c r="K184" s="60"/>
      <c r="L184" s="60"/>
      <c r="M184" s="60"/>
      <c r="N184" s="60"/>
    </row>
    <row r="185" spans="1:14" ht="14.25" customHeight="1">
      <c r="A185" s="60"/>
      <c r="B185" s="60"/>
      <c r="C185" s="60"/>
      <c r="D185" s="60"/>
      <c r="E185" s="60"/>
      <c r="F185" s="60"/>
      <c r="G185" s="60"/>
      <c r="H185" s="60"/>
      <c r="I185" s="60"/>
      <c r="J185" s="60"/>
      <c r="K185" s="60"/>
      <c r="L185" s="60"/>
      <c r="M185" s="60"/>
      <c r="N185" s="60"/>
    </row>
    <row r="186" spans="1:14" ht="14.25" customHeight="1">
      <c r="A186" s="60"/>
      <c r="B186" s="60"/>
      <c r="C186" s="60"/>
      <c r="D186" s="60"/>
      <c r="E186" s="60"/>
      <c r="F186" s="60"/>
      <c r="G186" s="60"/>
      <c r="H186" s="60"/>
      <c r="I186" s="60"/>
      <c r="J186" s="60"/>
      <c r="K186" s="60"/>
      <c r="L186" s="60"/>
      <c r="M186" s="60"/>
      <c r="N186" s="60"/>
    </row>
    <row r="187" spans="1:14" ht="14.25" customHeight="1">
      <c r="A187" s="60"/>
      <c r="B187" s="60"/>
      <c r="C187" s="60"/>
      <c r="D187" s="60"/>
      <c r="E187" s="60"/>
      <c r="F187" s="60"/>
      <c r="G187" s="60"/>
      <c r="H187" s="60"/>
      <c r="I187" s="60"/>
      <c r="J187" s="60"/>
      <c r="K187" s="60"/>
      <c r="L187" s="60"/>
      <c r="M187" s="60"/>
      <c r="N187" s="60"/>
    </row>
    <row r="188" spans="1:14" ht="14.25" customHeight="1">
      <c r="A188" s="60"/>
      <c r="B188" s="60"/>
      <c r="C188" s="60"/>
      <c r="D188" s="60"/>
      <c r="E188" s="60"/>
      <c r="F188" s="60"/>
      <c r="G188" s="60"/>
      <c r="H188" s="60"/>
      <c r="I188" s="60"/>
      <c r="J188" s="60"/>
      <c r="K188" s="60"/>
      <c r="L188" s="60"/>
      <c r="M188" s="60"/>
      <c r="N188" s="60"/>
    </row>
    <row r="189" spans="1:14" ht="14.25" customHeight="1">
      <c r="A189" s="60"/>
      <c r="B189" s="60"/>
      <c r="C189" s="60"/>
      <c r="D189" s="60"/>
      <c r="E189" s="60"/>
      <c r="F189" s="60"/>
      <c r="G189" s="60"/>
      <c r="H189" s="60"/>
      <c r="I189" s="60"/>
      <c r="J189" s="60"/>
      <c r="K189" s="60"/>
      <c r="L189" s="60"/>
      <c r="M189" s="60"/>
      <c r="N189" s="60"/>
    </row>
    <row r="190" spans="1:14" ht="14.25" customHeight="1">
      <c r="A190" s="60"/>
      <c r="B190" s="60"/>
      <c r="C190" s="60"/>
      <c r="D190" s="60"/>
      <c r="E190" s="60"/>
      <c r="F190" s="60"/>
      <c r="G190" s="60"/>
      <c r="H190" s="60"/>
      <c r="I190" s="60"/>
      <c r="J190" s="60"/>
      <c r="K190" s="60"/>
      <c r="L190" s="60"/>
      <c r="M190" s="60"/>
      <c r="N190" s="60"/>
    </row>
    <row r="191" spans="1:14" ht="14.25" customHeight="1">
      <c r="A191" s="60"/>
      <c r="B191" s="60"/>
      <c r="C191" s="60"/>
      <c r="D191" s="60"/>
      <c r="E191" s="60"/>
      <c r="F191" s="60"/>
      <c r="G191" s="60"/>
      <c r="H191" s="60"/>
      <c r="I191" s="60"/>
      <c r="J191" s="60"/>
      <c r="K191" s="60"/>
      <c r="L191" s="60"/>
      <c r="M191" s="60"/>
      <c r="N191" s="60"/>
    </row>
    <row r="192" spans="1:14" ht="14.25" customHeight="1">
      <c r="A192" s="60"/>
      <c r="B192" s="60"/>
      <c r="C192" s="60"/>
      <c r="D192" s="60"/>
      <c r="E192" s="60"/>
      <c r="F192" s="60"/>
      <c r="G192" s="60"/>
      <c r="H192" s="60"/>
      <c r="I192" s="60"/>
      <c r="J192" s="60"/>
      <c r="K192" s="60"/>
      <c r="L192" s="60"/>
      <c r="M192" s="60"/>
      <c r="N192" s="60"/>
    </row>
    <row r="193" spans="1:14" ht="14.25" customHeight="1">
      <c r="A193" s="60"/>
      <c r="B193" s="60"/>
      <c r="C193" s="60"/>
      <c r="D193" s="60"/>
      <c r="E193" s="60"/>
      <c r="F193" s="60"/>
      <c r="G193" s="60"/>
      <c r="H193" s="60"/>
      <c r="I193" s="60"/>
      <c r="J193" s="60"/>
      <c r="K193" s="60"/>
      <c r="L193" s="60"/>
      <c r="M193" s="60"/>
      <c r="N193" s="60"/>
    </row>
    <row r="194" spans="1:14" ht="14.25" customHeight="1">
      <c r="A194" s="60"/>
      <c r="B194" s="60"/>
      <c r="C194" s="60"/>
      <c r="D194" s="60"/>
      <c r="E194" s="60"/>
      <c r="F194" s="60"/>
      <c r="G194" s="60"/>
      <c r="H194" s="60"/>
      <c r="I194" s="60"/>
      <c r="J194" s="60"/>
      <c r="K194" s="60"/>
      <c r="L194" s="60"/>
      <c r="M194" s="60"/>
      <c r="N194" s="60"/>
    </row>
    <row r="195" spans="1:14" ht="14.25" customHeight="1">
      <c r="A195" s="60"/>
      <c r="B195" s="60"/>
      <c r="C195" s="60"/>
      <c r="D195" s="60"/>
      <c r="E195" s="60"/>
      <c r="F195" s="60"/>
      <c r="G195" s="60"/>
      <c r="H195" s="60"/>
      <c r="I195" s="60"/>
      <c r="J195" s="60"/>
      <c r="K195" s="60"/>
      <c r="L195" s="60"/>
      <c r="M195" s="60"/>
      <c r="N195" s="60"/>
    </row>
    <row r="196" spans="1:14" ht="14.25" customHeight="1">
      <c r="A196" s="60"/>
      <c r="B196" s="60"/>
      <c r="C196" s="60"/>
      <c r="D196" s="60"/>
      <c r="E196" s="60"/>
      <c r="F196" s="60"/>
      <c r="G196" s="60"/>
      <c r="H196" s="60"/>
      <c r="I196" s="60"/>
      <c r="J196" s="60"/>
      <c r="K196" s="60"/>
      <c r="L196" s="60"/>
      <c r="M196" s="60"/>
      <c r="N196" s="60"/>
    </row>
    <row r="197" spans="1:14" ht="14.25" customHeight="1">
      <c r="A197" s="60"/>
      <c r="B197" s="60"/>
      <c r="C197" s="60"/>
      <c r="D197" s="60"/>
      <c r="E197" s="60"/>
      <c r="F197" s="60"/>
      <c r="G197" s="60"/>
      <c r="H197" s="60"/>
      <c r="I197" s="60"/>
      <c r="J197" s="60"/>
      <c r="K197" s="60"/>
      <c r="L197" s="60"/>
      <c r="M197" s="60"/>
      <c r="N197" s="60"/>
    </row>
    <row r="198" spans="1:14" ht="14.25" customHeight="1">
      <c r="A198" s="60"/>
      <c r="B198" s="60"/>
      <c r="C198" s="60"/>
      <c r="D198" s="60"/>
      <c r="E198" s="60"/>
      <c r="F198" s="60"/>
      <c r="G198" s="60"/>
      <c r="H198" s="60"/>
      <c r="I198" s="60"/>
      <c r="J198" s="60"/>
      <c r="K198" s="60"/>
      <c r="L198" s="60"/>
      <c r="M198" s="60"/>
      <c r="N198" s="60"/>
    </row>
    <row r="199" spans="1:14" ht="14.25" customHeight="1">
      <c r="A199" s="60"/>
      <c r="B199" s="60"/>
      <c r="C199" s="60"/>
      <c r="D199" s="60"/>
      <c r="E199" s="60"/>
      <c r="F199" s="60"/>
      <c r="G199" s="60"/>
      <c r="H199" s="60"/>
      <c r="I199" s="60"/>
      <c r="J199" s="60"/>
      <c r="K199" s="60"/>
      <c r="L199" s="60"/>
      <c r="M199" s="60"/>
      <c r="N199" s="60"/>
    </row>
    <row r="200" spans="1:14" ht="14.25" customHeight="1">
      <c r="A200" s="60"/>
      <c r="B200" s="60"/>
      <c r="C200" s="60"/>
      <c r="D200" s="60"/>
      <c r="E200" s="60"/>
      <c r="F200" s="60"/>
      <c r="G200" s="60"/>
      <c r="H200" s="60"/>
      <c r="I200" s="60"/>
      <c r="J200" s="60"/>
      <c r="K200" s="60"/>
      <c r="L200" s="60"/>
      <c r="M200" s="60"/>
      <c r="N200" s="60"/>
    </row>
    <row r="201" spans="1:14" ht="14.25" customHeight="1">
      <c r="A201" s="60"/>
      <c r="B201" s="60"/>
      <c r="C201" s="60"/>
      <c r="D201" s="60"/>
      <c r="E201" s="60"/>
      <c r="F201" s="60"/>
      <c r="G201" s="60"/>
      <c r="H201" s="60"/>
      <c r="I201" s="60"/>
      <c r="J201" s="60"/>
      <c r="K201" s="60"/>
      <c r="L201" s="60"/>
      <c r="M201" s="60"/>
      <c r="N201" s="60"/>
    </row>
    <row r="202" spans="1:14" ht="14.25" customHeight="1">
      <c r="A202" s="60"/>
      <c r="B202" s="60"/>
      <c r="C202" s="60"/>
      <c r="D202" s="60"/>
      <c r="E202" s="60"/>
      <c r="F202" s="60"/>
      <c r="G202" s="60"/>
      <c r="H202" s="60"/>
      <c r="I202" s="60"/>
      <c r="J202" s="60"/>
      <c r="K202" s="60"/>
      <c r="L202" s="60"/>
      <c r="M202" s="60"/>
      <c r="N202" s="60"/>
    </row>
    <row r="203" spans="1:14" ht="14.25" customHeight="1">
      <c r="A203" s="60"/>
      <c r="B203" s="60"/>
      <c r="C203" s="60"/>
      <c r="D203" s="60"/>
      <c r="E203" s="60"/>
      <c r="F203" s="60"/>
      <c r="G203" s="60"/>
      <c r="H203" s="60"/>
      <c r="I203" s="60"/>
      <c r="J203" s="60"/>
      <c r="K203" s="60"/>
      <c r="L203" s="60"/>
      <c r="M203" s="60"/>
      <c r="N203" s="60"/>
    </row>
    <row r="204" spans="1:14" ht="14.25" customHeight="1">
      <c r="A204" s="60"/>
      <c r="B204" s="60"/>
      <c r="C204" s="60"/>
      <c r="D204" s="60"/>
      <c r="E204" s="60"/>
      <c r="F204" s="60"/>
      <c r="G204" s="60"/>
      <c r="H204" s="60"/>
      <c r="I204" s="60"/>
      <c r="J204" s="60"/>
      <c r="K204" s="60"/>
      <c r="L204" s="60"/>
      <c r="M204" s="60"/>
      <c r="N204" s="60"/>
    </row>
    <row r="205" spans="1:14" ht="14.25" customHeight="1">
      <c r="A205" s="60"/>
      <c r="B205" s="60"/>
      <c r="C205" s="60"/>
      <c r="D205" s="60"/>
      <c r="E205" s="60"/>
      <c r="F205" s="60"/>
      <c r="G205" s="60"/>
      <c r="H205" s="60"/>
      <c r="I205" s="60"/>
      <c r="J205" s="60"/>
      <c r="K205" s="60"/>
      <c r="L205" s="60"/>
      <c r="M205" s="60"/>
      <c r="N205" s="60"/>
    </row>
    <row r="206" spans="1:14" ht="14.25" customHeight="1">
      <c r="A206" s="60"/>
      <c r="B206" s="60"/>
      <c r="C206" s="60"/>
      <c r="D206" s="60"/>
      <c r="E206" s="60"/>
      <c r="F206" s="60"/>
      <c r="G206" s="60"/>
      <c r="H206" s="60"/>
      <c r="I206" s="60"/>
      <c r="J206" s="60"/>
      <c r="K206" s="60"/>
      <c r="L206" s="60"/>
      <c r="M206" s="60"/>
      <c r="N206" s="60"/>
    </row>
    <row r="207" spans="1:14" ht="14.25" customHeight="1">
      <c r="A207" s="60"/>
      <c r="B207" s="60"/>
      <c r="C207" s="60"/>
      <c r="D207" s="60"/>
      <c r="E207" s="60"/>
      <c r="F207" s="60"/>
      <c r="G207" s="60"/>
      <c r="H207" s="60"/>
      <c r="I207" s="60"/>
      <c r="J207" s="60"/>
      <c r="K207" s="60"/>
      <c r="L207" s="60"/>
      <c r="M207" s="60"/>
      <c r="N207" s="60"/>
    </row>
    <row r="208" spans="1:14" ht="14.25" customHeight="1">
      <c r="A208" s="60"/>
      <c r="B208" s="60"/>
      <c r="C208" s="60"/>
      <c r="D208" s="60"/>
      <c r="E208" s="60"/>
      <c r="F208" s="60"/>
      <c r="G208" s="60"/>
      <c r="H208" s="60"/>
      <c r="I208" s="60"/>
      <c r="J208" s="60"/>
      <c r="K208" s="60"/>
      <c r="L208" s="60"/>
      <c r="M208" s="60"/>
      <c r="N208" s="60"/>
    </row>
    <row r="209" spans="1:14" ht="14.25" customHeight="1">
      <c r="A209" s="60"/>
      <c r="B209" s="60"/>
      <c r="C209" s="60"/>
      <c r="D209" s="60"/>
      <c r="E209" s="60"/>
      <c r="F209" s="60"/>
      <c r="G209" s="60"/>
      <c r="H209" s="60"/>
      <c r="I209" s="60"/>
      <c r="J209" s="60"/>
      <c r="K209" s="60"/>
      <c r="L209" s="60"/>
      <c r="M209" s="60"/>
      <c r="N209" s="60"/>
    </row>
    <row r="210" spans="1:14" ht="14.25" customHeight="1">
      <c r="A210" s="60"/>
      <c r="B210" s="60"/>
      <c r="C210" s="60"/>
      <c r="D210" s="60"/>
      <c r="E210" s="60"/>
      <c r="F210" s="60"/>
      <c r="G210" s="60"/>
      <c r="H210" s="60"/>
      <c r="I210" s="60"/>
      <c r="J210" s="60"/>
      <c r="K210" s="60"/>
      <c r="L210" s="60"/>
      <c r="M210" s="60"/>
      <c r="N210" s="60"/>
    </row>
    <row r="211" spans="1:14" ht="14.25" customHeight="1">
      <c r="A211" s="60"/>
      <c r="B211" s="60"/>
      <c r="C211" s="60"/>
      <c r="D211" s="60"/>
      <c r="E211" s="60"/>
      <c r="F211" s="60"/>
      <c r="G211" s="60"/>
      <c r="H211" s="60"/>
      <c r="I211" s="60"/>
      <c r="J211" s="60"/>
      <c r="K211" s="60"/>
      <c r="L211" s="60"/>
      <c r="M211" s="60"/>
      <c r="N211" s="60"/>
    </row>
    <row r="212" spans="1:14" ht="14.25" customHeight="1">
      <c r="A212" s="60"/>
      <c r="B212" s="60"/>
      <c r="C212" s="60"/>
      <c r="D212" s="60"/>
      <c r="E212" s="60"/>
      <c r="F212" s="60"/>
      <c r="G212" s="60"/>
      <c r="H212" s="60"/>
      <c r="I212" s="60"/>
      <c r="J212" s="60"/>
      <c r="K212" s="60"/>
      <c r="L212" s="60"/>
      <c r="M212" s="60"/>
      <c r="N212" s="60"/>
    </row>
    <row r="213" spans="1:14" ht="14.25" customHeight="1">
      <c r="A213" s="60"/>
      <c r="B213" s="60"/>
      <c r="C213" s="60"/>
      <c r="D213" s="60"/>
      <c r="E213" s="60"/>
      <c r="F213" s="60"/>
      <c r="G213" s="60"/>
      <c r="H213" s="60"/>
      <c r="I213" s="60"/>
      <c r="J213" s="60"/>
      <c r="K213" s="60"/>
      <c r="L213" s="60"/>
      <c r="M213" s="60"/>
      <c r="N213" s="60"/>
    </row>
    <row r="214" spans="1:14" ht="14.25" customHeight="1">
      <c r="A214" s="60"/>
      <c r="B214" s="60"/>
      <c r="C214" s="60"/>
      <c r="D214" s="60"/>
      <c r="E214" s="60"/>
      <c r="F214" s="60"/>
      <c r="G214" s="60"/>
      <c r="H214" s="60"/>
      <c r="I214" s="60"/>
      <c r="J214" s="60"/>
      <c r="K214" s="60"/>
      <c r="L214" s="60"/>
      <c r="M214" s="60"/>
      <c r="N214" s="60"/>
    </row>
    <row r="215" spans="1:14" ht="14.25" customHeight="1">
      <c r="A215" s="60"/>
      <c r="B215" s="60"/>
      <c r="C215" s="60"/>
      <c r="D215" s="60"/>
      <c r="E215" s="60"/>
      <c r="F215" s="60"/>
      <c r="G215" s="60"/>
      <c r="H215" s="60"/>
      <c r="I215" s="60"/>
      <c r="J215" s="60"/>
      <c r="K215" s="60"/>
      <c r="L215" s="60"/>
      <c r="M215" s="60"/>
      <c r="N215" s="60"/>
    </row>
    <row r="216" spans="1:14" ht="14.25" customHeight="1">
      <c r="A216" s="60"/>
      <c r="B216" s="60"/>
      <c r="C216" s="60"/>
      <c r="D216" s="60"/>
      <c r="E216" s="60"/>
      <c r="F216" s="60"/>
      <c r="G216" s="60"/>
      <c r="H216" s="60"/>
      <c r="I216" s="60"/>
      <c r="J216" s="60"/>
      <c r="K216" s="60"/>
      <c r="L216" s="60"/>
      <c r="M216" s="60"/>
      <c r="N216" s="60"/>
    </row>
    <row r="217" spans="1:14" ht="14.25" customHeight="1">
      <c r="A217" s="60"/>
      <c r="B217" s="60"/>
      <c r="C217" s="60"/>
      <c r="D217" s="60"/>
      <c r="E217" s="60"/>
      <c r="F217" s="60"/>
      <c r="G217" s="60"/>
      <c r="H217" s="60"/>
      <c r="I217" s="60"/>
      <c r="J217" s="60"/>
      <c r="K217" s="60"/>
      <c r="L217" s="60"/>
      <c r="M217" s="60"/>
      <c r="N217" s="60"/>
    </row>
    <row r="218" spans="1:14" ht="14.25" customHeight="1">
      <c r="A218" s="60"/>
      <c r="B218" s="60"/>
      <c r="C218" s="60"/>
      <c r="D218" s="60"/>
      <c r="E218" s="60"/>
      <c r="F218" s="60"/>
      <c r="G218" s="60"/>
      <c r="H218" s="60"/>
      <c r="I218" s="60"/>
      <c r="J218" s="60"/>
      <c r="K218" s="60"/>
      <c r="L218" s="60"/>
      <c r="M218" s="60"/>
      <c r="N218" s="60"/>
    </row>
    <row r="219" spans="1:14" ht="14.25" customHeight="1">
      <c r="A219" s="60"/>
      <c r="B219" s="60"/>
      <c r="C219" s="60"/>
      <c r="D219" s="60"/>
      <c r="E219" s="60"/>
      <c r="F219" s="60"/>
      <c r="G219" s="60"/>
      <c r="H219" s="60"/>
      <c r="I219" s="60"/>
      <c r="J219" s="60"/>
      <c r="K219" s="60"/>
      <c r="L219" s="60"/>
      <c r="M219" s="60"/>
      <c r="N219" s="60"/>
    </row>
    <row r="220" spans="1:14" ht="14.25" customHeight="1">
      <c r="A220" s="60"/>
      <c r="B220" s="60"/>
      <c r="C220" s="60"/>
      <c r="D220" s="60"/>
      <c r="E220" s="60"/>
      <c r="F220" s="60"/>
      <c r="G220" s="60"/>
      <c r="H220" s="60"/>
      <c r="I220" s="60"/>
      <c r="J220" s="60"/>
      <c r="K220" s="60"/>
      <c r="L220" s="60"/>
      <c r="M220" s="60"/>
      <c r="N220" s="60"/>
    </row>
    <row r="221" spans="1:14" ht="14.25" customHeight="1">
      <c r="A221" s="60"/>
      <c r="B221" s="60"/>
      <c r="C221" s="60"/>
      <c r="D221" s="60"/>
      <c r="E221" s="60"/>
      <c r="F221" s="60"/>
      <c r="G221" s="60"/>
      <c r="H221" s="60"/>
      <c r="I221" s="60"/>
      <c r="J221" s="60"/>
      <c r="K221" s="60"/>
      <c r="L221" s="60"/>
      <c r="M221" s="60"/>
      <c r="N221" s="60"/>
    </row>
    <row r="222" spans="1:14" ht="14.25" customHeight="1">
      <c r="A222" s="60"/>
      <c r="B222" s="60"/>
      <c r="C222" s="60"/>
      <c r="D222" s="60"/>
      <c r="E222" s="60"/>
      <c r="F222" s="60"/>
      <c r="G222" s="60"/>
      <c r="H222" s="60"/>
      <c r="I222" s="60"/>
      <c r="J222" s="60"/>
      <c r="K222" s="60"/>
      <c r="L222" s="60"/>
      <c r="M222" s="60"/>
      <c r="N222" s="60"/>
    </row>
    <row r="223" spans="1:14" ht="14.25" customHeight="1">
      <c r="A223" s="60"/>
      <c r="B223" s="60"/>
      <c r="C223" s="60"/>
      <c r="D223" s="60"/>
      <c r="E223" s="60"/>
      <c r="F223" s="60"/>
      <c r="G223" s="60"/>
      <c r="H223" s="60"/>
      <c r="I223" s="60"/>
      <c r="J223" s="60"/>
      <c r="K223" s="60"/>
      <c r="L223" s="60"/>
      <c r="M223" s="60"/>
      <c r="N223" s="60"/>
    </row>
    <row r="224" spans="1:14" ht="14.25" customHeight="1">
      <c r="A224" s="60"/>
      <c r="B224" s="60"/>
      <c r="C224" s="60"/>
      <c r="D224" s="60"/>
      <c r="E224" s="60"/>
      <c r="F224" s="60"/>
      <c r="G224" s="60"/>
      <c r="H224" s="60"/>
      <c r="I224" s="60"/>
      <c r="J224" s="60"/>
      <c r="K224" s="60"/>
      <c r="L224" s="60"/>
      <c r="M224" s="60"/>
      <c r="N224" s="60"/>
    </row>
    <row r="225" spans="1:14" ht="14.25" customHeight="1">
      <c r="A225" s="60"/>
      <c r="B225" s="60"/>
      <c r="C225" s="60"/>
      <c r="D225" s="60"/>
      <c r="E225" s="60"/>
      <c r="F225" s="60"/>
      <c r="G225" s="60"/>
      <c r="H225" s="60"/>
      <c r="I225" s="60"/>
      <c r="J225" s="60"/>
      <c r="K225" s="60"/>
      <c r="L225" s="60"/>
      <c r="M225" s="60"/>
      <c r="N225" s="60"/>
    </row>
    <row r="226" spans="1:14" ht="14.25" customHeight="1">
      <c r="A226" s="60"/>
      <c r="B226" s="60"/>
      <c r="C226" s="60"/>
      <c r="D226" s="60"/>
      <c r="E226" s="60"/>
      <c r="F226" s="60"/>
      <c r="G226" s="60"/>
      <c r="H226" s="60"/>
      <c r="I226" s="60"/>
      <c r="J226" s="60"/>
      <c r="K226" s="60"/>
      <c r="L226" s="60"/>
      <c r="M226" s="60"/>
      <c r="N226" s="60"/>
    </row>
    <row r="227" spans="1:14" ht="14.25" customHeight="1">
      <c r="A227" s="60"/>
      <c r="B227" s="60"/>
      <c r="C227" s="60"/>
      <c r="D227" s="60"/>
      <c r="E227" s="60"/>
      <c r="F227" s="60"/>
      <c r="G227" s="60"/>
      <c r="H227" s="60"/>
      <c r="I227" s="60"/>
      <c r="J227" s="60"/>
      <c r="K227" s="60"/>
      <c r="L227" s="60"/>
      <c r="M227" s="60"/>
      <c r="N227" s="60"/>
    </row>
    <row r="228" spans="1:14" ht="14.25" customHeight="1"/>
    <row r="229" spans="1:14" ht="14.25" customHeight="1"/>
    <row r="230" spans="1:14" ht="14.25" customHeight="1"/>
    <row r="231" spans="1:14" ht="14.25" customHeight="1"/>
    <row r="232" spans="1:14" ht="14.25" customHeight="1"/>
    <row r="233" spans="1:14" ht="14.25" customHeight="1"/>
    <row r="234" spans="1:14" ht="14.25" customHeight="1"/>
    <row r="235" spans="1:14" ht="14.25" customHeight="1"/>
    <row r="236" spans="1:14" ht="14.25" customHeight="1"/>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PROYECC RECARGOS TH</vt:lpstr>
      <vt:lpstr>TALENTO HUMANO</vt:lpstr>
      <vt:lpstr>PRESUPUESTO 2026-2027</vt:lpstr>
      <vt:lpstr>FACTOR MULTIPLICADOR FM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marlin gonzalez</cp:lastModifiedBy>
  <cp:lastPrinted>2026-09-14T15:35:09Z</cp:lastPrinted>
  <dcterms:created xsi:type="dcterms:W3CDTF">2025-03-10T14:24:22Z</dcterms:created>
  <dcterms:modified xsi:type="dcterms:W3CDTF">2026-10-06T01:57:36Z</dcterms:modified>
</cp:coreProperties>
</file>