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24226"/>
  <mc:AlternateContent xmlns:mc="http://schemas.openxmlformats.org/markup-compatibility/2006">
    <mc:Choice Requires="x15">
      <x15ac:absPath xmlns:x15ac="http://schemas.microsoft.com/office/spreadsheetml/2010/11/ac" url="D:\DATOS\2021 SMA- DEFENSA- COBRO\SMA 2021\CONTRATACION 2021\OXÍGENO\"/>
    </mc:Choice>
  </mc:AlternateContent>
  <xr:revisionPtr revIDLastSave="0" documentId="13_ncr:1_{9C712ABA-87BB-4FBA-BBB4-E177E279AF81}" xr6:coauthVersionLast="46" xr6:coauthVersionMax="46" xr10:uidLastSave="{00000000-0000-0000-0000-000000000000}"/>
  <bookViews>
    <workbookView xWindow="-120" yWindow="-120" windowWidth="20730" windowHeight="11160" xr2:uid="{00000000-000D-0000-FFFF-FFFF00000000}"/>
  </bookViews>
  <sheets>
    <sheet name="ANALISIS DE PRECIOS" sheetId="1" r:id="rId1"/>
    <sheet name="ANEXO PROPUESTA ECONÓMICA" sheetId="2" r:id="rId2"/>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46" i="2" l="1"/>
  <c r="H46" i="2"/>
  <c r="F46" i="2"/>
  <c r="J45" i="2"/>
  <c r="J42" i="2"/>
  <c r="K13" i="2"/>
  <c r="K14" i="2"/>
  <c r="K15" i="2"/>
  <c r="K16" i="2"/>
  <c r="K17" i="2"/>
  <c r="K18" i="2"/>
  <c r="K20" i="2"/>
  <c r="K21" i="2"/>
  <c r="K22" i="2"/>
  <c r="K23" i="2"/>
  <c r="K24" i="2"/>
  <c r="J25" i="2"/>
  <c r="K25" i="2"/>
  <c r="K26" i="2"/>
  <c r="J27" i="2"/>
  <c r="K27" i="2"/>
  <c r="K28" i="2"/>
  <c r="J29" i="2"/>
  <c r="K29" i="2"/>
  <c r="K30" i="2"/>
  <c r="J31" i="2"/>
  <c r="K31" i="2"/>
  <c r="K32" i="2"/>
  <c r="K33" i="2"/>
  <c r="K34" i="2"/>
  <c r="K35" i="2"/>
  <c r="K36" i="2"/>
  <c r="K37" i="2"/>
  <c r="K38" i="2"/>
  <c r="K39" i="2"/>
  <c r="K40" i="2"/>
  <c r="K42" i="2"/>
  <c r="J4" i="2"/>
  <c r="J5" i="2"/>
  <c r="J6" i="2"/>
  <c r="J7" i="2"/>
  <c r="J8" i="2"/>
  <c r="J9" i="2"/>
  <c r="J10" i="2"/>
  <c r="J11" i="2"/>
  <c r="I42" i="2"/>
  <c r="H42" i="2"/>
  <c r="G42" i="2"/>
  <c r="F42" i="2"/>
  <c r="J12" i="2"/>
  <c r="K41" i="2"/>
  <c r="H45" i="2"/>
  <c r="F45" i="2"/>
  <c r="J4" i="1"/>
  <c r="J5" i="1"/>
  <c r="J6" i="1"/>
  <c r="J7" i="1"/>
  <c r="J8" i="1"/>
  <c r="J9" i="1"/>
  <c r="J10" i="1"/>
  <c r="J11" i="1"/>
  <c r="J12" i="1"/>
  <c r="J42" i="1"/>
  <c r="K13" i="1"/>
  <c r="K14" i="1"/>
  <c r="K15" i="1"/>
  <c r="K16" i="1"/>
  <c r="K17" i="1"/>
  <c r="K18" i="1"/>
  <c r="K19" i="1"/>
  <c r="K20" i="1"/>
  <c r="K21" i="1"/>
  <c r="K22" i="1"/>
  <c r="K23" i="1"/>
  <c r="K24" i="1"/>
  <c r="J25" i="1"/>
  <c r="K25" i="1"/>
  <c r="K26" i="1"/>
  <c r="J27" i="1"/>
  <c r="K27" i="1"/>
  <c r="K28" i="1"/>
  <c r="J29" i="1"/>
  <c r="K29" i="1"/>
  <c r="K30" i="1"/>
  <c r="J31" i="1"/>
  <c r="K31" i="1"/>
  <c r="K32" i="1"/>
  <c r="K33" i="1"/>
  <c r="K34" i="1"/>
  <c r="K35" i="1"/>
  <c r="K36" i="1"/>
  <c r="K37" i="1"/>
  <c r="K38" i="1"/>
  <c r="K39" i="1"/>
  <c r="K40" i="1"/>
  <c r="K41" i="1"/>
  <c r="K42" i="1"/>
  <c r="J44" i="1"/>
  <c r="G42" i="1"/>
  <c r="F42" i="1"/>
  <c r="F44" i="1"/>
  <c r="I42" i="1"/>
  <c r="H42" i="1"/>
  <c r="H44" i="1"/>
</calcChain>
</file>

<file path=xl/sharedStrings.xml><?xml version="1.0" encoding="utf-8"?>
<sst xmlns="http://schemas.openxmlformats.org/spreadsheetml/2006/main" count="182" uniqueCount="52">
  <si>
    <t>ÍTEM</t>
  </si>
  <si>
    <t>UNIDAD DE MEDIDA</t>
  </si>
  <si>
    <t>ALQUILER /MES</t>
  </si>
  <si>
    <t>PAQUETE INTEGRAL DE OXIGENO MEDICINAL DOMICILIARIO, INCLUYE: CONCENTRADOR, BAJO FLUJO,  1 A 5 LTS/MIN DE OXIGENO, MÁS EQUIPO DE APOYO: UN (1) CILINDRO DE SOPORTE, CAPACIDAD MINIMA  4M3, UN (1) CILINDRO PORTÁTIL 1,5 M3 CON CARRO TRANSPORTADOR (PERMANENTE) MÁS DOS (2) RECARGAS AL MES Y DEMÁS ACCESORIOS PARA SU CORRECTO FUNCIONAMIENTO.</t>
  </si>
  <si>
    <t>PAQUETE INTEGRAL DE OXIGENO MEDICINAL DOMICILIARIO, INCLUYE: CONCENTRADOR, BAJO FLUJO,  1 A 5 LTS/MIN DE OXIGENO, MÁS EQUIPO DE APOYO: UN (1) CILINDRO DE SOPORTE, CAPACIDAD MINIMA  4M3, UN (1) CILINDRO PORTÁTIL 1,5 M3 CON CARRO TRANSPORTADOR (PERMANENTE) MÁS CUATRO (4) RECARGAS AL MES Y DEMÁS ACCESORIOS PARA SU CORRECTO FUNCIONAMIENTO.</t>
  </si>
  <si>
    <t>PAQUETE INTEGRAL DE OXIGENO MEDICINAL DOMICILIARIO, INCLUYE: CONCENTRADOR, ALTO FLUJO,  6 A 10 LTS/MIN DE OXIGENO, MÁS EQUIPO DE APOYO: UN (1) CILINDRO DE SOPORTE, CAPACIDAD MINIMA  4M3, UN (1) CILINDRO PORTÁTIL 1,5 M3 CON CARRO TRANSPORTADOR (72 HORAS A DEMANDA) Y DEMÁS ACCESORIOS PARA SU CORRECTO FUNCIONAMIENTO.</t>
  </si>
  <si>
    <t>PAQUETE INTEGRAL DE OXIGENO MEDICINAL DOMICILIARIO, INCLUYE: CONCENTRADOR, ALTO FLUJO,  6 A 10 LTS/MIN DE OXIGENO, MÁS EQUIPO DE APOYO: UN (1) CILINDRO DE SOPORTE, CAPACIDAD MINIMA  4M3, UN (1) CILINDRO PORTÁTIL 1,5 M3 CON CARRO TRANSPORTADOR (PERMANENTE) MÁS DOS (2) RECARGAS AL MES Y DEMÁS ACCESORIOS PARA SU CORRECTO FUNCIONAMIENTO</t>
  </si>
  <si>
    <t>PAQUETE INTEGRAL DE OXIGENO MEDICINAL DOMICILIARIO, INCLUYE: CONCENTRADOR, ALTO FLUJO, 6 A 10 LTS/MIN DE OXIGENO, MÁS EQUIPO DE APOYO: UN (1) CILINDRO DE SOPORTE, CAPACIDAD MINIMA  4M3, UN (1) CILINDRO PORTÁTIL 1,5 M3 (PERMANENTE) CON CARRO TRANSPORTADOR MÁS CUATRO (4) RECARGAS AL MES Y DEMÁS ACCESORIOS PARA SU CORRECTO FUNCIONAMIENTO</t>
  </si>
  <si>
    <t>RECARGA ADICIONAL PARA UN (1) CILINDRO PORTÁTIL 1,5 M3</t>
  </si>
  <si>
    <t>RECARGA ADICIONAL PARA UN (1) CILINDRO 4 M3</t>
  </si>
  <si>
    <t>CPAP SENCILLO</t>
  </si>
  <si>
    <t>BPAP SENCILLO</t>
  </si>
  <si>
    <t>MASCARILLA PARA CPAP- BPAP NASAL- ORONASAL</t>
  </si>
  <si>
    <t xml:space="preserve">NEBULIZADOR  </t>
  </si>
  <si>
    <t>B. SUMINISTRO (En compra o alquiler) DE EQUIPOS HOSPITALARIOS Y OTROS DISPOSITIVOS MÉDICOS PARA USO HUMANO</t>
  </si>
  <si>
    <t>CAMA HOSPITALARIA ELÉCTRICA - ACCESORIOS FORMICA, BARANDAS DE ALUMINIO</t>
  </si>
  <si>
    <t xml:space="preserve">SILLA COCHE </t>
  </si>
  <si>
    <t>SILLA DE RUEDAS</t>
  </si>
  <si>
    <t>MEDIAS GRADIENTES DE COMPRESIÓN: De descanso/preventiva. Piernas cansadas, pesadas, edema leve de la pierna, tobillo y/o pie, permite prevenir el paso del fluido venoso y/o linfático al espacio intersticial</t>
  </si>
  <si>
    <t>Compresión 15-20 mmHg</t>
  </si>
  <si>
    <t>Compresión 20-30 mmHg</t>
  </si>
  <si>
    <t>Compresión 30-40 mmHg</t>
  </si>
  <si>
    <t>SUBTOTAL</t>
  </si>
  <si>
    <t>CANTIDAD</t>
  </si>
  <si>
    <t>VALOR I.V.A.</t>
  </si>
  <si>
    <t>UNIDAD
 (Venta)</t>
  </si>
  <si>
    <t>RODILLAS</t>
  </si>
  <si>
    <t>MUSLO</t>
  </si>
  <si>
    <t>CADERA</t>
  </si>
  <si>
    <t>CAMA HOSPITALARIA MANUAL CON BARANDAS - TRES NIVELES</t>
  </si>
  <si>
    <t>ESPECIFICACIONES EQUIPOS</t>
  </si>
  <si>
    <t>TOTAL PRPUESTA ECONÓMICA</t>
  </si>
  <si>
    <t>PAQUETE INTEGRAL DE OXIGENO MEDICINAL DOMICILIARIO, INCLUYE: CONCENTRADOR, BAJO FLUJO,  1 A 5 LTS/MIN DE OXIGENO, MÁS EQUIPO DE APOYO: UN (1) CILINDRO DE SOPORTE, CAPACIDAD MINIMA  4M3, UN (1) CILINDRO PORTÁTIL 1,5 M3 CON CARRO TRANSPORTADOR (72 HORAS A DEMANDA) Y DEMÁS ACCESORIOS PARA SU CORRECTO FUNCIONAMIENTO</t>
  </si>
  <si>
    <t>ALQUILER ADICIONAL DE CILINDRO PORTÁTIL 1,5 M3 (PERMANENTE) CON CARRO TRANSPORTADOR</t>
  </si>
  <si>
    <t>BIPAP CON SOPORTE DE FRECUENCIA INTERMITENTE (NO SYNCHRONY, NO HARMONY)</t>
  </si>
  <si>
    <t>A. SUMINISTRO EQUIPOS Y OXIGENO MEDICINAL</t>
  </si>
  <si>
    <t>VALOR UNITARIO (PRODUCTOS SIN IVA)</t>
  </si>
  <si>
    <t>VALOR  UNITARIO (PRODUCTOS CON IVA)</t>
  </si>
  <si>
    <t>SUMINISTRO DE OXIGENO MEDICINAL DOMICILIARIO, EQUIPOS HOSPITALARIOS Y DISPOSITIVOS MÉDICOS
SENA REGIONAL ANTIOQUIA</t>
  </si>
  <si>
    <t>CAMINADOR ORTOPEDICO  PASO A PASO FIJO PLEGABLE EN ALUMINIO</t>
  </si>
  <si>
    <t>CAMINADOR ORTOPÉDICO DOBLE APOYO Y DOBLE FUNCIÓN</t>
  </si>
  <si>
    <t>HISTORICOS 2020</t>
  </si>
  <si>
    <t>PROMEDIOS</t>
  </si>
  <si>
    <t xml:space="preserve">VENTA </t>
  </si>
  <si>
    <t>PULSIOXÍMETRO DIGITAL PRO -F9 ESTÁNDAR:
1 X DEDO PANTALLA OLED DE COLOR LA SPO2 RANGO DE MEDICIÓN: 35-100% RANGO DE ALARMA: 50-100% DE RESOLUCIÓN: ±1% DE PRECISIÓN: ±2% (70-99%), SIN ESPECIFICAR (≤70%) BAJA PERFUSIÓN: ≤ 0,3% ESTÁNDAR:
1 X DEDO PULSIOXÍMETRO</t>
  </si>
  <si>
    <t>COTIZACION OXISALUD  2021</t>
  </si>
  <si>
    <t>VALORES OFERTADOS</t>
  </si>
  <si>
    <t>TECHOS</t>
  </si>
  <si>
    <t>Plantillas ortopédicas</t>
  </si>
  <si>
    <t xml:space="preserve">Este ítem no debe ser cotizado dadas las condiciones particulares sobre medida factor que determina el precio. Se incluye en el presente cuadro con el objeto sea de pleno conocimiento para los oferentes que el este ítem se encuentra dentro del alcance contractual del futuro contrato. </t>
  </si>
  <si>
    <t>TOTAL PROPUESTA ECONÓMICA</t>
  </si>
  <si>
    <t>TOTAL TECHOS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</si>
</sst>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quot;€&quot;_-;\-* #,##0.00\ &quot;€&quot;_-;_-* &quot;-&quot;??\ &quot;€&quot;_-;_-@_-"/>
    <numFmt numFmtId="165" formatCode="&quot;$&quot;\ #,##0"/>
    <numFmt numFmtId="166" formatCode="[$$-240A]\ #,##0"/>
  </numFmts>
  <fonts count="9" x14ac:knownFonts="1">
    <font>
      <sz val="11"/>
      <color theme="1"/>
      <name val="Calibri"/>
      <family val="2"/>
      <scheme val="minor"/>
    </font>
    <font>
      <b/>
      <sz val="8"/>
      <color theme="1"/>
      <name val="Arial Narrow"/>
      <family val="2"/>
    </font>
    <font>
      <sz val="8"/>
      <color rgb="FF000000"/>
      <name val="Arial Narrow"/>
      <family val="2"/>
    </font>
    <font>
      <b/>
      <sz val="8"/>
      <color rgb="FF000000"/>
      <name val="Arial Narrow"/>
      <family val="2"/>
    </font>
    <font>
      <sz val="8"/>
      <color theme="1"/>
      <name val="Arial Narrow"/>
      <family val="2"/>
    </font>
    <font>
      <b/>
      <sz val="9"/>
      <color rgb="FF000000"/>
      <name val="Arial Narrow"/>
      <family val="2"/>
    </font>
    <font>
      <sz val="10"/>
      <color rgb="FF000000"/>
      <name val="Arial"/>
      <family val="2"/>
    </font>
    <font>
      <u/>
      <sz val="10"/>
      <color theme="10"/>
      <name val="Arial"/>
      <family val="2"/>
    </font>
    <font>
      <sz val="11"/>
      <color theme="1"/>
      <name val="Calibri"/>
      <family val="2"/>
      <scheme val="minor"/>
    </font>
  </fonts>
  <fills count="8">
    <fill>
      <patternFill patternType="none"/>
    </fill>
    <fill>
      <patternFill patternType="gray125"/>
    </fill>
    <fill>
      <patternFill patternType="solid">
        <fgColor rgb="FFEBF1DE"/>
        <bgColor indexed="64"/>
      </patternFill>
    </fill>
    <fill>
      <patternFill patternType="solid">
        <fgColor rgb="FFFFFFFF"/>
        <bgColor indexed="64"/>
      </patternFill>
    </fill>
    <fill>
      <patternFill patternType="solid">
        <fgColor rgb="FFF7FAFF"/>
        <bgColor indexed="64"/>
      </patternFill>
    </fill>
    <fill>
      <patternFill patternType="solid">
        <fgColor theme="6" tint="0.79998168889431442"/>
        <bgColor indexed="64"/>
      </patternFill>
    </fill>
    <fill>
      <patternFill patternType="solid">
        <fgColor theme="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4">
    <xf numFmtId="0" fontId="0" fillId="0" borderId="0"/>
    <xf numFmtId="0" fontId="6" fillId="0" borderId="0"/>
    <xf numFmtId="0" fontId="7" fillId="0" borderId="0" applyNumberFormat="0" applyFill="0" applyBorder="0" applyAlignment="0" applyProtection="0"/>
    <xf numFmtId="164" fontId="8" fillId="0" borderId="0" applyFont="0" applyFill="0" applyBorder="0" applyAlignment="0" applyProtection="0"/>
  </cellStyleXfs>
  <cellXfs count="73">
    <xf numFmtId="0" fontId="0" fillId="0" borderId="0" xfId="0"/>
    <xf numFmtId="165" fontId="2" fillId="0" borderId="1" xfId="0" applyNumberFormat="1" applyFont="1" applyBorder="1" applyAlignment="1">
      <alignment horizontal="right" vertical="center" wrapText="1"/>
    </xf>
    <xf numFmtId="0" fontId="4" fillId="0" borderId="0" xfId="0" applyFont="1"/>
    <xf numFmtId="0" fontId="4" fillId="0" borderId="1" xfId="0" applyFont="1" applyBorder="1" applyAlignment="1">
      <alignment horizontal="justify" vertical="center" wrapText="1"/>
    </xf>
    <xf numFmtId="0" fontId="2" fillId="0" borderId="1" xfId="0" applyFont="1" applyBorder="1" applyAlignment="1">
      <alignment vertical="center" wrapText="1"/>
    </xf>
    <xf numFmtId="0" fontId="4" fillId="0" borderId="0" xfId="0" applyFont="1" applyAlignment="1">
      <alignment horizontal="center"/>
    </xf>
    <xf numFmtId="166" fontId="4" fillId="0" borderId="1" xfId="0" applyNumberFormat="1" applyFont="1" applyBorder="1"/>
    <xf numFmtId="0" fontId="4" fillId="0" borderId="1" xfId="0" applyFont="1" applyBorder="1"/>
    <xf numFmtId="0" fontId="3" fillId="0" borderId="1" xfId="0" applyFont="1" applyBorder="1" applyAlignment="1">
      <alignment horizontal="center" vertical="center" wrapText="1"/>
    </xf>
    <xf numFmtId="165" fontId="2" fillId="4" borderId="1" xfId="0" applyNumberFormat="1" applyFont="1" applyFill="1" applyBorder="1" applyAlignment="1">
      <alignment horizontal="right" vertical="center" wrapText="1"/>
    </xf>
    <xf numFmtId="0" fontId="2" fillId="2" borderId="1" xfId="0" applyFont="1" applyFill="1" applyBorder="1" applyAlignment="1">
      <alignment horizontal="justify" vertical="center" wrapText="1"/>
    </xf>
    <xf numFmtId="165" fontId="2" fillId="2" borderId="1" xfId="0" applyNumberFormat="1" applyFont="1" applyFill="1" applyBorder="1" applyAlignment="1">
      <alignment horizontal="right" vertical="center" wrapText="1"/>
    </xf>
    <xf numFmtId="3" fontId="5" fillId="3" borderId="1" xfId="0" applyNumberFormat="1" applyFont="1" applyFill="1" applyBorder="1" applyAlignment="1">
      <alignment horizontal="right" wrapText="1"/>
    </xf>
    <xf numFmtId="165" fontId="5" fillId="4" borderId="1" xfId="0" applyNumberFormat="1" applyFont="1" applyFill="1" applyBorder="1" applyAlignment="1">
      <alignment horizontal="right" wrapText="1"/>
    </xf>
    <xf numFmtId="164" fontId="2" fillId="4" borderId="1" xfId="3" applyFont="1" applyFill="1" applyBorder="1" applyAlignment="1">
      <alignment horizontal="right" vertical="center" wrapText="1"/>
    </xf>
    <xf numFmtId="165" fontId="2" fillId="0" borderId="1" xfId="0" applyNumberFormat="1" applyFont="1" applyFill="1" applyBorder="1" applyAlignment="1">
      <alignment horizontal="right" vertical="center" wrapText="1"/>
    </xf>
    <xf numFmtId="165" fontId="4" fillId="0" borderId="0" xfId="0" applyNumberFormat="1" applyFont="1"/>
    <xf numFmtId="165" fontId="2" fillId="6" borderId="1" xfId="0" applyNumberFormat="1" applyFont="1" applyFill="1" applyBorder="1" applyAlignment="1">
      <alignment horizontal="right"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165" fontId="5" fillId="0" borderId="1" xfId="0" applyNumberFormat="1" applyFont="1" applyFill="1" applyBorder="1" applyAlignment="1">
      <alignment horizontal="right" wrapText="1"/>
    </xf>
    <xf numFmtId="0" fontId="3" fillId="5" borderId="1" xfId="0" applyFont="1" applyFill="1" applyBorder="1" applyAlignment="1">
      <alignment horizontal="center" vertical="center" textRotation="255" wrapText="1"/>
    </xf>
    <xf numFmtId="0" fontId="3" fillId="5"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165" fontId="2" fillId="7" borderId="1" xfId="0" applyNumberFormat="1" applyFont="1" applyFill="1" applyBorder="1" applyAlignment="1">
      <alignment horizontal="right" vertical="center" wrapText="1"/>
    </xf>
    <xf numFmtId="0" fontId="4" fillId="7" borderId="1" xfId="0" applyFont="1" applyFill="1" applyBorder="1"/>
    <xf numFmtId="166" fontId="4" fillId="7" borderId="1" xfId="0" applyNumberFormat="1" applyFont="1" applyFill="1" applyBorder="1"/>
    <xf numFmtId="166" fontId="4" fillId="7" borderId="1" xfId="0" applyNumberFormat="1" applyFont="1" applyFill="1" applyBorder="1" applyAlignment="1">
      <alignment vertical="center"/>
    </xf>
    <xf numFmtId="165" fontId="4" fillId="7" borderId="1" xfId="0" applyNumberFormat="1" applyFont="1" applyFill="1" applyBorder="1"/>
    <xf numFmtId="165" fontId="3" fillId="3" borderId="1" xfId="0" applyNumberFormat="1" applyFont="1" applyFill="1" applyBorder="1" applyAlignment="1">
      <alignment horizontal="right" wrapText="1"/>
    </xf>
    <xf numFmtId="165" fontId="3" fillId="4" borderId="1" xfId="0" applyNumberFormat="1" applyFont="1" applyFill="1" applyBorder="1" applyAlignment="1">
      <alignment horizontal="right" wrapText="1"/>
    </xf>
    <xf numFmtId="0" fontId="0" fillId="0" borderId="0" xfId="0" applyAlignment="1">
      <alignment wrapText="1"/>
    </xf>
    <xf numFmtId="166" fontId="4" fillId="0" borderId="1" xfId="0" applyNumberFormat="1" applyFont="1" applyBorder="1" applyAlignment="1">
      <alignment wrapText="1"/>
    </xf>
    <xf numFmtId="0" fontId="4" fillId="7" borderId="1" xfId="0" applyFont="1" applyFill="1" applyBorder="1" applyAlignment="1">
      <alignment wrapText="1"/>
    </xf>
    <xf numFmtId="166" fontId="4" fillId="7" borderId="1" xfId="0" applyNumberFormat="1" applyFont="1" applyFill="1" applyBorder="1" applyAlignment="1">
      <alignment wrapText="1"/>
    </xf>
    <xf numFmtId="166" fontId="4" fillId="7" borderId="1" xfId="0" applyNumberFormat="1" applyFont="1" applyFill="1" applyBorder="1" applyAlignment="1">
      <alignment vertical="center" wrapText="1"/>
    </xf>
    <xf numFmtId="165" fontId="4" fillId="7" borderId="1" xfId="0" applyNumberFormat="1" applyFont="1" applyFill="1" applyBorder="1" applyAlignment="1">
      <alignment wrapText="1"/>
    </xf>
    <xf numFmtId="0" fontId="0" fillId="0" borderId="1" xfId="0" applyBorder="1" applyAlignment="1">
      <alignment wrapText="1"/>
    </xf>
    <xf numFmtId="0" fontId="0" fillId="0" borderId="1" xfId="0" applyFill="1" applyBorder="1" applyAlignment="1">
      <alignment wrapText="1"/>
    </xf>
    <xf numFmtId="0" fontId="4" fillId="0" borderId="1" xfId="0" applyFont="1" applyFill="1" applyBorder="1" applyAlignment="1">
      <alignment wrapText="1"/>
    </xf>
    <xf numFmtId="166" fontId="4" fillId="0" borderId="1" xfId="0" applyNumberFormat="1" applyFont="1" applyFill="1" applyBorder="1" applyAlignment="1">
      <alignment wrapText="1"/>
    </xf>
    <xf numFmtId="0" fontId="3" fillId="0" borderId="7" xfId="0" applyFont="1" applyBorder="1" applyAlignment="1">
      <alignment horizontal="center" vertical="center" wrapText="1"/>
    </xf>
    <xf numFmtId="0" fontId="2" fillId="0" borderId="1" xfId="0" applyFont="1" applyBorder="1" applyAlignment="1">
      <alignment horizontal="center" vertical="center" wrapText="1"/>
    </xf>
    <xf numFmtId="165" fontId="5" fillId="7" borderId="3" xfId="0" applyNumberFormat="1" applyFont="1" applyFill="1" applyBorder="1" applyAlignment="1">
      <alignment horizontal="center" wrapText="1"/>
    </xf>
    <xf numFmtId="165" fontId="5" fillId="7" borderId="5" xfId="0" applyNumberFormat="1" applyFont="1" applyFill="1" applyBorder="1" applyAlignment="1">
      <alignment horizontal="center" wrapText="1"/>
    </xf>
    <xf numFmtId="165" fontId="5" fillId="4" borderId="1" xfId="0" applyNumberFormat="1" applyFont="1" applyFill="1" applyBorder="1" applyAlignment="1">
      <alignment horizontal="center" wrapText="1"/>
    </xf>
    <xf numFmtId="0" fontId="5" fillId="3" borderId="1" xfId="0" applyFont="1" applyFill="1" applyBorder="1" applyAlignment="1">
      <alignment horizontal="right"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1" fillId="5" borderId="1" xfId="0" applyFont="1" applyFill="1" applyBorder="1" applyAlignment="1">
      <alignment horizontal="center"/>
    </xf>
    <xf numFmtId="165" fontId="5" fillId="0" borderId="1" xfId="0" applyNumberFormat="1" applyFont="1" applyFill="1" applyBorder="1" applyAlignment="1">
      <alignment horizontal="right" wrapText="1"/>
    </xf>
    <xf numFmtId="0" fontId="2" fillId="0" borderId="1" xfId="0" applyFont="1" applyBorder="1" applyAlignment="1">
      <alignment horizontal="justify" vertical="center" wrapText="1"/>
    </xf>
    <xf numFmtId="0" fontId="1" fillId="7" borderId="1" xfId="0" applyFont="1" applyFill="1" applyBorder="1" applyAlignment="1">
      <alignment horizontal="center"/>
    </xf>
    <xf numFmtId="0" fontId="1"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165" fontId="5" fillId="0" borderId="3" xfId="0" applyNumberFormat="1" applyFont="1" applyFill="1" applyBorder="1" applyAlignment="1">
      <alignment horizontal="center" wrapText="1"/>
    </xf>
    <xf numFmtId="165" fontId="5" fillId="0" borderId="5" xfId="0" applyNumberFormat="1" applyFont="1" applyFill="1" applyBorder="1" applyAlignment="1">
      <alignment horizontal="center" wrapText="1"/>
    </xf>
    <xf numFmtId="0" fontId="1" fillId="0" borderId="1" xfId="0" applyFont="1" applyFill="1" applyBorder="1" applyAlignment="1">
      <alignment horizont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0" fontId="5" fillId="0" borderId="1" xfId="0" applyFont="1" applyFill="1" applyBorder="1" applyAlignment="1">
      <alignment horizontal="right" wrapText="1"/>
    </xf>
    <xf numFmtId="165" fontId="5" fillId="0" borderId="1" xfId="0" applyNumberFormat="1" applyFont="1" applyFill="1" applyBorder="1" applyAlignment="1">
      <alignment horizontal="center" wrapText="1"/>
    </xf>
    <xf numFmtId="0" fontId="1" fillId="5" borderId="1" xfId="0" applyFont="1" applyFill="1" applyBorder="1" applyAlignment="1">
      <alignment horizontal="center" wrapText="1"/>
    </xf>
    <xf numFmtId="0" fontId="1" fillId="7" borderId="1" xfId="0" applyFont="1" applyFill="1" applyBorder="1" applyAlignment="1">
      <alignment horizontal="center" wrapText="1"/>
    </xf>
  </cellXfs>
  <cellStyles count="4">
    <cellStyle name="Hipervínculo 2" xfId="2" xr:uid="{00000000-0005-0000-0000-000000000000}"/>
    <cellStyle name="Moneda" xfId="3" builtinId="4"/>
    <cellStyle name="Normal" xfId="0" builtinId="0"/>
    <cellStyle name="Normal 2" xfId="1" xr:uid="{00000000-0005-0000-0000-000002000000}"/>
  </cellStyles>
  <dxfs count="0"/>
  <tableStyles count="0" defaultTableStyle="TableStyleMedium2" defaultPivotStyle="PivotStyleLight16"/>
  <colors>
    <mruColors>
      <color rgb="FFF7FAFF"/>
      <color rgb="FFF6DAFE"/>
      <color rgb="FFF1EF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articulo.mercadolibre.com.co/MCO-466397222-caminador-ortopedico-doble-apoyo-y-doble-funcion-_JM" TargetMode="External"/><Relationship Id="rId2" Type="http://schemas.openxmlformats.org/officeDocument/2006/relationships/hyperlink" Target="https://articulo.mercadolibre.com.co/MCO-449296535-caminador-ortopedico-paso-a-pasofijo-plegable-aluminiofs919-_JM" TargetMode="External"/><Relationship Id="rId1" Type="http://schemas.openxmlformats.org/officeDocument/2006/relationships/hyperlink" Target="https://articulo.mercadolibre.com.co/MCO-449296535-caminador-ortopedico-paso-a-pasofijo-plegable-aluminiofs919-_JM" TargetMode="External"/><Relationship Id="rId5" Type="http://schemas.openxmlformats.org/officeDocument/2006/relationships/printerSettings" Target="../printerSettings/printerSettings1.bin"/><Relationship Id="rId4" Type="http://schemas.openxmlformats.org/officeDocument/2006/relationships/hyperlink" Target="https://articulo.mercadolibre.com.co/MCO-466397222-caminador-ortopedico-doble-apoyo-y-doble-funcion-_J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articulo.mercadolibre.com.co/MCO-466397222-caminador-ortopedico-doble-apoyo-y-doble-funcion-_JM" TargetMode="External"/><Relationship Id="rId2" Type="http://schemas.openxmlformats.org/officeDocument/2006/relationships/hyperlink" Target="https://articulo.mercadolibre.com.co/MCO-449296535-caminador-ortopedico-paso-a-pasofijo-plegable-aluminiofs919-_JM" TargetMode="External"/><Relationship Id="rId1" Type="http://schemas.openxmlformats.org/officeDocument/2006/relationships/hyperlink" Target="https://articulo.mercadolibre.com.co/MCO-449296535-caminador-ortopedico-paso-a-pasofijo-plegable-aluminiofs919-_JM" TargetMode="External"/><Relationship Id="rId4" Type="http://schemas.openxmlformats.org/officeDocument/2006/relationships/hyperlink" Target="https://articulo.mercadolibre.com.co/MCO-466397222-caminador-ortopedico-doble-apoyo-y-doble-funcion-_J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79998168889431442"/>
  </sheetPr>
  <dimension ref="A1:K47"/>
  <sheetViews>
    <sheetView tabSelected="1" zoomScale="80" zoomScaleNormal="80" workbookViewId="0">
      <selection sqref="A1:XFD43"/>
    </sheetView>
  </sheetViews>
  <sheetFormatPr baseColWidth="10" defaultRowHeight="12.75" x14ac:dyDescent="0.25"/>
  <cols>
    <col min="1" max="1" width="5" style="2" customWidth="1"/>
    <col min="2" max="2" width="47" style="2" customWidth="1"/>
    <col min="3" max="3" width="8.7109375" style="2" customWidth="1"/>
    <col min="4" max="4" width="7.85546875" style="2" customWidth="1"/>
    <col min="5" max="5" width="12.5703125" style="2" customWidth="1"/>
    <col min="6" max="6" width="11" style="2" customWidth="1"/>
    <col min="7" max="7" width="15.140625" style="2" customWidth="1"/>
    <col min="8" max="8" width="12.5703125" style="2" customWidth="1"/>
    <col min="9" max="9" width="11.85546875" style="2" customWidth="1"/>
    <col min="10" max="10" width="10.42578125" style="2" customWidth="1"/>
    <col min="11" max="11" width="11.5703125" style="2" customWidth="1"/>
    <col min="12" max="16384" width="11.42578125" style="2"/>
  </cols>
  <sheetData>
    <row r="1" spans="1:11" ht="42.75" customHeight="1" x14ac:dyDescent="0.25">
      <c r="A1" s="55" t="s">
        <v>38</v>
      </c>
      <c r="B1" s="55"/>
      <c r="C1" s="55"/>
      <c r="D1" s="55"/>
      <c r="E1" s="55"/>
      <c r="F1" s="55"/>
      <c r="G1" s="55"/>
      <c r="H1" s="55"/>
      <c r="I1" s="55"/>
      <c r="J1" s="55"/>
      <c r="K1" s="55"/>
    </row>
    <row r="2" spans="1:11" ht="16.5" customHeight="1" x14ac:dyDescent="0.25">
      <c r="A2" s="51" t="s">
        <v>35</v>
      </c>
      <c r="B2" s="51"/>
      <c r="C2" s="51"/>
      <c r="D2" s="51"/>
      <c r="E2" s="51"/>
      <c r="F2" s="51" t="s">
        <v>45</v>
      </c>
      <c r="G2" s="51"/>
      <c r="H2" s="51" t="s">
        <v>41</v>
      </c>
      <c r="I2" s="51"/>
      <c r="J2" s="54" t="s">
        <v>42</v>
      </c>
      <c r="K2" s="54"/>
    </row>
    <row r="3" spans="1:11" ht="74.25" customHeight="1" x14ac:dyDescent="0.25">
      <c r="A3" s="21" t="s">
        <v>0</v>
      </c>
      <c r="B3" s="22" t="s">
        <v>30</v>
      </c>
      <c r="C3" s="56" t="s">
        <v>1</v>
      </c>
      <c r="D3" s="56"/>
      <c r="E3" s="22" t="s">
        <v>23</v>
      </c>
      <c r="F3" s="22" t="s">
        <v>36</v>
      </c>
      <c r="G3" s="22" t="s">
        <v>37</v>
      </c>
      <c r="H3" s="22" t="s">
        <v>36</v>
      </c>
      <c r="I3" s="22" t="s">
        <v>37</v>
      </c>
      <c r="J3" s="24" t="s">
        <v>36</v>
      </c>
      <c r="K3" s="24" t="s">
        <v>37</v>
      </c>
    </row>
    <row r="4" spans="1:11" ht="99.75" customHeight="1" x14ac:dyDescent="0.25">
      <c r="A4" s="8">
        <v>1</v>
      </c>
      <c r="B4" s="19" t="s">
        <v>32</v>
      </c>
      <c r="C4" s="43" t="s">
        <v>2</v>
      </c>
      <c r="D4" s="43"/>
      <c r="E4" s="18">
        <v>1</v>
      </c>
      <c r="F4" s="1">
        <v>132000</v>
      </c>
      <c r="G4" s="9"/>
      <c r="H4" s="1">
        <v>118000</v>
      </c>
      <c r="I4" s="6"/>
      <c r="J4" s="25">
        <f t="shared" ref="J4:J11" si="0">(F4+H4)/2</f>
        <v>125000</v>
      </c>
      <c r="K4" s="26"/>
    </row>
    <row r="5" spans="1:11" ht="111" customHeight="1" x14ac:dyDescent="0.25">
      <c r="A5" s="8">
        <v>2</v>
      </c>
      <c r="B5" s="19" t="s">
        <v>3</v>
      </c>
      <c r="C5" s="43" t="s">
        <v>2</v>
      </c>
      <c r="D5" s="43"/>
      <c r="E5" s="18">
        <v>1</v>
      </c>
      <c r="F5" s="1">
        <v>136000</v>
      </c>
      <c r="G5" s="14"/>
      <c r="H5" s="1">
        <v>123600</v>
      </c>
      <c r="I5" s="6"/>
      <c r="J5" s="25">
        <f t="shared" si="0"/>
        <v>129800</v>
      </c>
      <c r="K5" s="26"/>
    </row>
    <row r="6" spans="1:11" ht="120" customHeight="1" x14ac:dyDescent="0.25">
      <c r="A6" s="8">
        <v>3</v>
      </c>
      <c r="B6" s="19" t="s">
        <v>4</v>
      </c>
      <c r="C6" s="43" t="s">
        <v>2</v>
      </c>
      <c r="D6" s="43"/>
      <c r="E6" s="18">
        <v>1</v>
      </c>
      <c r="F6" s="1">
        <v>148000</v>
      </c>
      <c r="G6" s="9"/>
      <c r="H6" s="1">
        <v>133900</v>
      </c>
      <c r="I6" s="6"/>
      <c r="J6" s="25">
        <f t="shared" si="0"/>
        <v>140950</v>
      </c>
      <c r="K6" s="26"/>
    </row>
    <row r="7" spans="1:11" ht="99.75" customHeight="1" x14ac:dyDescent="0.25">
      <c r="A7" s="8">
        <v>4</v>
      </c>
      <c r="B7" s="19" t="s">
        <v>5</v>
      </c>
      <c r="C7" s="43" t="s">
        <v>2</v>
      </c>
      <c r="D7" s="43"/>
      <c r="E7" s="18">
        <v>1</v>
      </c>
      <c r="F7" s="1">
        <v>136000</v>
      </c>
      <c r="G7" s="9"/>
      <c r="H7" s="1">
        <v>128750</v>
      </c>
      <c r="I7" s="6"/>
      <c r="J7" s="25">
        <f t="shared" si="0"/>
        <v>132375</v>
      </c>
      <c r="K7" s="26"/>
    </row>
    <row r="8" spans="1:11" ht="116.25" customHeight="1" x14ac:dyDescent="0.25">
      <c r="A8" s="8">
        <v>5</v>
      </c>
      <c r="B8" s="19" t="s">
        <v>6</v>
      </c>
      <c r="C8" s="43" t="s">
        <v>2</v>
      </c>
      <c r="D8" s="43"/>
      <c r="E8" s="18">
        <v>1</v>
      </c>
      <c r="F8" s="1">
        <v>140000</v>
      </c>
      <c r="G8" s="9"/>
      <c r="H8" s="1">
        <v>128750</v>
      </c>
      <c r="I8" s="6"/>
      <c r="J8" s="25">
        <f t="shared" si="0"/>
        <v>134375</v>
      </c>
      <c r="K8" s="26"/>
    </row>
    <row r="9" spans="1:11" ht="105" customHeight="1" x14ac:dyDescent="0.25">
      <c r="A9" s="8">
        <v>6</v>
      </c>
      <c r="B9" s="19" t="s">
        <v>7</v>
      </c>
      <c r="C9" s="43" t="s">
        <v>2</v>
      </c>
      <c r="D9" s="43"/>
      <c r="E9" s="18">
        <v>1</v>
      </c>
      <c r="F9" s="1">
        <v>148000</v>
      </c>
      <c r="G9" s="9"/>
      <c r="H9" s="1">
        <v>139000</v>
      </c>
      <c r="I9" s="6"/>
      <c r="J9" s="25">
        <f t="shared" si="0"/>
        <v>143500</v>
      </c>
      <c r="K9" s="26"/>
    </row>
    <row r="10" spans="1:11" ht="24.75" customHeight="1" x14ac:dyDescent="0.25">
      <c r="A10" s="8">
        <v>7</v>
      </c>
      <c r="B10" s="3" t="s">
        <v>33</v>
      </c>
      <c r="C10" s="43" t="s">
        <v>2</v>
      </c>
      <c r="D10" s="43"/>
      <c r="E10" s="18">
        <v>1</v>
      </c>
      <c r="F10" s="1">
        <v>50000</v>
      </c>
      <c r="G10" s="9"/>
      <c r="H10" s="1">
        <v>46000</v>
      </c>
      <c r="I10" s="6"/>
      <c r="J10" s="25">
        <f t="shared" si="0"/>
        <v>48000</v>
      </c>
      <c r="K10" s="26"/>
    </row>
    <row r="11" spans="1:11" ht="25.5" customHeight="1" x14ac:dyDescent="0.25">
      <c r="A11" s="8">
        <v>8</v>
      </c>
      <c r="B11" s="19" t="s">
        <v>8</v>
      </c>
      <c r="C11" s="43" t="s">
        <v>25</v>
      </c>
      <c r="D11" s="43"/>
      <c r="E11" s="18">
        <v>1</v>
      </c>
      <c r="F11" s="1">
        <v>13500</v>
      </c>
      <c r="G11" s="9"/>
      <c r="H11" s="1">
        <v>12000</v>
      </c>
      <c r="I11" s="6"/>
      <c r="J11" s="25">
        <f t="shared" si="0"/>
        <v>12750</v>
      </c>
      <c r="K11" s="26"/>
    </row>
    <row r="12" spans="1:11" ht="25.5" customHeight="1" x14ac:dyDescent="0.25">
      <c r="A12" s="8">
        <v>9</v>
      </c>
      <c r="B12" s="19" t="s">
        <v>9</v>
      </c>
      <c r="C12" s="43" t="s">
        <v>25</v>
      </c>
      <c r="D12" s="43"/>
      <c r="E12" s="18">
        <v>1</v>
      </c>
      <c r="F12" s="1">
        <v>46000</v>
      </c>
      <c r="G12" s="9"/>
      <c r="H12" s="1">
        <v>41500</v>
      </c>
      <c r="I12" s="6"/>
      <c r="J12" s="25">
        <f t="shared" ref="J12" si="1">(F12+H12)/2</f>
        <v>43750</v>
      </c>
      <c r="K12" s="26"/>
    </row>
    <row r="13" spans="1:11" ht="15.75" customHeight="1" x14ac:dyDescent="0.25">
      <c r="A13" s="8">
        <v>10</v>
      </c>
      <c r="B13" s="19" t="s">
        <v>10</v>
      </c>
      <c r="C13" s="43" t="s">
        <v>2</v>
      </c>
      <c r="D13" s="43"/>
      <c r="E13" s="18">
        <v>1</v>
      </c>
      <c r="F13" s="1"/>
      <c r="G13" s="9">
        <v>133280</v>
      </c>
      <c r="H13" s="1"/>
      <c r="I13" s="6">
        <v>103000.45</v>
      </c>
      <c r="J13" s="26"/>
      <c r="K13" s="27">
        <f>(G13+I13)/2</f>
        <v>118140.22500000001</v>
      </c>
    </row>
    <row r="14" spans="1:11" ht="13.5" customHeight="1" x14ac:dyDescent="0.25">
      <c r="A14" s="8">
        <v>11</v>
      </c>
      <c r="B14" s="19" t="s">
        <v>11</v>
      </c>
      <c r="C14" s="43" t="s">
        <v>2</v>
      </c>
      <c r="D14" s="43"/>
      <c r="E14" s="18">
        <v>1</v>
      </c>
      <c r="F14" s="1"/>
      <c r="G14" s="9">
        <v>296429</v>
      </c>
      <c r="H14" s="1"/>
      <c r="I14" s="6">
        <v>235000.01</v>
      </c>
      <c r="J14" s="26"/>
      <c r="K14" s="27">
        <f t="shared" ref="K14:K40" si="2">(G14+I14)/2</f>
        <v>265714.505</v>
      </c>
    </row>
    <row r="15" spans="1:11" ht="26.25" customHeight="1" x14ac:dyDescent="0.25">
      <c r="A15" s="8">
        <v>12</v>
      </c>
      <c r="B15" s="19" t="s">
        <v>34</v>
      </c>
      <c r="C15" s="43" t="s">
        <v>2</v>
      </c>
      <c r="D15" s="43"/>
      <c r="E15" s="18">
        <v>1</v>
      </c>
      <c r="F15" s="17"/>
      <c r="G15" s="17">
        <v>148750</v>
      </c>
      <c r="H15" s="1"/>
      <c r="I15" s="6"/>
      <c r="J15" s="26"/>
      <c r="K15" s="27">
        <f>(G15+I15)/2</f>
        <v>74375</v>
      </c>
    </row>
    <row r="16" spans="1:11" ht="26.25" customHeight="1" x14ac:dyDescent="0.25">
      <c r="A16" s="8">
        <v>13</v>
      </c>
      <c r="B16" s="19" t="s">
        <v>34</v>
      </c>
      <c r="C16" s="43" t="s">
        <v>43</v>
      </c>
      <c r="D16" s="43"/>
      <c r="E16" s="18">
        <v>1</v>
      </c>
      <c r="F16" s="17"/>
      <c r="G16" s="17">
        <v>3165400</v>
      </c>
      <c r="H16" s="1"/>
      <c r="I16" s="6">
        <v>1312999.5900000001</v>
      </c>
      <c r="J16" s="26"/>
      <c r="K16" s="27">
        <f>(G16+I16)/2</f>
        <v>2239199.7949999999</v>
      </c>
    </row>
    <row r="17" spans="1:11" ht="23.25" customHeight="1" x14ac:dyDescent="0.25">
      <c r="A17" s="8">
        <v>14</v>
      </c>
      <c r="B17" s="19" t="s">
        <v>12</v>
      </c>
      <c r="C17" s="43" t="s">
        <v>25</v>
      </c>
      <c r="D17" s="43"/>
      <c r="E17" s="18">
        <v>1</v>
      </c>
      <c r="F17" s="1"/>
      <c r="G17" s="9">
        <v>250000</v>
      </c>
      <c r="H17" s="1"/>
      <c r="I17" s="6">
        <v>233700.53</v>
      </c>
      <c r="J17" s="26"/>
      <c r="K17" s="27">
        <f t="shared" si="2"/>
        <v>241850.26500000001</v>
      </c>
    </row>
    <row r="18" spans="1:11" ht="15.75" customHeight="1" x14ac:dyDescent="0.25">
      <c r="A18" s="8">
        <v>15</v>
      </c>
      <c r="B18" s="19" t="s">
        <v>13</v>
      </c>
      <c r="C18" s="43" t="s">
        <v>2</v>
      </c>
      <c r="D18" s="43"/>
      <c r="E18" s="18">
        <v>1</v>
      </c>
      <c r="F18" s="1"/>
      <c r="G18" s="9">
        <v>44000</v>
      </c>
      <c r="H18" s="1"/>
      <c r="I18" s="6">
        <v>40000.660000000003</v>
      </c>
      <c r="J18" s="26"/>
      <c r="K18" s="27">
        <f t="shared" si="2"/>
        <v>42000.33</v>
      </c>
    </row>
    <row r="19" spans="1:11" ht="30" customHeight="1" x14ac:dyDescent="0.25">
      <c r="A19" s="57" t="s">
        <v>14</v>
      </c>
      <c r="B19" s="57"/>
      <c r="C19" s="57"/>
      <c r="D19" s="57"/>
      <c r="E19" s="10"/>
      <c r="F19" s="11"/>
      <c r="G19" s="11"/>
      <c r="H19" s="1"/>
      <c r="I19" s="7"/>
      <c r="J19" s="26"/>
      <c r="K19" s="27">
        <f t="shared" si="2"/>
        <v>0</v>
      </c>
    </row>
    <row r="20" spans="1:11" ht="27" customHeight="1" x14ac:dyDescent="0.25">
      <c r="A20" s="8">
        <v>16</v>
      </c>
      <c r="B20" s="4" t="s">
        <v>15</v>
      </c>
      <c r="C20" s="43" t="s">
        <v>2</v>
      </c>
      <c r="D20" s="43"/>
      <c r="E20" s="18">
        <v>1</v>
      </c>
      <c r="F20" s="1"/>
      <c r="G20" s="9">
        <v>130000</v>
      </c>
      <c r="H20" s="1"/>
      <c r="I20" s="6">
        <v>118000.4</v>
      </c>
      <c r="J20" s="26"/>
      <c r="K20" s="27">
        <f>(G20+I20)/2</f>
        <v>124000.2</v>
      </c>
    </row>
    <row r="21" spans="1:11" ht="29.25" customHeight="1" x14ac:dyDescent="0.25">
      <c r="A21" s="8">
        <v>17</v>
      </c>
      <c r="B21" s="4" t="s">
        <v>15</v>
      </c>
      <c r="C21" s="43" t="s">
        <v>25</v>
      </c>
      <c r="D21" s="43"/>
      <c r="E21" s="18">
        <v>1</v>
      </c>
      <c r="F21" s="1"/>
      <c r="G21" s="9">
        <v>3400000</v>
      </c>
      <c r="H21" s="1"/>
      <c r="I21" s="6">
        <v>3134250</v>
      </c>
      <c r="J21" s="26"/>
      <c r="K21" s="27">
        <f>(G21+I21)/2</f>
        <v>3267125</v>
      </c>
    </row>
    <row r="22" spans="1:11" ht="23.25" customHeight="1" x14ac:dyDescent="0.25">
      <c r="A22" s="8">
        <v>18</v>
      </c>
      <c r="B22" s="4" t="s">
        <v>29</v>
      </c>
      <c r="C22" s="43" t="s">
        <v>2</v>
      </c>
      <c r="D22" s="43"/>
      <c r="E22" s="18">
        <v>1</v>
      </c>
      <c r="F22" s="1"/>
      <c r="G22" s="9">
        <v>65000</v>
      </c>
      <c r="H22" s="1"/>
      <c r="I22" s="6">
        <v>58000.6</v>
      </c>
      <c r="J22" s="26"/>
      <c r="K22" s="27">
        <f t="shared" si="2"/>
        <v>61500.3</v>
      </c>
    </row>
    <row r="23" spans="1:11" ht="26.25" customHeight="1" x14ac:dyDescent="0.25">
      <c r="A23" s="8">
        <v>19</v>
      </c>
      <c r="B23" s="4" t="s">
        <v>29</v>
      </c>
      <c r="C23" s="43" t="s">
        <v>25</v>
      </c>
      <c r="D23" s="43"/>
      <c r="E23" s="18">
        <v>1</v>
      </c>
      <c r="F23" s="1"/>
      <c r="G23" s="9">
        <v>1550000</v>
      </c>
      <c r="H23" s="1"/>
      <c r="I23" s="6">
        <v>1402500</v>
      </c>
      <c r="J23" s="26"/>
      <c r="K23" s="27">
        <f>(G23+I23)/2</f>
        <v>1476250</v>
      </c>
    </row>
    <row r="24" spans="1:11" ht="17.25" customHeight="1" x14ac:dyDescent="0.25">
      <c r="A24" s="8">
        <v>20</v>
      </c>
      <c r="B24" s="19" t="s">
        <v>16</v>
      </c>
      <c r="C24" s="43" t="s">
        <v>2</v>
      </c>
      <c r="D24" s="43"/>
      <c r="E24" s="18">
        <v>1</v>
      </c>
      <c r="F24" s="1"/>
      <c r="G24" s="9">
        <v>150000</v>
      </c>
      <c r="H24" s="1"/>
      <c r="I24" s="6"/>
      <c r="J24" s="26"/>
      <c r="K24" s="27">
        <f>(G24)</f>
        <v>150000</v>
      </c>
    </row>
    <row r="25" spans="1:11" ht="26.25" customHeight="1" x14ac:dyDescent="0.25">
      <c r="A25" s="8">
        <v>21</v>
      </c>
      <c r="B25" s="19" t="s">
        <v>16</v>
      </c>
      <c r="C25" s="43" t="s">
        <v>25</v>
      </c>
      <c r="D25" s="43"/>
      <c r="E25" s="18">
        <v>1</v>
      </c>
      <c r="F25" s="1">
        <v>1600000</v>
      </c>
      <c r="G25" s="9"/>
      <c r="H25" s="1">
        <v>1249580</v>
      </c>
      <c r="I25" s="6"/>
      <c r="J25" s="28">
        <f>(F25+H25)/2</f>
        <v>1424790</v>
      </c>
      <c r="K25" s="28">
        <f>J25*119%</f>
        <v>1695500.0999999999</v>
      </c>
    </row>
    <row r="26" spans="1:11" ht="14.25" customHeight="1" x14ac:dyDescent="0.25">
      <c r="A26" s="8">
        <v>22</v>
      </c>
      <c r="B26" s="19" t="s">
        <v>17</v>
      </c>
      <c r="C26" s="43" t="s">
        <v>2</v>
      </c>
      <c r="D26" s="43"/>
      <c r="E26" s="18">
        <v>1</v>
      </c>
      <c r="F26" s="1"/>
      <c r="G26" s="9">
        <v>48000</v>
      </c>
      <c r="H26" s="1"/>
      <c r="I26" s="6">
        <v>40999</v>
      </c>
      <c r="J26" s="26"/>
      <c r="K26" s="27">
        <f>(G26+I26)/2</f>
        <v>44499.5</v>
      </c>
    </row>
    <row r="27" spans="1:11" ht="23.25" customHeight="1" x14ac:dyDescent="0.25">
      <c r="A27" s="8">
        <v>23</v>
      </c>
      <c r="B27" s="19" t="s">
        <v>17</v>
      </c>
      <c r="C27" s="43" t="s">
        <v>25</v>
      </c>
      <c r="D27" s="43"/>
      <c r="E27" s="18">
        <v>1</v>
      </c>
      <c r="F27" s="1">
        <v>340000</v>
      </c>
      <c r="G27" s="9"/>
      <c r="H27" s="1">
        <v>260168</v>
      </c>
      <c r="I27" s="6"/>
      <c r="J27" s="27">
        <f>(F27+H27)/2</f>
        <v>300084</v>
      </c>
      <c r="K27" s="27">
        <f>J27*119%</f>
        <v>357099.95999999996</v>
      </c>
    </row>
    <row r="28" spans="1:11" ht="25.5" customHeight="1" x14ac:dyDescent="0.25">
      <c r="A28" s="8">
        <v>24</v>
      </c>
      <c r="B28" s="19" t="s">
        <v>39</v>
      </c>
      <c r="C28" s="43" t="s">
        <v>2</v>
      </c>
      <c r="D28" s="43"/>
      <c r="E28" s="18">
        <v>1</v>
      </c>
      <c r="F28" s="1"/>
      <c r="G28" s="9">
        <v>26000</v>
      </c>
      <c r="H28" s="1"/>
      <c r="I28" s="6">
        <v>22000</v>
      </c>
      <c r="J28" s="26"/>
      <c r="K28" s="27">
        <f>(G28+I28)/2</f>
        <v>24000</v>
      </c>
    </row>
    <row r="29" spans="1:11" ht="21.75" customHeight="1" x14ac:dyDescent="0.25">
      <c r="A29" s="8">
        <v>25</v>
      </c>
      <c r="B29" s="19" t="s">
        <v>39</v>
      </c>
      <c r="C29" s="43" t="s">
        <v>25</v>
      </c>
      <c r="D29" s="43"/>
      <c r="E29" s="18">
        <v>1</v>
      </c>
      <c r="F29" s="1">
        <v>115000</v>
      </c>
      <c r="G29" s="9"/>
      <c r="H29" s="1">
        <v>75546</v>
      </c>
      <c r="I29" s="6"/>
      <c r="J29" s="27">
        <f>(F29+H29)/2</f>
        <v>95273</v>
      </c>
      <c r="K29" s="27">
        <f>J29*119%</f>
        <v>113374.87</v>
      </c>
    </row>
    <row r="30" spans="1:11" ht="25.5" customHeight="1" x14ac:dyDescent="0.25">
      <c r="A30" s="8">
        <v>26</v>
      </c>
      <c r="B30" s="19" t="s">
        <v>40</v>
      </c>
      <c r="C30" s="43" t="s">
        <v>2</v>
      </c>
      <c r="D30" s="43"/>
      <c r="E30" s="18">
        <v>1</v>
      </c>
      <c r="F30" s="1"/>
      <c r="G30" s="9">
        <v>26000</v>
      </c>
      <c r="H30" s="1"/>
      <c r="I30" s="6">
        <v>22000</v>
      </c>
      <c r="J30" s="26"/>
      <c r="K30" s="27">
        <f>(G30+I30)/2</f>
        <v>24000</v>
      </c>
    </row>
    <row r="31" spans="1:11" ht="24.75" customHeight="1" x14ac:dyDescent="0.25">
      <c r="A31" s="8">
        <v>27</v>
      </c>
      <c r="B31" s="19" t="s">
        <v>40</v>
      </c>
      <c r="C31" s="43" t="s">
        <v>25</v>
      </c>
      <c r="D31" s="43"/>
      <c r="E31" s="18">
        <v>1</v>
      </c>
      <c r="F31" s="1">
        <v>113000</v>
      </c>
      <c r="G31" s="9"/>
      <c r="H31" s="1">
        <v>84034</v>
      </c>
      <c r="I31" s="6"/>
      <c r="J31" s="28">
        <f>(F31+H31)/2</f>
        <v>98517</v>
      </c>
      <c r="K31" s="27">
        <f>J31*119%</f>
        <v>117235.23</v>
      </c>
    </row>
    <row r="32" spans="1:11" ht="90.75" customHeight="1" x14ac:dyDescent="0.25">
      <c r="A32" s="8">
        <v>28</v>
      </c>
      <c r="B32" s="19" t="s">
        <v>44</v>
      </c>
      <c r="C32" s="43" t="s">
        <v>25</v>
      </c>
      <c r="D32" s="43"/>
      <c r="E32" s="18">
        <v>1</v>
      </c>
      <c r="F32" s="15"/>
      <c r="G32" s="15">
        <v>130900</v>
      </c>
      <c r="H32" s="1"/>
      <c r="I32" s="1">
        <v>115000</v>
      </c>
      <c r="J32" s="26"/>
      <c r="K32" s="28">
        <f>(G32+I32)/2</f>
        <v>122950</v>
      </c>
    </row>
    <row r="33" spans="1:11" ht="16.5" customHeight="1" x14ac:dyDescent="0.25">
      <c r="A33" s="48">
        <v>29</v>
      </c>
      <c r="B33" s="53" t="s">
        <v>18</v>
      </c>
      <c r="C33" s="53" t="s">
        <v>19</v>
      </c>
      <c r="D33" s="19" t="s">
        <v>26</v>
      </c>
      <c r="E33" s="18">
        <v>1</v>
      </c>
      <c r="F33" s="1"/>
      <c r="G33" s="9">
        <v>33500</v>
      </c>
      <c r="H33" s="1"/>
      <c r="I33" s="6">
        <v>31282.720000000001</v>
      </c>
      <c r="J33" s="26"/>
      <c r="K33" s="27">
        <f>(G33+I33)/2</f>
        <v>32391.360000000001</v>
      </c>
    </row>
    <row r="34" spans="1:11" ht="18" customHeight="1" x14ac:dyDescent="0.25">
      <c r="A34" s="49"/>
      <c r="B34" s="53"/>
      <c r="C34" s="53"/>
      <c r="D34" s="19" t="s">
        <v>27</v>
      </c>
      <c r="E34" s="18">
        <v>1</v>
      </c>
      <c r="F34" s="1"/>
      <c r="G34" s="9">
        <v>70000</v>
      </c>
      <c r="H34" s="1"/>
      <c r="I34" s="6">
        <v>65438.1</v>
      </c>
      <c r="J34" s="26"/>
      <c r="K34" s="27">
        <f t="shared" si="2"/>
        <v>67719.05</v>
      </c>
    </row>
    <row r="35" spans="1:11" ht="15.75" customHeight="1" x14ac:dyDescent="0.25">
      <c r="A35" s="49"/>
      <c r="B35" s="53"/>
      <c r="C35" s="53"/>
      <c r="D35" s="19" t="s">
        <v>28</v>
      </c>
      <c r="E35" s="18">
        <v>1</v>
      </c>
      <c r="F35" s="1"/>
      <c r="G35" s="9">
        <v>71800</v>
      </c>
      <c r="H35" s="1"/>
      <c r="I35" s="6">
        <v>67112.429999999993</v>
      </c>
      <c r="J35" s="26"/>
      <c r="K35" s="27">
        <f t="shared" si="2"/>
        <v>69456.214999999997</v>
      </c>
    </row>
    <row r="36" spans="1:11" ht="20.25" customHeight="1" x14ac:dyDescent="0.25">
      <c r="A36" s="49"/>
      <c r="B36" s="53"/>
      <c r="C36" s="53" t="s">
        <v>20</v>
      </c>
      <c r="D36" s="19" t="s">
        <v>26</v>
      </c>
      <c r="E36" s="18">
        <v>1</v>
      </c>
      <c r="F36" s="1"/>
      <c r="G36" s="9">
        <v>59000</v>
      </c>
      <c r="H36" s="1"/>
      <c r="I36" s="6">
        <v>54849.479999999996</v>
      </c>
      <c r="J36" s="26"/>
      <c r="K36" s="27">
        <f>(G36+I36)/2</f>
        <v>56924.74</v>
      </c>
    </row>
    <row r="37" spans="1:11" ht="18.75" customHeight="1" x14ac:dyDescent="0.25">
      <c r="A37" s="49"/>
      <c r="B37" s="53"/>
      <c r="C37" s="53"/>
      <c r="D37" s="19" t="s">
        <v>27</v>
      </c>
      <c r="E37" s="18">
        <v>1</v>
      </c>
      <c r="F37" s="1"/>
      <c r="G37" s="9">
        <v>78200</v>
      </c>
      <c r="H37" s="1"/>
      <c r="I37" s="6">
        <v>73051.72</v>
      </c>
      <c r="J37" s="26"/>
      <c r="K37" s="27">
        <f t="shared" si="2"/>
        <v>75625.86</v>
      </c>
    </row>
    <row r="38" spans="1:11" ht="17.25" customHeight="1" x14ac:dyDescent="0.25">
      <c r="A38" s="49"/>
      <c r="B38" s="53"/>
      <c r="C38" s="53"/>
      <c r="D38" s="19" t="s">
        <v>28</v>
      </c>
      <c r="E38" s="18">
        <v>1</v>
      </c>
      <c r="F38" s="1"/>
      <c r="G38" s="9">
        <v>104000</v>
      </c>
      <c r="H38" s="1"/>
      <c r="I38" s="6">
        <v>96842.2</v>
      </c>
      <c r="J38" s="26"/>
      <c r="K38" s="27">
        <f t="shared" si="2"/>
        <v>100421.1</v>
      </c>
    </row>
    <row r="39" spans="1:11" ht="23.25" customHeight="1" x14ac:dyDescent="0.25">
      <c r="A39" s="49"/>
      <c r="B39" s="53"/>
      <c r="C39" s="53" t="s">
        <v>21</v>
      </c>
      <c r="D39" s="19" t="s">
        <v>26</v>
      </c>
      <c r="E39" s="18">
        <v>1</v>
      </c>
      <c r="F39" s="1"/>
      <c r="G39" s="9">
        <v>89000</v>
      </c>
      <c r="H39" s="1"/>
      <c r="I39" s="6">
        <v>83000.12</v>
      </c>
      <c r="J39" s="26"/>
      <c r="K39" s="27">
        <f>(G39+I39)/2</f>
        <v>86000.06</v>
      </c>
    </row>
    <row r="40" spans="1:11" ht="24" customHeight="1" x14ac:dyDescent="0.25">
      <c r="A40" s="49"/>
      <c r="B40" s="53"/>
      <c r="C40" s="53"/>
      <c r="D40" s="19" t="s">
        <v>27</v>
      </c>
      <c r="E40" s="18">
        <v>1</v>
      </c>
      <c r="F40" s="1"/>
      <c r="G40" s="9">
        <v>108500</v>
      </c>
      <c r="H40" s="1"/>
      <c r="I40" s="6">
        <v>101166.66</v>
      </c>
      <c r="J40" s="26"/>
      <c r="K40" s="27">
        <f t="shared" si="2"/>
        <v>104833.33</v>
      </c>
    </row>
    <row r="41" spans="1:11" ht="15.75" customHeight="1" x14ac:dyDescent="0.25">
      <c r="A41" s="50"/>
      <c r="B41" s="53"/>
      <c r="C41" s="53"/>
      <c r="D41" s="19" t="s">
        <v>28</v>
      </c>
      <c r="E41" s="18">
        <v>1</v>
      </c>
      <c r="F41" s="1"/>
      <c r="G41" s="9">
        <v>134000</v>
      </c>
      <c r="H41" s="1"/>
      <c r="I41" s="6">
        <v>124999.98</v>
      </c>
      <c r="J41" s="26"/>
      <c r="K41" s="27">
        <f>(G41+I41)/2</f>
        <v>129499.98999999999</v>
      </c>
    </row>
    <row r="42" spans="1:11" ht="15" customHeight="1" x14ac:dyDescent="0.25">
      <c r="A42" s="47" t="s">
        <v>22</v>
      </c>
      <c r="B42" s="47"/>
      <c r="C42" s="47"/>
      <c r="D42" s="47"/>
      <c r="E42" s="12"/>
      <c r="F42" s="30">
        <f>F4+F5+F6+F7+F8+F9+F10+F11+F12+F25+F27+F29+F31</f>
        <v>3117500</v>
      </c>
      <c r="G42" s="31">
        <f>G13+G14+G15+G16+G17+G18+G20+G21+G22+G23+G24+G26+G28+G30+G32+G33+G34+G35+G36+G37+G38+G39+G40+G41</f>
        <v>10311759</v>
      </c>
      <c r="H42" s="31">
        <f>SUM(H4:H41)</f>
        <v>2540828</v>
      </c>
      <c r="I42" s="31">
        <f>SUM(I13:I41)</f>
        <v>7535194.6499999994</v>
      </c>
      <c r="J42" s="29">
        <f>J4+J5+J6+J7+J8+J9+J10+J11+J12</f>
        <v>910500</v>
      </c>
      <c r="K42" s="27">
        <f>SUM(K4:K41)</f>
        <v>11281686.984999999</v>
      </c>
    </row>
    <row r="43" spans="1:11" ht="13.5" customHeight="1" x14ac:dyDescent="0.25">
      <c r="A43" s="47" t="s">
        <v>24</v>
      </c>
      <c r="B43" s="47"/>
      <c r="C43" s="47"/>
      <c r="D43" s="47"/>
      <c r="E43" s="47"/>
      <c r="F43" s="52"/>
      <c r="G43" s="52"/>
      <c r="H43" s="13"/>
      <c r="I43" s="13"/>
      <c r="J43" s="26"/>
      <c r="K43" s="27"/>
    </row>
    <row r="44" spans="1:11" ht="15" customHeight="1" x14ac:dyDescent="0.25">
      <c r="A44" s="47" t="s">
        <v>31</v>
      </c>
      <c r="B44" s="47"/>
      <c r="C44" s="47"/>
      <c r="D44" s="47"/>
      <c r="E44" s="47"/>
      <c r="F44" s="46">
        <f>F42+G42</f>
        <v>13429259</v>
      </c>
      <c r="G44" s="46"/>
      <c r="H44" s="46">
        <f>H42+I42</f>
        <v>10076022.649999999</v>
      </c>
      <c r="I44" s="46"/>
      <c r="J44" s="44">
        <f>J42+K42</f>
        <v>12192186.984999999</v>
      </c>
      <c r="K44" s="45"/>
    </row>
    <row r="45" spans="1:11" x14ac:dyDescent="0.25">
      <c r="J45" s="5"/>
    </row>
    <row r="46" spans="1:11" x14ac:dyDescent="0.25">
      <c r="J46" s="16"/>
      <c r="K46" s="16"/>
    </row>
    <row r="47" spans="1:11" x14ac:dyDescent="0.25">
      <c r="G47" s="16"/>
    </row>
  </sheetData>
  <mergeCells count="47">
    <mergeCell ref="C33:C35"/>
    <mergeCell ref="J2:K2"/>
    <mergeCell ref="A1:K1"/>
    <mergeCell ref="C7:D7"/>
    <mergeCell ref="C8:D8"/>
    <mergeCell ref="C9:D9"/>
    <mergeCell ref="C3:D3"/>
    <mergeCell ref="C4:D4"/>
    <mergeCell ref="C5:D5"/>
    <mergeCell ref="C6:D6"/>
    <mergeCell ref="C12:D12"/>
    <mergeCell ref="C13:D13"/>
    <mergeCell ref="C14:D14"/>
    <mergeCell ref="C15:D15"/>
    <mergeCell ref="C25:D25"/>
    <mergeCell ref="C23:D23"/>
    <mergeCell ref="H2:I2"/>
    <mergeCell ref="C32:D32"/>
    <mergeCell ref="F2:G2"/>
    <mergeCell ref="A2:E2"/>
    <mergeCell ref="C28:D28"/>
    <mergeCell ref="C29:D29"/>
    <mergeCell ref="C30:D30"/>
    <mergeCell ref="C17:D17"/>
    <mergeCell ref="C18:D18"/>
    <mergeCell ref="C24:D24"/>
    <mergeCell ref="A19:D19"/>
    <mergeCell ref="C20:D20"/>
    <mergeCell ref="C16:D16"/>
    <mergeCell ref="C21:D21"/>
    <mergeCell ref="C22:D22"/>
    <mergeCell ref="C10:D10"/>
    <mergeCell ref="C11:D11"/>
    <mergeCell ref="J44:K44"/>
    <mergeCell ref="F44:G44"/>
    <mergeCell ref="A44:E44"/>
    <mergeCell ref="H44:I44"/>
    <mergeCell ref="A33:A41"/>
    <mergeCell ref="C26:D26"/>
    <mergeCell ref="C31:D31"/>
    <mergeCell ref="C27:D27"/>
    <mergeCell ref="A42:D42"/>
    <mergeCell ref="A43:E43"/>
    <mergeCell ref="F43:G43"/>
    <mergeCell ref="C36:C38"/>
    <mergeCell ref="C39:C41"/>
    <mergeCell ref="B33:B41"/>
  </mergeCells>
  <hyperlinks>
    <hyperlink ref="B28" r:id="rId1" display="https://articulo.mercadolibre.com.co/MCO-449296535-caminador-ortopedico-paso-a-pasofijo-plegable-aluminiofs919-_JM" xr:uid="{00000000-0004-0000-0000-000000000000}"/>
    <hyperlink ref="B29" r:id="rId2" display="https://articulo.mercadolibre.com.co/MCO-449296535-caminador-ortopedico-paso-a-pasofijo-plegable-aluminiofs919-_JM" xr:uid="{00000000-0004-0000-0000-000001000000}"/>
    <hyperlink ref="B30" r:id="rId3" display="https://articulo.mercadolibre.com.co/MCO-466397222-caminador-ortopedico-doble-apoyo-y-doble-funcion-_JM" xr:uid="{00000000-0004-0000-0000-000002000000}"/>
    <hyperlink ref="B31" r:id="rId4" display="https://articulo.mercadolibre.com.co/MCO-466397222-caminador-ortopedico-doble-apoyo-y-doble-funcion-_JM" xr:uid="{00000000-0004-0000-0000-000003000000}"/>
  </hyperlinks>
  <pageMargins left="0.70866141732283472" right="0.70866141732283472" top="0.74803149606299213" bottom="0.74803149606299213" header="0.31496062992125984" footer="0.31496062992125984"/>
  <pageSetup orientation="portrait" verticalDpi="0" r:id="rId5"/>
  <headerFooter>
    <oddFooter>Página &amp;P</oddFooter>
  </headerFooter>
  <ignoredErrors>
    <ignoredError sqref="I42"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96B07-6BF7-4414-AED1-8802E1C5958C}">
  <dimension ref="A1:M46"/>
  <sheetViews>
    <sheetView topLeftCell="A8" workbookViewId="0">
      <selection activeCell="J44" sqref="J44"/>
    </sheetView>
  </sheetViews>
  <sheetFormatPr baseColWidth="10" defaultRowHeight="63.75" customHeight="1" x14ac:dyDescent="0.25"/>
  <cols>
    <col min="1" max="1" width="11.42578125" style="32"/>
    <col min="2" max="2" width="59.42578125" style="32" customWidth="1"/>
    <col min="3" max="3" width="11.42578125" style="32"/>
    <col min="4" max="4" width="7.140625" style="32" customWidth="1"/>
    <col min="5" max="5" width="11.42578125" style="32"/>
    <col min="6" max="9" width="0" style="32" hidden="1" customWidth="1"/>
    <col min="10" max="16384" width="11.42578125" style="32"/>
  </cols>
  <sheetData>
    <row r="1" spans="1:13" ht="28.5" customHeight="1" x14ac:dyDescent="0.25">
      <c r="A1" s="61" t="s">
        <v>38</v>
      </c>
      <c r="B1" s="62"/>
      <c r="C1" s="62"/>
      <c r="D1" s="62"/>
      <c r="E1" s="62"/>
      <c r="F1" s="62"/>
      <c r="G1" s="62"/>
      <c r="H1" s="62"/>
      <c r="I1" s="62"/>
      <c r="J1" s="62"/>
      <c r="K1" s="62"/>
      <c r="L1" s="62"/>
      <c r="M1" s="62"/>
    </row>
    <row r="2" spans="1:13" ht="19.5" customHeight="1" x14ac:dyDescent="0.25">
      <c r="A2" s="71" t="s">
        <v>35</v>
      </c>
      <c r="B2" s="71"/>
      <c r="C2" s="71"/>
      <c r="D2" s="71"/>
      <c r="E2" s="71"/>
      <c r="F2" s="71" t="s">
        <v>45</v>
      </c>
      <c r="G2" s="71"/>
      <c r="H2" s="71" t="s">
        <v>41</v>
      </c>
      <c r="I2" s="71"/>
      <c r="J2" s="72" t="s">
        <v>47</v>
      </c>
      <c r="K2" s="72"/>
      <c r="L2" s="60" t="s">
        <v>46</v>
      </c>
      <c r="M2" s="60"/>
    </row>
    <row r="3" spans="1:13" ht="47.25" customHeight="1" x14ac:dyDescent="0.25">
      <c r="A3" s="21" t="s">
        <v>0</v>
      </c>
      <c r="B3" s="22" t="s">
        <v>30</v>
      </c>
      <c r="C3" s="56" t="s">
        <v>1</v>
      </c>
      <c r="D3" s="56"/>
      <c r="E3" s="22" t="s">
        <v>23</v>
      </c>
      <c r="F3" s="22" t="s">
        <v>36</v>
      </c>
      <c r="G3" s="22" t="s">
        <v>37</v>
      </c>
      <c r="H3" s="22" t="s">
        <v>36</v>
      </c>
      <c r="I3" s="22" t="s">
        <v>37</v>
      </c>
      <c r="J3" s="24" t="s">
        <v>36</v>
      </c>
      <c r="K3" s="24" t="s">
        <v>37</v>
      </c>
      <c r="L3" s="23" t="s">
        <v>36</v>
      </c>
      <c r="M3" s="23" t="s">
        <v>37</v>
      </c>
    </row>
    <row r="4" spans="1:13" ht="63.75" customHeight="1" x14ac:dyDescent="0.25">
      <c r="A4" s="8">
        <v>1</v>
      </c>
      <c r="B4" s="19" t="s">
        <v>32</v>
      </c>
      <c r="C4" s="43" t="s">
        <v>2</v>
      </c>
      <c r="D4" s="43"/>
      <c r="E4" s="18">
        <v>1</v>
      </c>
      <c r="F4" s="1">
        <v>132000</v>
      </c>
      <c r="G4" s="9"/>
      <c r="H4" s="1">
        <v>118000</v>
      </c>
      <c r="I4" s="33"/>
      <c r="J4" s="25">
        <f t="shared" ref="J4:J11" si="0">(F4+H4)/2</f>
        <v>125000</v>
      </c>
      <c r="K4" s="34"/>
      <c r="L4" s="39"/>
      <c r="M4" s="39"/>
    </row>
    <row r="5" spans="1:13" ht="63.75" customHeight="1" x14ac:dyDescent="0.25">
      <c r="A5" s="8">
        <v>2</v>
      </c>
      <c r="B5" s="19" t="s">
        <v>3</v>
      </c>
      <c r="C5" s="43" t="s">
        <v>2</v>
      </c>
      <c r="D5" s="43"/>
      <c r="E5" s="18">
        <v>1</v>
      </c>
      <c r="F5" s="1">
        <v>136000</v>
      </c>
      <c r="G5" s="14"/>
      <c r="H5" s="1">
        <v>123600</v>
      </c>
      <c r="I5" s="33"/>
      <c r="J5" s="25">
        <f t="shared" si="0"/>
        <v>129800</v>
      </c>
      <c r="K5" s="34"/>
      <c r="L5" s="39"/>
      <c r="M5" s="39"/>
    </row>
    <row r="6" spans="1:13" ht="63.75" customHeight="1" x14ac:dyDescent="0.25">
      <c r="A6" s="8">
        <v>3</v>
      </c>
      <c r="B6" s="19" t="s">
        <v>4</v>
      </c>
      <c r="C6" s="43" t="s">
        <v>2</v>
      </c>
      <c r="D6" s="43"/>
      <c r="E6" s="18">
        <v>1</v>
      </c>
      <c r="F6" s="1">
        <v>148000</v>
      </c>
      <c r="G6" s="9"/>
      <c r="H6" s="1">
        <v>133900</v>
      </c>
      <c r="I6" s="33"/>
      <c r="J6" s="25">
        <f t="shared" si="0"/>
        <v>140950</v>
      </c>
      <c r="K6" s="34"/>
      <c r="L6" s="38"/>
      <c r="M6" s="38"/>
    </row>
    <row r="7" spans="1:13" ht="63.75" customHeight="1" x14ac:dyDescent="0.25">
      <c r="A7" s="8">
        <v>4</v>
      </c>
      <c r="B7" s="19" t="s">
        <v>5</v>
      </c>
      <c r="C7" s="43" t="s">
        <v>2</v>
      </c>
      <c r="D7" s="43"/>
      <c r="E7" s="18">
        <v>1</v>
      </c>
      <c r="F7" s="1">
        <v>136000</v>
      </c>
      <c r="G7" s="9"/>
      <c r="H7" s="1">
        <v>128750</v>
      </c>
      <c r="I7" s="33"/>
      <c r="J7" s="25">
        <f t="shared" si="0"/>
        <v>132375</v>
      </c>
      <c r="K7" s="34"/>
      <c r="L7" s="38"/>
      <c r="M7" s="38"/>
    </row>
    <row r="8" spans="1:13" ht="63.75" customHeight="1" x14ac:dyDescent="0.25">
      <c r="A8" s="8">
        <v>5</v>
      </c>
      <c r="B8" s="19" t="s">
        <v>6</v>
      </c>
      <c r="C8" s="43" t="s">
        <v>2</v>
      </c>
      <c r="D8" s="43"/>
      <c r="E8" s="18">
        <v>1</v>
      </c>
      <c r="F8" s="1">
        <v>140000</v>
      </c>
      <c r="G8" s="9"/>
      <c r="H8" s="1">
        <v>128750</v>
      </c>
      <c r="I8" s="33"/>
      <c r="J8" s="25">
        <f t="shared" si="0"/>
        <v>134375</v>
      </c>
      <c r="K8" s="34"/>
      <c r="L8" s="38"/>
      <c r="M8" s="38"/>
    </row>
    <row r="9" spans="1:13" ht="63.75" customHeight="1" x14ac:dyDescent="0.25">
      <c r="A9" s="8">
        <v>6</v>
      </c>
      <c r="B9" s="19" t="s">
        <v>7</v>
      </c>
      <c r="C9" s="43" t="s">
        <v>2</v>
      </c>
      <c r="D9" s="43"/>
      <c r="E9" s="18">
        <v>1</v>
      </c>
      <c r="F9" s="1">
        <v>148000</v>
      </c>
      <c r="G9" s="9"/>
      <c r="H9" s="1">
        <v>139000</v>
      </c>
      <c r="I9" s="33"/>
      <c r="J9" s="25">
        <f t="shared" si="0"/>
        <v>143500</v>
      </c>
      <c r="K9" s="34"/>
      <c r="L9" s="38"/>
      <c r="M9" s="38"/>
    </row>
    <row r="10" spans="1:13" ht="24" customHeight="1" x14ac:dyDescent="0.25">
      <c r="A10" s="8">
        <v>7</v>
      </c>
      <c r="B10" s="3" t="s">
        <v>33</v>
      </c>
      <c r="C10" s="43" t="s">
        <v>2</v>
      </c>
      <c r="D10" s="43"/>
      <c r="E10" s="18">
        <v>1</v>
      </c>
      <c r="F10" s="1">
        <v>50000</v>
      </c>
      <c r="G10" s="9"/>
      <c r="H10" s="1">
        <v>46000</v>
      </c>
      <c r="I10" s="33"/>
      <c r="J10" s="25">
        <f t="shared" si="0"/>
        <v>48000</v>
      </c>
      <c r="K10" s="34"/>
      <c r="L10" s="38"/>
      <c r="M10" s="38"/>
    </row>
    <row r="11" spans="1:13" ht="19.5" customHeight="1" x14ac:dyDescent="0.25">
      <c r="A11" s="8">
        <v>8</v>
      </c>
      <c r="B11" s="19" t="s">
        <v>8</v>
      </c>
      <c r="C11" s="43" t="s">
        <v>25</v>
      </c>
      <c r="D11" s="43"/>
      <c r="E11" s="18">
        <v>1</v>
      </c>
      <c r="F11" s="1">
        <v>13500</v>
      </c>
      <c r="G11" s="9"/>
      <c r="H11" s="1">
        <v>12000</v>
      </c>
      <c r="I11" s="33"/>
      <c r="J11" s="25">
        <f t="shared" si="0"/>
        <v>12750</v>
      </c>
      <c r="K11" s="34"/>
      <c r="L11" s="38"/>
      <c r="M11" s="38"/>
    </row>
    <row r="12" spans="1:13" ht="15.75" customHeight="1" x14ac:dyDescent="0.25">
      <c r="A12" s="8">
        <v>9</v>
      </c>
      <c r="B12" s="19" t="s">
        <v>9</v>
      </c>
      <c r="C12" s="43" t="s">
        <v>25</v>
      </c>
      <c r="D12" s="43"/>
      <c r="E12" s="18">
        <v>1</v>
      </c>
      <c r="F12" s="1">
        <v>46000</v>
      </c>
      <c r="G12" s="9"/>
      <c r="H12" s="1">
        <v>41500</v>
      </c>
      <c r="I12" s="33"/>
      <c r="J12" s="25">
        <f t="shared" ref="J12" si="1">(F12+H12)/2</f>
        <v>43750</v>
      </c>
      <c r="K12" s="34"/>
      <c r="L12" s="38"/>
      <c r="M12" s="38"/>
    </row>
    <row r="13" spans="1:13" ht="15.75" customHeight="1" x14ac:dyDescent="0.25">
      <c r="A13" s="8">
        <v>10</v>
      </c>
      <c r="B13" s="19" t="s">
        <v>10</v>
      </c>
      <c r="C13" s="43" t="s">
        <v>2</v>
      </c>
      <c r="D13" s="43"/>
      <c r="E13" s="18">
        <v>1</v>
      </c>
      <c r="F13" s="1"/>
      <c r="G13" s="9">
        <v>133280</v>
      </c>
      <c r="H13" s="1"/>
      <c r="I13" s="33">
        <v>103000.45</v>
      </c>
      <c r="J13" s="34"/>
      <c r="K13" s="35">
        <f>(G13+I13)/2</f>
        <v>118140.22500000001</v>
      </c>
      <c r="L13" s="38"/>
      <c r="M13" s="38"/>
    </row>
    <row r="14" spans="1:13" ht="15.75" customHeight="1" x14ac:dyDescent="0.25">
      <c r="A14" s="8">
        <v>11</v>
      </c>
      <c r="B14" s="19" t="s">
        <v>11</v>
      </c>
      <c r="C14" s="43" t="s">
        <v>2</v>
      </c>
      <c r="D14" s="43"/>
      <c r="E14" s="18">
        <v>1</v>
      </c>
      <c r="F14" s="1"/>
      <c r="G14" s="9">
        <v>296429</v>
      </c>
      <c r="H14" s="1"/>
      <c r="I14" s="33">
        <v>235000.01</v>
      </c>
      <c r="J14" s="34"/>
      <c r="K14" s="35">
        <f t="shared" ref="K14:K40" si="2">(G14+I14)/2</f>
        <v>265714.505</v>
      </c>
      <c r="L14" s="38"/>
      <c r="M14" s="38"/>
    </row>
    <row r="15" spans="1:13" ht="15.75" customHeight="1" x14ac:dyDescent="0.25">
      <c r="A15" s="8">
        <v>12</v>
      </c>
      <c r="B15" s="19" t="s">
        <v>34</v>
      </c>
      <c r="C15" s="43" t="s">
        <v>2</v>
      </c>
      <c r="D15" s="43"/>
      <c r="E15" s="18">
        <v>1</v>
      </c>
      <c r="F15" s="17"/>
      <c r="G15" s="17">
        <v>148750</v>
      </c>
      <c r="H15" s="1"/>
      <c r="I15" s="33"/>
      <c r="J15" s="34"/>
      <c r="K15" s="35">
        <f>(G15+I15)/2</f>
        <v>74375</v>
      </c>
      <c r="L15" s="38"/>
      <c r="M15" s="38"/>
    </row>
    <row r="16" spans="1:13" ht="15.75" customHeight="1" x14ac:dyDescent="0.25">
      <c r="A16" s="8">
        <v>13</v>
      </c>
      <c r="B16" s="19" t="s">
        <v>34</v>
      </c>
      <c r="C16" s="43" t="s">
        <v>43</v>
      </c>
      <c r="D16" s="43"/>
      <c r="E16" s="18">
        <v>1</v>
      </c>
      <c r="F16" s="17"/>
      <c r="G16" s="17">
        <v>3165400</v>
      </c>
      <c r="H16" s="1"/>
      <c r="I16" s="33">
        <v>1312999.5900000001</v>
      </c>
      <c r="J16" s="34"/>
      <c r="K16" s="35">
        <f>(G16+I16)/2</f>
        <v>2239199.7949999999</v>
      </c>
      <c r="L16" s="38"/>
      <c r="M16" s="38"/>
    </row>
    <row r="17" spans="1:13" ht="15.75" customHeight="1" x14ac:dyDescent="0.25">
      <c r="A17" s="8">
        <v>14</v>
      </c>
      <c r="B17" s="19" t="s">
        <v>12</v>
      </c>
      <c r="C17" s="43" t="s">
        <v>25</v>
      </c>
      <c r="D17" s="43"/>
      <c r="E17" s="18">
        <v>1</v>
      </c>
      <c r="F17" s="1"/>
      <c r="G17" s="9">
        <v>250000</v>
      </c>
      <c r="H17" s="1"/>
      <c r="I17" s="33">
        <v>233700.53</v>
      </c>
      <c r="J17" s="34"/>
      <c r="K17" s="35">
        <f t="shared" si="2"/>
        <v>241850.26500000001</v>
      </c>
      <c r="L17" s="38"/>
      <c r="M17" s="38"/>
    </row>
    <row r="18" spans="1:13" ht="15.75" customHeight="1" x14ac:dyDescent="0.25">
      <c r="A18" s="8">
        <v>15</v>
      </c>
      <c r="B18" s="19" t="s">
        <v>13</v>
      </c>
      <c r="C18" s="43" t="s">
        <v>2</v>
      </c>
      <c r="D18" s="43"/>
      <c r="E18" s="18">
        <v>1</v>
      </c>
      <c r="F18" s="1"/>
      <c r="G18" s="9">
        <v>44000</v>
      </c>
      <c r="H18" s="1"/>
      <c r="I18" s="33">
        <v>40000.660000000003</v>
      </c>
      <c r="J18" s="34"/>
      <c r="K18" s="35">
        <f t="shared" si="2"/>
        <v>42000.33</v>
      </c>
      <c r="L18" s="38"/>
      <c r="M18" s="38"/>
    </row>
    <row r="19" spans="1:13" ht="21" customHeight="1" x14ac:dyDescent="0.25">
      <c r="A19" s="63" t="s">
        <v>14</v>
      </c>
      <c r="B19" s="64"/>
      <c r="C19" s="64"/>
      <c r="D19" s="64"/>
      <c r="E19" s="64"/>
      <c r="F19" s="64"/>
      <c r="G19" s="64"/>
      <c r="H19" s="64"/>
      <c r="I19" s="64"/>
      <c r="J19" s="64"/>
      <c r="K19" s="65"/>
      <c r="L19" s="38"/>
      <c r="M19" s="38"/>
    </row>
    <row r="20" spans="1:13" ht="18" customHeight="1" x14ac:dyDescent="0.25">
      <c r="A20" s="8">
        <v>16</v>
      </c>
      <c r="B20" s="4" t="s">
        <v>15</v>
      </c>
      <c r="C20" s="43" t="s">
        <v>2</v>
      </c>
      <c r="D20" s="43"/>
      <c r="E20" s="18">
        <v>1</v>
      </c>
      <c r="F20" s="1"/>
      <c r="G20" s="9">
        <v>130000</v>
      </c>
      <c r="H20" s="1"/>
      <c r="I20" s="33">
        <v>118000.4</v>
      </c>
      <c r="J20" s="34"/>
      <c r="K20" s="35">
        <f>(G20+I20)/2</f>
        <v>124000.2</v>
      </c>
      <c r="L20" s="38"/>
      <c r="M20" s="38"/>
    </row>
    <row r="21" spans="1:13" ht="18" customHeight="1" x14ac:dyDescent="0.25">
      <c r="A21" s="8">
        <v>17</v>
      </c>
      <c r="B21" s="4" t="s">
        <v>15</v>
      </c>
      <c r="C21" s="43" t="s">
        <v>25</v>
      </c>
      <c r="D21" s="43"/>
      <c r="E21" s="18">
        <v>1</v>
      </c>
      <c r="F21" s="1"/>
      <c r="G21" s="9">
        <v>3400000</v>
      </c>
      <c r="H21" s="1"/>
      <c r="I21" s="33">
        <v>3134250</v>
      </c>
      <c r="J21" s="34"/>
      <c r="K21" s="35">
        <f>(G21+I21)/2</f>
        <v>3267125</v>
      </c>
      <c r="L21" s="38"/>
      <c r="M21" s="38"/>
    </row>
    <row r="22" spans="1:13" ht="18" customHeight="1" x14ac:dyDescent="0.25">
      <c r="A22" s="8">
        <v>18</v>
      </c>
      <c r="B22" s="4" t="s">
        <v>29</v>
      </c>
      <c r="C22" s="43" t="s">
        <v>2</v>
      </c>
      <c r="D22" s="43"/>
      <c r="E22" s="18">
        <v>1</v>
      </c>
      <c r="F22" s="1"/>
      <c r="G22" s="9">
        <v>65000</v>
      </c>
      <c r="H22" s="1"/>
      <c r="I22" s="33">
        <v>58000.6</v>
      </c>
      <c r="J22" s="34"/>
      <c r="K22" s="35">
        <f t="shared" si="2"/>
        <v>61500.3</v>
      </c>
      <c r="L22" s="38"/>
      <c r="M22" s="38"/>
    </row>
    <row r="23" spans="1:13" ht="18" customHeight="1" x14ac:dyDescent="0.25">
      <c r="A23" s="8">
        <v>19</v>
      </c>
      <c r="B23" s="4" t="s">
        <v>29</v>
      </c>
      <c r="C23" s="43" t="s">
        <v>25</v>
      </c>
      <c r="D23" s="43"/>
      <c r="E23" s="18">
        <v>1</v>
      </c>
      <c r="F23" s="1"/>
      <c r="G23" s="9">
        <v>1550000</v>
      </c>
      <c r="H23" s="1"/>
      <c r="I23" s="33">
        <v>1402500</v>
      </c>
      <c r="J23" s="34"/>
      <c r="K23" s="35">
        <f>(G23+I23)/2</f>
        <v>1476250</v>
      </c>
      <c r="L23" s="38"/>
      <c r="M23" s="38"/>
    </row>
    <row r="24" spans="1:13" ht="18" customHeight="1" x14ac:dyDescent="0.25">
      <c r="A24" s="8">
        <v>20</v>
      </c>
      <c r="B24" s="19" t="s">
        <v>16</v>
      </c>
      <c r="C24" s="43" t="s">
        <v>2</v>
      </c>
      <c r="D24" s="43"/>
      <c r="E24" s="18">
        <v>1</v>
      </c>
      <c r="F24" s="1"/>
      <c r="G24" s="9">
        <v>150000</v>
      </c>
      <c r="H24" s="1"/>
      <c r="I24" s="33"/>
      <c r="J24" s="34"/>
      <c r="K24" s="35">
        <f>(G24)</f>
        <v>150000</v>
      </c>
      <c r="L24" s="38"/>
      <c r="M24" s="38"/>
    </row>
    <row r="25" spans="1:13" ht="18" customHeight="1" x14ac:dyDescent="0.25">
      <c r="A25" s="8">
        <v>21</v>
      </c>
      <c r="B25" s="19" t="s">
        <v>16</v>
      </c>
      <c r="C25" s="43" t="s">
        <v>25</v>
      </c>
      <c r="D25" s="43"/>
      <c r="E25" s="18">
        <v>1</v>
      </c>
      <c r="F25" s="1">
        <v>1600000</v>
      </c>
      <c r="G25" s="9"/>
      <c r="H25" s="1">
        <v>1249580</v>
      </c>
      <c r="I25" s="33"/>
      <c r="J25" s="36">
        <f>(F25+H25)/2</f>
        <v>1424790</v>
      </c>
      <c r="K25" s="36">
        <f>J25*119%</f>
        <v>1695500.0999999999</v>
      </c>
      <c r="L25" s="38"/>
      <c r="M25" s="38"/>
    </row>
    <row r="26" spans="1:13" ht="18" customHeight="1" x14ac:dyDescent="0.25">
      <c r="A26" s="8">
        <v>22</v>
      </c>
      <c r="B26" s="19" t="s">
        <v>17</v>
      </c>
      <c r="C26" s="43" t="s">
        <v>2</v>
      </c>
      <c r="D26" s="43"/>
      <c r="E26" s="18">
        <v>1</v>
      </c>
      <c r="F26" s="1"/>
      <c r="G26" s="9">
        <v>48000</v>
      </c>
      <c r="H26" s="1"/>
      <c r="I26" s="33">
        <v>40999</v>
      </c>
      <c r="J26" s="34"/>
      <c r="K26" s="35">
        <f>(G26+I26)/2</f>
        <v>44499.5</v>
      </c>
      <c r="L26" s="38"/>
      <c r="M26" s="38"/>
    </row>
    <row r="27" spans="1:13" ht="18" customHeight="1" x14ac:dyDescent="0.25">
      <c r="A27" s="8">
        <v>23</v>
      </c>
      <c r="B27" s="19" t="s">
        <v>17</v>
      </c>
      <c r="C27" s="43" t="s">
        <v>25</v>
      </c>
      <c r="D27" s="43"/>
      <c r="E27" s="18">
        <v>1</v>
      </c>
      <c r="F27" s="1">
        <v>340000</v>
      </c>
      <c r="G27" s="9"/>
      <c r="H27" s="1">
        <v>260168</v>
      </c>
      <c r="I27" s="33"/>
      <c r="J27" s="35">
        <f>(F27+H27)/2</f>
        <v>300084</v>
      </c>
      <c r="K27" s="35">
        <f>J27*119%</f>
        <v>357099.95999999996</v>
      </c>
      <c r="L27" s="38"/>
      <c r="M27" s="38"/>
    </row>
    <row r="28" spans="1:13" ht="18" customHeight="1" x14ac:dyDescent="0.25">
      <c r="A28" s="8">
        <v>24</v>
      </c>
      <c r="B28" s="19" t="s">
        <v>39</v>
      </c>
      <c r="C28" s="43" t="s">
        <v>2</v>
      </c>
      <c r="D28" s="43"/>
      <c r="E28" s="18">
        <v>1</v>
      </c>
      <c r="F28" s="1"/>
      <c r="G28" s="9">
        <v>26000</v>
      </c>
      <c r="H28" s="1"/>
      <c r="I28" s="33">
        <v>22000</v>
      </c>
      <c r="J28" s="34"/>
      <c r="K28" s="35">
        <f>(G28+I28)/2</f>
        <v>24000</v>
      </c>
      <c r="L28" s="38"/>
      <c r="M28" s="38"/>
    </row>
    <row r="29" spans="1:13" ht="18" customHeight="1" x14ac:dyDescent="0.25">
      <c r="A29" s="8">
        <v>25</v>
      </c>
      <c r="B29" s="19" t="s">
        <v>39</v>
      </c>
      <c r="C29" s="43" t="s">
        <v>25</v>
      </c>
      <c r="D29" s="43"/>
      <c r="E29" s="18">
        <v>1</v>
      </c>
      <c r="F29" s="1">
        <v>115000</v>
      </c>
      <c r="G29" s="9"/>
      <c r="H29" s="1">
        <v>75546</v>
      </c>
      <c r="I29" s="33"/>
      <c r="J29" s="35">
        <f>(F29+H29)/2</f>
        <v>95273</v>
      </c>
      <c r="K29" s="35">
        <f>J29*119%</f>
        <v>113374.87</v>
      </c>
      <c r="L29" s="38"/>
      <c r="M29" s="38"/>
    </row>
    <row r="30" spans="1:13" ht="18" customHeight="1" x14ac:dyDescent="0.25">
      <c r="A30" s="8">
        <v>26</v>
      </c>
      <c r="B30" s="19" t="s">
        <v>40</v>
      </c>
      <c r="C30" s="43" t="s">
        <v>2</v>
      </c>
      <c r="D30" s="43"/>
      <c r="E30" s="18">
        <v>1</v>
      </c>
      <c r="F30" s="1"/>
      <c r="G30" s="9">
        <v>26000</v>
      </c>
      <c r="H30" s="1"/>
      <c r="I30" s="33">
        <v>22000</v>
      </c>
      <c r="J30" s="34"/>
      <c r="K30" s="35">
        <f>(G30+I30)/2</f>
        <v>24000</v>
      </c>
      <c r="L30" s="38"/>
      <c r="M30" s="38"/>
    </row>
    <row r="31" spans="1:13" ht="18" customHeight="1" x14ac:dyDescent="0.25">
      <c r="A31" s="8">
        <v>27</v>
      </c>
      <c r="B31" s="19" t="s">
        <v>40</v>
      </c>
      <c r="C31" s="43" t="s">
        <v>25</v>
      </c>
      <c r="D31" s="43"/>
      <c r="E31" s="18">
        <v>1</v>
      </c>
      <c r="F31" s="1">
        <v>113000</v>
      </c>
      <c r="G31" s="9"/>
      <c r="H31" s="1">
        <v>84034</v>
      </c>
      <c r="I31" s="33"/>
      <c r="J31" s="36">
        <f>(F31+H31)/2</f>
        <v>98517</v>
      </c>
      <c r="K31" s="35">
        <f>J31*119%</f>
        <v>117235.23</v>
      </c>
      <c r="L31" s="38"/>
      <c r="M31" s="38"/>
    </row>
    <row r="32" spans="1:13" ht="61.5" customHeight="1" x14ac:dyDescent="0.25">
      <c r="A32" s="8">
        <v>28</v>
      </c>
      <c r="B32" s="19" t="s">
        <v>44</v>
      </c>
      <c r="C32" s="43" t="s">
        <v>25</v>
      </c>
      <c r="D32" s="43"/>
      <c r="E32" s="18">
        <v>1</v>
      </c>
      <c r="F32" s="15"/>
      <c r="G32" s="15">
        <v>130900</v>
      </c>
      <c r="H32" s="1"/>
      <c r="I32" s="1">
        <v>115000</v>
      </c>
      <c r="J32" s="34"/>
      <c r="K32" s="36">
        <f>(G32+I32)/2</f>
        <v>122950</v>
      </c>
      <c r="L32" s="38"/>
      <c r="M32" s="38"/>
    </row>
    <row r="33" spans="1:13" ht="12.75" customHeight="1" x14ac:dyDescent="0.25">
      <c r="A33" s="48">
        <v>29</v>
      </c>
      <c r="B33" s="53" t="s">
        <v>18</v>
      </c>
      <c r="C33" s="53" t="s">
        <v>19</v>
      </c>
      <c r="D33" s="19" t="s">
        <v>26</v>
      </c>
      <c r="E33" s="18">
        <v>1</v>
      </c>
      <c r="F33" s="1"/>
      <c r="G33" s="9">
        <v>33500</v>
      </c>
      <c r="H33" s="1"/>
      <c r="I33" s="33">
        <v>31282.720000000001</v>
      </c>
      <c r="J33" s="34"/>
      <c r="K33" s="35">
        <f>(G33+I33)/2</f>
        <v>32391.360000000001</v>
      </c>
      <c r="L33" s="38"/>
      <c r="M33" s="38"/>
    </row>
    <row r="34" spans="1:13" ht="12.75" customHeight="1" x14ac:dyDescent="0.25">
      <c r="A34" s="49"/>
      <c r="B34" s="53"/>
      <c r="C34" s="53"/>
      <c r="D34" s="19" t="s">
        <v>27</v>
      </c>
      <c r="E34" s="18">
        <v>1</v>
      </c>
      <c r="F34" s="1"/>
      <c r="G34" s="9">
        <v>70000</v>
      </c>
      <c r="H34" s="1"/>
      <c r="I34" s="33">
        <v>65438.1</v>
      </c>
      <c r="J34" s="34"/>
      <c r="K34" s="35">
        <f t="shared" si="2"/>
        <v>67719.05</v>
      </c>
      <c r="L34" s="38"/>
      <c r="M34" s="38"/>
    </row>
    <row r="35" spans="1:13" ht="12.75" customHeight="1" x14ac:dyDescent="0.25">
      <c r="A35" s="49"/>
      <c r="B35" s="53"/>
      <c r="C35" s="53"/>
      <c r="D35" s="19" t="s">
        <v>28</v>
      </c>
      <c r="E35" s="18">
        <v>1</v>
      </c>
      <c r="F35" s="1"/>
      <c r="G35" s="9">
        <v>71800</v>
      </c>
      <c r="H35" s="1"/>
      <c r="I35" s="33">
        <v>67112.429999999993</v>
      </c>
      <c r="J35" s="34"/>
      <c r="K35" s="35">
        <f t="shared" si="2"/>
        <v>69456.214999999997</v>
      </c>
      <c r="L35" s="38"/>
      <c r="M35" s="38"/>
    </row>
    <row r="36" spans="1:13" ht="12.75" customHeight="1" x14ac:dyDescent="0.25">
      <c r="A36" s="49"/>
      <c r="B36" s="53"/>
      <c r="C36" s="53" t="s">
        <v>20</v>
      </c>
      <c r="D36" s="19" t="s">
        <v>26</v>
      </c>
      <c r="E36" s="18">
        <v>1</v>
      </c>
      <c r="F36" s="1"/>
      <c r="G36" s="9">
        <v>59000</v>
      </c>
      <c r="H36" s="1"/>
      <c r="I36" s="33">
        <v>54849.479999999996</v>
      </c>
      <c r="J36" s="34"/>
      <c r="K36" s="35">
        <f>(G36+I36)/2</f>
        <v>56924.74</v>
      </c>
      <c r="L36" s="38"/>
      <c r="M36" s="38"/>
    </row>
    <row r="37" spans="1:13" ht="12.75" customHeight="1" x14ac:dyDescent="0.25">
      <c r="A37" s="49"/>
      <c r="B37" s="53"/>
      <c r="C37" s="53"/>
      <c r="D37" s="19" t="s">
        <v>27</v>
      </c>
      <c r="E37" s="18">
        <v>1</v>
      </c>
      <c r="F37" s="1"/>
      <c r="G37" s="9">
        <v>78200</v>
      </c>
      <c r="H37" s="1"/>
      <c r="I37" s="33">
        <v>73051.72</v>
      </c>
      <c r="J37" s="34"/>
      <c r="K37" s="35">
        <f t="shared" si="2"/>
        <v>75625.86</v>
      </c>
      <c r="L37" s="38"/>
      <c r="M37" s="38"/>
    </row>
    <row r="38" spans="1:13" ht="12.75" customHeight="1" x14ac:dyDescent="0.25">
      <c r="A38" s="49"/>
      <c r="B38" s="53"/>
      <c r="C38" s="53"/>
      <c r="D38" s="19" t="s">
        <v>28</v>
      </c>
      <c r="E38" s="18">
        <v>1</v>
      </c>
      <c r="F38" s="1"/>
      <c r="G38" s="9">
        <v>104000</v>
      </c>
      <c r="H38" s="1"/>
      <c r="I38" s="33">
        <v>96842.2</v>
      </c>
      <c r="J38" s="34"/>
      <c r="K38" s="35">
        <f t="shared" si="2"/>
        <v>100421.1</v>
      </c>
      <c r="L38" s="38"/>
      <c r="M38" s="38"/>
    </row>
    <row r="39" spans="1:13" ht="12.75" customHeight="1" x14ac:dyDescent="0.25">
      <c r="A39" s="49"/>
      <c r="B39" s="53"/>
      <c r="C39" s="53" t="s">
        <v>21</v>
      </c>
      <c r="D39" s="19" t="s">
        <v>26</v>
      </c>
      <c r="E39" s="18">
        <v>1</v>
      </c>
      <c r="F39" s="1"/>
      <c r="G39" s="9">
        <v>89000</v>
      </c>
      <c r="H39" s="1"/>
      <c r="I39" s="33">
        <v>83000.12</v>
      </c>
      <c r="J39" s="34"/>
      <c r="K39" s="35">
        <f>(G39+I39)/2</f>
        <v>86000.06</v>
      </c>
      <c r="L39" s="38"/>
      <c r="M39" s="38"/>
    </row>
    <row r="40" spans="1:13" ht="12.75" customHeight="1" x14ac:dyDescent="0.25">
      <c r="A40" s="49"/>
      <c r="B40" s="53"/>
      <c r="C40" s="53"/>
      <c r="D40" s="19" t="s">
        <v>27</v>
      </c>
      <c r="E40" s="18">
        <v>1</v>
      </c>
      <c r="F40" s="1"/>
      <c r="G40" s="9">
        <v>108500</v>
      </c>
      <c r="H40" s="1"/>
      <c r="I40" s="33">
        <v>101166.66</v>
      </c>
      <c r="J40" s="34"/>
      <c r="K40" s="35">
        <f t="shared" si="2"/>
        <v>104833.33</v>
      </c>
      <c r="L40" s="38"/>
      <c r="M40" s="38"/>
    </row>
    <row r="41" spans="1:13" ht="12.75" customHeight="1" x14ac:dyDescent="0.25">
      <c r="A41" s="50"/>
      <c r="B41" s="53"/>
      <c r="C41" s="53"/>
      <c r="D41" s="19" t="s">
        <v>28</v>
      </c>
      <c r="E41" s="18">
        <v>1</v>
      </c>
      <c r="F41" s="1"/>
      <c r="G41" s="9">
        <v>134000</v>
      </c>
      <c r="H41" s="1"/>
      <c r="I41" s="33">
        <v>124999.98</v>
      </c>
      <c r="J41" s="34"/>
      <c r="K41" s="35">
        <f>(G41+I41)/2</f>
        <v>129499.98999999999</v>
      </c>
      <c r="L41" s="38"/>
      <c r="M41" s="38"/>
    </row>
    <row r="42" spans="1:13" ht="12.75" customHeight="1" x14ac:dyDescent="0.25">
      <c r="A42" s="47" t="s">
        <v>22</v>
      </c>
      <c r="B42" s="47"/>
      <c r="C42" s="47"/>
      <c r="D42" s="47"/>
      <c r="E42" s="12"/>
      <c r="F42" s="30" t="e">
        <f>F3+F4+F5+F6+F7+F8+F9+F10+F11+F24+F26+F28+F30</f>
        <v>#VALUE!</v>
      </c>
      <c r="G42" s="31">
        <f>G12+G13+G14+G15+G16+G17+G19+G20+G21+G22+G23+G25+G27+G29+G31+G32+G33+G34+G35+G36+G37+G38+G39+G40</f>
        <v>9883759</v>
      </c>
      <c r="H42" s="31">
        <f>SUM(H3:H40)</f>
        <v>2540828</v>
      </c>
      <c r="I42" s="31">
        <f>SUM(I12:I40)</f>
        <v>7410194.669999999</v>
      </c>
      <c r="J42" s="37">
        <f>J4+J5+J6+J7+J10+J8+J9+J11+J12</f>
        <v>910500</v>
      </c>
      <c r="K42" s="35">
        <f>SUM(K3:K40)</f>
        <v>11152186.994999999</v>
      </c>
      <c r="L42" s="38"/>
      <c r="M42" s="38"/>
    </row>
    <row r="43" spans="1:13" ht="39" customHeight="1" x14ac:dyDescent="0.25">
      <c r="A43" s="42">
        <v>30</v>
      </c>
      <c r="B43" s="19" t="s">
        <v>48</v>
      </c>
      <c r="C43" s="66" t="s">
        <v>49</v>
      </c>
      <c r="D43" s="67"/>
      <c r="E43" s="67"/>
      <c r="F43" s="67"/>
      <c r="G43" s="67"/>
      <c r="H43" s="67"/>
      <c r="I43" s="67"/>
      <c r="J43" s="67"/>
      <c r="K43" s="67"/>
      <c r="L43" s="68"/>
      <c r="M43" s="38"/>
    </row>
    <row r="44" spans="1:13" ht="17.25" customHeight="1" x14ac:dyDescent="0.25">
      <c r="A44" s="69" t="s">
        <v>24</v>
      </c>
      <c r="B44" s="69"/>
      <c r="C44" s="69"/>
      <c r="D44" s="69"/>
      <c r="E44" s="69"/>
      <c r="F44" s="52"/>
      <c r="G44" s="52"/>
      <c r="H44" s="20"/>
      <c r="I44" s="20"/>
      <c r="J44" s="40"/>
      <c r="K44" s="41"/>
      <c r="L44" s="39"/>
      <c r="M44" s="39"/>
    </row>
    <row r="45" spans="1:13" ht="20.25" customHeight="1" x14ac:dyDescent="0.25">
      <c r="A45" s="69" t="s">
        <v>51</v>
      </c>
      <c r="B45" s="69"/>
      <c r="C45" s="69"/>
      <c r="D45" s="69"/>
      <c r="E45" s="69"/>
      <c r="F45" s="70" t="e">
        <f>#REF!+#REF!</f>
        <v>#REF!</v>
      </c>
      <c r="G45" s="70"/>
      <c r="H45" s="70" t="e">
        <f>#REF!+#REF!</f>
        <v>#REF!</v>
      </c>
      <c r="I45" s="70"/>
      <c r="J45" s="58">
        <f>J42+K42</f>
        <v>12062686.994999999</v>
      </c>
      <c r="K45" s="59"/>
      <c r="L45" s="39"/>
      <c r="M45" s="39"/>
    </row>
    <row r="46" spans="1:13" ht="20.25" customHeight="1" x14ac:dyDescent="0.25">
      <c r="A46" s="69" t="s">
        <v>50</v>
      </c>
      <c r="B46" s="69"/>
      <c r="C46" s="69"/>
      <c r="D46" s="69"/>
      <c r="E46" s="69"/>
      <c r="F46" s="70" t="e">
        <f>#REF!+#REF!</f>
        <v>#REF!</v>
      </c>
      <c r="G46" s="70"/>
      <c r="H46" s="70" t="e">
        <f>#REF!+#REF!</f>
        <v>#REF!</v>
      </c>
      <c r="I46" s="70"/>
      <c r="J46" s="58">
        <f>J43+K43</f>
        <v>0</v>
      </c>
      <c r="K46" s="59"/>
      <c r="L46" s="39"/>
      <c r="M46" s="39"/>
    </row>
  </sheetData>
  <mergeCells count="53">
    <mergeCell ref="A2:E2"/>
    <mergeCell ref="F2:G2"/>
    <mergeCell ref="H2:I2"/>
    <mergeCell ref="J2:K2"/>
    <mergeCell ref="C3:D3"/>
    <mergeCell ref="C15:D15"/>
    <mergeCell ref="C4:D4"/>
    <mergeCell ref="C5:D5"/>
    <mergeCell ref="C6:D6"/>
    <mergeCell ref="C7:D7"/>
    <mergeCell ref="C8:D8"/>
    <mergeCell ref="C9:D9"/>
    <mergeCell ref="C10:D10"/>
    <mergeCell ref="C11:D11"/>
    <mergeCell ref="C12:D12"/>
    <mergeCell ref="C13:D13"/>
    <mergeCell ref="C14:D14"/>
    <mergeCell ref="C27:D27"/>
    <mergeCell ref="C16:D16"/>
    <mergeCell ref="C17:D17"/>
    <mergeCell ref="C18:D18"/>
    <mergeCell ref="C20:D20"/>
    <mergeCell ref="C21:D21"/>
    <mergeCell ref="C22:D22"/>
    <mergeCell ref="C23:D23"/>
    <mergeCell ref="C24:D24"/>
    <mergeCell ref="C25:D25"/>
    <mergeCell ref="C26:D26"/>
    <mergeCell ref="C29:D29"/>
    <mergeCell ref="C30:D30"/>
    <mergeCell ref="C31:D31"/>
    <mergeCell ref="C32:D32"/>
    <mergeCell ref="A33:A41"/>
    <mergeCell ref="B33:B41"/>
    <mergeCell ref="C33:C35"/>
    <mergeCell ref="C36:C38"/>
    <mergeCell ref="C39:C41"/>
    <mergeCell ref="J46:K46"/>
    <mergeCell ref="J45:K45"/>
    <mergeCell ref="L2:M2"/>
    <mergeCell ref="A1:M1"/>
    <mergeCell ref="A19:K19"/>
    <mergeCell ref="C43:L43"/>
    <mergeCell ref="A42:D42"/>
    <mergeCell ref="A44:E44"/>
    <mergeCell ref="F44:G44"/>
    <mergeCell ref="A45:E45"/>
    <mergeCell ref="F45:G45"/>
    <mergeCell ref="H45:I45"/>
    <mergeCell ref="A46:E46"/>
    <mergeCell ref="F46:G46"/>
    <mergeCell ref="H46:I46"/>
    <mergeCell ref="C28:D28"/>
  </mergeCells>
  <hyperlinks>
    <hyperlink ref="B28" r:id="rId1" display="https://articulo.mercadolibre.com.co/MCO-449296535-caminador-ortopedico-paso-a-pasofijo-plegable-aluminiofs919-_JM" xr:uid="{C6B38EFA-77B4-4AF6-9E4C-604F5B90E348}"/>
    <hyperlink ref="B29" r:id="rId2" display="https://articulo.mercadolibre.com.co/MCO-449296535-caminador-ortopedico-paso-a-pasofijo-plegable-aluminiofs919-_JM" xr:uid="{9732A165-F6B0-46F0-80A2-22C5CAF1E8F6}"/>
    <hyperlink ref="B30" r:id="rId3" display="https://articulo.mercadolibre.com.co/MCO-466397222-caminador-ortopedico-doble-apoyo-y-doble-funcion-_JM" xr:uid="{F0FFAE83-8B6C-4E46-9371-D25719F35E77}"/>
    <hyperlink ref="B31" r:id="rId4" display="https://articulo.mercadolibre.com.co/MCO-466397222-caminador-ortopedico-doble-apoyo-y-doble-funcion-_JM" xr:uid="{D2C61AC3-5F3D-4AB6-8427-79B64FB8C60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DE PRECIOS</vt:lpstr>
      <vt:lpstr>ANEXO PROPUESTA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Aracelly Valencia Sierra</dc:creator>
  <cp:lastModifiedBy>Administrador</cp:lastModifiedBy>
  <cp:lastPrinted>2019-03-16T04:40:55Z</cp:lastPrinted>
  <dcterms:created xsi:type="dcterms:W3CDTF">2019-02-22T17:11:22Z</dcterms:created>
  <dcterms:modified xsi:type="dcterms:W3CDTF">2021-02-17T17:11:37Z</dcterms:modified>
</cp:coreProperties>
</file>