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GOBERNACION 2026\MENOR CUANTIA OUTSORCING 2026\PROYECTO DE PLIEGO\"/>
    </mc:Choice>
  </mc:AlternateContent>
  <bookViews>
    <workbookView xWindow="0" yWindow="0" windowWidth="20490" windowHeight="7050"/>
  </bookViews>
  <sheets>
    <sheet name="ESTUDIO DE MERCADO" sheetId="1" r:id="rId1"/>
  </sheets>
  <externalReferences>
    <externalReference r:id="rId2"/>
    <externalReference r:id="rId3"/>
  </externalReferences>
  <definedNames>
    <definedName name="_xlnm._FilterDatabase" localSheetId="0" hidden="1">'ESTUDIO DE MERCADO'!$A$5:$J$27</definedName>
    <definedName name="_xlnm.Print_Area" localSheetId="0">'ESTUDIO DE MERCADO'!$A$1:$N$31</definedName>
    <definedName name="CENTROGESTOR">#REF!</definedName>
    <definedName name="CENTROGESTORDEPENDENCIA">#REF!</definedName>
    <definedName name="centrogestornuevo">#REF!</definedName>
    <definedName name="DEPENDENCIA">#REF!</definedName>
    <definedName name="FONDO">#REF!</definedName>
    <definedName name="FONDOS">[1]MYLIST!$C$2:$C$126</definedName>
    <definedName name="FUT">#REF!</definedName>
    <definedName name="METAAFPDCC">#REF!</definedName>
    <definedName name="METAPDCC">#REF!</definedName>
    <definedName name="METASAFPDCC">#REF!</definedName>
    <definedName name="METASAFPDM">#REF!</definedName>
    <definedName name="METASPDCC">#REF!</definedName>
    <definedName name="METASPDM">'[2]LISTA MPD'!$A$2:$A$616</definedName>
    <definedName name="POSPR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O12" i="1" l="1"/>
  <c r="O8" i="1" l="1"/>
  <c r="O9" i="1"/>
  <c r="O10" i="1"/>
  <c r="O11" i="1"/>
  <c r="O13" i="1"/>
  <c r="O15" i="1"/>
  <c r="O16" i="1"/>
  <c r="O17" i="1"/>
  <c r="O18" i="1"/>
  <c r="O19" i="1"/>
  <c r="O20" i="1"/>
  <c r="O21" i="1"/>
  <c r="O22" i="1"/>
  <c r="O23" i="1"/>
  <c r="O24" i="1"/>
  <c r="O25" i="1"/>
  <c r="O26" i="1"/>
  <c r="O7" i="1"/>
  <c r="N24" i="1"/>
  <c r="N19" i="1"/>
  <c r="N26" i="1"/>
  <c r="J26" i="1"/>
  <c r="F26" i="1"/>
  <c r="N25" i="1"/>
  <c r="J25" i="1"/>
  <c r="F25" i="1"/>
  <c r="J24" i="1"/>
  <c r="F24" i="1"/>
  <c r="N23" i="1"/>
  <c r="J23" i="1"/>
  <c r="F23" i="1"/>
  <c r="N22" i="1"/>
  <c r="J22" i="1"/>
  <c r="F22" i="1"/>
  <c r="N21" i="1"/>
  <c r="J21" i="1"/>
  <c r="F21" i="1"/>
  <c r="N20" i="1"/>
  <c r="J20" i="1"/>
  <c r="F20" i="1"/>
  <c r="J19" i="1"/>
  <c r="F19" i="1"/>
  <c r="N18" i="1"/>
  <c r="J18" i="1"/>
  <c r="F18" i="1"/>
  <c r="N17" i="1"/>
  <c r="J17" i="1"/>
  <c r="F17" i="1"/>
  <c r="N16" i="1"/>
  <c r="J16" i="1"/>
  <c r="F16" i="1"/>
  <c r="N15" i="1"/>
  <c r="J15" i="1"/>
  <c r="F15" i="1"/>
  <c r="N13" i="1"/>
  <c r="J13" i="1"/>
  <c r="F13" i="1"/>
  <c r="N12" i="1"/>
  <c r="F12" i="1"/>
  <c r="N11" i="1"/>
  <c r="J11" i="1"/>
  <c r="F11" i="1"/>
  <c r="N10" i="1"/>
  <c r="J10" i="1"/>
  <c r="F10" i="1"/>
  <c r="N9" i="1"/>
  <c r="J9" i="1"/>
  <c r="F9" i="1"/>
  <c r="N8" i="1"/>
  <c r="J8" i="1"/>
  <c r="F8" i="1"/>
  <c r="N7" i="1"/>
  <c r="J7" i="1"/>
  <c r="F7" i="1"/>
  <c r="M27" i="1" l="1"/>
  <c r="M28" i="1" s="1"/>
  <c r="M29" i="1" s="1"/>
  <c r="E27" i="1"/>
  <c r="E28" i="1" s="1"/>
  <c r="E29" i="1" s="1"/>
  <c r="J12" i="1" l="1"/>
  <c r="I27" i="1" s="1"/>
  <c r="I28" i="1" s="1"/>
  <c r="I29" i="1" l="1"/>
</calcChain>
</file>

<file path=xl/sharedStrings.xml><?xml version="1.0" encoding="utf-8"?>
<sst xmlns="http://schemas.openxmlformats.org/spreadsheetml/2006/main" count="52" uniqueCount="37">
  <si>
    <t>COMPARATIVO COTIZACIONES ESTRUCTURA ADMINISTRATIVA Y OPERATIVA</t>
  </si>
  <si>
    <t>ESTRATEGIAS PERSONAL TEMPORAL S.A.S</t>
  </si>
  <si>
    <t>OUTSOURCING SU VINCULO SAS</t>
  </si>
  <si>
    <t>EMPLEAR SA</t>
  </si>
  <si>
    <t>ITEM</t>
  </si>
  <si>
    <t>EQUIPO</t>
  </si>
  <si>
    <t>VALOR UNITARIO MENSUAL 2026</t>
  </si>
  <si>
    <t>No. DE PERSONAS</t>
  </si>
  <si>
    <t>No. MESES</t>
  </si>
  <si>
    <t>VALOR 2026</t>
  </si>
  <si>
    <t>No.</t>
  </si>
  <si>
    <t>PERSONAL ADMINISTRATIVO</t>
  </si>
  <si>
    <t>INGENIERO COORDINADOR</t>
  </si>
  <si>
    <t>INGENIERO CIVIL</t>
  </si>
  <si>
    <t>COORDINADOR DE ZONA</t>
  </si>
  <si>
    <t>PROFESIONAL ADMINISTRATIVO</t>
  </si>
  <si>
    <t>ASESOR JURÍDICO</t>
  </si>
  <si>
    <t>MECÁNICO DIESEL</t>
  </si>
  <si>
    <t>AYUDANTE DE MECÁNICA</t>
  </si>
  <si>
    <t>OPERADORES</t>
  </si>
  <si>
    <t xml:space="preserve">MOTONIVELADORA </t>
  </si>
  <si>
    <t>RETROLLANTAS</t>
  </si>
  <si>
    <t>VIBROCOMPACTADOR</t>
  </si>
  <si>
    <t>VOLQUETA</t>
  </si>
  <si>
    <t>RETRO ORUGAS</t>
  </si>
  <si>
    <t xml:space="preserve">CARGADOR FRONTAL </t>
  </si>
  <si>
    <t>MINICARGADOR</t>
  </si>
  <si>
    <t>BULLDOZER</t>
  </si>
  <si>
    <t>GRUA</t>
  </si>
  <si>
    <t>CARRO TANQUE</t>
  </si>
  <si>
    <t>CAMPERO</t>
  </si>
  <si>
    <t>CAMIONETA</t>
  </si>
  <si>
    <t xml:space="preserve">SUB TOTAL </t>
  </si>
  <si>
    <t xml:space="preserve">ADM </t>
  </si>
  <si>
    <t>TOTAL</t>
  </si>
  <si>
    <t>12.45%</t>
  </si>
  <si>
    <t>PROMEDIO POR CADA MIEMBRO DE PERSONAL AL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</si>
</sst>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\ _€_-;\-* #,##0.00\ _€_-;_-* &quot;-&quot;??\ _€_-;_-@_-"/>
    <numFmt numFmtId="164" formatCode="_-* #,##0.00_-;\-* #,##0.00_-;_-* &quot;-&quot;??_-;_-@_-"/>
    <numFmt numFmtId="165" formatCode="_-* #,##0_-;\-* #,##0_-;_-* &quot;-&quot;??_-;_-@_-"/>
    <numFmt numFmtId="166" formatCode="_-&quot;$&quot;\ * #,##0_-;\-&quot;$&quot;\ * #,##0_-;_-&quot;$&quot;\ * &quot;-&quot;_-;_-@_-"/>
    <numFmt numFmtId="167" formatCode="_-&quot;$&quot;\ * #,##0.00_-;\-&quot;$&quot;\ * #,##0.00_-;_-&quot;$&quot;\ * &quot;-&quot;??_-;_-@_-"/>
    <numFmt numFmtId="168" formatCode="0.0"/>
    <numFmt numFmtId="169" formatCode="&quot;$&quot;\ #,##0"/>
    <numFmt numFmtId="170" formatCode="&quot;$&quot;\ #,##0.00"/>
    <numFmt numFmtId="171" formatCode="0.000%"/>
    <numFmt numFmtId="172" formatCode="_-[$$-240A]\ * #,##0.00_-;\-[$$-240A]\ * #,##0.00_-;_-[$$-240A]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E7E6E6"/>
        <bgColor rgb="FFE7E6E6"/>
      </patternFill>
    </fill>
    <fill>
      <patternFill patternType="solid">
        <fgColor theme="7" tint="0.59999389629810485"/>
        <bgColor rgb="FFE7E6E6"/>
      </patternFill>
    </fill>
    <fill>
      <patternFill patternType="solid">
        <fgColor theme="5" tint="0.59999389629810485"/>
        <bgColor rgb="FFE7E6E6"/>
      </patternFill>
    </fill>
    <fill>
      <patternFill patternType="solid">
        <fgColor theme="4" tint="0.39997558519241921"/>
        <bgColor rgb="FFE7E6E6"/>
      </patternFill>
    </fill>
    <fill>
      <patternFill patternType="solid">
        <fgColor theme="2" tint="-0.249977111117893"/>
        <bgColor rgb="FFE7E6E6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Protection="0"/>
  </cellStyleXfs>
  <cellXfs count="101">
    <xf numFmtId="0" fontId="0" fillId="0" borderId="0" xfId="0"/>
    <xf numFmtId="0" fontId="1" fillId="0" borderId="0" xfId="3"/>
    <xf numFmtId="0" fontId="4" fillId="0" borderId="0" xfId="3" applyFont="1" applyAlignment="1">
      <alignment horizontal="center"/>
    </xf>
    <xf numFmtId="0" fontId="5" fillId="6" borderId="4" xfId="3" applyFont="1" applyFill="1" applyBorder="1" applyAlignment="1">
      <alignment horizontal="center" vertical="center"/>
    </xf>
    <xf numFmtId="0" fontId="5" fillId="6" borderId="1" xfId="3" applyFont="1" applyFill="1" applyBorder="1" applyAlignment="1">
      <alignment horizontal="center" vertical="center"/>
    </xf>
    <xf numFmtId="0" fontId="5" fillId="7" borderId="4" xfId="3" applyFont="1" applyFill="1" applyBorder="1" applyAlignment="1">
      <alignment horizontal="center" vertical="center" wrapText="1"/>
    </xf>
    <xf numFmtId="2" fontId="5" fillId="7" borderId="4" xfId="3" applyNumberFormat="1" applyFont="1" applyFill="1" applyBorder="1" applyAlignment="1">
      <alignment horizontal="center" vertical="center" wrapText="1"/>
    </xf>
    <xf numFmtId="1" fontId="5" fillId="7" borderId="4" xfId="4" applyNumberFormat="1" applyFont="1" applyFill="1" applyBorder="1" applyAlignment="1">
      <alignment horizontal="center" vertical="center" wrapText="1"/>
    </xf>
    <xf numFmtId="165" fontId="5" fillId="7" borderId="4" xfId="4" applyNumberFormat="1" applyFont="1" applyFill="1" applyBorder="1" applyAlignment="1">
      <alignment horizontal="center" vertical="center" wrapText="1"/>
    </xf>
    <xf numFmtId="166" fontId="5" fillId="8" borderId="4" xfId="4" applyNumberFormat="1" applyFont="1" applyFill="1" applyBorder="1" applyAlignment="1">
      <alignment horizontal="center" vertical="center" wrapText="1"/>
    </xf>
    <xf numFmtId="1" fontId="5" fillId="8" borderId="4" xfId="4" applyNumberFormat="1" applyFont="1" applyFill="1" applyBorder="1" applyAlignment="1">
      <alignment horizontal="center" vertical="center" wrapText="1"/>
    </xf>
    <xf numFmtId="166" fontId="5" fillId="9" borderId="4" xfId="4" applyNumberFormat="1" applyFont="1" applyFill="1" applyBorder="1" applyAlignment="1">
      <alignment horizontal="center" vertical="center" wrapText="1"/>
    </xf>
    <xf numFmtId="1" fontId="5" fillId="9" borderId="4" xfId="4" applyNumberFormat="1" applyFont="1" applyFill="1" applyBorder="1" applyAlignment="1">
      <alignment horizontal="center" vertical="center" wrapText="1"/>
    </xf>
    <xf numFmtId="0" fontId="5" fillId="10" borderId="5" xfId="3" applyFont="1" applyFill="1" applyBorder="1" applyAlignment="1">
      <alignment horizontal="center" vertical="center"/>
    </xf>
    <xf numFmtId="0" fontId="5" fillId="10" borderId="6" xfId="3" applyFont="1" applyFill="1" applyBorder="1" applyAlignment="1">
      <alignment horizontal="center" vertical="center"/>
    </xf>
    <xf numFmtId="166" fontId="5" fillId="10" borderId="6" xfId="4" applyNumberFormat="1" applyFont="1" applyFill="1" applyBorder="1" applyAlignment="1">
      <alignment horizontal="center" vertical="center" wrapText="1"/>
    </xf>
    <xf numFmtId="2" fontId="5" fillId="10" borderId="7" xfId="3" applyNumberFormat="1" applyFont="1" applyFill="1" applyBorder="1" applyAlignment="1">
      <alignment horizontal="center" vertical="center" wrapText="1"/>
    </xf>
    <xf numFmtId="1" fontId="5" fillId="10" borderId="7" xfId="4" applyNumberFormat="1" applyFont="1" applyFill="1" applyBorder="1" applyAlignment="1">
      <alignment horizontal="center" vertical="center" wrapText="1"/>
    </xf>
    <xf numFmtId="165" fontId="5" fillId="10" borderId="8" xfId="4" applyNumberFormat="1" applyFont="1" applyFill="1" applyBorder="1" applyAlignment="1">
      <alignment horizontal="center" vertical="center" wrapText="1"/>
    </xf>
    <xf numFmtId="166" fontId="5" fillId="10" borderId="8" xfId="4" applyNumberFormat="1" applyFont="1" applyFill="1" applyBorder="1" applyAlignment="1">
      <alignment horizontal="center" vertical="center" wrapText="1"/>
    </xf>
    <xf numFmtId="0" fontId="6" fillId="0" borderId="9" xfId="3" applyFont="1" applyBorder="1" applyAlignment="1">
      <alignment horizontal="center" vertical="top"/>
    </xf>
    <xf numFmtId="167" fontId="1" fillId="0" borderId="10" xfId="1" applyBorder="1"/>
    <xf numFmtId="1" fontId="6" fillId="0" borderId="11" xfId="3" applyNumberFormat="1" applyFont="1" applyBorder="1" applyAlignment="1">
      <alignment horizontal="center" vertical="top"/>
    </xf>
    <xf numFmtId="168" fontId="6" fillId="0" borderId="12" xfId="4" applyNumberFormat="1" applyFont="1" applyFill="1" applyBorder="1" applyAlignment="1">
      <alignment horizontal="center" vertical="top"/>
    </xf>
    <xf numFmtId="167" fontId="6" fillId="0" borderId="13" xfId="1" applyFont="1" applyFill="1" applyBorder="1" applyAlignment="1">
      <alignment vertical="top"/>
    </xf>
    <xf numFmtId="166" fontId="1" fillId="0" borderId="0" xfId="3" applyNumberFormat="1"/>
    <xf numFmtId="0" fontId="6" fillId="0" borderId="14" xfId="3" applyFont="1" applyBorder="1" applyAlignment="1">
      <alignment horizontal="center" vertical="top"/>
    </xf>
    <xf numFmtId="0" fontId="6" fillId="0" borderId="14" xfId="3" applyFont="1" applyBorder="1" applyAlignment="1">
      <alignment vertical="top"/>
    </xf>
    <xf numFmtId="167" fontId="1" fillId="0" borderId="15" xfId="1" applyBorder="1"/>
    <xf numFmtId="1" fontId="6" fillId="0" borderId="16" xfId="3" applyNumberFormat="1" applyFont="1" applyBorder="1" applyAlignment="1">
      <alignment horizontal="center" vertical="top"/>
    </xf>
    <xf numFmtId="0" fontId="6" fillId="0" borderId="17" xfId="3" applyFont="1" applyBorder="1" applyAlignment="1">
      <alignment horizontal="center" vertical="top"/>
    </xf>
    <xf numFmtId="0" fontId="6" fillId="0" borderId="17" xfId="3" applyFont="1" applyBorder="1" applyAlignment="1">
      <alignment vertical="top"/>
    </xf>
    <xf numFmtId="167" fontId="1" fillId="0" borderId="18" xfId="1" applyBorder="1"/>
    <xf numFmtId="1" fontId="6" fillId="0" borderId="19" xfId="3" applyNumberFormat="1" applyFont="1" applyBorder="1" applyAlignment="1">
      <alignment horizontal="center" vertical="top"/>
    </xf>
    <xf numFmtId="167" fontId="6" fillId="0" borderId="20" xfId="1" applyFont="1" applyFill="1" applyBorder="1" applyAlignment="1">
      <alignment vertical="top"/>
    </xf>
    <xf numFmtId="0" fontId="5" fillId="11" borderId="4" xfId="3" applyFont="1" applyFill="1" applyBorder="1" applyAlignment="1">
      <alignment horizontal="center" vertical="center"/>
    </xf>
    <xf numFmtId="0" fontId="5" fillId="11" borderId="1" xfId="3" applyFont="1" applyFill="1" applyBorder="1" applyAlignment="1">
      <alignment horizontal="center" vertical="center"/>
    </xf>
    <xf numFmtId="166" fontId="5" fillId="11" borderId="1" xfId="4" applyNumberFormat="1" applyFont="1" applyFill="1" applyBorder="1" applyAlignment="1">
      <alignment horizontal="center" vertical="center" wrapText="1"/>
    </xf>
    <xf numFmtId="2" fontId="5" fillId="11" borderId="2" xfId="3" applyNumberFormat="1" applyFont="1" applyFill="1" applyBorder="1" applyAlignment="1">
      <alignment horizontal="center" vertical="center" wrapText="1"/>
    </xf>
    <xf numFmtId="1" fontId="5" fillId="11" borderId="2" xfId="4" applyNumberFormat="1" applyFont="1" applyFill="1" applyBorder="1" applyAlignment="1">
      <alignment horizontal="center" vertical="center" wrapText="1"/>
    </xf>
    <xf numFmtId="165" fontId="5" fillId="11" borderId="3" xfId="4" applyNumberFormat="1" applyFont="1" applyFill="1" applyBorder="1" applyAlignment="1">
      <alignment horizontal="center" vertical="center" wrapText="1"/>
    </xf>
    <xf numFmtId="167" fontId="5" fillId="11" borderId="1" xfId="4" applyNumberFormat="1" applyFont="1" applyFill="1" applyBorder="1" applyAlignment="1">
      <alignment horizontal="center" vertical="center" wrapText="1"/>
    </xf>
    <xf numFmtId="166" fontId="5" fillId="11" borderId="3" xfId="4" applyNumberFormat="1" applyFont="1" applyFill="1" applyBorder="1" applyAlignment="1">
      <alignment horizontal="center" vertical="center" wrapText="1"/>
    </xf>
    <xf numFmtId="0" fontId="6" fillId="0" borderId="21" xfId="3" applyFont="1" applyBorder="1" applyAlignment="1">
      <alignment vertical="top"/>
    </xf>
    <xf numFmtId="1" fontId="6" fillId="0" borderId="22" xfId="3" applyNumberFormat="1" applyFont="1" applyBorder="1" applyAlignment="1">
      <alignment horizontal="center" vertical="top"/>
    </xf>
    <xf numFmtId="0" fontId="6" fillId="0" borderId="14" xfId="3" applyFont="1" applyBorder="1" applyAlignment="1">
      <alignment horizontal="left" vertical="top"/>
    </xf>
    <xf numFmtId="0" fontId="1" fillId="0" borderId="14" xfId="3" applyBorder="1"/>
    <xf numFmtId="1" fontId="1" fillId="0" borderId="16" xfId="3" applyNumberFormat="1" applyBorder="1" applyAlignment="1">
      <alignment horizontal="center"/>
    </xf>
    <xf numFmtId="0" fontId="6" fillId="0" borderId="23" xfId="3" applyFont="1" applyBorder="1" applyAlignment="1">
      <alignment horizontal="center" vertical="top"/>
    </xf>
    <xf numFmtId="0" fontId="6" fillId="0" borderId="23" xfId="3" applyFont="1" applyBorder="1" applyAlignment="1">
      <alignment vertical="top"/>
    </xf>
    <xf numFmtId="165" fontId="0" fillId="0" borderId="27" xfId="4" applyNumberFormat="1" applyFont="1" applyBorder="1" applyAlignment="1">
      <alignment horizontal="right"/>
    </xf>
    <xf numFmtId="10" fontId="1" fillId="0" borderId="28" xfId="2" applyNumberFormat="1" applyFont="1" applyBorder="1" applyAlignment="1"/>
    <xf numFmtId="0" fontId="1" fillId="0" borderId="0" xfId="3" applyAlignment="1">
      <alignment horizontal="center"/>
    </xf>
    <xf numFmtId="1" fontId="1" fillId="0" borderId="0" xfId="3" applyNumberFormat="1" applyAlignment="1">
      <alignment horizontal="center"/>
    </xf>
    <xf numFmtId="43" fontId="1" fillId="0" borderId="0" xfId="3" applyNumberFormat="1"/>
    <xf numFmtId="171" fontId="1" fillId="0" borderId="0" xfId="2" applyNumberFormat="1"/>
    <xf numFmtId="9" fontId="1" fillId="0" borderId="0" xfId="2"/>
    <xf numFmtId="9" fontId="1" fillId="0" borderId="0" xfId="2" applyAlignment="1">
      <alignment horizontal="center"/>
    </xf>
    <xf numFmtId="10" fontId="1" fillId="0" borderId="0" xfId="2" applyNumberFormat="1" applyAlignment="1">
      <alignment horizontal="center"/>
    </xf>
    <xf numFmtId="168" fontId="6" fillId="12" borderId="12" xfId="4" applyNumberFormat="1" applyFont="1" applyFill="1" applyBorder="1" applyAlignment="1">
      <alignment horizontal="center" vertical="top"/>
    </xf>
    <xf numFmtId="0" fontId="6" fillId="0" borderId="4" xfId="3" applyFont="1" applyBorder="1" applyAlignment="1">
      <alignment horizontal="center" vertical="center"/>
    </xf>
    <xf numFmtId="0" fontId="6" fillId="0" borderId="1" xfId="3" applyFont="1" applyBorder="1" applyAlignment="1">
      <alignment horizontal="left" vertical="center"/>
    </xf>
    <xf numFmtId="43" fontId="4" fillId="0" borderId="0" xfId="3" applyNumberFormat="1" applyFont="1" applyAlignment="1">
      <alignment horizontal="center"/>
    </xf>
    <xf numFmtId="167" fontId="1" fillId="0" borderId="28" xfId="3" applyNumberFormat="1" applyBorder="1"/>
    <xf numFmtId="167" fontId="1" fillId="11" borderId="28" xfId="3" applyNumberFormat="1" applyFill="1" applyBorder="1"/>
    <xf numFmtId="167" fontId="4" fillId="0" borderId="0" xfId="3" applyNumberFormat="1" applyFont="1" applyAlignment="1">
      <alignment horizontal="center"/>
    </xf>
    <xf numFmtId="172" fontId="1" fillId="0" borderId="0" xfId="3" applyNumberFormat="1"/>
    <xf numFmtId="172" fontId="1" fillId="0" borderId="0" xfId="3" applyNumberFormat="1" applyAlignment="1">
      <alignment horizontal="center"/>
    </xf>
    <xf numFmtId="172" fontId="4" fillId="0" borderId="0" xfId="3" applyNumberFormat="1" applyFont="1" applyAlignment="1">
      <alignment horizontal="center"/>
    </xf>
    <xf numFmtId="167" fontId="1" fillId="0" borderId="0" xfId="3" applyNumberFormat="1"/>
    <xf numFmtId="0" fontId="1" fillId="13" borderId="28" xfId="3" applyFill="1" applyBorder="1" applyAlignment="1">
      <alignment horizontal="center" vertical="center" wrapText="1"/>
    </xf>
    <xf numFmtId="172" fontId="1" fillId="0" borderId="29" xfId="1" applyNumberFormat="1" applyFont="1" applyBorder="1" applyAlignment="1">
      <alignment horizontal="center"/>
    </xf>
    <xf numFmtId="172" fontId="1" fillId="0" borderId="30" xfId="1" applyNumberFormat="1" applyFont="1" applyBorder="1" applyAlignment="1">
      <alignment horizontal="center"/>
    </xf>
    <xf numFmtId="167" fontId="1" fillId="0" borderId="29" xfId="1" applyFont="1" applyBorder="1" applyAlignment="1">
      <alignment horizontal="center"/>
    </xf>
    <xf numFmtId="167" fontId="1" fillId="0" borderId="30" xfId="1" applyFont="1" applyBorder="1" applyAlignment="1">
      <alignment horizontal="center"/>
    </xf>
    <xf numFmtId="0" fontId="0" fillId="0" borderId="31" xfId="3" applyFont="1" applyBorder="1" applyAlignment="1">
      <alignment horizontal="right"/>
    </xf>
    <xf numFmtId="0" fontId="0" fillId="0" borderId="32" xfId="3" applyFont="1" applyBorder="1" applyAlignment="1">
      <alignment horizontal="right"/>
    </xf>
    <xf numFmtId="172" fontId="2" fillId="0" borderId="33" xfId="3" applyNumberFormat="1" applyFont="1" applyBorder="1" applyAlignment="1">
      <alignment horizontal="center"/>
    </xf>
    <xf numFmtId="172" fontId="2" fillId="0" borderId="34" xfId="3" applyNumberFormat="1" applyFont="1" applyBorder="1" applyAlignment="1">
      <alignment horizontal="center"/>
    </xf>
    <xf numFmtId="170" fontId="2" fillId="0" borderId="33" xfId="3" applyNumberFormat="1" applyFont="1" applyBorder="1" applyAlignment="1">
      <alignment horizontal="center"/>
    </xf>
    <xf numFmtId="170" fontId="2" fillId="0" borderId="34" xfId="3" applyNumberFormat="1" applyFont="1" applyBorder="1" applyAlignment="1">
      <alignment horizontal="center"/>
    </xf>
    <xf numFmtId="0" fontId="3" fillId="2" borderId="1" xfId="3" applyFont="1" applyFill="1" applyBorder="1" applyAlignment="1">
      <alignment horizontal="center"/>
    </xf>
    <xf numFmtId="0" fontId="3" fillId="2" borderId="2" xfId="3" applyFont="1" applyFill="1" applyBorder="1" applyAlignment="1">
      <alignment horizontal="center"/>
    </xf>
    <xf numFmtId="0" fontId="3" fillId="2" borderId="3" xfId="3" applyFont="1" applyFill="1" applyBorder="1" applyAlignment="1">
      <alignment horizontal="center"/>
    </xf>
    <xf numFmtId="0" fontId="0" fillId="3" borderId="1" xfId="3" applyFont="1" applyFill="1" applyBorder="1" applyAlignment="1">
      <alignment horizontal="center"/>
    </xf>
    <xf numFmtId="0" fontId="1" fillId="3" borderId="2" xfId="3" applyFill="1" applyBorder="1" applyAlignment="1">
      <alignment horizontal="center"/>
    </xf>
    <xf numFmtId="0" fontId="1" fillId="3" borderId="3" xfId="3" applyFill="1" applyBorder="1" applyAlignment="1">
      <alignment horizontal="center"/>
    </xf>
    <xf numFmtId="165" fontId="0" fillId="4" borderId="1" xfId="4" applyNumberFormat="1" applyFont="1" applyFill="1" applyBorder="1" applyAlignment="1">
      <alignment horizontal="center"/>
    </xf>
    <xf numFmtId="165" fontId="1" fillId="4" borderId="2" xfId="4" applyNumberFormat="1" applyFont="1" applyFill="1" applyBorder="1" applyAlignment="1">
      <alignment horizontal="center"/>
    </xf>
    <xf numFmtId="165" fontId="1" fillId="4" borderId="3" xfId="4" applyNumberFormat="1" applyFont="1" applyFill="1" applyBorder="1" applyAlignment="1">
      <alignment horizontal="center"/>
    </xf>
    <xf numFmtId="165" fontId="0" fillId="5" borderId="1" xfId="4" applyNumberFormat="1" applyFont="1" applyFill="1" applyBorder="1" applyAlignment="1">
      <alignment horizontal="center"/>
    </xf>
    <xf numFmtId="165" fontId="1" fillId="5" borderId="2" xfId="4" applyNumberFormat="1" applyFont="1" applyFill="1" applyBorder="1" applyAlignment="1">
      <alignment horizontal="center"/>
    </xf>
    <xf numFmtId="165" fontId="1" fillId="5" borderId="3" xfId="4" applyNumberFormat="1" applyFont="1" applyFill="1" applyBorder="1" applyAlignment="1">
      <alignment horizontal="center"/>
    </xf>
    <xf numFmtId="2" fontId="0" fillId="0" borderId="24" xfId="3" applyNumberFormat="1" applyFont="1" applyBorder="1" applyAlignment="1">
      <alignment horizontal="right"/>
    </xf>
    <xf numFmtId="2" fontId="1" fillId="0" borderId="12" xfId="3" applyNumberFormat="1" applyBorder="1" applyAlignment="1">
      <alignment horizontal="right"/>
    </xf>
    <xf numFmtId="172" fontId="2" fillId="0" borderId="25" xfId="4" applyNumberFormat="1" applyFont="1" applyBorder="1" applyAlignment="1">
      <alignment horizontal="center"/>
    </xf>
    <xf numFmtId="172" fontId="2" fillId="0" borderId="26" xfId="4" applyNumberFormat="1" applyFont="1" applyBorder="1" applyAlignment="1">
      <alignment horizontal="center"/>
    </xf>
    <xf numFmtId="169" fontId="2" fillId="0" borderId="25" xfId="4" applyNumberFormat="1" applyFont="1" applyBorder="1" applyAlignment="1">
      <alignment horizontal="center"/>
    </xf>
    <xf numFmtId="169" fontId="2" fillId="0" borderId="26" xfId="4" applyNumberFormat="1" applyFont="1" applyBorder="1" applyAlignment="1">
      <alignment horizontal="center"/>
    </xf>
    <xf numFmtId="0" fontId="0" fillId="13" borderId="28" xfId="3" applyFont="1" applyFill="1" applyBorder="1" applyAlignment="1">
      <alignment horizontal="center" vertical="center" wrapText="1"/>
    </xf>
    <xf numFmtId="167" fontId="0" fillId="0" borderId="28" xfId="3" applyNumberFormat="1" applyFont="1" applyBorder="1" applyAlignment="1">
      <alignment horizontal="center"/>
    </xf>
  </cellXfs>
  <cellStyles count="5">
    <cellStyle name="Millares 3" xfId="4"/>
    <cellStyle name="Moneda" xfId="1" builtinId="4"/>
    <cellStyle name="Normal" xfId="0" builtinId="0"/>
    <cellStyle name="Normal 3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:\C:\B1CF8E83\DATA%202010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PATRIC~1/AppData/Local/Temp/4.%20PLANTILLA%20EJEMPLO%20ANEXO%20PPTO%20POAI%202015%20AJUST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YLIS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Hoja2"/>
      <sheetName val="ACTIV. PROGRAM-FIDIC-FINA -"/>
      <sheetName val="ACTIV. PROD-INDIC POBL OBJ."/>
      <sheetName val="MYLIST"/>
      <sheetName val="Listados"/>
      <sheetName val=" ACTIVIDADES PPTO GRAL"/>
      <sheetName val="PPTO DETALLADO 2020"/>
      <sheetName val="DETALLE POBLACIÓN"/>
      <sheetName val="ANEXO INTERVENTORIA 1.1.8"/>
      <sheetName val="ANEXO INTERVENTORIA 2.1.3"/>
      <sheetName val="PPTO DETALLADO 2021"/>
      <sheetName val="PPTO DETALLADO 2022"/>
      <sheetName val="PPTO DETALLADO 2023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2">
        <row r="2">
          <cell r="D2" t="str">
            <v>4111 SECRETARIA GENERAL</v>
          </cell>
        </row>
      </sheetData>
      <sheetData sheetId="3"/>
      <sheetData sheetId="4"/>
      <sheetData sheetId="5"/>
      <sheetData sheetId="6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</sheetData>
      <sheetData sheetId="7">
        <row r="2">
          <cell r="D2" t="str">
            <v>4111 SECRETARIA GENERAL</v>
          </cell>
        </row>
      </sheetData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Y37"/>
  <sheetViews>
    <sheetView tabSelected="1" zoomScaleNormal="100" zoomScaleSheetLayoutView="90" workbookViewId="0">
      <selection activeCell="S9" sqref="S9"/>
    </sheetView>
  </sheetViews>
  <sheetFormatPr baseColWidth="10" defaultColWidth="9.140625" defaultRowHeight="15" x14ac:dyDescent="0.25"/>
  <cols>
    <col min="1" max="1" width="9.140625" style="1"/>
    <col min="2" max="2" width="29.5703125" style="1" customWidth="1"/>
    <col min="3" max="3" width="16.7109375" style="1" customWidth="1"/>
    <col min="4" max="4" width="17.28515625" style="52" customWidth="1"/>
    <col min="5" max="5" width="19.28515625" style="53" customWidth="1"/>
    <col min="6" max="6" width="22" style="1" customWidth="1"/>
    <col min="7" max="7" width="23" style="1" customWidth="1"/>
    <col min="8" max="8" width="14.7109375" style="53" customWidth="1"/>
    <col min="9" max="9" width="10.7109375" style="53" customWidth="1"/>
    <col min="10" max="10" width="18.7109375" style="25" customWidth="1"/>
    <col min="11" max="11" width="18.28515625" style="1" customWidth="1"/>
    <col min="12" max="12" width="10.28515625" style="53" customWidth="1"/>
    <col min="13" max="13" width="15.42578125" style="53" customWidth="1"/>
    <col min="14" max="14" width="19.5703125" style="25" customWidth="1"/>
    <col min="15" max="15" width="18.28515625" style="1" customWidth="1"/>
    <col min="16" max="20" width="9.140625" style="1"/>
    <col min="21" max="21" width="14.28515625" style="1" bestFit="1" customWidth="1"/>
    <col min="22" max="22" width="9.140625" style="1"/>
    <col min="23" max="23" width="15.28515625" style="1" bestFit="1" customWidth="1"/>
    <col min="24" max="24" width="14.28515625" style="1" customWidth="1"/>
    <col min="25" max="25" width="16" style="1" customWidth="1"/>
    <col min="26" max="16384" width="9.140625" style="1"/>
  </cols>
  <sheetData>
    <row r="1" spans="1:25" ht="19.5" thickBot="1" x14ac:dyDescent="0.35">
      <c r="A1" s="81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3"/>
    </row>
    <row r="2" spans="1:25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25" ht="19.5" thickBot="1" x14ac:dyDescent="0.35">
      <c r="A3" s="2"/>
      <c r="B3" s="2"/>
      <c r="C3" s="2"/>
      <c r="D3" s="65"/>
      <c r="E3" s="62"/>
      <c r="F3" s="62"/>
      <c r="G3" s="68"/>
      <c r="H3" s="62"/>
      <c r="I3" s="62"/>
      <c r="J3" s="2"/>
      <c r="K3" s="62"/>
      <c r="L3" s="2"/>
      <c r="M3" s="2"/>
      <c r="N3" s="2"/>
    </row>
    <row r="4" spans="1:25" ht="15.75" thickBot="1" x14ac:dyDescent="0.3">
      <c r="C4" s="84" t="s">
        <v>2</v>
      </c>
      <c r="D4" s="85"/>
      <c r="E4" s="85"/>
      <c r="F4" s="86"/>
      <c r="G4" s="87" t="s">
        <v>1</v>
      </c>
      <c r="H4" s="88"/>
      <c r="I4" s="88"/>
      <c r="J4" s="89"/>
      <c r="K4" s="90" t="s">
        <v>3</v>
      </c>
      <c r="L4" s="91"/>
      <c r="M4" s="91"/>
      <c r="N4" s="92"/>
    </row>
    <row r="5" spans="1:25" ht="45.75" thickBot="1" x14ac:dyDescent="0.3">
      <c r="A5" s="3" t="s">
        <v>4</v>
      </c>
      <c r="B5" s="4" t="s">
        <v>5</v>
      </c>
      <c r="C5" s="5" t="s">
        <v>6</v>
      </c>
      <c r="D5" s="6" t="s">
        <v>7</v>
      </c>
      <c r="E5" s="7" t="s">
        <v>8</v>
      </c>
      <c r="F5" s="8" t="s">
        <v>9</v>
      </c>
      <c r="G5" s="9" t="s">
        <v>6</v>
      </c>
      <c r="H5" s="10" t="s">
        <v>7</v>
      </c>
      <c r="I5" s="10" t="s">
        <v>8</v>
      </c>
      <c r="J5" s="9" t="s">
        <v>9</v>
      </c>
      <c r="K5" s="11" t="s">
        <v>6</v>
      </c>
      <c r="L5" s="12" t="s">
        <v>7</v>
      </c>
      <c r="M5" s="12" t="s">
        <v>8</v>
      </c>
      <c r="N5" s="11" t="s">
        <v>9</v>
      </c>
      <c r="O5" s="99" t="s">
        <v>36</v>
      </c>
    </row>
    <row r="6" spans="1:25" ht="15.75" thickBot="1" x14ac:dyDescent="0.3">
      <c r="A6" s="13" t="s">
        <v>10</v>
      </c>
      <c r="B6" s="14" t="s">
        <v>11</v>
      </c>
      <c r="C6" s="15"/>
      <c r="D6" s="16"/>
      <c r="E6" s="17"/>
      <c r="F6" s="18"/>
      <c r="G6" s="15"/>
      <c r="H6" s="17"/>
      <c r="I6" s="17"/>
      <c r="J6" s="19"/>
      <c r="K6" s="15"/>
      <c r="L6" s="17"/>
      <c r="M6" s="17"/>
      <c r="N6" s="19"/>
      <c r="O6" s="70"/>
    </row>
    <row r="7" spans="1:25" ht="15.75" thickBot="1" x14ac:dyDescent="0.3">
      <c r="A7" s="60">
        <v>1</v>
      </c>
      <c r="B7" s="61" t="s">
        <v>12</v>
      </c>
      <c r="C7" s="21">
        <v>8087700</v>
      </c>
      <c r="D7" s="22">
        <v>1</v>
      </c>
      <c r="E7" s="23">
        <v>2</v>
      </c>
      <c r="F7" s="24">
        <f>ROUND(C7*D7*E7,0)</f>
        <v>16175400</v>
      </c>
      <c r="G7" s="21">
        <v>7915000</v>
      </c>
      <c r="H7" s="22">
        <v>1</v>
      </c>
      <c r="I7" s="23">
        <v>2</v>
      </c>
      <c r="J7" s="24">
        <f>ROUND(G7*H7*I7,0)</f>
        <v>15830000</v>
      </c>
      <c r="K7" s="21">
        <v>8260400</v>
      </c>
      <c r="L7" s="22">
        <v>1</v>
      </c>
      <c r="M7" s="23">
        <v>2</v>
      </c>
      <c r="N7" s="24">
        <f>ROUND(K7*L7*M7,0)</f>
        <v>16520800</v>
      </c>
      <c r="O7" s="63">
        <f>+(C7+G7+K7)/3</f>
        <v>8087700</v>
      </c>
    </row>
    <row r="8" spans="1:25" ht="15.75" thickBot="1" x14ac:dyDescent="0.3">
      <c r="A8" s="26">
        <v>2</v>
      </c>
      <c r="B8" s="27" t="s">
        <v>13</v>
      </c>
      <c r="C8" s="28">
        <v>7524000</v>
      </c>
      <c r="D8" s="29">
        <v>2</v>
      </c>
      <c r="E8" s="23">
        <v>2</v>
      </c>
      <c r="F8" s="24">
        <f t="shared" ref="F8:F13" si="0">ROUND(C8*D8*E8,0)</f>
        <v>30096000</v>
      </c>
      <c r="G8" s="28">
        <v>7450000</v>
      </c>
      <c r="H8" s="29">
        <v>2</v>
      </c>
      <c r="I8" s="23">
        <v>2</v>
      </c>
      <c r="J8" s="24">
        <f t="shared" ref="J8:J26" si="1">ROUND(G8*H8*I8,0)</f>
        <v>29800000</v>
      </c>
      <c r="K8" s="28">
        <v>7598000</v>
      </c>
      <c r="L8" s="29">
        <v>2</v>
      </c>
      <c r="M8" s="23">
        <v>2</v>
      </c>
      <c r="N8" s="24">
        <f t="shared" ref="N8:N26" si="2">ROUND(K8*L8*M8,0)</f>
        <v>30392000</v>
      </c>
      <c r="O8" s="63">
        <f t="shared" ref="O8:O26" si="3">+(C8+G8+K8)/3</f>
        <v>7524000</v>
      </c>
    </row>
    <row r="9" spans="1:25" ht="15.75" thickBot="1" x14ac:dyDescent="0.3">
      <c r="A9" s="26">
        <v>3</v>
      </c>
      <c r="B9" s="27" t="s">
        <v>14</v>
      </c>
      <c r="C9" s="28">
        <v>7524000</v>
      </c>
      <c r="D9" s="29">
        <v>5</v>
      </c>
      <c r="E9" s="23">
        <v>2</v>
      </c>
      <c r="F9" s="24">
        <f t="shared" si="0"/>
        <v>75240000</v>
      </c>
      <c r="G9" s="28">
        <v>7450000</v>
      </c>
      <c r="H9" s="29">
        <v>5</v>
      </c>
      <c r="I9" s="23">
        <v>2</v>
      </c>
      <c r="J9" s="24">
        <f t="shared" si="1"/>
        <v>74500000</v>
      </c>
      <c r="K9" s="28">
        <v>7598000</v>
      </c>
      <c r="L9" s="29">
        <v>5</v>
      </c>
      <c r="M9" s="23">
        <v>2</v>
      </c>
      <c r="N9" s="24">
        <f t="shared" si="2"/>
        <v>75980000</v>
      </c>
      <c r="O9" s="63">
        <f t="shared" si="3"/>
        <v>7524000</v>
      </c>
    </row>
    <row r="10" spans="1:25" ht="15.75" thickBot="1" x14ac:dyDescent="0.3">
      <c r="A10" s="26">
        <v>4</v>
      </c>
      <c r="B10" s="27" t="s">
        <v>15</v>
      </c>
      <c r="C10" s="28">
        <v>6908550</v>
      </c>
      <c r="D10" s="29">
        <v>2</v>
      </c>
      <c r="E10" s="23">
        <v>2</v>
      </c>
      <c r="F10" s="24">
        <f t="shared" si="0"/>
        <v>27634200</v>
      </c>
      <c r="G10" s="28">
        <v>6850000</v>
      </c>
      <c r="H10" s="29">
        <v>2</v>
      </c>
      <c r="I10" s="23">
        <v>2</v>
      </c>
      <c r="J10" s="24">
        <f t="shared" si="1"/>
        <v>27400000</v>
      </c>
      <c r="K10" s="28">
        <v>6967100</v>
      </c>
      <c r="L10" s="29">
        <v>2</v>
      </c>
      <c r="M10" s="23">
        <v>2</v>
      </c>
      <c r="N10" s="24">
        <f>ROUND(K10*L10*M10,0)</f>
        <v>27868400</v>
      </c>
      <c r="O10" s="63">
        <f t="shared" si="3"/>
        <v>6908550</v>
      </c>
    </row>
    <row r="11" spans="1:25" ht="15.75" thickBot="1" x14ac:dyDescent="0.3">
      <c r="A11" s="26">
        <v>5</v>
      </c>
      <c r="B11" s="27" t="s">
        <v>16</v>
      </c>
      <c r="C11" s="28">
        <v>6996000</v>
      </c>
      <c r="D11" s="29">
        <v>1</v>
      </c>
      <c r="E11" s="23">
        <v>2</v>
      </c>
      <c r="F11" s="24">
        <f t="shared" si="0"/>
        <v>13992000</v>
      </c>
      <c r="G11" s="28">
        <v>6860000</v>
      </c>
      <c r="H11" s="29">
        <v>1</v>
      </c>
      <c r="I11" s="23">
        <v>2</v>
      </c>
      <c r="J11" s="24">
        <f t="shared" si="1"/>
        <v>13720000</v>
      </c>
      <c r="K11" s="28">
        <v>7132000</v>
      </c>
      <c r="L11" s="29">
        <v>1</v>
      </c>
      <c r="M11" s="23">
        <v>2</v>
      </c>
      <c r="N11" s="24">
        <f t="shared" si="2"/>
        <v>14264000</v>
      </c>
      <c r="O11" s="63">
        <f t="shared" si="3"/>
        <v>6996000</v>
      </c>
    </row>
    <row r="12" spans="1:25" ht="15.75" thickBot="1" x14ac:dyDescent="0.3">
      <c r="A12" s="26">
        <v>6</v>
      </c>
      <c r="B12" s="27" t="s">
        <v>17</v>
      </c>
      <c r="C12" s="28">
        <v>3870900</v>
      </c>
      <c r="D12" s="29">
        <v>1</v>
      </c>
      <c r="E12" s="23">
        <v>2</v>
      </c>
      <c r="F12" s="24">
        <f t="shared" si="0"/>
        <v>7741800</v>
      </c>
      <c r="G12" s="28">
        <v>3864800</v>
      </c>
      <c r="H12" s="29">
        <v>1</v>
      </c>
      <c r="I12" s="23">
        <v>2</v>
      </c>
      <c r="J12" s="24">
        <f t="shared" si="1"/>
        <v>7729600</v>
      </c>
      <c r="K12" s="28">
        <v>3877000</v>
      </c>
      <c r="L12" s="29">
        <v>1</v>
      </c>
      <c r="M12" s="23">
        <v>2</v>
      </c>
      <c r="N12" s="24">
        <f t="shared" si="2"/>
        <v>7754000</v>
      </c>
      <c r="O12" s="63">
        <f>+(C12+G12+K12)/3</f>
        <v>3870900</v>
      </c>
      <c r="U12" s="69"/>
      <c r="W12" s="69"/>
      <c r="Y12" s="66"/>
    </row>
    <row r="13" spans="1:25" ht="15.75" thickBot="1" x14ac:dyDescent="0.3">
      <c r="A13" s="30">
        <v>7</v>
      </c>
      <c r="B13" s="31" t="s">
        <v>18</v>
      </c>
      <c r="C13" s="32">
        <v>3835571</v>
      </c>
      <c r="D13" s="33">
        <v>1</v>
      </c>
      <c r="E13" s="23">
        <v>2</v>
      </c>
      <c r="F13" s="34">
        <f t="shared" si="0"/>
        <v>7671142</v>
      </c>
      <c r="G13" s="32">
        <v>3816984</v>
      </c>
      <c r="H13" s="33">
        <v>1</v>
      </c>
      <c r="I13" s="23">
        <v>2</v>
      </c>
      <c r="J13" s="34">
        <f t="shared" si="1"/>
        <v>7633968</v>
      </c>
      <c r="K13" s="32">
        <v>3854158</v>
      </c>
      <c r="L13" s="33">
        <v>1</v>
      </c>
      <c r="M13" s="23">
        <v>2</v>
      </c>
      <c r="N13" s="34">
        <f t="shared" si="2"/>
        <v>7708316</v>
      </c>
      <c r="O13" s="63">
        <f t="shared" si="3"/>
        <v>3835571</v>
      </c>
    </row>
    <row r="14" spans="1:25" ht="15.75" thickBot="1" x14ac:dyDescent="0.3">
      <c r="A14" s="35" t="s">
        <v>10</v>
      </c>
      <c r="B14" s="36" t="s">
        <v>19</v>
      </c>
      <c r="C14" s="37"/>
      <c r="D14" s="38"/>
      <c r="E14" s="59"/>
      <c r="F14" s="40"/>
      <c r="G14" s="41"/>
      <c r="H14" s="39"/>
      <c r="I14" s="39"/>
      <c r="J14" s="42"/>
      <c r="K14" s="41"/>
      <c r="L14" s="39"/>
      <c r="M14" s="39"/>
      <c r="N14" s="42"/>
      <c r="O14" s="64"/>
    </row>
    <row r="15" spans="1:25" ht="15.75" thickBot="1" x14ac:dyDescent="0.3">
      <c r="A15" s="20">
        <v>1</v>
      </c>
      <c r="B15" s="43" t="s">
        <v>20</v>
      </c>
      <c r="C15" s="21">
        <v>3880121</v>
      </c>
      <c r="D15" s="44">
        <v>12</v>
      </c>
      <c r="E15" s="23">
        <v>2</v>
      </c>
      <c r="F15" s="24">
        <f>ROUND(C15*D15*E15,0)</f>
        <v>93122904</v>
      </c>
      <c r="G15" s="21">
        <v>3897534</v>
      </c>
      <c r="H15" s="44">
        <v>12</v>
      </c>
      <c r="I15" s="23">
        <v>2</v>
      </c>
      <c r="J15" s="24">
        <f t="shared" si="1"/>
        <v>93540816</v>
      </c>
      <c r="K15" s="21">
        <v>3862708</v>
      </c>
      <c r="L15" s="44">
        <v>12</v>
      </c>
      <c r="M15" s="23">
        <v>2</v>
      </c>
      <c r="N15" s="24">
        <f t="shared" si="2"/>
        <v>92704992</v>
      </c>
      <c r="O15" s="63">
        <f t="shared" si="3"/>
        <v>3880121</v>
      </c>
      <c r="W15" s="54"/>
    </row>
    <row r="16" spans="1:25" ht="15.75" thickBot="1" x14ac:dyDescent="0.3">
      <c r="A16" s="26">
        <v>2</v>
      </c>
      <c r="B16" s="27" t="s">
        <v>21</v>
      </c>
      <c r="C16" s="21">
        <v>3880121</v>
      </c>
      <c r="D16" s="29">
        <v>12</v>
      </c>
      <c r="E16" s="23">
        <v>2</v>
      </c>
      <c r="F16" s="24">
        <f t="shared" ref="F16:F26" si="4">ROUND(C16*D16*E16,0)</f>
        <v>93122904</v>
      </c>
      <c r="G16" s="21">
        <v>3897534</v>
      </c>
      <c r="H16" s="29">
        <v>12</v>
      </c>
      <c r="I16" s="23">
        <v>2</v>
      </c>
      <c r="J16" s="24">
        <f t="shared" si="1"/>
        <v>93540816</v>
      </c>
      <c r="K16" s="21">
        <v>3862708</v>
      </c>
      <c r="L16" s="29">
        <v>12</v>
      </c>
      <c r="M16" s="23">
        <v>2</v>
      </c>
      <c r="N16" s="24">
        <f t="shared" si="2"/>
        <v>92704992</v>
      </c>
      <c r="O16" s="63">
        <f t="shared" si="3"/>
        <v>3880121</v>
      </c>
      <c r="W16" s="54"/>
    </row>
    <row r="17" spans="1:23" ht="15.75" thickBot="1" x14ac:dyDescent="0.3">
      <c r="A17" s="26">
        <v>3</v>
      </c>
      <c r="B17" s="27" t="s">
        <v>22</v>
      </c>
      <c r="C17" s="21">
        <v>3880121</v>
      </c>
      <c r="D17" s="29">
        <v>12</v>
      </c>
      <c r="E17" s="23">
        <v>2</v>
      </c>
      <c r="F17" s="24">
        <f t="shared" si="4"/>
        <v>93122904</v>
      </c>
      <c r="G17" s="21">
        <v>3897534</v>
      </c>
      <c r="H17" s="29">
        <v>12</v>
      </c>
      <c r="I17" s="23">
        <v>2</v>
      </c>
      <c r="J17" s="24">
        <f t="shared" si="1"/>
        <v>93540816</v>
      </c>
      <c r="K17" s="21">
        <v>3862708</v>
      </c>
      <c r="L17" s="29">
        <v>12</v>
      </c>
      <c r="M17" s="23">
        <v>2</v>
      </c>
      <c r="N17" s="24">
        <f t="shared" si="2"/>
        <v>92704992</v>
      </c>
      <c r="O17" s="63">
        <f t="shared" si="3"/>
        <v>3880121</v>
      </c>
      <c r="W17" s="66"/>
    </row>
    <row r="18" spans="1:23" ht="15.75" thickBot="1" x14ac:dyDescent="0.3">
      <c r="A18" s="26">
        <v>4</v>
      </c>
      <c r="B18" s="45" t="s">
        <v>23</v>
      </c>
      <c r="C18" s="21">
        <v>3856370</v>
      </c>
      <c r="D18" s="29">
        <v>37</v>
      </c>
      <c r="E18" s="23">
        <v>2</v>
      </c>
      <c r="F18" s="24">
        <f t="shared" si="4"/>
        <v>285371380</v>
      </c>
      <c r="G18" s="21">
        <v>3867896</v>
      </c>
      <c r="H18" s="29">
        <v>37</v>
      </c>
      <c r="I18" s="23">
        <v>2</v>
      </c>
      <c r="J18" s="24">
        <f t="shared" si="1"/>
        <v>286224304</v>
      </c>
      <c r="K18" s="21">
        <v>3844844</v>
      </c>
      <c r="L18" s="29">
        <v>37</v>
      </c>
      <c r="M18" s="23">
        <v>2</v>
      </c>
      <c r="N18" s="24">
        <f t="shared" si="2"/>
        <v>284518456</v>
      </c>
      <c r="O18" s="63">
        <f t="shared" si="3"/>
        <v>3856370</v>
      </c>
    </row>
    <row r="19" spans="1:23" ht="15.75" thickBot="1" x14ac:dyDescent="0.3">
      <c r="A19" s="26">
        <v>5</v>
      </c>
      <c r="B19" s="27" t="s">
        <v>24</v>
      </c>
      <c r="C19" s="21">
        <v>3880121</v>
      </c>
      <c r="D19" s="29">
        <v>4</v>
      </c>
      <c r="E19" s="23">
        <v>2</v>
      </c>
      <c r="F19" s="24">
        <f t="shared" si="4"/>
        <v>31040968</v>
      </c>
      <c r="G19" s="21">
        <v>3897534</v>
      </c>
      <c r="H19" s="29">
        <v>4</v>
      </c>
      <c r="I19" s="23">
        <v>2</v>
      </c>
      <c r="J19" s="24">
        <f t="shared" si="1"/>
        <v>31180272</v>
      </c>
      <c r="K19" s="21">
        <v>3862708</v>
      </c>
      <c r="L19" s="29">
        <v>4</v>
      </c>
      <c r="M19" s="23">
        <v>2</v>
      </c>
      <c r="N19" s="24">
        <f t="shared" si="2"/>
        <v>30901664</v>
      </c>
      <c r="O19" s="63">
        <f t="shared" si="3"/>
        <v>3880121</v>
      </c>
    </row>
    <row r="20" spans="1:23" ht="15.75" thickBot="1" x14ac:dyDescent="0.3">
      <c r="A20" s="26">
        <v>6</v>
      </c>
      <c r="B20" s="46" t="s">
        <v>25</v>
      </c>
      <c r="C20" s="21">
        <v>3880121</v>
      </c>
      <c r="D20" s="47">
        <v>3</v>
      </c>
      <c r="E20" s="23">
        <v>2</v>
      </c>
      <c r="F20" s="24">
        <f t="shared" si="4"/>
        <v>23280726</v>
      </c>
      <c r="G20" s="21">
        <v>3897534</v>
      </c>
      <c r="H20" s="47">
        <v>3</v>
      </c>
      <c r="I20" s="23">
        <v>2</v>
      </c>
      <c r="J20" s="24">
        <f t="shared" si="1"/>
        <v>23385204</v>
      </c>
      <c r="K20" s="21">
        <v>3862708</v>
      </c>
      <c r="L20" s="47">
        <v>3</v>
      </c>
      <c r="M20" s="23">
        <v>2</v>
      </c>
      <c r="N20" s="24">
        <f t="shared" si="2"/>
        <v>23176248</v>
      </c>
      <c r="O20" s="63">
        <f t="shared" si="3"/>
        <v>3880121</v>
      </c>
    </row>
    <row r="21" spans="1:23" ht="15.75" thickBot="1" x14ac:dyDescent="0.3">
      <c r="A21" s="26">
        <v>7</v>
      </c>
      <c r="B21" s="27" t="s">
        <v>26</v>
      </c>
      <c r="C21" s="21">
        <v>3880121</v>
      </c>
      <c r="D21" s="47">
        <v>3</v>
      </c>
      <c r="E21" s="23">
        <v>2</v>
      </c>
      <c r="F21" s="24">
        <f t="shared" si="4"/>
        <v>23280726</v>
      </c>
      <c r="G21" s="21">
        <v>3897534</v>
      </c>
      <c r="H21" s="47">
        <v>3</v>
      </c>
      <c r="I21" s="23">
        <v>2</v>
      </c>
      <c r="J21" s="24">
        <f t="shared" si="1"/>
        <v>23385204</v>
      </c>
      <c r="K21" s="21">
        <v>3862708</v>
      </c>
      <c r="L21" s="47">
        <v>3</v>
      </c>
      <c r="M21" s="23">
        <v>2</v>
      </c>
      <c r="N21" s="24">
        <f t="shared" si="2"/>
        <v>23176248</v>
      </c>
      <c r="O21" s="63">
        <f t="shared" si="3"/>
        <v>3880121</v>
      </c>
    </row>
    <row r="22" spans="1:23" ht="15.75" thickBot="1" x14ac:dyDescent="0.3">
      <c r="A22" s="26">
        <v>8</v>
      </c>
      <c r="B22" s="27" t="s">
        <v>27</v>
      </c>
      <c r="C22" s="21">
        <v>3880121</v>
      </c>
      <c r="D22" s="29">
        <v>3</v>
      </c>
      <c r="E22" s="23">
        <v>2</v>
      </c>
      <c r="F22" s="24">
        <f t="shared" si="4"/>
        <v>23280726</v>
      </c>
      <c r="G22" s="21">
        <v>3897534</v>
      </c>
      <c r="H22" s="29">
        <v>3</v>
      </c>
      <c r="I22" s="23">
        <v>2</v>
      </c>
      <c r="J22" s="24">
        <f t="shared" si="1"/>
        <v>23385204</v>
      </c>
      <c r="K22" s="21">
        <v>3862708</v>
      </c>
      <c r="L22" s="29">
        <v>3</v>
      </c>
      <c r="M22" s="23">
        <v>2</v>
      </c>
      <c r="N22" s="24">
        <f t="shared" si="2"/>
        <v>23176248</v>
      </c>
      <c r="O22" s="63">
        <f t="shared" si="3"/>
        <v>3880121</v>
      </c>
    </row>
    <row r="23" spans="1:23" ht="15.75" thickBot="1" x14ac:dyDescent="0.3">
      <c r="A23" s="26">
        <v>9</v>
      </c>
      <c r="B23" s="27" t="s">
        <v>28</v>
      </c>
      <c r="C23" s="21">
        <v>3880121</v>
      </c>
      <c r="D23" s="29">
        <v>3</v>
      </c>
      <c r="E23" s="23">
        <v>2</v>
      </c>
      <c r="F23" s="24">
        <f t="shared" si="4"/>
        <v>23280726</v>
      </c>
      <c r="G23" s="21">
        <v>3897534</v>
      </c>
      <c r="H23" s="29">
        <v>3</v>
      </c>
      <c r="I23" s="23">
        <v>2</v>
      </c>
      <c r="J23" s="24">
        <f t="shared" si="1"/>
        <v>23385204</v>
      </c>
      <c r="K23" s="21">
        <v>3862708</v>
      </c>
      <c r="L23" s="29">
        <v>3</v>
      </c>
      <c r="M23" s="23">
        <v>2</v>
      </c>
      <c r="N23" s="24">
        <f t="shared" si="2"/>
        <v>23176248</v>
      </c>
      <c r="O23" s="63">
        <f t="shared" si="3"/>
        <v>3880121</v>
      </c>
    </row>
    <row r="24" spans="1:23" ht="15.75" thickBot="1" x14ac:dyDescent="0.3">
      <c r="A24" s="26">
        <v>10</v>
      </c>
      <c r="B24" s="27" t="s">
        <v>29</v>
      </c>
      <c r="C24" s="21">
        <v>3880121</v>
      </c>
      <c r="D24" s="29">
        <v>1</v>
      </c>
      <c r="E24" s="23">
        <v>2</v>
      </c>
      <c r="F24" s="24">
        <f t="shared" si="4"/>
        <v>7760242</v>
      </c>
      <c r="G24" s="21">
        <v>3897534</v>
      </c>
      <c r="H24" s="29">
        <v>1</v>
      </c>
      <c r="I24" s="23">
        <v>2</v>
      </c>
      <c r="J24" s="24">
        <f t="shared" si="1"/>
        <v>7795068</v>
      </c>
      <c r="K24" s="21">
        <v>3862708</v>
      </c>
      <c r="L24" s="29">
        <v>1</v>
      </c>
      <c r="M24" s="23">
        <v>2</v>
      </c>
      <c r="N24" s="24">
        <f t="shared" si="2"/>
        <v>7725416</v>
      </c>
      <c r="O24" s="63">
        <f t="shared" si="3"/>
        <v>3880121</v>
      </c>
    </row>
    <row r="25" spans="1:23" ht="15.75" thickBot="1" x14ac:dyDescent="0.3">
      <c r="A25" s="26">
        <v>11</v>
      </c>
      <c r="B25" s="27" t="s">
        <v>30</v>
      </c>
      <c r="C25" s="21">
        <v>3880121</v>
      </c>
      <c r="D25" s="29">
        <v>2</v>
      </c>
      <c r="E25" s="23">
        <v>2</v>
      </c>
      <c r="F25" s="24">
        <f t="shared" si="4"/>
        <v>15520484</v>
      </c>
      <c r="G25" s="21">
        <v>3897534</v>
      </c>
      <c r="H25" s="29">
        <v>2</v>
      </c>
      <c r="I25" s="23">
        <v>2</v>
      </c>
      <c r="J25" s="24">
        <f t="shared" si="1"/>
        <v>15590136</v>
      </c>
      <c r="K25" s="21">
        <v>3862708</v>
      </c>
      <c r="L25" s="29">
        <v>2</v>
      </c>
      <c r="M25" s="23">
        <v>2</v>
      </c>
      <c r="N25" s="24">
        <f t="shared" si="2"/>
        <v>15450832</v>
      </c>
      <c r="O25" s="63">
        <f t="shared" si="3"/>
        <v>3880121</v>
      </c>
    </row>
    <row r="26" spans="1:23" ht="15.75" thickBot="1" x14ac:dyDescent="0.3">
      <c r="A26" s="48">
        <v>12</v>
      </c>
      <c r="B26" s="49" t="s">
        <v>31</v>
      </c>
      <c r="C26" s="21">
        <v>4127622</v>
      </c>
      <c r="D26" s="33">
        <v>6</v>
      </c>
      <c r="E26" s="23">
        <v>2</v>
      </c>
      <c r="F26" s="24">
        <f t="shared" si="4"/>
        <v>49531464</v>
      </c>
      <c r="G26" s="21">
        <v>4068694</v>
      </c>
      <c r="H26" s="33">
        <v>6</v>
      </c>
      <c r="I26" s="23">
        <v>2</v>
      </c>
      <c r="J26" s="24">
        <f t="shared" si="1"/>
        <v>48824328</v>
      </c>
      <c r="K26" s="21">
        <v>4186550</v>
      </c>
      <c r="L26" s="33">
        <v>6</v>
      </c>
      <c r="M26" s="23">
        <v>2</v>
      </c>
      <c r="N26" s="24">
        <f t="shared" si="2"/>
        <v>50238600</v>
      </c>
      <c r="O26" s="63">
        <f t="shared" si="3"/>
        <v>4127622</v>
      </c>
    </row>
    <row r="27" spans="1:23" x14ac:dyDescent="0.25">
      <c r="C27" s="93" t="s">
        <v>32</v>
      </c>
      <c r="D27" s="94"/>
      <c r="E27" s="95">
        <f>SUM(F7:F26)</f>
        <v>940266696</v>
      </c>
      <c r="F27" s="96"/>
      <c r="G27" s="93" t="s">
        <v>32</v>
      </c>
      <c r="H27" s="94"/>
      <c r="I27" s="97">
        <f>SUM(J7:J26)</f>
        <v>940390940</v>
      </c>
      <c r="J27" s="98"/>
      <c r="K27" s="93" t="s">
        <v>32</v>
      </c>
      <c r="L27" s="94"/>
      <c r="M27" s="97">
        <f>SUM(N7:N26)</f>
        <v>940142452</v>
      </c>
      <c r="N27" s="98"/>
      <c r="O27" s="63"/>
    </row>
    <row r="28" spans="1:23" x14ac:dyDescent="0.25">
      <c r="C28" s="50" t="s">
        <v>33</v>
      </c>
      <c r="D28" s="51">
        <v>0.1245</v>
      </c>
      <c r="E28" s="71">
        <f>ROUND(E27*D28,0)</f>
        <v>117063204</v>
      </c>
      <c r="F28" s="72"/>
      <c r="G28" s="50" t="s">
        <v>33</v>
      </c>
      <c r="H28" s="51">
        <v>0.1235</v>
      </c>
      <c r="I28" s="73">
        <f>+ROUND(I27*H28,0)</f>
        <v>116138281</v>
      </c>
      <c r="J28" s="74"/>
      <c r="K28" s="50" t="s">
        <v>33</v>
      </c>
      <c r="L28" s="51">
        <v>0.1255</v>
      </c>
      <c r="M28" s="73">
        <f>ROUND(M27*L28,0)</f>
        <v>117987878</v>
      </c>
      <c r="N28" s="74"/>
      <c r="O28" s="100" t="s">
        <v>35</v>
      </c>
    </row>
    <row r="29" spans="1:23" ht="15.75" thickBot="1" x14ac:dyDescent="0.3">
      <c r="C29" s="75" t="s">
        <v>34</v>
      </c>
      <c r="D29" s="76"/>
      <c r="E29" s="77">
        <f>E27+E28</f>
        <v>1057329900</v>
      </c>
      <c r="F29" s="78"/>
      <c r="G29" s="75" t="s">
        <v>34</v>
      </c>
      <c r="H29" s="76"/>
      <c r="I29" s="79">
        <f>ROUND(I27+I28,0)</f>
        <v>1056529221</v>
      </c>
      <c r="J29" s="80"/>
      <c r="K29" s="75" t="s">
        <v>34</v>
      </c>
      <c r="L29" s="76"/>
      <c r="M29" s="79">
        <f>M27+M28</f>
        <v>1058130330</v>
      </c>
      <c r="N29" s="80"/>
      <c r="O29" s="63"/>
    </row>
    <row r="30" spans="1:23" x14ac:dyDescent="0.25">
      <c r="G30" s="66"/>
      <c r="H30" s="67"/>
    </row>
    <row r="31" spans="1:23" x14ac:dyDescent="0.25">
      <c r="H31" s="57"/>
      <c r="J31" s="56"/>
      <c r="K31" s="54"/>
    </row>
    <row r="32" spans="1:23" x14ac:dyDescent="0.25">
      <c r="F32" s="54"/>
      <c r="H32" s="58"/>
      <c r="J32" s="55"/>
    </row>
    <row r="33" spans="7:8" x14ac:dyDescent="0.25">
      <c r="H33" s="58"/>
    </row>
    <row r="34" spans="7:8" x14ac:dyDescent="0.25">
      <c r="G34" s="55"/>
      <c r="H34" s="58"/>
    </row>
    <row r="35" spans="7:8" x14ac:dyDescent="0.25">
      <c r="H35" s="57"/>
    </row>
    <row r="36" spans="7:8" x14ac:dyDescent="0.25">
      <c r="H36" s="57"/>
    </row>
    <row r="37" spans="7:8" x14ac:dyDescent="0.25">
      <c r="H37" s="57"/>
    </row>
  </sheetData>
  <autoFilter ref="A5:J27"/>
  <mergeCells count="20">
    <mergeCell ref="A1:N1"/>
    <mergeCell ref="C4:F4"/>
    <mergeCell ref="G4:J4"/>
    <mergeCell ref="K4:N4"/>
    <mergeCell ref="C27:D27"/>
    <mergeCell ref="E27:F27"/>
    <mergeCell ref="G27:H27"/>
    <mergeCell ref="I27:J27"/>
    <mergeCell ref="K27:L27"/>
    <mergeCell ref="M27:N27"/>
    <mergeCell ref="O5:O6"/>
    <mergeCell ref="E28:F28"/>
    <mergeCell ref="I28:J28"/>
    <mergeCell ref="M28:N28"/>
    <mergeCell ref="C29:D29"/>
    <mergeCell ref="E29:F29"/>
    <mergeCell ref="G29:H29"/>
    <mergeCell ref="I29:J29"/>
    <mergeCell ref="K29:L29"/>
    <mergeCell ref="M29:N29"/>
  </mergeCells>
  <pageMargins left="0.7" right="0.7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Andres Cuellar</cp:lastModifiedBy>
  <dcterms:created xsi:type="dcterms:W3CDTF">2026-07-16T15:19:24Z</dcterms:created>
  <dcterms:modified xsi:type="dcterms:W3CDTF">2026-10-13T03:32:35Z</dcterms:modified>
</cp:coreProperties>
</file>