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CONTRATISTAS ARAUCA\2026\PROCESO VIAS TERCIARIAS TAME (ARNALDO)\"/>
    </mc:Choice>
  </mc:AlternateContent>
  <xr:revisionPtr revIDLastSave="0" documentId="13_ncr:1_{6B4A09EA-F7E3-4163-8A2B-508629CFBF87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(Entidad)'!$I$11:$I$54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(Entidad)'!$A$1:$L$72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(Entidad)'!$K$56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(Entidad)'!$K$68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(Entidad)'!$K$68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(Entidad)'!$K$69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0" i="265" l="1"/>
  <c r="K49" i="265"/>
  <c r="K50" i="265"/>
  <c r="K51" i="265"/>
  <c r="K52" i="265"/>
  <c r="K37" i="265"/>
  <c r="K38" i="265"/>
  <c r="K39" i="265"/>
  <c r="K40" i="265"/>
  <c r="K41" i="265"/>
  <c r="K42" i="265"/>
  <c r="K43" i="265"/>
  <c r="K44" i="265"/>
  <c r="K45" i="265"/>
  <c r="K29" i="265"/>
  <c r="K30" i="265"/>
  <c r="K31" i="265"/>
  <c r="K32" i="265"/>
  <c r="K33" i="265"/>
  <c r="K22" i="265"/>
  <c r="K23" i="265"/>
  <c r="K24" i="265"/>
  <c r="K25" i="265"/>
  <c r="K48" i="265"/>
  <c r="K36" i="265"/>
  <c r="K28" i="265"/>
  <c r="K21" i="265"/>
  <c r="K18" i="265"/>
  <c r="K19" i="265" s="1"/>
  <c r="K15" i="265"/>
  <c r="K14" i="265"/>
  <c r="K16" i="265" l="1"/>
  <c r="K26" i="265"/>
  <c r="K46" i="265"/>
  <c r="K53" i="265"/>
  <c r="K34" i="265"/>
  <c r="K54" i="265" l="1"/>
  <c r="K59" i="265" s="1"/>
  <c r="K63" i="265" s="1"/>
</calcChain>
</file>

<file path=xl/sharedStrings.xml><?xml version="1.0" encoding="utf-8"?>
<sst xmlns="http://schemas.openxmlformats.org/spreadsheetml/2006/main" count="142" uniqueCount="110">
  <si>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</si>
  <si>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</si>
  <si>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</si>
  <si>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</si>
  <si>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</si>
  <si>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</si>
  <si>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</si>
  <si>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</si>
  <si>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</si>
  <si>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</si>
  <si>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</si>
  <si>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</si>
  <si>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</si>
  <si>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</si>
  <si>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</si>
  <si>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</si>
  <si>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</si>
  <si>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</si>
  <si>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</si>
  <si>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</si>
  <si>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</si>
  <si>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</si>
  <si>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</si>
  <si>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</si>
  <si>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</si>
  <si>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</si>
  <si>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</si>
  <si>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</si>
  <si>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</si>
  <si>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I=</t>
  </si>
  <si>
    <t>U=</t>
  </si>
  <si>
    <t>TOTAL A.I.U</t>
  </si>
  <si>
    <t>A.I.U.=</t>
  </si>
  <si>
    <t>UTILIDAD</t>
  </si>
  <si>
    <t>1.0</t>
  </si>
  <si>
    <t>1.1</t>
  </si>
  <si>
    <t>1.2</t>
  </si>
  <si>
    <t>REALIZAR OBRAS PRELIMINARES</t>
  </si>
  <si>
    <t>Conformación de la vía existente</t>
  </si>
  <si>
    <t>Excavación mecánica en material común entre 0-2 m (Incluye retiro)</t>
  </si>
  <si>
    <t>M2</t>
  </si>
  <si>
    <t>M3</t>
  </si>
  <si>
    <t>2.0</t>
  </si>
  <si>
    <t>2.1</t>
  </si>
  <si>
    <t>MEJORAMIENTO DE LA VÍA</t>
  </si>
  <si>
    <t xml:space="preserve">Suministro e instalación de material crudo tamaño máximo 4" </t>
  </si>
  <si>
    <t>3.0</t>
  </si>
  <si>
    <t>3.1</t>
  </si>
  <si>
    <t>3.2</t>
  </si>
  <si>
    <t>3.3</t>
  </si>
  <si>
    <t>3.4</t>
  </si>
  <si>
    <t>3.5</t>
  </si>
  <si>
    <t>CONSTRUIR ESTRUCTURA DE PAVIMENTO</t>
  </si>
  <si>
    <t xml:space="preserve">Suministro e instalación de subbase granular </t>
  </si>
  <si>
    <t>Suministro e instalación de base granular</t>
  </si>
  <si>
    <t>Riego de imprimación</t>
  </si>
  <si>
    <t xml:space="preserve">Mezcla densa en caliente tipo MDC - 19 </t>
  </si>
  <si>
    <t>Geotextil T-2400 Instalado</t>
  </si>
  <si>
    <t>4.0</t>
  </si>
  <si>
    <t>4.1</t>
  </si>
  <si>
    <t>4.2</t>
  </si>
  <si>
    <t>4.3</t>
  </si>
  <si>
    <t>4.4</t>
  </si>
  <si>
    <t>4.5</t>
  </si>
  <si>
    <t>4.6</t>
  </si>
  <si>
    <t>CONSTRUIR OBRAS DE DRENAJE (BOX CULVERT)</t>
  </si>
  <si>
    <t>Acero de refuerzo de 60000 PSI</t>
  </si>
  <si>
    <t>Solado en concreto resistencia de 2,500 psi E=0,05 m</t>
  </si>
  <si>
    <t>Concreto para estructuras resistencia de 4000 psi</t>
  </si>
  <si>
    <t>Relleno compactado con material Seleccionado menor a 4"</t>
  </si>
  <si>
    <t xml:space="preserve">Cinta PVC 0-22 O Similar (Instalada) </t>
  </si>
  <si>
    <t>KG</t>
  </si>
  <si>
    <t>ML</t>
  </si>
  <si>
    <t>5.0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</si>
  <si>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</si>
  <si>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</si>
  <si>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</si>
  <si>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</si>
  <si>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</si>
  <si>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</si>
  <si>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</si>
  <si>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</si>
  <si>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</si>
  <si>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</si>
  <si>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CONSTRUIR OBRAS COMPLEMENTARIAS</t>
  </si>
  <si>
    <t>Demolición de estructura existente en concreto reforzado (incluye retiro)</t>
  </si>
  <si>
    <t>Excavación manual en material común</t>
  </si>
  <si>
    <t>Relleno compactado con material de la misma excavación</t>
  </si>
  <si>
    <t>Concreto para estructuras resistencia de 3000 psi</t>
  </si>
  <si>
    <t>Suministro e instalación de tubería pvc 12"</t>
  </si>
  <si>
    <t>Atraque tuberia con arena</t>
  </si>
  <si>
    <t xml:space="preserve">Suministro e instalación de subbase granular con rana </t>
  </si>
  <si>
    <t>Solado en concreto resistencia de 2,000 psi E=0,05 m</t>
  </si>
  <si>
    <t>6.0</t>
  </si>
  <si>
    <t>6.1</t>
  </si>
  <si>
    <t>6.2</t>
  </si>
  <si>
    <t>6.3</t>
  </si>
  <si>
    <t>6.4</t>
  </si>
  <si>
    <t>6.5</t>
  </si>
  <si>
    <t>INSTALAR SEÑALIZACIÓN VIAL</t>
  </si>
  <si>
    <t>Señal vertical de transito duplex</t>
  </si>
  <si>
    <t>Señal vertical de transito</t>
  </si>
  <si>
    <t>Demarcación de vías (Líneas centrales y/o laterales)</t>
  </si>
  <si>
    <t>Tachas reflectivas</t>
  </si>
  <si>
    <t>Marcas Viales</t>
  </si>
  <si>
    <t>UND</t>
  </si>
  <si>
    <t>PLAN DE MANEJO DE TRÁNSITO</t>
  </si>
  <si>
    <t>PLAN DE ADAPTACIÓN A LA GUÍA AMBIENTAL (P.A.G.A)</t>
  </si>
  <si>
    <t xml:space="preserve">PLAN DE SEGURIDAD Y SALUD EN EL TRABAJO </t>
  </si>
  <si>
    <t>IMPREVISTO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</si>
</sst>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-[$$-240A]\ * #,##0.00_-;\-[$$-240A]\ * #,##0.00_-;_-[$$-240A]\ * &quot;-&quot;??_-;_-@_-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6">
      <alignment horizontal="right"/>
    </xf>
    <xf numFmtId="188" fontId="6" fillId="0" borderId="46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6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1">
      <protection locked="0"/>
    </xf>
  </cellStyleXfs>
  <cellXfs count="141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6" xfId="89" applyFont="1" applyBorder="1"/>
    <xf numFmtId="0" fontId="32" fillId="0" borderId="37" xfId="89" applyFont="1" applyBorder="1"/>
    <xf numFmtId="0" fontId="32" fillId="0" borderId="34" xfId="89" applyFont="1" applyBorder="1"/>
    <xf numFmtId="0" fontId="32" fillId="0" borderId="35" xfId="89" applyFont="1" applyBorder="1"/>
    <xf numFmtId="0" fontId="32" fillId="0" borderId="0" xfId="90" applyFont="1"/>
    <xf numFmtId="0" fontId="32" fillId="0" borderId="34" xfId="90" applyFont="1" applyBorder="1"/>
    <xf numFmtId="0" fontId="32" fillId="0" borderId="35" xfId="90" applyFont="1" applyBorder="1"/>
    <xf numFmtId="182" fontId="32" fillId="0" borderId="35" xfId="90" applyNumberFormat="1" applyFont="1" applyBorder="1"/>
    <xf numFmtId="184" fontId="32" fillId="0" borderId="35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5" xfId="89" applyFont="1" applyFill="1" applyBorder="1"/>
    <xf numFmtId="0" fontId="43" fillId="0" borderId="18" xfId="126" applyFont="1" applyBorder="1" applyAlignment="1">
      <alignment horizontal="center" vertical="center" wrapText="1"/>
    </xf>
    <xf numFmtId="0" fontId="43" fillId="24" borderId="41" xfId="73" applyFont="1" applyFill="1" applyBorder="1" applyAlignment="1">
      <alignment vertical="center"/>
    </xf>
    <xf numFmtId="0" fontId="43" fillId="24" borderId="42" xfId="73" applyFont="1" applyFill="1" applyBorder="1" applyAlignment="1">
      <alignment vertical="center"/>
    </xf>
    <xf numFmtId="0" fontId="42" fillId="0" borderId="49" xfId="73" applyFont="1" applyBorder="1" applyAlignment="1">
      <alignment horizontal="center" vertical="center"/>
    </xf>
    <xf numFmtId="0" fontId="42" fillId="0" borderId="17" xfId="74" applyFont="1" applyBorder="1" applyAlignment="1">
      <alignment horizontal="center" vertical="center"/>
    </xf>
    <xf numFmtId="0" fontId="42" fillId="0" borderId="12" xfId="73" applyFont="1" applyBorder="1" applyAlignment="1">
      <alignment horizontal="left" vertical="center"/>
    </xf>
    <xf numFmtId="0" fontId="42" fillId="0" borderId="17" xfId="74" applyFont="1" applyBorder="1" applyAlignment="1">
      <alignment horizontal="left" vertical="center"/>
    </xf>
    <xf numFmtId="0" fontId="42" fillId="0" borderId="48" xfId="73" applyFont="1" applyBorder="1" applyAlignment="1">
      <alignment horizontal="left" vertical="center"/>
    </xf>
    <xf numFmtId="0" fontId="42" fillId="0" borderId="0" xfId="73" applyFont="1" applyAlignment="1">
      <alignment horizontal="center" vertical="center"/>
    </xf>
    <xf numFmtId="0" fontId="42" fillId="0" borderId="0" xfId="73" applyFont="1" applyAlignment="1">
      <alignment horizontal="left" vertical="center" wrapText="1"/>
    </xf>
    <xf numFmtId="167" fontId="42" fillId="0" borderId="43" xfId="62" applyNumberFormat="1" applyFont="1" applyBorder="1" applyAlignment="1">
      <alignment horizontal="right" vertical="center" wrapText="1"/>
    </xf>
    <xf numFmtId="176" fontId="43" fillId="0" borderId="47" xfId="39" applyNumberFormat="1" applyFont="1" applyBorder="1" applyAlignment="1">
      <alignment horizontal="right" vertical="center"/>
    </xf>
    <xf numFmtId="187" fontId="43" fillId="24" borderId="42" xfId="73" applyNumberFormat="1" applyFont="1" applyFill="1" applyBorder="1" applyAlignment="1">
      <alignment vertical="center"/>
    </xf>
    <xf numFmtId="49" fontId="43" fillId="0" borderId="0" xfId="131" applyNumberFormat="1" applyFont="1" applyAlignment="1">
      <alignment horizontal="right" vertical="center"/>
    </xf>
    <xf numFmtId="186" fontId="43" fillId="0" borderId="0" xfId="131" applyNumberFormat="1" applyFont="1" applyAlignment="1">
      <alignment vertical="center"/>
    </xf>
    <xf numFmtId="181" fontId="42" fillId="0" borderId="33" xfId="129" applyNumberFormat="1" applyFont="1" applyBorder="1" applyAlignment="1">
      <alignment vertical="center"/>
    </xf>
    <xf numFmtId="181" fontId="42" fillId="0" borderId="28" xfId="129" applyNumberFormat="1" applyFont="1" applyBorder="1" applyAlignment="1">
      <alignment vertical="center"/>
    </xf>
    <xf numFmtId="0" fontId="42" fillId="0" borderId="0" xfId="126" applyFont="1" applyAlignment="1">
      <alignment horizontal="center" vertical="center"/>
    </xf>
    <xf numFmtId="9" fontId="42" fillId="0" borderId="20" xfId="129" applyNumberFormat="1" applyFont="1" applyBorder="1" applyAlignment="1">
      <alignment horizontal="center" vertical="center"/>
    </xf>
    <xf numFmtId="181" fontId="42" fillId="0" borderId="20" xfId="129" applyNumberFormat="1" applyFont="1" applyBorder="1" applyAlignment="1">
      <alignment vertical="center"/>
    </xf>
    <xf numFmtId="0" fontId="42" fillId="0" borderId="21" xfId="128" applyFont="1" applyBorder="1" applyAlignment="1">
      <alignment vertical="center"/>
    </xf>
    <xf numFmtId="0" fontId="43" fillId="0" borderId="19" xfId="128" applyFont="1" applyBorder="1" applyAlignment="1">
      <alignment horizontal="left" vertical="center"/>
    </xf>
    <xf numFmtId="181" fontId="43" fillId="0" borderId="28" xfId="129" applyNumberFormat="1" applyFont="1" applyBorder="1" applyAlignment="1">
      <alignment vertical="center"/>
    </xf>
    <xf numFmtId="0" fontId="42" fillId="0" borderId="19" xfId="128" applyFont="1" applyBorder="1" applyAlignment="1">
      <alignment horizontal="left" vertical="center" wrapText="1"/>
    </xf>
    <xf numFmtId="0" fontId="42" fillId="0" borderId="21" xfId="128" applyFont="1" applyBorder="1" applyAlignment="1">
      <alignment horizontal="right" vertical="center"/>
    </xf>
    <xf numFmtId="0" fontId="42" fillId="0" borderId="0" xfId="128" applyFont="1" applyAlignment="1">
      <alignment horizontal="center" vertical="center" wrapText="1"/>
    </xf>
    <xf numFmtId="0" fontId="43" fillId="0" borderId="25" xfId="128" applyFont="1" applyBorder="1" applyAlignment="1">
      <alignment horizontal="left" vertical="center"/>
    </xf>
    <xf numFmtId="9" fontId="42" fillId="0" borderId="29" xfId="129" applyNumberFormat="1" applyFont="1" applyBorder="1" applyAlignment="1">
      <alignment horizontal="center" vertical="center"/>
    </xf>
    <xf numFmtId="181" fontId="43" fillId="0" borderId="29" xfId="129" applyNumberFormat="1" applyFont="1" applyBorder="1" applyAlignment="1">
      <alignment vertical="center"/>
    </xf>
    <xf numFmtId="0" fontId="42" fillId="0" borderId="26" xfId="128" applyFont="1" applyBorder="1" applyAlignment="1">
      <alignment vertical="center"/>
    </xf>
    <xf numFmtId="39" fontId="43" fillId="0" borderId="0" xfId="129" applyNumberFormat="1" applyFont="1" applyAlignment="1">
      <alignment vertical="center"/>
    </xf>
    <xf numFmtId="0" fontId="43" fillId="0" borderId="32" xfId="79" applyFont="1" applyBorder="1" applyAlignment="1">
      <alignment vertical="center"/>
    </xf>
    <xf numFmtId="186" fontId="43" fillId="26" borderId="44" xfId="60" applyNumberFormat="1" applyFont="1" applyFill="1" applyBorder="1" applyAlignment="1">
      <alignment horizontal="center" vertical="center"/>
    </xf>
    <xf numFmtId="186" fontId="43" fillId="26" borderId="17" xfId="60" applyNumberFormat="1" applyFont="1" applyFill="1" applyBorder="1" applyAlignment="1">
      <alignment horizontal="center" vertical="center"/>
    </xf>
    <xf numFmtId="0" fontId="44" fillId="0" borderId="61" xfId="0" applyFont="1" applyBorder="1" applyAlignment="1">
      <alignment horizontal="left" vertical="center"/>
    </xf>
    <xf numFmtId="0" fontId="45" fillId="0" borderId="61" xfId="0" applyFont="1" applyBorder="1" applyAlignment="1">
      <alignment horizontal="left" vertical="center"/>
    </xf>
    <xf numFmtId="0" fontId="42" fillId="0" borderId="54" xfId="0" applyFont="1" applyBorder="1" applyAlignment="1">
      <alignment vertical="center" wrapText="1"/>
    </xf>
    <xf numFmtId="0" fontId="42" fillId="0" borderId="52" xfId="0" applyFont="1" applyBorder="1" applyAlignment="1">
      <alignment vertical="center" wrapText="1"/>
    </xf>
    <xf numFmtId="0" fontId="42" fillId="0" borderId="55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43" xfId="0" applyFont="1" applyBorder="1" applyAlignment="1">
      <alignment vertical="center" wrapText="1"/>
    </xf>
    <xf numFmtId="0" fontId="42" fillId="0" borderId="13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32" fillId="25" borderId="62" xfId="89" applyFont="1" applyFill="1" applyBorder="1"/>
    <xf numFmtId="0" fontId="32" fillId="0" borderId="62" xfId="89" applyFont="1" applyBorder="1"/>
    <xf numFmtId="0" fontId="32" fillId="0" borderId="56" xfId="89" applyFont="1" applyBorder="1"/>
    <xf numFmtId="0" fontId="32" fillId="0" borderId="56" xfId="89" applyFont="1" applyBorder="1" applyAlignment="1">
      <alignment horizontal="center"/>
    </xf>
    <xf numFmtId="0" fontId="32" fillId="0" borderId="57" xfId="90" applyFont="1" applyBorder="1"/>
    <xf numFmtId="0" fontId="32" fillId="0" borderId="58" xfId="89" applyFont="1" applyBorder="1"/>
    <xf numFmtId="0" fontId="32" fillId="0" borderId="58" xfId="89" applyFont="1" applyBorder="1" applyAlignment="1">
      <alignment horizontal="center"/>
    </xf>
    <xf numFmtId="185" fontId="32" fillId="0" borderId="58" xfId="34" applyNumberFormat="1" applyFont="1" applyBorder="1"/>
    <xf numFmtId="0" fontId="32" fillId="0" borderId="59" xfId="89" applyFont="1" applyBorder="1"/>
    <xf numFmtId="0" fontId="41" fillId="0" borderId="60" xfId="89" applyFont="1" applyBorder="1" applyAlignment="1">
      <alignment horizontal="center" wrapText="1"/>
    </xf>
    <xf numFmtId="0" fontId="42" fillId="26" borderId="31" xfId="130" applyFont="1" applyFill="1" applyBorder="1" applyAlignment="1">
      <alignment vertical="center" wrapText="1"/>
    </xf>
    <xf numFmtId="0" fontId="42" fillId="26" borderId="17" xfId="130" applyFont="1" applyFill="1" applyBorder="1" applyAlignment="1">
      <alignment vertical="center" wrapText="1"/>
    </xf>
    <xf numFmtId="0" fontId="43" fillId="24" borderId="12" xfId="73" applyFont="1" applyFill="1" applyBorder="1" applyAlignment="1">
      <alignment horizontal="left" vertical="center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0" fontId="43" fillId="24" borderId="39" xfId="73" applyFont="1" applyFill="1" applyBorder="1" applyAlignment="1">
      <alignment horizontal="right" vertical="center"/>
    </xf>
    <xf numFmtId="0" fontId="43" fillId="24" borderId="41" xfId="73" applyFont="1" applyFill="1" applyBorder="1" applyAlignment="1">
      <alignment horizontal="right" vertical="center"/>
    </xf>
    <xf numFmtId="0" fontId="43" fillId="24" borderId="50" xfId="73" applyFont="1" applyFill="1" applyBorder="1" applyAlignment="1">
      <alignment horizontal="right" vertical="center"/>
    </xf>
    <xf numFmtId="0" fontId="42" fillId="25" borderId="18" xfId="130" applyFont="1" applyFill="1" applyBorder="1" applyAlignment="1">
      <alignment horizontal="center" vertical="center" wrapText="1"/>
    </xf>
    <xf numFmtId="0" fontId="42" fillId="25" borderId="40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 wrapText="1"/>
    </xf>
    <xf numFmtId="0" fontId="43" fillId="26" borderId="17" xfId="130" applyFont="1" applyFill="1" applyBorder="1" applyAlignment="1">
      <alignment horizontal="center" vertical="center"/>
    </xf>
    <xf numFmtId="3" fontId="43" fillId="26" borderId="17" xfId="130" applyNumberFormat="1" applyFont="1" applyFill="1" applyBorder="1" applyAlignment="1">
      <alignment horizontal="center" vertical="center" wrapText="1"/>
    </xf>
    <xf numFmtId="3" fontId="43" fillId="26" borderId="17" xfId="130" applyNumberFormat="1" applyFont="1" applyFill="1" applyBorder="1" applyAlignment="1">
      <alignment horizontal="center" vertical="center"/>
    </xf>
    <xf numFmtId="3" fontId="43" fillId="26" borderId="23" xfId="130" applyNumberFormat="1" applyFont="1" applyFill="1" applyBorder="1" applyAlignment="1">
      <alignment horizontal="center" vertical="center" wrapText="1"/>
    </xf>
    <xf numFmtId="0" fontId="42" fillId="0" borderId="15" xfId="79" applyFont="1" applyBorder="1" applyAlignment="1">
      <alignment horizontal="center" vertical="center"/>
    </xf>
    <xf numFmtId="0" fontId="42" fillId="0" borderId="24" xfId="79" applyFont="1" applyBorder="1" applyAlignment="1">
      <alignment horizontal="center" vertical="center"/>
    </xf>
    <xf numFmtId="0" fontId="43" fillId="0" borderId="13" xfId="130" applyFont="1" applyBorder="1" applyAlignment="1">
      <alignment horizontal="center"/>
    </xf>
    <xf numFmtId="0" fontId="42" fillId="0" borderId="32" xfId="128" applyFont="1" applyBorder="1" applyAlignment="1">
      <alignment horizontal="left" vertical="center" wrapText="1"/>
    </xf>
    <xf numFmtId="0" fontId="42" fillId="0" borderId="15" xfId="128" applyFont="1" applyBorder="1" applyAlignment="1">
      <alignment horizontal="left" vertical="center" wrapText="1"/>
    </xf>
    <xf numFmtId="0" fontId="42" fillId="0" borderId="16" xfId="128" applyFont="1" applyBorder="1" applyAlignment="1">
      <alignment horizontal="left" vertical="center" wrapText="1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0" fontId="43" fillId="0" borderId="0" xfId="130" applyFont="1" applyAlignment="1">
      <alignment horizontal="center" vertical="top"/>
    </xf>
    <xf numFmtId="4" fontId="43" fillId="25" borderId="27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3" xfId="73" applyNumberFormat="1" applyFont="1" applyFill="1" applyBorder="1" applyAlignment="1">
      <alignment horizontal="center" vertical="center" wrapText="1"/>
    </xf>
    <xf numFmtId="4" fontId="43" fillId="25" borderId="40" xfId="73" applyNumberFormat="1" applyFont="1" applyFill="1" applyBorder="1" applyAlignment="1">
      <alignment horizontal="center" vertical="center" wrapText="1"/>
    </xf>
    <xf numFmtId="0" fontId="43" fillId="25" borderId="30" xfId="73" applyFont="1" applyFill="1" applyBorder="1" applyAlignment="1">
      <alignment horizontal="center" vertical="center" wrapText="1"/>
    </xf>
    <xf numFmtId="0" fontId="43" fillId="25" borderId="45" xfId="73" applyFont="1" applyFill="1" applyBorder="1" applyAlignment="1">
      <alignment horizontal="center" vertical="center" wrapText="1"/>
    </xf>
    <xf numFmtId="0" fontId="43" fillId="0" borderId="27" xfId="126" applyFont="1" applyBorder="1" applyAlignment="1">
      <alignment horizontal="center" vertical="center" wrapText="1"/>
    </xf>
    <xf numFmtId="0" fontId="42" fillId="27" borderId="49" xfId="89" applyFont="1" applyFill="1" applyBorder="1" applyAlignment="1">
      <alignment horizontal="left" vertical="center" wrapText="1"/>
    </xf>
    <xf numFmtId="0" fontId="42" fillId="27" borderId="23" xfId="89" applyFont="1" applyFill="1" applyBorder="1" applyAlignment="1">
      <alignment horizontal="left" vertical="center" wrapText="1"/>
    </xf>
    <xf numFmtId="0" fontId="42" fillId="27" borderId="44" xfId="89" applyFont="1" applyFill="1" applyBorder="1" applyAlignment="1">
      <alignment horizontal="left" vertical="center" wrapText="1"/>
    </xf>
    <xf numFmtId="0" fontId="42" fillId="27" borderId="31" xfId="89" applyFont="1" applyFill="1" applyBorder="1" applyAlignment="1">
      <alignment horizontal="left" vertical="center" wrapText="1"/>
    </xf>
    <xf numFmtId="0" fontId="42" fillId="27" borderId="17" xfId="89" applyFont="1" applyFill="1" applyBorder="1" applyAlignment="1">
      <alignment horizontal="left" vertical="center" wrapText="1"/>
    </xf>
    <xf numFmtId="0" fontId="42" fillId="27" borderId="28" xfId="89" applyFont="1" applyFill="1" applyBorder="1" applyAlignment="1">
      <alignment horizontal="left" vertical="center" wrapText="1"/>
    </xf>
    <xf numFmtId="0" fontId="42" fillId="26" borderId="19" xfId="89" applyFont="1" applyFill="1" applyBorder="1" applyAlignment="1">
      <alignment horizontal="center" vertical="center" wrapText="1"/>
    </xf>
    <xf numFmtId="0" fontId="42" fillId="26" borderId="20" xfId="89" applyFont="1" applyFill="1" applyBorder="1" applyAlignment="1">
      <alignment horizontal="center" vertical="center" wrapText="1"/>
    </xf>
    <xf numFmtId="0" fontId="42" fillId="26" borderId="53" xfId="89" applyFont="1" applyFill="1" applyBorder="1" applyAlignment="1">
      <alignment horizontal="center" vertical="center" wrapText="1"/>
    </xf>
    <xf numFmtId="0" fontId="43" fillId="24" borderId="39" xfId="73" applyFont="1" applyFill="1" applyBorder="1" applyAlignment="1">
      <alignment horizontal="center" vertical="center"/>
    </xf>
    <xf numFmtId="0" fontId="42" fillId="0" borderId="13" xfId="89" applyFont="1" applyBorder="1" applyAlignment="1">
      <alignment vertical="center"/>
    </xf>
    <xf numFmtId="0" fontId="42" fillId="0" borderId="13" xfId="89" applyFont="1" applyBorder="1" applyAlignment="1">
      <alignment horizontal="center" vertical="center"/>
    </xf>
    <xf numFmtId="0" fontId="42" fillId="0" borderId="0" xfId="128" applyFont="1" applyAlignment="1">
      <alignment vertical="center"/>
    </xf>
    <xf numFmtId="0" fontId="42" fillId="0" borderId="0" xfId="128" applyFont="1" applyAlignment="1">
      <alignment horizontal="center" vertical="center"/>
    </xf>
    <xf numFmtId="2" fontId="42" fillId="0" borderId="0" xfId="128" applyNumberFormat="1" applyFont="1" applyAlignment="1">
      <alignment vertical="center"/>
    </xf>
    <xf numFmtId="181" fontId="42" fillId="0" borderId="0" xfId="129" applyNumberFormat="1" applyFont="1" applyAlignment="1">
      <alignment vertical="center"/>
    </xf>
    <xf numFmtId="0" fontId="30" fillId="0" borderId="0" xfId="90" applyFont="1" applyAlignment="1">
      <alignment vertical="center"/>
    </xf>
    <xf numFmtId="204" fontId="42" fillId="0" borderId="17" xfId="62" applyNumberFormat="1" applyFont="1" applyBorder="1" applyAlignment="1">
      <alignment horizontal="right" vertical="center" wrapText="1"/>
    </xf>
    <xf numFmtId="204" fontId="42" fillId="0" borderId="28" xfId="62" applyNumberFormat="1" applyFont="1" applyBorder="1" applyAlignment="1">
      <alignment horizontal="right" vertical="center" wrapText="1"/>
    </xf>
    <xf numFmtId="204" fontId="42" fillId="0" borderId="13" xfId="89" applyNumberFormat="1" applyFont="1" applyBorder="1" applyAlignment="1">
      <alignment vertical="center"/>
    </xf>
    <xf numFmtId="204" fontId="43" fillId="0" borderId="38" xfId="39" applyNumberFormat="1" applyFont="1" applyBorder="1" applyAlignment="1">
      <alignment horizontal="right" vertical="center"/>
    </xf>
    <xf numFmtId="0" fontId="42" fillId="0" borderId="17" xfId="39" applyNumberFormat="1" applyFont="1" applyBorder="1" applyAlignment="1">
      <alignment horizontal="center" vertical="center" wrapText="1"/>
    </xf>
    <xf numFmtId="0" fontId="43" fillId="24" borderId="41" xfId="73" applyNumberFormat="1" applyFont="1" applyFill="1" applyBorder="1" applyAlignment="1">
      <alignment horizontal="center" vertical="center"/>
    </xf>
    <xf numFmtId="0" fontId="42" fillId="0" borderId="23" xfId="73" applyFont="1" applyBorder="1" applyAlignment="1">
      <alignment horizontal="center" vertical="center"/>
    </xf>
    <xf numFmtId="0" fontId="42" fillId="0" borderId="23" xfId="73" applyFont="1" applyBorder="1" applyAlignment="1">
      <alignment horizontal="left" vertical="center" wrapText="1"/>
    </xf>
    <xf numFmtId="0" fontId="42" fillId="0" borderId="23" xfId="39" applyNumberFormat="1" applyFont="1" applyBorder="1" applyAlignment="1">
      <alignment horizontal="center" vertical="center" wrapText="1"/>
    </xf>
    <xf numFmtId="204" fontId="42" fillId="0" borderId="23" xfId="89" applyNumberFormat="1" applyFont="1" applyBorder="1" applyAlignment="1">
      <alignment vertical="center"/>
    </xf>
    <xf numFmtId="204" fontId="42" fillId="0" borderId="44" xfId="62" applyNumberFormat="1" applyFont="1" applyBorder="1" applyAlignment="1">
      <alignment horizontal="right" vertical="center" wrapText="1"/>
    </xf>
    <xf numFmtId="2" fontId="42" fillId="0" borderId="17" xfId="39" applyNumberFormat="1" applyFont="1" applyBorder="1" applyAlignment="1">
      <alignment horizontal="center" vertical="center" wrapText="1"/>
    </xf>
    <xf numFmtId="0" fontId="42" fillId="0" borderId="19" xfId="128" applyFont="1" applyBorder="1" applyAlignment="1">
      <alignment horizontal="center" vertical="center"/>
    </xf>
    <xf numFmtId="0" fontId="42" fillId="0" borderId="20" xfId="128" applyFont="1" applyBorder="1" applyAlignment="1">
      <alignment horizontal="center" vertical="center"/>
    </xf>
    <xf numFmtId="0" fontId="42" fillId="0" borderId="21" xfId="128" applyFont="1" applyBorder="1" applyAlignment="1">
      <alignment horizontal="center" vertical="center"/>
    </xf>
    <xf numFmtId="0" fontId="42" fillId="0" borderId="19" xfId="128" applyFont="1" applyBorder="1" applyAlignment="1">
      <alignment horizontal="left" vertical="center"/>
    </xf>
    <xf numFmtId="0" fontId="42" fillId="0" borderId="20" xfId="128" applyFont="1" applyBorder="1" applyAlignment="1">
      <alignment horizontal="left" vertical="center"/>
    </xf>
    <xf numFmtId="0" fontId="42" fillId="0" borderId="21" xfId="128" applyFont="1" applyBorder="1" applyAlignment="1">
      <alignment horizontal="left" vertical="center"/>
    </xf>
    <xf numFmtId="9" fontId="43" fillId="27" borderId="28" xfId="95" applyNumberFormat="1" applyFont="1" applyFill="1" applyBorder="1" applyAlignment="1">
      <alignment horizontal="center" vertical="center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6.%202024/01.Actualizacion_documento_%20licitacion_transporte/07.%20Versi&#243;n%20Para%20Enviar%20a%20Estandarizar/V&#237;nculoExternoRecuperado1?DABCFF17" TargetMode="External"/><Relationship Id="rId1" Type="http://schemas.openxmlformats.org/officeDocument/2006/relationships/externalLinkPath" Target="file:///\\DABCFF1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73"/>
  <sheetViews>
    <sheetView showGridLines="0" tabSelected="1" view="pageBreakPreview" zoomScale="70" zoomScaleNormal="100" zoomScaleSheetLayoutView="70" zoomScalePageLayoutView="55" workbookViewId="0">
      <selection activeCell="C5" sqref="C5:K5"/>
    </sheetView>
  </sheetViews>
  <sheetFormatPr baseColWidth="10" defaultColWidth="11.44140625" defaultRowHeight="13.8" x14ac:dyDescent="0.25"/>
  <cols>
    <col min="1" max="2" width="3.44140625" style="1" customWidth="1"/>
    <col min="3" max="3" width="5.109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 x14ac:dyDescent="0.3">
      <c r="A2" s="5"/>
      <c r="B2" s="7"/>
      <c r="C2" s="66"/>
      <c r="D2" s="66"/>
      <c r="E2" s="67"/>
      <c r="F2" s="66"/>
      <c r="G2" s="66"/>
      <c r="H2" s="66"/>
      <c r="I2" s="66"/>
      <c r="J2" s="66"/>
      <c r="K2" s="66"/>
      <c r="L2" s="8"/>
      <c r="M2" s="5"/>
    </row>
    <row r="3" spans="1:13" ht="27" customHeight="1" x14ac:dyDescent="0.3">
      <c r="A3" s="5"/>
      <c r="B3" s="9"/>
      <c r="C3" s="73" t="s">
        <v>0</v>
      </c>
      <c r="D3" s="73"/>
      <c r="E3" s="73"/>
      <c r="F3" s="73"/>
      <c r="G3" s="5"/>
      <c r="H3" s="5"/>
      <c r="I3" s="5"/>
      <c r="J3" s="5"/>
      <c r="K3" s="5"/>
      <c r="L3" s="10"/>
      <c r="M3" s="5"/>
    </row>
    <row r="4" spans="1:13" ht="15.6" x14ac:dyDescent="0.3">
      <c r="A4" s="5"/>
      <c r="B4" s="9"/>
      <c r="C4" s="53" t="s">
        <v>1</v>
      </c>
      <c r="D4" s="54" t="s">
        <v>2</v>
      </c>
      <c r="E4" s="53" t="s">
        <v>3</v>
      </c>
      <c r="F4" s="54">
        <v>4</v>
      </c>
      <c r="G4" s="5"/>
      <c r="H4" s="5"/>
      <c r="I4" s="5"/>
      <c r="J4" s="5"/>
      <c r="K4" s="5"/>
      <c r="L4" s="10"/>
      <c r="M4" s="5"/>
    </row>
    <row r="5" spans="1:13" ht="15.6" x14ac:dyDescent="0.3">
      <c r="A5" s="5"/>
      <c r="B5" s="9"/>
      <c r="C5" s="97" t="s">
        <v>4</v>
      </c>
      <c r="D5" s="97"/>
      <c r="E5" s="97"/>
      <c r="F5" s="97"/>
      <c r="G5" s="97"/>
      <c r="H5" s="97"/>
      <c r="I5" s="97"/>
      <c r="J5" s="97"/>
      <c r="K5" s="97"/>
      <c r="L5" s="10"/>
      <c r="M5" s="5"/>
    </row>
    <row r="6" spans="1:13" ht="16.2" thickBot="1" x14ac:dyDescent="0.35">
      <c r="A6" s="5"/>
      <c r="B6" s="9"/>
      <c r="C6" s="91" t="s">
        <v>5</v>
      </c>
      <c r="D6" s="91"/>
      <c r="E6" s="91"/>
      <c r="F6" s="91"/>
      <c r="G6" s="91"/>
      <c r="H6" s="91"/>
      <c r="I6" s="91"/>
      <c r="J6" s="91"/>
      <c r="K6" s="91"/>
      <c r="L6" s="10"/>
      <c r="M6" s="5"/>
    </row>
    <row r="7" spans="1:13" s="17" customFormat="1" ht="15.6" x14ac:dyDescent="0.3">
      <c r="A7" s="16"/>
      <c r="B7" s="64"/>
      <c r="C7" s="105" t="s">
        <v>6</v>
      </c>
      <c r="D7" s="106"/>
      <c r="E7" s="106"/>
      <c r="F7" s="106"/>
      <c r="G7" s="106"/>
      <c r="H7" s="106"/>
      <c r="I7" s="106"/>
      <c r="J7" s="106"/>
      <c r="K7" s="107"/>
      <c r="L7" s="18"/>
      <c r="M7" s="16"/>
    </row>
    <row r="8" spans="1:13" ht="43.5" customHeight="1" x14ac:dyDescent="0.3">
      <c r="A8" s="5"/>
      <c r="B8" s="65"/>
      <c r="C8" s="108"/>
      <c r="D8" s="109"/>
      <c r="E8" s="109"/>
      <c r="F8" s="109"/>
      <c r="G8" s="109"/>
      <c r="H8" s="109"/>
      <c r="I8" s="109"/>
      <c r="J8" s="109"/>
      <c r="K8" s="110"/>
      <c r="L8" s="10"/>
      <c r="M8" s="5"/>
    </row>
    <row r="9" spans="1:13" ht="34.5" customHeight="1" x14ac:dyDescent="0.3">
      <c r="A9" s="5"/>
      <c r="B9" s="65"/>
      <c r="C9" s="111" t="s">
        <v>7</v>
      </c>
      <c r="D9" s="112"/>
      <c r="E9" s="112"/>
      <c r="F9" s="112"/>
      <c r="G9" s="112"/>
      <c r="H9" s="112"/>
      <c r="I9" s="112"/>
      <c r="J9" s="112"/>
      <c r="K9" s="113"/>
      <c r="L9" s="10"/>
      <c r="M9" s="5"/>
    </row>
    <row r="10" spans="1:13" ht="30" customHeight="1" thickBot="1" x14ac:dyDescent="0.35">
      <c r="A10" s="5"/>
      <c r="B10" s="9"/>
      <c r="C10" s="76"/>
      <c r="D10" s="77"/>
      <c r="E10" s="77"/>
      <c r="F10" s="77"/>
      <c r="G10" s="77"/>
      <c r="H10" s="77"/>
      <c r="I10" s="77"/>
      <c r="J10" s="77"/>
      <c r="K10" s="78"/>
      <c r="L10" s="10"/>
      <c r="M10" s="5"/>
    </row>
    <row r="11" spans="1:13" ht="30" customHeight="1" x14ac:dyDescent="0.3">
      <c r="A11" s="5"/>
      <c r="B11" s="9"/>
      <c r="C11" s="102" t="s">
        <v>8</v>
      </c>
      <c r="D11" s="95" t="s">
        <v>9</v>
      </c>
      <c r="E11" s="104" t="s">
        <v>10</v>
      </c>
      <c r="F11" s="104"/>
      <c r="G11" s="102" t="s">
        <v>11</v>
      </c>
      <c r="H11" s="95" t="s">
        <v>12</v>
      </c>
      <c r="I11" s="95" t="s">
        <v>13</v>
      </c>
      <c r="J11" s="98" t="s">
        <v>14</v>
      </c>
      <c r="K11" s="100" t="s">
        <v>15</v>
      </c>
      <c r="L11" s="10"/>
      <c r="M11" s="5"/>
    </row>
    <row r="12" spans="1:13" ht="30" customHeight="1" thickBot="1" x14ac:dyDescent="0.35">
      <c r="A12" s="5"/>
      <c r="B12" s="9"/>
      <c r="C12" s="103"/>
      <c r="D12" s="96"/>
      <c r="E12" s="19" t="s">
        <v>16</v>
      </c>
      <c r="F12" s="19" t="s">
        <v>17</v>
      </c>
      <c r="G12" s="103"/>
      <c r="H12" s="96"/>
      <c r="I12" s="96"/>
      <c r="J12" s="99"/>
      <c r="K12" s="101"/>
      <c r="L12" s="10"/>
      <c r="M12" s="5"/>
    </row>
    <row r="13" spans="1:13" ht="30" customHeight="1" thickBot="1" x14ac:dyDescent="0.35">
      <c r="A13" s="5"/>
      <c r="B13" s="9"/>
      <c r="C13" s="114" t="s">
        <v>34</v>
      </c>
      <c r="D13" s="20"/>
      <c r="E13" s="20"/>
      <c r="F13" s="20"/>
      <c r="G13" s="20" t="s">
        <v>37</v>
      </c>
      <c r="H13" s="20"/>
      <c r="I13" s="20"/>
      <c r="J13" s="20"/>
      <c r="K13" s="21"/>
      <c r="L13" s="10"/>
      <c r="M13" s="5"/>
    </row>
    <row r="14" spans="1:13" ht="30" customHeight="1" x14ac:dyDescent="0.3">
      <c r="A14" s="5"/>
      <c r="B14" s="9"/>
      <c r="C14" s="22" t="s">
        <v>35</v>
      </c>
      <c r="D14" s="23"/>
      <c r="E14" s="23"/>
      <c r="F14" s="23"/>
      <c r="G14" s="25" t="s">
        <v>38</v>
      </c>
      <c r="H14" s="23" t="s">
        <v>40</v>
      </c>
      <c r="I14" s="126">
        <v>1501.33</v>
      </c>
      <c r="J14" s="122">
        <v>2588</v>
      </c>
      <c r="K14" s="123">
        <f>I14*J14</f>
        <v>3885442.04</v>
      </c>
      <c r="L14" s="10"/>
      <c r="M14" s="5"/>
    </row>
    <row r="15" spans="1:13" ht="30" customHeight="1" x14ac:dyDescent="0.3">
      <c r="A15" s="5"/>
      <c r="B15" s="9"/>
      <c r="C15" s="22" t="s">
        <v>36</v>
      </c>
      <c r="D15" s="23"/>
      <c r="E15" s="23"/>
      <c r="F15" s="23"/>
      <c r="G15" s="25" t="s">
        <v>39</v>
      </c>
      <c r="H15" s="23" t="s">
        <v>41</v>
      </c>
      <c r="I15" s="126">
        <v>777.47</v>
      </c>
      <c r="J15" s="122">
        <v>62284</v>
      </c>
      <c r="K15" s="123">
        <f>I15*J15</f>
        <v>48423941.480000004</v>
      </c>
      <c r="L15" s="10"/>
      <c r="M15" s="5"/>
    </row>
    <row r="16" spans="1:13" ht="30" customHeight="1" thickBot="1" x14ac:dyDescent="0.35">
      <c r="A16" s="5"/>
      <c r="B16" s="9"/>
      <c r="C16" s="24" t="s">
        <v>18</v>
      </c>
      <c r="D16" s="115"/>
      <c r="E16" s="116"/>
      <c r="F16" s="115"/>
      <c r="G16" s="115"/>
      <c r="H16" s="115"/>
      <c r="I16" s="126"/>
      <c r="J16" s="124"/>
      <c r="K16" s="125">
        <f>SUM(K14:K15)</f>
        <v>52309383.520000003</v>
      </c>
      <c r="L16" s="10"/>
      <c r="M16" s="5"/>
    </row>
    <row r="17" spans="1:13" ht="30" customHeight="1" thickBot="1" x14ac:dyDescent="0.35">
      <c r="A17" s="5"/>
      <c r="B17" s="9"/>
      <c r="C17" s="114" t="s">
        <v>42</v>
      </c>
      <c r="D17" s="20"/>
      <c r="E17" s="20"/>
      <c r="F17" s="20"/>
      <c r="G17" s="20" t="s">
        <v>44</v>
      </c>
      <c r="H17" s="20"/>
      <c r="I17" s="127"/>
      <c r="J17" s="20"/>
      <c r="K17" s="21"/>
      <c r="L17" s="10"/>
      <c r="M17" s="5"/>
    </row>
    <row r="18" spans="1:13" ht="30" customHeight="1" x14ac:dyDescent="0.3">
      <c r="A18" s="5"/>
      <c r="B18" s="9"/>
      <c r="C18" s="22" t="s">
        <v>43</v>
      </c>
      <c r="D18" s="128"/>
      <c r="E18" s="128"/>
      <c r="F18" s="128"/>
      <c r="G18" s="129" t="s">
        <v>45</v>
      </c>
      <c r="H18" s="128" t="s">
        <v>41</v>
      </c>
      <c r="I18" s="130">
        <v>124.05</v>
      </c>
      <c r="J18" s="131">
        <v>176727</v>
      </c>
      <c r="K18" s="132">
        <f>I18*J18</f>
        <v>21922984.349999998</v>
      </c>
      <c r="L18" s="10"/>
      <c r="M18" s="5"/>
    </row>
    <row r="19" spans="1:13" ht="30" customHeight="1" thickBot="1" x14ac:dyDescent="0.35">
      <c r="A19" s="5"/>
      <c r="B19" s="9"/>
      <c r="C19" s="26" t="s">
        <v>18</v>
      </c>
      <c r="D19" s="27"/>
      <c r="E19" s="27"/>
      <c r="F19" s="27"/>
      <c r="G19" s="28"/>
      <c r="H19" s="27"/>
      <c r="I19" s="126"/>
      <c r="J19" s="29"/>
      <c r="K19" s="30">
        <f>K18</f>
        <v>21922984.349999998</v>
      </c>
      <c r="L19" s="10"/>
      <c r="M19" s="5"/>
    </row>
    <row r="20" spans="1:13" ht="30" customHeight="1" thickBot="1" x14ac:dyDescent="0.35">
      <c r="A20" s="5"/>
      <c r="B20" s="9"/>
      <c r="C20" s="114" t="s">
        <v>46</v>
      </c>
      <c r="D20" s="20"/>
      <c r="E20" s="20"/>
      <c r="F20" s="20"/>
      <c r="G20" s="20" t="s">
        <v>52</v>
      </c>
      <c r="H20" s="20"/>
      <c r="I20" s="20"/>
      <c r="J20" s="20"/>
      <c r="K20" s="21"/>
      <c r="L20" s="10"/>
      <c r="M20" s="5"/>
    </row>
    <row r="21" spans="1:13" ht="30" customHeight="1" x14ac:dyDescent="0.3">
      <c r="A21" s="5"/>
      <c r="B21" s="9"/>
      <c r="C21" s="22" t="s">
        <v>47</v>
      </c>
      <c r="D21" s="23"/>
      <c r="E21" s="23"/>
      <c r="F21" s="23"/>
      <c r="G21" s="25" t="s">
        <v>53</v>
      </c>
      <c r="H21" s="23" t="s">
        <v>41</v>
      </c>
      <c r="I21" s="126">
        <v>348.78</v>
      </c>
      <c r="J21" s="122">
        <v>193772</v>
      </c>
      <c r="K21" s="123">
        <f>I21*J21</f>
        <v>67583798.159999996</v>
      </c>
      <c r="L21" s="10"/>
      <c r="M21" s="5"/>
    </row>
    <row r="22" spans="1:13" ht="30" customHeight="1" x14ac:dyDescent="0.3">
      <c r="A22" s="5"/>
      <c r="B22" s="9"/>
      <c r="C22" s="22" t="s">
        <v>48</v>
      </c>
      <c r="D22" s="23"/>
      <c r="E22" s="23"/>
      <c r="F22" s="23"/>
      <c r="G22" s="25" t="s">
        <v>54</v>
      </c>
      <c r="H22" s="23" t="s">
        <v>41</v>
      </c>
      <c r="I22" s="126">
        <v>183.47</v>
      </c>
      <c r="J22" s="122">
        <v>223822</v>
      </c>
      <c r="K22" s="123">
        <f t="shared" ref="K22:K25" si="0">I22*J22</f>
        <v>41064622.339999996</v>
      </c>
      <c r="L22" s="10"/>
      <c r="M22" s="5"/>
    </row>
    <row r="23" spans="1:13" ht="30" customHeight="1" x14ac:dyDescent="0.3">
      <c r="A23" s="5"/>
      <c r="B23" s="9"/>
      <c r="C23" s="22" t="s">
        <v>49</v>
      </c>
      <c r="D23" s="23"/>
      <c r="E23" s="23"/>
      <c r="F23" s="23"/>
      <c r="G23" s="25" t="s">
        <v>55</v>
      </c>
      <c r="H23" s="23" t="s">
        <v>40</v>
      </c>
      <c r="I23" s="126">
        <v>1214.6099999999999</v>
      </c>
      <c r="J23" s="122">
        <v>8996</v>
      </c>
      <c r="K23" s="123">
        <f t="shared" si="0"/>
        <v>10926631.559999999</v>
      </c>
      <c r="L23" s="10"/>
      <c r="M23" s="5"/>
    </row>
    <row r="24" spans="1:13" ht="30" customHeight="1" x14ac:dyDescent="0.3">
      <c r="A24" s="5"/>
      <c r="B24" s="9"/>
      <c r="C24" s="22" t="s">
        <v>50</v>
      </c>
      <c r="D24" s="23"/>
      <c r="E24" s="23"/>
      <c r="F24" s="23"/>
      <c r="G24" s="25" t="s">
        <v>56</v>
      </c>
      <c r="H24" s="23" t="s">
        <v>41</v>
      </c>
      <c r="I24" s="126">
        <v>97.95</v>
      </c>
      <c r="J24" s="122">
        <v>2171108</v>
      </c>
      <c r="K24" s="123">
        <f t="shared" si="0"/>
        <v>212660028.59999999</v>
      </c>
      <c r="L24" s="10"/>
      <c r="M24" s="5"/>
    </row>
    <row r="25" spans="1:13" ht="30" customHeight="1" x14ac:dyDescent="0.3">
      <c r="A25" s="5"/>
      <c r="B25" s="9"/>
      <c r="C25" s="22" t="s">
        <v>51</v>
      </c>
      <c r="D25" s="23"/>
      <c r="E25" s="23"/>
      <c r="F25" s="23"/>
      <c r="G25" s="25" t="s">
        <v>57</v>
      </c>
      <c r="H25" s="23" t="s">
        <v>40</v>
      </c>
      <c r="I25" s="126">
        <v>1214.6099999999999</v>
      </c>
      <c r="J25" s="122">
        <v>19690</v>
      </c>
      <c r="K25" s="123">
        <f t="shared" si="0"/>
        <v>23915670.899999999</v>
      </c>
      <c r="L25" s="10"/>
      <c r="M25" s="5"/>
    </row>
    <row r="26" spans="1:13" ht="30" customHeight="1" thickBot="1" x14ac:dyDescent="0.35">
      <c r="A26" s="5"/>
      <c r="B26" s="9"/>
      <c r="C26" s="24" t="s">
        <v>18</v>
      </c>
      <c r="D26" s="115"/>
      <c r="E26" s="116"/>
      <c r="F26" s="115"/>
      <c r="G26" s="115"/>
      <c r="H26" s="115"/>
      <c r="I26" s="126"/>
      <c r="J26" s="124"/>
      <c r="K26" s="125">
        <f>SUM(K21:K25)</f>
        <v>356150751.55999994</v>
      </c>
      <c r="L26" s="10"/>
      <c r="M26" s="5"/>
    </row>
    <row r="27" spans="1:13" ht="30" customHeight="1" thickBot="1" x14ac:dyDescent="0.35">
      <c r="A27" s="5"/>
      <c r="B27" s="9"/>
      <c r="C27" s="114" t="s">
        <v>58</v>
      </c>
      <c r="D27" s="20"/>
      <c r="E27" s="20"/>
      <c r="F27" s="20"/>
      <c r="G27" s="20" t="s">
        <v>65</v>
      </c>
      <c r="H27" s="20"/>
      <c r="I27" s="20"/>
      <c r="J27" s="20"/>
      <c r="K27" s="21"/>
      <c r="L27" s="10"/>
      <c r="M27" s="5"/>
    </row>
    <row r="28" spans="1:13" ht="30" customHeight="1" x14ac:dyDescent="0.3">
      <c r="A28" s="5"/>
      <c r="B28" s="9"/>
      <c r="C28" s="22" t="s">
        <v>59</v>
      </c>
      <c r="D28" s="23"/>
      <c r="E28" s="23"/>
      <c r="F28" s="23"/>
      <c r="G28" s="25" t="s">
        <v>39</v>
      </c>
      <c r="H28" s="23" t="s">
        <v>41</v>
      </c>
      <c r="I28" s="126">
        <v>83.23</v>
      </c>
      <c r="J28" s="122">
        <v>62284</v>
      </c>
      <c r="K28" s="123">
        <f>I28*J28</f>
        <v>5183897.32</v>
      </c>
      <c r="L28" s="10"/>
      <c r="M28" s="5"/>
    </row>
    <row r="29" spans="1:13" ht="30" customHeight="1" x14ac:dyDescent="0.3">
      <c r="A29" s="5"/>
      <c r="B29" s="9"/>
      <c r="C29" s="22" t="s">
        <v>60</v>
      </c>
      <c r="D29" s="23"/>
      <c r="E29" s="23"/>
      <c r="F29" s="23"/>
      <c r="G29" s="25" t="s">
        <v>66</v>
      </c>
      <c r="H29" s="23" t="s">
        <v>71</v>
      </c>
      <c r="I29" s="126">
        <v>5032.4400000000005</v>
      </c>
      <c r="J29" s="122">
        <v>12589</v>
      </c>
      <c r="K29" s="123">
        <f t="shared" ref="K29:K33" si="1">I29*J29</f>
        <v>63353387.160000004</v>
      </c>
      <c r="L29" s="10"/>
      <c r="M29" s="5"/>
    </row>
    <row r="30" spans="1:13" ht="30" customHeight="1" x14ac:dyDescent="0.3">
      <c r="A30" s="5"/>
      <c r="B30" s="9"/>
      <c r="C30" s="22" t="s">
        <v>61</v>
      </c>
      <c r="D30" s="23"/>
      <c r="E30" s="23"/>
      <c r="F30" s="23"/>
      <c r="G30" s="25" t="s">
        <v>67</v>
      </c>
      <c r="H30" s="23" t="s">
        <v>40</v>
      </c>
      <c r="I30" s="126">
        <v>50.54</v>
      </c>
      <c r="J30" s="122">
        <v>69915</v>
      </c>
      <c r="K30" s="123">
        <f t="shared" si="1"/>
        <v>3533504.1</v>
      </c>
      <c r="L30" s="10"/>
      <c r="M30" s="5"/>
    </row>
    <row r="31" spans="1:13" ht="30" customHeight="1" x14ac:dyDescent="0.3">
      <c r="A31" s="5"/>
      <c r="B31" s="9"/>
      <c r="C31" s="22" t="s">
        <v>62</v>
      </c>
      <c r="D31" s="23"/>
      <c r="E31" s="23"/>
      <c r="F31" s="23"/>
      <c r="G31" s="25" t="s">
        <v>68</v>
      </c>
      <c r="H31" s="23" t="s">
        <v>41</v>
      </c>
      <c r="I31" s="126">
        <v>35.81</v>
      </c>
      <c r="J31" s="122">
        <v>1522338</v>
      </c>
      <c r="K31" s="123">
        <f t="shared" si="1"/>
        <v>54514923.780000001</v>
      </c>
      <c r="L31" s="10"/>
      <c r="M31" s="5"/>
    </row>
    <row r="32" spans="1:13" ht="30" customHeight="1" x14ac:dyDescent="0.3">
      <c r="A32" s="5"/>
      <c r="B32" s="9"/>
      <c r="C32" s="22" t="s">
        <v>63</v>
      </c>
      <c r="D32" s="23"/>
      <c r="E32" s="23"/>
      <c r="F32" s="23"/>
      <c r="G32" s="25" t="s">
        <v>69</v>
      </c>
      <c r="H32" s="23" t="s">
        <v>41</v>
      </c>
      <c r="I32" s="126">
        <v>21.76</v>
      </c>
      <c r="J32" s="122">
        <v>168627</v>
      </c>
      <c r="K32" s="123">
        <f t="shared" si="1"/>
        <v>3669323.5200000005</v>
      </c>
      <c r="L32" s="10"/>
      <c r="M32" s="5"/>
    </row>
    <row r="33" spans="1:13" ht="30" customHeight="1" x14ac:dyDescent="0.3">
      <c r="A33" s="5"/>
      <c r="B33" s="9"/>
      <c r="C33" s="22" t="s">
        <v>64</v>
      </c>
      <c r="D33" s="23"/>
      <c r="E33" s="23"/>
      <c r="F33" s="23"/>
      <c r="G33" s="25" t="s">
        <v>70</v>
      </c>
      <c r="H33" s="23" t="s">
        <v>72</v>
      </c>
      <c r="I33" s="133">
        <v>27</v>
      </c>
      <c r="J33" s="122">
        <v>183441</v>
      </c>
      <c r="K33" s="123">
        <f t="shared" si="1"/>
        <v>4952907</v>
      </c>
      <c r="L33" s="10"/>
      <c r="M33" s="5"/>
    </row>
    <row r="34" spans="1:13" ht="30" customHeight="1" thickBot="1" x14ac:dyDescent="0.35">
      <c r="A34" s="5"/>
      <c r="B34" s="9"/>
      <c r="C34" s="24" t="s">
        <v>18</v>
      </c>
      <c r="D34" s="115"/>
      <c r="E34" s="116"/>
      <c r="F34" s="115"/>
      <c r="G34" s="115"/>
      <c r="H34" s="115"/>
      <c r="I34" s="126"/>
      <c r="J34" s="124"/>
      <c r="K34" s="125">
        <f>SUM(K28:K33)</f>
        <v>135207942.88</v>
      </c>
      <c r="L34" s="10"/>
      <c r="M34" s="5"/>
    </row>
    <row r="35" spans="1:13" ht="30" customHeight="1" thickBot="1" x14ac:dyDescent="0.35">
      <c r="A35" s="5"/>
      <c r="B35" s="9"/>
      <c r="C35" s="114" t="s">
        <v>73</v>
      </c>
      <c r="D35" s="20"/>
      <c r="E35" s="20"/>
      <c r="F35" s="20"/>
      <c r="G35" s="20" t="s">
        <v>84</v>
      </c>
      <c r="H35" s="20"/>
      <c r="I35" s="20"/>
      <c r="J35" s="20"/>
      <c r="K35" s="21"/>
      <c r="L35" s="10"/>
      <c r="M35" s="5"/>
    </row>
    <row r="36" spans="1:13" ht="30" customHeight="1" x14ac:dyDescent="0.3">
      <c r="A36" s="5"/>
      <c r="B36" s="9"/>
      <c r="C36" s="22" t="s">
        <v>74</v>
      </c>
      <c r="D36" s="23"/>
      <c r="E36" s="23"/>
      <c r="F36" s="23"/>
      <c r="G36" s="25" t="s">
        <v>85</v>
      </c>
      <c r="H36" s="23" t="s">
        <v>41</v>
      </c>
      <c r="I36" s="133">
        <v>1.85</v>
      </c>
      <c r="J36" s="122">
        <v>112286</v>
      </c>
      <c r="K36" s="123">
        <f>I36*J36</f>
        <v>207729.1</v>
      </c>
      <c r="L36" s="10"/>
      <c r="M36" s="5"/>
    </row>
    <row r="37" spans="1:13" ht="30" customHeight="1" x14ac:dyDescent="0.3">
      <c r="A37" s="5"/>
      <c r="B37" s="9"/>
      <c r="C37" s="22" t="s">
        <v>75</v>
      </c>
      <c r="D37" s="23"/>
      <c r="E37" s="23"/>
      <c r="F37" s="23"/>
      <c r="G37" s="25" t="s">
        <v>39</v>
      </c>
      <c r="H37" s="23" t="s">
        <v>41</v>
      </c>
      <c r="I37" s="133">
        <v>51.2</v>
      </c>
      <c r="J37" s="122">
        <v>62284</v>
      </c>
      <c r="K37" s="123">
        <f t="shared" ref="K37:K45" si="2">I37*J37</f>
        <v>3188940.8000000003</v>
      </c>
      <c r="L37" s="10"/>
      <c r="M37" s="5"/>
    </row>
    <row r="38" spans="1:13" ht="30" customHeight="1" x14ac:dyDescent="0.3">
      <c r="A38" s="5"/>
      <c r="B38" s="9"/>
      <c r="C38" s="22" t="s">
        <v>76</v>
      </c>
      <c r="D38" s="23"/>
      <c r="E38" s="23"/>
      <c r="F38" s="23"/>
      <c r="G38" s="25" t="s">
        <v>86</v>
      </c>
      <c r="H38" s="23" t="s">
        <v>41</v>
      </c>
      <c r="I38" s="133">
        <v>90.22</v>
      </c>
      <c r="J38" s="122">
        <v>62442</v>
      </c>
      <c r="K38" s="123">
        <f t="shared" si="2"/>
        <v>5633517.2400000002</v>
      </c>
      <c r="L38" s="10"/>
      <c r="M38" s="5"/>
    </row>
    <row r="39" spans="1:13" ht="30" customHeight="1" x14ac:dyDescent="0.3">
      <c r="A39" s="5"/>
      <c r="B39" s="9"/>
      <c r="C39" s="22" t="s">
        <v>77</v>
      </c>
      <c r="D39" s="23"/>
      <c r="E39" s="23"/>
      <c r="F39" s="23"/>
      <c r="G39" s="25" t="s">
        <v>87</v>
      </c>
      <c r="H39" s="23" t="s">
        <v>41</v>
      </c>
      <c r="I39" s="133">
        <v>58.29</v>
      </c>
      <c r="J39" s="122">
        <v>43876</v>
      </c>
      <c r="K39" s="123">
        <f t="shared" si="2"/>
        <v>2557532.04</v>
      </c>
      <c r="L39" s="10"/>
      <c r="M39" s="5"/>
    </row>
    <row r="40" spans="1:13" ht="30" customHeight="1" x14ac:dyDescent="0.3">
      <c r="A40" s="5"/>
      <c r="B40" s="9"/>
      <c r="C40" s="22" t="s">
        <v>78</v>
      </c>
      <c r="D40" s="23"/>
      <c r="E40" s="23"/>
      <c r="F40" s="23"/>
      <c r="G40" s="25" t="s">
        <v>88</v>
      </c>
      <c r="H40" s="23" t="s">
        <v>41</v>
      </c>
      <c r="I40" s="133">
        <v>65.040000000000006</v>
      </c>
      <c r="J40" s="122">
        <v>1280003</v>
      </c>
      <c r="K40" s="123">
        <f t="shared" si="2"/>
        <v>83251395.120000005</v>
      </c>
      <c r="L40" s="10"/>
      <c r="M40" s="5"/>
    </row>
    <row r="41" spans="1:13" ht="30" customHeight="1" x14ac:dyDescent="0.3">
      <c r="A41" s="5"/>
      <c r="B41" s="9"/>
      <c r="C41" s="22" t="s">
        <v>79</v>
      </c>
      <c r="D41" s="23"/>
      <c r="E41" s="23"/>
      <c r="F41" s="23"/>
      <c r="G41" s="25" t="s">
        <v>66</v>
      </c>
      <c r="H41" s="23" t="s">
        <v>71</v>
      </c>
      <c r="I41" s="133">
        <v>3999.27</v>
      </c>
      <c r="J41" s="122">
        <v>12589</v>
      </c>
      <c r="K41" s="123">
        <f t="shared" si="2"/>
        <v>50346810.030000001</v>
      </c>
      <c r="L41" s="10"/>
      <c r="M41" s="5"/>
    </row>
    <row r="42" spans="1:13" ht="30" customHeight="1" x14ac:dyDescent="0.3">
      <c r="A42" s="5"/>
      <c r="B42" s="9"/>
      <c r="C42" s="22" t="s">
        <v>80</v>
      </c>
      <c r="D42" s="23"/>
      <c r="E42" s="23"/>
      <c r="F42" s="23"/>
      <c r="G42" s="25" t="s">
        <v>89</v>
      </c>
      <c r="H42" s="23" t="s">
        <v>72</v>
      </c>
      <c r="I42" s="133">
        <v>34.28</v>
      </c>
      <c r="J42" s="122">
        <v>266877</v>
      </c>
      <c r="K42" s="123">
        <f t="shared" si="2"/>
        <v>9148543.5600000005</v>
      </c>
      <c r="L42" s="10"/>
      <c r="M42" s="5"/>
    </row>
    <row r="43" spans="1:13" ht="30" customHeight="1" x14ac:dyDescent="0.3">
      <c r="A43" s="5"/>
      <c r="B43" s="9"/>
      <c r="C43" s="22" t="s">
        <v>81</v>
      </c>
      <c r="D43" s="23"/>
      <c r="E43" s="23"/>
      <c r="F43" s="23"/>
      <c r="G43" s="25" t="s">
        <v>90</v>
      </c>
      <c r="H43" s="23" t="s">
        <v>41</v>
      </c>
      <c r="I43" s="133">
        <v>10.28</v>
      </c>
      <c r="J43" s="122">
        <v>165517</v>
      </c>
      <c r="K43" s="123">
        <f t="shared" si="2"/>
        <v>1701514.76</v>
      </c>
      <c r="L43" s="10"/>
      <c r="M43" s="5"/>
    </row>
    <row r="44" spans="1:13" ht="30" customHeight="1" x14ac:dyDescent="0.3">
      <c r="A44" s="5"/>
      <c r="B44" s="9"/>
      <c r="C44" s="22" t="s">
        <v>82</v>
      </c>
      <c r="D44" s="23"/>
      <c r="E44" s="23"/>
      <c r="F44" s="23"/>
      <c r="G44" s="25" t="s">
        <v>91</v>
      </c>
      <c r="H44" s="23" t="s">
        <v>41</v>
      </c>
      <c r="I44" s="133">
        <v>42.98</v>
      </c>
      <c r="J44" s="122">
        <v>194621</v>
      </c>
      <c r="K44" s="123">
        <f t="shared" si="2"/>
        <v>8364810.5799999991</v>
      </c>
      <c r="L44" s="10"/>
      <c r="M44" s="5"/>
    </row>
    <row r="45" spans="1:13" ht="30" customHeight="1" x14ac:dyDescent="0.3">
      <c r="A45" s="5"/>
      <c r="B45" s="9"/>
      <c r="C45" s="22" t="s">
        <v>83</v>
      </c>
      <c r="D45" s="23"/>
      <c r="E45" s="23"/>
      <c r="F45" s="23"/>
      <c r="G45" s="25" t="s">
        <v>92</v>
      </c>
      <c r="H45" s="23" t="s">
        <v>40</v>
      </c>
      <c r="I45" s="133">
        <v>49.05</v>
      </c>
      <c r="J45" s="122">
        <v>65551</v>
      </c>
      <c r="K45" s="123">
        <f t="shared" si="2"/>
        <v>3215276.55</v>
      </c>
      <c r="L45" s="10"/>
      <c r="M45" s="5"/>
    </row>
    <row r="46" spans="1:13" ht="30" customHeight="1" thickBot="1" x14ac:dyDescent="0.35">
      <c r="A46" s="5"/>
      <c r="B46" s="9"/>
      <c r="C46" s="24" t="s">
        <v>18</v>
      </c>
      <c r="D46" s="115"/>
      <c r="E46" s="116"/>
      <c r="F46" s="115"/>
      <c r="G46" s="115"/>
      <c r="H46" s="115"/>
      <c r="I46" s="126"/>
      <c r="J46" s="124"/>
      <c r="K46" s="125">
        <f>SUM(K36:K45)</f>
        <v>167616069.78000003</v>
      </c>
      <c r="L46" s="10"/>
      <c r="M46" s="5"/>
    </row>
    <row r="47" spans="1:13" ht="30" customHeight="1" thickBot="1" x14ac:dyDescent="0.35">
      <c r="A47" s="5"/>
      <c r="B47" s="9"/>
      <c r="C47" s="114" t="s">
        <v>93</v>
      </c>
      <c r="D47" s="20"/>
      <c r="E47" s="20"/>
      <c r="F47" s="20"/>
      <c r="G47" s="20" t="s">
        <v>99</v>
      </c>
      <c r="H47" s="20"/>
      <c r="I47" s="20"/>
      <c r="J47" s="20"/>
      <c r="K47" s="21"/>
      <c r="L47" s="10"/>
      <c r="M47" s="5"/>
    </row>
    <row r="48" spans="1:13" ht="30" customHeight="1" x14ac:dyDescent="0.3">
      <c r="A48" s="5"/>
      <c r="B48" s="9"/>
      <c r="C48" s="22" t="s">
        <v>94</v>
      </c>
      <c r="D48" s="23"/>
      <c r="E48" s="23"/>
      <c r="F48" s="23"/>
      <c r="G48" s="25" t="s">
        <v>100</v>
      </c>
      <c r="H48" s="23" t="s">
        <v>105</v>
      </c>
      <c r="I48" s="133">
        <v>4</v>
      </c>
      <c r="J48" s="122">
        <v>1516490</v>
      </c>
      <c r="K48" s="123">
        <f>I48*J48</f>
        <v>6065960</v>
      </c>
      <c r="L48" s="10"/>
      <c r="M48" s="5"/>
    </row>
    <row r="49" spans="1:13" ht="30" customHeight="1" x14ac:dyDescent="0.3">
      <c r="A49" s="5"/>
      <c r="B49" s="9"/>
      <c r="C49" s="22" t="s">
        <v>95</v>
      </c>
      <c r="D49" s="23"/>
      <c r="E49" s="23"/>
      <c r="F49" s="23"/>
      <c r="G49" s="25" t="s">
        <v>101</v>
      </c>
      <c r="H49" s="23" t="s">
        <v>105</v>
      </c>
      <c r="I49" s="133">
        <v>26</v>
      </c>
      <c r="J49" s="122">
        <v>881450</v>
      </c>
      <c r="K49" s="123">
        <f t="shared" ref="K49:K52" si="3">I49*J49</f>
        <v>22917700</v>
      </c>
      <c r="L49" s="10"/>
      <c r="M49" s="5"/>
    </row>
    <row r="50" spans="1:13" ht="30" customHeight="1" x14ac:dyDescent="0.3">
      <c r="A50" s="5"/>
      <c r="B50" s="9"/>
      <c r="C50" s="22" t="s">
        <v>96</v>
      </c>
      <c r="D50" s="23"/>
      <c r="E50" s="23"/>
      <c r="F50" s="23"/>
      <c r="G50" s="25" t="s">
        <v>102</v>
      </c>
      <c r="H50" s="23" t="s">
        <v>72</v>
      </c>
      <c r="I50" s="133">
        <v>820.47</v>
      </c>
      <c r="J50" s="122">
        <v>5408</v>
      </c>
      <c r="K50" s="123">
        <f t="shared" si="3"/>
        <v>4437101.76</v>
      </c>
      <c r="L50" s="10"/>
      <c r="M50" s="5"/>
    </row>
    <row r="51" spans="1:13" ht="30" customHeight="1" x14ac:dyDescent="0.3">
      <c r="A51" s="5"/>
      <c r="B51" s="9"/>
      <c r="C51" s="22" t="s">
        <v>97</v>
      </c>
      <c r="D51" s="23"/>
      <c r="E51" s="23"/>
      <c r="F51" s="23"/>
      <c r="G51" s="25" t="s">
        <v>103</v>
      </c>
      <c r="H51" s="23" t="s">
        <v>105</v>
      </c>
      <c r="I51" s="133">
        <v>138</v>
      </c>
      <c r="J51" s="122">
        <v>19202</v>
      </c>
      <c r="K51" s="123">
        <f t="shared" si="3"/>
        <v>2649876</v>
      </c>
      <c r="L51" s="10"/>
      <c r="M51" s="5"/>
    </row>
    <row r="52" spans="1:13" ht="30" customHeight="1" x14ac:dyDescent="0.3">
      <c r="A52" s="5"/>
      <c r="B52" s="9"/>
      <c r="C52" s="22" t="s">
        <v>98</v>
      </c>
      <c r="D52" s="23"/>
      <c r="E52" s="23"/>
      <c r="F52" s="23"/>
      <c r="G52" s="25" t="s">
        <v>104</v>
      </c>
      <c r="H52" s="23" t="s">
        <v>40</v>
      </c>
      <c r="I52" s="133">
        <v>23.6</v>
      </c>
      <c r="J52" s="122">
        <v>61467</v>
      </c>
      <c r="K52" s="123">
        <f t="shared" si="3"/>
        <v>1450621.2000000002</v>
      </c>
      <c r="L52" s="10"/>
      <c r="M52" s="5"/>
    </row>
    <row r="53" spans="1:13" ht="30" customHeight="1" thickBot="1" x14ac:dyDescent="0.35">
      <c r="A53" s="5"/>
      <c r="B53" s="9"/>
      <c r="C53" s="24" t="s">
        <v>18</v>
      </c>
      <c r="D53" s="115"/>
      <c r="E53" s="116"/>
      <c r="F53" s="115"/>
      <c r="G53" s="115"/>
      <c r="H53" s="115"/>
      <c r="I53" s="126"/>
      <c r="J53" s="124"/>
      <c r="K53" s="125">
        <f>SUM(K48:K52)</f>
        <v>37521258.960000001</v>
      </c>
      <c r="L53" s="10"/>
      <c r="M53" s="5"/>
    </row>
    <row r="54" spans="1:13" s="3" customFormat="1" ht="30" customHeight="1" thickBot="1" x14ac:dyDescent="0.35">
      <c r="A54" s="11"/>
      <c r="B54" s="12"/>
      <c r="C54" s="79" t="s">
        <v>19</v>
      </c>
      <c r="D54" s="80"/>
      <c r="E54" s="80"/>
      <c r="F54" s="80"/>
      <c r="G54" s="80"/>
      <c r="H54" s="80"/>
      <c r="I54" s="80"/>
      <c r="J54" s="81"/>
      <c r="K54" s="31">
        <f>K16+K19+K26+K34+K46+K53</f>
        <v>770728391.04999995</v>
      </c>
      <c r="L54" s="13"/>
      <c r="M54" s="11"/>
    </row>
    <row r="55" spans="1:13" s="3" customFormat="1" ht="16.2" thickBot="1" x14ac:dyDescent="0.35">
      <c r="A55" s="11"/>
      <c r="B55" s="12"/>
      <c r="C55" s="32"/>
      <c r="D55" s="32"/>
      <c r="E55" s="32"/>
      <c r="F55" s="32"/>
      <c r="G55" s="32"/>
      <c r="H55" s="32"/>
      <c r="I55" s="32"/>
      <c r="J55" s="32"/>
      <c r="K55" s="33"/>
      <c r="L55" s="13"/>
      <c r="M55" s="11"/>
    </row>
    <row r="56" spans="1:13" s="3" customFormat="1" ht="30" customHeight="1" x14ac:dyDescent="0.3">
      <c r="A56" s="11"/>
      <c r="B56" s="12"/>
      <c r="C56" s="117"/>
      <c r="D56" s="118"/>
      <c r="E56" s="117"/>
      <c r="F56" s="117"/>
      <c r="G56" s="92" t="s">
        <v>106</v>
      </c>
      <c r="H56" s="93"/>
      <c r="I56" s="93"/>
      <c r="J56" s="94"/>
      <c r="K56" s="34">
        <v>51444114</v>
      </c>
      <c r="L56" s="13"/>
      <c r="M56" s="11"/>
    </row>
    <row r="57" spans="1:13" s="3" customFormat="1" ht="30" customHeight="1" x14ac:dyDescent="0.3">
      <c r="A57" s="11"/>
      <c r="B57" s="12"/>
      <c r="C57" s="117"/>
      <c r="D57" s="118"/>
      <c r="E57" s="117"/>
      <c r="F57" s="117"/>
      <c r="G57" s="137" t="s">
        <v>107</v>
      </c>
      <c r="H57" s="138"/>
      <c r="I57" s="138"/>
      <c r="J57" s="139"/>
      <c r="K57" s="35">
        <v>32979422</v>
      </c>
      <c r="L57" s="13"/>
      <c r="M57" s="11"/>
    </row>
    <row r="58" spans="1:13" s="3" customFormat="1" ht="30" customHeight="1" x14ac:dyDescent="0.3">
      <c r="A58" s="11"/>
      <c r="B58" s="12"/>
      <c r="C58" s="117"/>
      <c r="D58" s="36"/>
      <c r="E58" s="36"/>
      <c r="F58" s="36"/>
      <c r="G58" s="137" t="s">
        <v>108</v>
      </c>
      <c r="H58" s="138"/>
      <c r="I58" s="138"/>
      <c r="J58" s="139"/>
      <c r="K58" s="35">
        <v>24903000</v>
      </c>
      <c r="L58" s="13"/>
      <c r="M58" s="11"/>
    </row>
    <row r="59" spans="1:13" s="3" customFormat="1" ht="30" customHeight="1" x14ac:dyDescent="0.3">
      <c r="A59" s="11"/>
      <c r="B59" s="12"/>
      <c r="C59" s="117"/>
      <c r="D59" s="36"/>
      <c r="E59" s="36"/>
      <c r="F59" s="36"/>
      <c r="G59" s="40" t="s">
        <v>20</v>
      </c>
      <c r="H59" s="37"/>
      <c r="I59" s="38"/>
      <c r="J59" s="39"/>
      <c r="K59" s="41">
        <f>K54+K56+K57+K58</f>
        <v>880054927.04999995</v>
      </c>
      <c r="L59" s="13"/>
      <c r="M59" s="11"/>
    </row>
    <row r="60" spans="1:13" s="3" customFormat="1" ht="30" customHeight="1" x14ac:dyDescent="0.3">
      <c r="A60" s="11"/>
      <c r="B60" s="12"/>
      <c r="C60" s="117"/>
      <c r="D60" s="118"/>
      <c r="E60" s="117"/>
      <c r="F60" s="117"/>
      <c r="G60" s="134"/>
      <c r="H60" s="135"/>
      <c r="I60" s="135"/>
      <c r="J60" s="136"/>
      <c r="K60" s="35"/>
      <c r="L60" s="13"/>
      <c r="M60" s="11"/>
    </row>
    <row r="61" spans="1:13" s="3" customFormat="1" ht="30" customHeight="1" x14ac:dyDescent="0.3">
      <c r="A61" s="11"/>
      <c r="B61" s="12"/>
      <c r="C61" s="117"/>
      <c r="D61" s="118"/>
      <c r="E61" s="117"/>
      <c r="F61" s="117"/>
      <c r="G61" s="42"/>
      <c r="H61" s="37"/>
      <c r="I61" s="38"/>
      <c r="J61" s="43"/>
      <c r="K61" s="35"/>
      <c r="L61" s="13"/>
      <c r="M61" s="11"/>
    </row>
    <row r="62" spans="1:13" s="3" customFormat="1" ht="30" customHeight="1" thickBot="1" x14ac:dyDescent="0.35">
      <c r="A62" s="11"/>
      <c r="B62" s="12"/>
      <c r="C62" s="117"/>
      <c r="D62" s="118"/>
      <c r="E62" s="117"/>
      <c r="F62" s="44"/>
      <c r="G62" s="42"/>
      <c r="H62" s="37"/>
      <c r="I62" s="38"/>
      <c r="J62" s="43"/>
      <c r="K62" s="41"/>
      <c r="L62" s="13"/>
      <c r="M62" s="11"/>
    </row>
    <row r="63" spans="1:13" s="3" customFormat="1" ht="30" customHeight="1" thickBot="1" x14ac:dyDescent="0.35">
      <c r="A63" s="11"/>
      <c r="B63" s="12"/>
      <c r="C63" s="117"/>
      <c r="D63" s="118"/>
      <c r="E63" s="117"/>
      <c r="F63" s="117"/>
      <c r="G63" s="45" t="s">
        <v>21</v>
      </c>
      <c r="H63" s="46"/>
      <c r="I63" s="47"/>
      <c r="J63" s="48"/>
      <c r="K63" s="31">
        <f>K59</f>
        <v>880054927.04999995</v>
      </c>
      <c r="L63" s="13"/>
      <c r="M63" s="11"/>
    </row>
    <row r="64" spans="1:13" s="3" customFormat="1" ht="16.2" thickBot="1" x14ac:dyDescent="0.35">
      <c r="A64" s="11"/>
      <c r="B64" s="12"/>
      <c r="C64" s="117"/>
      <c r="D64" s="118"/>
      <c r="E64" s="118"/>
      <c r="F64" s="118"/>
      <c r="G64" s="117"/>
      <c r="H64" s="117"/>
      <c r="I64" s="119"/>
      <c r="J64" s="120"/>
      <c r="K64" s="49"/>
      <c r="L64" s="13"/>
      <c r="M64" s="11"/>
    </row>
    <row r="65" spans="1:13" s="3" customFormat="1" ht="15.6" x14ac:dyDescent="0.3">
      <c r="A65" s="11"/>
      <c r="B65" s="12"/>
      <c r="C65" s="50"/>
      <c r="D65" s="89"/>
      <c r="E65" s="89"/>
      <c r="F65" s="89"/>
      <c r="G65" s="89"/>
      <c r="H65" s="89"/>
      <c r="I65" s="89"/>
      <c r="J65" s="89"/>
      <c r="K65" s="90"/>
      <c r="L65" s="14"/>
      <c r="M65" s="11"/>
    </row>
    <row r="66" spans="1:13" s="3" customFormat="1" ht="46.5" customHeight="1" x14ac:dyDescent="0.3">
      <c r="A66" s="11"/>
      <c r="B66" s="12"/>
      <c r="C66" s="74" t="s">
        <v>22</v>
      </c>
      <c r="D66" s="75"/>
      <c r="E66" s="75"/>
      <c r="F66" s="75"/>
      <c r="G66" s="75"/>
      <c r="H66" s="88" t="s">
        <v>23</v>
      </c>
      <c r="I66" s="88"/>
      <c r="J66" s="88"/>
      <c r="K66" s="51" t="s">
        <v>24</v>
      </c>
      <c r="L66" s="15"/>
      <c r="M66" s="11"/>
    </row>
    <row r="67" spans="1:13" s="3" customFormat="1" ht="32.25" customHeight="1" x14ac:dyDescent="0.3">
      <c r="A67" s="11"/>
      <c r="B67" s="12"/>
      <c r="C67" s="74" t="s">
        <v>25</v>
      </c>
      <c r="D67" s="75"/>
      <c r="E67" s="75"/>
      <c r="F67" s="75"/>
      <c r="G67" s="75"/>
      <c r="H67" s="87" t="s">
        <v>26</v>
      </c>
      <c r="I67" s="87"/>
      <c r="J67" s="52" t="s">
        <v>27</v>
      </c>
      <c r="K67" s="140">
        <v>0.28999999999999998</v>
      </c>
      <c r="L67" s="15"/>
      <c r="M67" s="11"/>
    </row>
    <row r="68" spans="1:13" s="3" customFormat="1" ht="30" customHeight="1" x14ac:dyDescent="0.3">
      <c r="A68" s="11"/>
      <c r="B68" s="12"/>
      <c r="C68" s="74" t="s">
        <v>28</v>
      </c>
      <c r="D68" s="75"/>
      <c r="E68" s="75"/>
      <c r="F68" s="75"/>
      <c r="G68" s="75"/>
      <c r="H68" s="84" t="s">
        <v>109</v>
      </c>
      <c r="I68" s="85"/>
      <c r="J68" s="52" t="s">
        <v>29</v>
      </c>
      <c r="K68" s="140">
        <v>0.01</v>
      </c>
      <c r="L68" s="15"/>
      <c r="M68" s="11"/>
    </row>
    <row r="69" spans="1:13" s="4" customFormat="1" ht="33.6" customHeight="1" x14ac:dyDescent="0.3">
      <c r="A69" s="11"/>
      <c r="B69" s="12"/>
      <c r="C69" s="55"/>
      <c r="D69" s="121"/>
      <c r="E69" s="56"/>
      <c r="F69" s="56"/>
      <c r="G69" s="57"/>
      <c r="H69" s="86" t="s">
        <v>33</v>
      </c>
      <c r="I69" s="87"/>
      <c r="J69" s="52" t="s">
        <v>30</v>
      </c>
      <c r="K69" s="140">
        <v>0.05</v>
      </c>
      <c r="L69" s="13"/>
      <c r="M69" s="11"/>
    </row>
    <row r="70" spans="1:13" ht="37.200000000000003" customHeight="1" x14ac:dyDescent="0.3">
      <c r="A70" s="5"/>
      <c r="B70" s="9"/>
      <c r="C70" s="58"/>
      <c r="D70" s="59"/>
      <c r="E70" s="59"/>
      <c r="F70" s="59"/>
      <c r="G70" s="60"/>
      <c r="H70" s="87" t="s">
        <v>31</v>
      </c>
      <c r="I70" s="87"/>
      <c r="J70" s="52" t="s">
        <v>32</v>
      </c>
      <c r="K70" s="140">
        <f>SUM(K67:K69)</f>
        <v>0.35</v>
      </c>
      <c r="L70" s="10"/>
      <c r="M70" s="5"/>
    </row>
    <row r="71" spans="1:13" ht="16.2" thickBot="1" x14ac:dyDescent="0.35">
      <c r="A71" s="5"/>
      <c r="B71" s="9"/>
      <c r="C71" s="63"/>
      <c r="D71" s="61"/>
      <c r="E71" s="61"/>
      <c r="F71" s="61"/>
      <c r="G71" s="62"/>
      <c r="H71" s="82"/>
      <c r="I71" s="82"/>
      <c r="J71" s="82"/>
      <c r="K71" s="83"/>
      <c r="L71" s="10"/>
      <c r="M71" s="5"/>
    </row>
    <row r="72" spans="1:13" ht="16.2" thickBot="1" x14ac:dyDescent="0.35">
      <c r="A72" s="5"/>
      <c r="B72" s="68"/>
      <c r="C72" s="69"/>
      <c r="D72" s="69"/>
      <c r="E72" s="70"/>
      <c r="F72" s="69"/>
      <c r="G72" s="71"/>
      <c r="H72" s="69"/>
      <c r="I72" s="69"/>
      <c r="J72" s="69"/>
      <c r="K72" s="69"/>
      <c r="L72" s="72"/>
      <c r="M72" s="5"/>
    </row>
    <row r="73" spans="1:13" ht="16.2" thickTop="1" x14ac:dyDescent="0.3">
      <c r="A73" s="5"/>
      <c r="B73" s="5"/>
      <c r="C73" s="5"/>
      <c r="D73" s="5"/>
      <c r="E73" s="6"/>
      <c r="F73" s="5"/>
      <c r="G73" s="5"/>
      <c r="H73" s="5"/>
      <c r="I73" s="5"/>
      <c r="J73" s="5"/>
      <c r="K73" s="5"/>
      <c r="L73" s="5"/>
      <c r="M73" s="5"/>
    </row>
  </sheetData>
  <mergeCells count="29">
    <mergeCell ref="G56:J56"/>
    <mergeCell ref="G57:J57"/>
    <mergeCell ref="G58:J58"/>
    <mergeCell ref="G60:J60"/>
    <mergeCell ref="C5:K5"/>
    <mergeCell ref="J11:J12"/>
    <mergeCell ref="K11:K12"/>
    <mergeCell ref="C11:C12"/>
    <mergeCell ref="D11:D12"/>
    <mergeCell ref="G11:G12"/>
    <mergeCell ref="H11:H12"/>
    <mergeCell ref="E11:F11"/>
    <mergeCell ref="C7:K8"/>
    <mergeCell ref="C9:K9"/>
    <mergeCell ref="C3:F3"/>
    <mergeCell ref="C67:G67"/>
    <mergeCell ref="C10:K10"/>
    <mergeCell ref="C54:J54"/>
    <mergeCell ref="H71:K71"/>
    <mergeCell ref="C68:G68"/>
    <mergeCell ref="H68:I68"/>
    <mergeCell ref="H69:I69"/>
    <mergeCell ref="H70:I70"/>
    <mergeCell ref="C66:G66"/>
    <mergeCell ref="H66:J66"/>
    <mergeCell ref="H67:I67"/>
    <mergeCell ref="D65:K65"/>
    <mergeCell ref="C6:K6"/>
    <mergeCell ref="I11:I12"/>
  </mergeCells>
  <pageMargins left="0.11811023622047245" right="0.11811023622047245" top="0.15748031496062992" bottom="0.15748031496062992" header="0.31496062992125984" footer="0.31496062992125984"/>
  <pageSetup scale="3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C268A4F-6153-4493-8532-F027099F9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USER</cp:lastModifiedBy>
  <cp:revision/>
  <dcterms:created xsi:type="dcterms:W3CDTF">2006-06-27T16:47:25Z</dcterms:created>
  <dcterms:modified xsi:type="dcterms:W3CDTF">2026-09-22T23:36:52Z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